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11.8.64\Anniz ปีงบ 64\Risk Score 7 Plus ปี 2562 - 2564\"/>
    </mc:Choice>
  </mc:AlternateContent>
  <xr:revisionPtr revIDLastSave="0" documentId="8_{A89CCE26-BD77-4A6C-865B-94828D53300D}" xr6:coauthVersionLast="47" xr6:coauthVersionMax="47" xr10:uidLastSave="{00000000-0000-0000-0000-000000000000}"/>
  <bookViews>
    <workbookView xWindow="-120" yWindow="-120" windowWidth="20730" windowHeight="11160" tabRatio="877" activeTab="1" xr2:uid="{2BFBEB0C-843F-4068-A798-6D3856E51A86}"/>
  </bookViews>
  <sheets>
    <sheet name="สรุปภาพรวมประเทศ" sheetId="48" r:id="rId1"/>
    <sheet name="สรุปภาพรวมจังหวัด " sheetId="17" r:id="rId2"/>
    <sheet name="สรุปผลการประเมิน (รายรพ.)" sheetId="16" r:id="rId3"/>
    <sheet name="ค่ากลางกลุ่ม " sheetId="1" r:id="rId4"/>
    <sheet name="ต.ค.62 " sheetId="8" r:id="rId5"/>
    <sheet name="พ.ย.62  " sheetId="11" r:id="rId6"/>
    <sheet name="ธ.ค.62" sheetId="15" r:id="rId7"/>
    <sheet name="ม.ค.63" sheetId="20" r:id="rId8"/>
    <sheet name="ก.พ.63 " sheetId="23" r:id="rId9"/>
    <sheet name="มี.ค.63 " sheetId="24" r:id="rId10"/>
    <sheet name="เม.ย.63  " sheetId="27" r:id="rId11"/>
    <sheet name="พ.ค.63" sheetId="28" r:id="rId12"/>
    <sheet name="มิ.ย.63" sheetId="29" r:id="rId13"/>
    <sheet name="ก.ค.63" sheetId="30" r:id="rId14"/>
    <sheet name="ส.ค.63" sheetId="31" r:id="rId15"/>
    <sheet name="ก.ย.63" sheetId="33" r:id="rId16"/>
    <sheet name="ต.ค.63" sheetId="36" r:id="rId17"/>
    <sheet name="พ.ย.63" sheetId="37" r:id="rId18"/>
    <sheet name="ธ.ค.63" sheetId="38" r:id="rId19"/>
    <sheet name="ม.ค.64" sheetId="39" r:id="rId20"/>
    <sheet name="ก.พ.64 " sheetId="40" r:id="rId21"/>
    <sheet name="มี.ค.64" sheetId="41" r:id="rId22"/>
    <sheet name="เม.ย.64" sheetId="42" r:id="rId23"/>
    <sheet name="พ.ค.64" sheetId="43" r:id="rId24"/>
    <sheet name="มิ.ย.64" sheetId="44" r:id="rId25"/>
    <sheet name="ก.ค.64" sheetId="45" r:id="rId26"/>
    <sheet name="ส.ค.64" sheetId="46" r:id="rId27"/>
  </sheets>
  <definedNames>
    <definedName name="_xlnm._FilterDatabase" localSheetId="15" hidden="1">ก.ย.63!$A$4:$BS$93</definedName>
    <definedName name="_xlnm._FilterDatabase" localSheetId="6" hidden="1">ธ.ค.62!$A$4:$AX$93</definedName>
    <definedName name="_xlnm._FilterDatabase" localSheetId="12" hidden="1">มิ.ย.63!$A$3:$AX$93</definedName>
    <definedName name="_xlnm._FilterDatabase" localSheetId="9" hidden="1">'มี.ค.63 '!$A$3:$AX$93</definedName>
    <definedName name="_xlnm._FilterDatabase" localSheetId="21" hidden="1">มี.ค.64!$A$4:$AX$4</definedName>
    <definedName name="_xlnm._FilterDatabase" localSheetId="2" hidden="1">'สรุปผลการประเมิน (รายรพ.)'!$A$3:$AY$92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7" l="1"/>
  <c r="V7" i="17"/>
  <c r="V8" i="17"/>
  <c r="V9" i="17"/>
  <c r="V10" i="17"/>
  <c r="V11" i="17"/>
  <c r="V12" i="17"/>
  <c r="V5" i="17"/>
  <c r="AL6" i="33" l="1"/>
  <c r="AL7" i="33"/>
  <c r="AL8" i="33"/>
  <c r="AL9" i="33"/>
  <c r="AL10" i="33"/>
  <c r="AL11" i="33"/>
  <c r="AL12" i="33"/>
  <c r="AL13" i="33"/>
  <c r="AL14" i="33"/>
  <c r="AL15" i="33"/>
  <c r="AL16" i="33"/>
  <c r="AL17" i="33"/>
  <c r="AL18" i="33"/>
  <c r="AL19" i="33"/>
  <c r="AL20" i="33"/>
  <c r="AL21" i="33"/>
  <c r="AL22" i="33"/>
  <c r="AL23" i="33"/>
  <c r="AL24" i="33"/>
  <c r="AL25" i="33"/>
  <c r="AL26" i="33"/>
  <c r="AL27" i="33"/>
  <c r="AL28" i="33"/>
  <c r="AL29" i="33"/>
  <c r="AL30" i="33"/>
  <c r="AL31" i="33"/>
  <c r="AL32" i="33"/>
  <c r="AL33" i="33"/>
  <c r="AL34" i="33"/>
  <c r="AL35" i="33"/>
  <c r="AL36" i="33"/>
  <c r="AL37" i="33"/>
  <c r="AL38" i="33"/>
  <c r="AL39" i="33"/>
  <c r="AL40" i="33"/>
  <c r="AL41" i="33"/>
  <c r="AL42" i="33"/>
  <c r="AL43" i="33"/>
  <c r="AL44" i="33"/>
  <c r="AL45" i="33"/>
  <c r="AL46" i="33"/>
  <c r="AL47" i="33"/>
  <c r="AL48" i="33"/>
  <c r="AL49" i="33"/>
  <c r="AL50" i="33"/>
  <c r="AL51" i="33"/>
  <c r="AL52" i="33"/>
  <c r="AL53" i="33"/>
  <c r="AL54" i="33"/>
  <c r="AL55" i="33"/>
  <c r="AL56" i="33"/>
  <c r="AL57" i="33"/>
  <c r="AL58" i="33"/>
  <c r="AL59" i="33"/>
  <c r="AL60" i="33"/>
  <c r="AL61" i="33"/>
  <c r="AL62" i="33"/>
  <c r="AL63" i="33"/>
  <c r="AL64" i="33"/>
  <c r="AL65" i="33"/>
  <c r="AL66" i="33"/>
  <c r="AL67" i="33"/>
  <c r="AL68" i="33"/>
  <c r="AL69" i="33"/>
  <c r="AL70" i="33"/>
  <c r="AL71" i="33"/>
  <c r="AL72" i="33"/>
  <c r="AL73" i="33"/>
  <c r="AL74" i="33"/>
  <c r="AL75" i="33"/>
  <c r="AL76" i="33"/>
  <c r="AL77" i="33"/>
  <c r="AL78" i="33"/>
  <c r="AL79" i="33"/>
  <c r="AL80" i="33"/>
  <c r="AL81" i="33"/>
  <c r="AL82" i="33"/>
  <c r="AL83" i="33"/>
  <c r="AL84" i="33"/>
  <c r="AL85" i="33"/>
  <c r="AL86" i="33"/>
  <c r="AL87" i="33"/>
  <c r="AL88" i="33"/>
  <c r="AL89" i="33"/>
  <c r="AL90" i="33"/>
  <c r="AL91" i="33"/>
  <c r="AL92" i="33"/>
  <c r="AL5" i="33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8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75" i="8"/>
  <c r="AL76" i="8"/>
  <c r="AL77" i="8"/>
  <c r="AL78" i="8"/>
  <c r="AL79" i="8"/>
  <c r="AL80" i="8"/>
  <c r="AL81" i="8"/>
  <c r="AL82" i="8"/>
  <c r="AL83" i="8"/>
  <c r="AL84" i="8"/>
  <c r="AL85" i="8"/>
  <c r="AL86" i="8"/>
  <c r="AL87" i="8"/>
  <c r="AL88" i="8"/>
  <c r="AL89" i="8"/>
  <c r="AL90" i="8"/>
  <c r="AL91" i="8"/>
  <c r="AL92" i="8"/>
  <c r="AL5" i="11"/>
  <c r="AL6" i="11"/>
  <c r="AL7" i="11"/>
  <c r="AL8" i="11"/>
  <c r="AL9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27" i="11"/>
  <c r="AL28" i="11"/>
  <c r="AL29" i="11"/>
  <c r="AL30" i="11"/>
  <c r="AL31" i="11"/>
  <c r="AL32" i="11"/>
  <c r="AL33" i="11"/>
  <c r="AL34" i="11"/>
  <c r="AL35" i="11"/>
  <c r="AL36" i="11"/>
  <c r="AL37" i="11"/>
  <c r="AL38" i="11"/>
  <c r="AL39" i="11"/>
  <c r="AL40" i="11"/>
  <c r="AL41" i="11"/>
  <c r="AL42" i="11"/>
  <c r="AL43" i="11"/>
  <c r="AL44" i="11"/>
  <c r="AL45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L84" i="11"/>
  <c r="AL85" i="11"/>
  <c r="AL86" i="11"/>
  <c r="AL87" i="11"/>
  <c r="AL88" i="11"/>
  <c r="AL89" i="11"/>
  <c r="AL90" i="11"/>
  <c r="AL91" i="11"/>
  <c r="AL92" i="11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87" i="15"/>
  <c r="AL88" i="15"/>
  <c r="AL89" i="15"/>
  <c r="AL90" i="15"/>
  <c r="AL91" i="15"/>
  <c r="AL92" i="15"/>
  <c r="BM6" i="33"/>
  <c r="BN6" i="33"/>
  <c r="BO6" i="33"/>
  <c r="BP6" i="33"/>
  <c r="BQ6" i="33"/>
  <c r="BR6" i="33"/>
  <c r="BS6" i="33"/>
  <c r="BM7" i="33"/>
  <c r="BN7" i="33"/>
  <c r="BO7" i="33"/>
  <c r="BP7" i="33"/>
  <c r="BQ7" i="33"/>
  <c r="BR7" i="33"/>
  <c r="BS7" i="33"/>
  <c r="BM8" i="33"/>
  <c r="BN8" i="33"/>
  <c r="BO8" i="33"/>
  <c r="BP8" i="33"/>
  <c r="BQ8" i="33"/>
  <c r="BR8" i="33"/>
  <c r="BS8" i="33"/>
  <c r="BM9" i="33"/>
  <c r="BN9" i="33"/>
  <c r="BO9" i="33"/>
  <c r="BP9" i="33"/>
  <c r="BQ9" i="33"/>
  <c r="BR9" i="33"/>
  <c r="BS9" i="33"/>
  <c r="BM10" i="33"/>
  <c r="BN10" i="33"/>
  <c r="BO10" i="33"/>
  <c r="BP10" i="33"/>
  <c r="BQ10" i="33"/>
  <c r="BR10" i="33"/>
  <c r="BS10" i="33"/>
  <c r="BM11" i="33"/>
  <c r="BN11" i="33"/>
  <c r="BO11" i="33"/>
  <c r="BP11" i="33"/>
  <c r="BQ11" i="33"/>
  <c r="BR11" i="33"/>
  <c r="BS11" i="33"/>
  <c r="BM12" i="33"/>
  <c r="BN12" i="33"/>
  <c r="BO12" i="33"/>
  <c r="BP12" i="33"/>
  <c r="BQ12" i="33"/>
  <c r="BR12" i="33"/>
  <c r="BS12" i="33"/>
  <c r="BM13" i="33"/>
  <c r="BN13" i="33"/>
  <c r="BO13" i="33"/>
  <c r="BP13" i="33"/>
  <c r="BQ13" i="33"/>
  <c r="BR13" i="33"/>
  <c r="BS13" i="33"/>
  <c r="BM14" i="33"/>
  <c r="BN14" i="33"/>
  <c r="BO14" i="33"/>
  <c r="BP14" i="33"/>
  <c r="BQ14" i="33"/>
  <c r="BR14" i="33"/>
  <c r="BS14" i="33"/>
  <c r="BM15" i="33"/>
  <c r="BN15" i="33"/>
  <c r="BO15" i="33"/>
  <c r="BP15" i="33"/>
  <c r="BQ15" i="33"/>
  <c r="BR15" i="33"/>
  <c r="BS15" i="33"/>
  <c r="BM16" i="33"/>
  <c r="BN16" i="33"/>
  <c r="BO16" i="33"/>
  <c r="BP16" i="33"/>
  <c r="BQ16" i="33"/>
  <c r="BR16" i="33"/>
  <c r="BS16" i="33"/>
  <c r="BM17" i="33"/>
  <c r="BN17" i="33"/>
  <c r="BO17" i="33"/>
  <c r="BP17" i="33"/>
  <c r="BQ17" i="33"/>
  <c r="BR17" i="33"/>
  <c r="BS17" i="33"/>
  <c r="BM18" i="33"/>
  <c r="BN18" i="33"/>
  <c r="BO18" i="33"/>
  <c r="BP18" i="33"/>
  <c r="BQ18" i="33"/>
  <c r="BR18" i="33"/>
  <c r="BS18" i="33"/>
  <c r="BM19" i="33"/>
  <c r="BN19" i="33"/>
  <c r="BO19" i="33"/>
  <c r="BP19" i="33"/>
  <c r="BQ19" i="33"/>
  <c r="BR19" i="33"/>
  <c r="BS19" i="33"/>
  <c r="BM20" i="33"/>
  <c r="BN20" i="33"/>
  <c r="BO20" i="33"/>
  <c r="BP20" i="33"/>
  <c r="BQ20" i="33"/>
  <c r="BR20" i="33"/>
  <c r="BS20" i="33"/>
  <c r="BM21" i="33"/>
  <c r="BN21" i="33"/>
  <c r="BO21" i="33"/>
  <c r="BP21" i="33"/>
  <c r="BQ21" i="33"/>
  <c r="BR21" i="33"/>
  <c r="BS21" i="33"/>
  <c r="BM22" i="33"/>
  <c r="BN22" i="33"/>
  <c r="BO22" i="33"/>
  <c r="BP22" i="33"/>
  <c r="BQ22" i="33"/>
  <c r="BR22" i="33"/>
  <c r="BS22" i="33"/>
  <c r="BM23" i="33"/>
  <c r="BN23" i="33"/>
  <c r="BO23" i="33"/>
  <c r="BP23" i="33"/>
  <c r="BQ23" i="33"/>
  <c r="BR23" i="33"/>
  <c r="BS23" i="33"/>
  <c r="BM24" i="33"/>
  <c r="BN24" i="33"/>
  <c r="BO24" i="33"/>
  <c r="BP24" i="33"/>
  <c r="BQ24" i="33"/>
  <c r="BR24" i="33"/>
  <c r="BS24" i="33"/>
  <c r="BM25" i="33"/>
  <c r="BN25" i="33"/>
  <c r="BO25" i="33"/>
  <c r="BP25" i="33"/>
  <c r="BQ25" i="33"/>
  <c r="BR25" i="33"/>
  <c r="BS25" i="33"/>
  <c r="BM26" i="33"/>
  <c r="BN26" i="33"/>
  <c r="BO26" i="33"/>
  <c r="BP26" i="33"/>
  <c r="BQ26" i="33"/>
  <c r="BR26" i="33"/>
  <c r="BS26" i="33"/>
  <c r="BM27" i="33"/>
  <c r="BN27" i="33"/>
  <c r="BO27" i="33"/>
  <c r="BP27" i="33"/>
  <c r="BQ27" i="33"/>
  <c r="BR27" i="33"/>
  <c r="BS27" i="33"/>
  <c r="BM28" i="33"/>
  <c r="BN28" i="33"/>
  <c r="BO28" i="33"/>
  <c r="BP28" i="33"/>
  <c r="BQ28" i="33"/>
  <c r="BR28" i="33"/>
  <c r="BS28" i="33"/>
  <c r="BM29" i="33"/>
  <c r="BN29" i="33"/>
  <c r="BO29" i="33"/>
  <c r="BP29" i="33"/>
  <c r="BQ29" i="33"/>
  <c r="BR29" i="33"/>
  <c r="BS29" i="33"/>
  <c r="BM30" i="33"/>
  <c r="BN30" i="33"/>
  <c r="BO30" i="33"/>
  <c r="BP30" i="33"/>
  <c r="BQ30" i="33"/>
  <c r="BR30" i="33"/>
  <c r="BS30" i="33"/>
  <c r="BM31" i="33"/>
  <c r="BN31" i="33"/>
  <c r="BO31" i="33"/>
  <c r="BP31" i="33"/>
  <c r="BQ31" i="33"/>
  <c r="BR31" i="33"/>
  <c r="BS31" i="33"/>
  <c r="BM32" i="33"/>
  <c r="BN32" i="33"/>
  <c r="BO32" i="33"/>
  <c r="BP32" i="33"/>
  <c r="BQ32" i="33"/>
  <c r="BR32" i="33"/>
  <c r="BS32" i="33"/>
  <c r="BM33" i="33"/>
  <c r="BN33" i="33"/>
  <c r="BO33" i="33"/>
  <c r="BP33" i="33"/>
  <c r="BQ33" i="33"/>
  <c r="BR33" i="33"/>
  <c r="BS33" i="33"/>
  <c r="BM34" i="33"/>
  <c r="BN34" i="33"/>
  <c r="BO34" i="33"/>
  <c r="BP34" i="33"/>
  <c r="BQ34" i="33"/>
  <c r="BR34" i="33"/>
  <c r="BS34" i="33"/>
  <c r="BM35" i="33"/>
  <c r="BN35" i="33"/>
  <c r="BO35" i="33"/>
  <c r="BP35" i="33"/>
  <c r="BQ35" i="33"/>
  <c r="BR35" i="33"/>
  <c r="BS35" i="33"/>
  <c r="BM36" i="33"/>
  <c r="BN36" i="33"/>
  <c r="BO36" i="33"/>
  <c r="BP36" i="33"/>
  <c r="BQ36" i="33"/>
  <c r="BR36" i="33"/>
  <c r="BS36" i="33"/>
  <c r="BM37" i="33"/>
  <c r="BN37" i="33"/>
  <c r="BO37" i="33"/>
  <c r="BP37" i="33"/>
  <c r="BQ37" i="33"/>
  <c r="BR37" i="33"/>
  <c r="BS37" i="33"/>
  <c r="BM38" i="33"/>
  <c r="BN38" i="33"/>
  <c r="BO38" i="33"/>
  <c r="BP38" i="33"/>
  <c r="BQ38" i="33"/>
  <c r="BR38" i="33"/>
  <c r="BS38" i="33"/>
  <c r="BM39" i="33"/>
  <c r="BN39" i="33"/>
  <c r="BO39" i="33"/>
  <c r="BP39" i="33"/>
  <c r="BQ39" i="33"/>
  <c r="BR39" i="33"/>
  <c r="BS39" i="33"/>
  <c r="BM40" i="33"/>
  <c r="BN40" i="33"/>
  <c r="BO40" i="33"/>
  <c r="BP40" i="33"/>
  <c r="BQ40" i="33"/>
  <c r="BR40" i="33"/>
  <c r="BS40" i="33"/>
  <c r="BM41" i="33"/>
  <c r="BN41" i="33"/>
  <c r="BO41" i="33"/>
  <c r="BP41" i="33"/>
  <c r="BQ41" i="33"/>
  <c r="BR41" i="33"/>
  <c r="BS41" i="33"/>
  <c r="BM42" i="33"/>
  <c r="BN42" i="33"/>
  <c r="BO42" i="33"/>
  <c r="BP42" i="33"/>
  <c r="BQ42" i="33"/>
  <c r="BR42" i="33"/>
  <c r="BS42" i="33"/>
  <c r="BM43" i="33"/>
  <c r="BN43" i="33"/>
  <c r="BO43" i="33"/>
  <c r="BP43" i="33"/>
  <c r="BQ43" i="33"/>
  <c r="BR43" i="33"/>
  <c r="BS43" i="33"/>
  <c r="BM44" i="33"/>
  <c r="BN44" i="33"/>
  <c r="BO44" i="33"/>
  <c r="BP44" i="33"/>
  <c r="BQ44" i="33"/>
  <c r="BR44" i="33"/>
  <c r="BS44" i="33"/>
  <c r="BM45" i="33"/>
  <c r="BN45" i="33"/>
  <c r="BO45" i="33"/>
  <c r="BP45" i="33"/>
  <c r="BQ45" i="33"/>
  <c r="BR45" i="33"/>
  <c r="BS45" i="33"/>
  <c r="BM46" i="33"/>
  <c r="BN46" i="33"/>
  <c r="BO46" i="33"/>
  <c r="BP46" i="33"/>
  <c r="BQ46" i="33"/>
  <c r="BR46" i="33"/>
  <c r="BS46" i="33"/>
  <c r="BM47" i="33"/>
  <c r="BN47" i="33"/>
  <c r="BO47" i="33"/>
  <c r="BP47" i="33"/>
  <c r="BQ47" i="33"/>
  <c r="BR47" i="33"/>
  <c r="BS47" i="33"/>
  <c r="BM48" i="33"/>
  <c r="BN48" i="33"/>
  <c r="BO48" i="33"/>
  <c r="BP48" i="33"/>
  <c r="BQ48" i="33"/>
  <c r="BR48" i="33"/>
  <c r="BS48" i="33"/>
  <c r="BM49" i="33"/>
  <c r="BN49" i="33"/>
  <c r="BO49" i="33"/>
  <c r="BP49" i="33"/>
  <c r="BQ49" i="33"/>
  <c r="BR49" i="33"/>
  <c r="BS49" i="33"/>
  <c r="BM50" i="33"/>
  <c r="BN50" i="33"/>
  <c r="BO50" i="33"/>
  <c r="BP50" i="33"/>
  <c r="BQ50" i="33"/>
  <c r="BR50" i="33"/>
  <c r="BS50" i="33"/>
  <c r="BM51" i="33"/>
  <c r="BN51" i="33"/>
  <c r="BO51" i="33"/>
  <c r="BP51" i="33"/>
  <c r="BQ51" i="33"/>
  <c r="BR51" i="33"/>
  <c r="BS51" i="33"/>
  <c r="BM52" i="33"/>
  <c r="BN52" i="33"/>
  <c r="BO52" i="33"/>
  <c r="BP52" i="33"/>
  <c r="BQ52" i="33"/>
  <c r="BR52" i="33"/>
  <c r="BS52" i="33"/>
  <c r="BM53" i="33"/>
  <c r="BN53" i="33"/>
  <c r="BO53" i="33"/>
  <c r="BP53" i="33"/>
  <c r="BQ53" i="33"/>
  <c r="BR53" i="33"/>
  <c r="BS53" i="33"/>
  <c r="BM54" i="33"/>
  <c r="BN54" i="33"/>
  <c r="BO54" i="33"/>
  <c r="BP54" i="33"/>
  <c r="BQ54" i="33"/>
  <c r="BR54" i="33"/>
  <c r="BS54" i="33"/>
  <c r="BM55" i="33"/>
  <c r="BN55" i="33"/>
  <c r="BO55" i="33"/>
  <c r="BP55" i="33"/>
  <c r="BQ55" i="33"/>
  <c r="BR55" i="33"/>
  <c r="BS55" i="33"/>
  <c r="BM56" i="33"/>
  <c r="BN56" i="33"/>
  <c r="BO56" i="33"/>
  <c r="BP56" i="33"/>
  <c r="BQ56" i="33"/>
  <c r="BR56" i="33"/>
  <c r="BS56" i="33"/>
  <c r="BM57" i="33"/>
  <c r="BN57" i="33"/>
  <c r="BO57" i="33"/>
  <c r="BP57" i="33"/>
  <c r="BQ57" i="33"/>
  <c r="BR57" i="33"/>
  <c r="BS57" i="33"/>
  <c r="BM58" i="33"/>
  <c r="BN58" i="33"/>
  <c r="BO58" i="33"/>
  <c r="BP58" i="33"/>
  <c r="BQ58" i="33"/>
  <c r="BR58" i="33"/>
  <c r="BS58" i="33"/>
  <c r="BM59" i="33"/>
  <c r="BN59" i="33"/>
  <c r="BO59" i="33"/>
  <c r="BP59" i="33"/>
  <c r="BQ59" i="33"/>
  <c r="BR59" i="33"/>
  <c r="BS59" i="33"/>
  <c r="BM60" i="33"/>
  <c r="BN60" i="33"/>
  <c r="BO60" i="33"/>
  <c r="BP60" i="33"/>
  <c r="BQ60" i="33"/>
  <c r="BR60" i="33"/>
  <c r="BS60" i="33"/>
  <c r="BM61" i="33"/>
  <c r="BN61" i="33"/>
  <c r="BO61" i="33"/>
  <c r="BP61" i="33"/>
  <c r="BQ61" i="33"/>
  <c r="BR61" i="33"/>
  <c r="BS61" i="33"/>
  <c r="BM62" i="33"/>
  <c r="BN62" i="33"/>
  <c r="BO62" i="33"/>
  <c r="BP62" i="33"/>
  <c r="BQ62" i="33"/>
  <c r="BR62" i="33"/>
  <c r="BS62" i="33"/>
  <c r="BM63" i="33"/>
  <c r="BN63" i="33"/>
  <c r="BO63" i="33"/>
  <c r="BP63" i="33"/>
  <c r="BQ63" i="33"/>
  <c r="BR63" i="33"/>
  <c r="BS63" i="33"/>
  <c r="BM64" i="33"/>
  <c r="BN64" i="33"/>
  <c r="BO64" i="33"/>
  <c r="BP64" i="33"/>
  <c r="BQ64" i="33"/>
  <c r="BR64" i="33"/>
  <c r="BS64" i="33"/>
  <c r="BM65" i="33"/>
  <c r="BN65" i="33"/>
  <c r="BO65" i="33"/>
  <c r="BP65" i="33"/>
  <c r="BQ65" i="33"/>
  <c r="BR65" i="33"/>
  <c r="BS65" i="33"/>
  <c r="BM66" i="33"/>
  <c r="BN66" i="33"/>
  <c r="BO66" i="33"/>
  <c r="BP66" i="33"/>
  <c r="BQ66" i="33"/>
  <c r="BR66" i="33"/>
  <c r="BS66" i="33"/>
  <c r="BM67" i="33"/>
  <c r="BN67" i="33"/>
  <c r="BO67" i="33"/>
  <c r="BP67" i="33"/>
  <c r="BQ67" i="33"/>
  <c r="BR67" i="33"/>
  <c r="BS67" i="33"/>
  <c r="BM68" i="33"/>
  <c r="BN68" i="33"/>
  <c r="BO68" i="33"/>
  <c r="BP68" i="33"/>
  <c r="BQ68" i="33"/>
  <c r="BR68" i="33"/>
  <c r="BS68" i="33"/>
  <c r="BM69" i="33"/>
  <c r="BN69" i="33"/>
  <c r="BO69" i="33"/>
  <c r="BP69" i="33"/>
  <c r="BQ69" i="33"/>
  <c r="BR69" i="33"/>
  <c r="BS69" i="33"/>
  <c r="BM70" i="33"/>
  <c r="BN70" i="33"/>
  <c r="BO70" i="33"/>
  <c r="BP70" i="33"/>
  <c r="BQ70" i="33"/>
  <c r="BR70" i="33"/>
  <c r="BS70" i="33"/>
  <c r="BM71" i="33"/>
  <c r="BN71" i="33"/>
  <c r="BO71" i="33"/>
  <c r="BP71" i="33"/>
  <c r="BQ71" i="33"/>
  <c r="BR71" i="33"/>
  <c r="BS71" i="33"/>
  <c r="BM72" i="33"/>
  <c r="BN72" i="33"/>
  <c r="BO72" i="33"/>
  <c r="BP72" i="33"/>
  <c r="BQ72" i="33"/>
  <c r="BR72" i="33"/>
  <c r="BS72" i="33"/>
  <c r="BM73" i="33"/>
  <c r="BN73" i="33"/>
  <c r="BO73" i="33"/>
  <c r="BP73" i="33"/>
  <c r="BQ73" i="33"/>
  <c r="BR73" i="33"/>
  <c r="BS73" i="33"/>
  <c r="BM74" i="33"/>
  <c r="BN74" i="33"/>
  <c r="BO74" i="33"/>
  <c r="BP74" i="33"/>
  <c r="BQ74" i="33"/>
  <c r="BR74" i="33"/>
  <c r="BS74" i="33"/>
  <c r="BM75" i="33"/>
  <c r="BN75" i="33"/>
  <c r="BO75" i="33"/>
  <c r="BP75" i="33"/>
  <c r="BQ75" i="33"/>
  <c r="BR75" i="33"/>
  <c r="BS75" i="33"/>
  <c r="BM76" i="33"/>
  <c r="BN76" i="33"/>
  <c r="BO76" i="33"/>
  <c r="BP76" i="33"/>
  <c r="BQ76" i="33"/>
  <c r="BR76" i="33"/>
  <c r="BS76" i="33"/>
  <c r="BM77" i="33"/>
  <c r="BN77" i="33"/>
  <c r="BO77" i="33"/>
  <c r="BP77" i="33"/>
  <c r="BQ77" i="33"/>
  <c r="BR77" i="33"/>
  <c r="BS77" i="33"/>
  <c r="BM78" i="33"/>
  <c r="BN78" i="33"/>
  <c r="BO78" i="33"/>
  <c r="BP78" i="33"/>
  <c r="BQ78" i="33"/>
  <c r="BR78" i="33"/>
  <c r="BS78" i="33"/>
  <c r="BM79" i="33"/>
  <c r="BN79" i="33"/>
  <c r="BO79" i="33"/>
  <c r="BP79" i="33"/>
  <c r="BQ79" i="33"/>
  <c r="BR79" i="33"/>
  <c r="BS79" i="33"/>
  <c r="BM80" i="33"/>
  <c r="BN80" i="33"/>
  <c r="BO80" i="33"/>
  <c r="BP80" i="33"/>
  <c r="BQ80" i="33"/>
  <c r="BR80" i="33"/>
  <c r="BS80" i="33"/>
  <c r="BM81" i="33"/>
  <c r="BN81" i="33"/>
  <c r="BO81" i="33"/>
  <c r="BP81" i="33"/>
  <c r="BQ81" i="33"/>
  <c r="BR81" i="33"/>
  <c r="BS81" i="33"/>
  <c r="BM82" i="33"/>
  <c r="BN82" i="33"/>
  <c r="BO82" i="33"/>
  <c r="BP82" i="33"/>
  <c r="BQ82" i="33"/>
  <c r="BR82" i="33"/>
  <c r="BS82" i="33"/>
  <c r="BM83" i="33"/>
  <c r="BN83" i="33"/>
  <c r="BO83" i="33"/>
  <c r="BP83" i="33"/>
  <c r="BQ83" i="33"/>
  <c r="BR83" i="33"/>
  <c r="BS83" i="33"/>
  <c r="BM84" i="33"/>
  <c r="BN84" i="33"/>
  <c r="BO84" i="33"/>
  <c r="BP84" i="33"/>
  <c r="BQ84" i="33"/>
  <c r="BR84" i="33"/>
  <c r="BS84" i="33"/>
  <c r="BM85" i="33"/>
  <c r="BN85" i="33"/>
  <c r="BO85" i="33"/>
  <c r="BP85" i="33"/>
  <c r="BQ85" i="33"/>
  <c r="BR85" i="33"/>
  <c r="BS85" i="33"/>
  <c r="BM86" i="33"/>
  <c r="BN86" i="33"/>
  <c r="BO86" i="33"/>
  <c r="BP86" i="33"/>
  <c r="BQ86" i="33"/>
  <c r="BR86" i="33"/>
  <c r="BS86" i="33"/>
  <c r="BM87" i="33"/>
  <c r="BN87" i="33"/>
  <c r="BO87" i="33"/>
  <c r="BP87" i="33"/>
  <c r="BQ87" i="33"/>
  <c r="BR87" i="33"/>
  <c r="BS87" i="33"/>
  <c r="BM88" i="33"/>
  <c r="BN88" i="33"/>
  <c r="BO88" i="33"/>
  <c r="BP88" i="33"/>
  <c r="BQ88" i="33"/>
  <c r="BR88" i="33"/>
  <c r="BS88" i="33"/>
  <c r="BM89" i="33"/>
  <c r="BN89" i="33"/>
  <c r="BO89" i="33"/>
  <c r="BP89" i="33"/>
  <c r="BQ89" i="33"/>
  <c r="BR89" i="33"/>
  <c r="BS89" i="33"/>
  <c r="BM90" i="33"/>
  <c r="BN90" i="33"/>
  <c r="BO90" i="33"/>
  <c r="BP90" i="33"/>
  <c r="BQ90" i="33"/>
  <c r="BR90" i="33"/>
  <c r="BS90" i="33"/>
  <c r="BM91" i="33"/>
  <c r="BN91" i="33"/>
  <c r="BO91" i="33"/>
  <c r="BP91" i="33"/>
  <c r="BQ91" i="33"/>
  <c r="BR91" i="33"/>
  <c r="BS91" i="33"/>
  <c r="BM92" i="33"/>
  <c r="BN92" i="33"/>
  <c r="BO92" i="33"/>
  <c r="BP92" i="33"/>
  <c r="BQ92" i="33"/>
  <c r="BR92" i="33"/>
  <c r="BS92" i="33"/>
  <c r="BN5" i="33"/>
  <c r="BO5" i="33"/>
  <c r="BP5" i="33"/>
  <c r="BQ5" i="33"/>
  <c r="BR5" i="33"/>
  <c r="BS5" i="33"/>
  <c r="BM5" i="33"/>
  <c r="AL92" i="46"/>
  <c r="AL91" i="46"/>
  <c r="AL90" i="46"/>
  <c r="AL89" i="46"/>
  <c r="AL88" i="46"/>
  <c r="AL87" i="46"/>
  <c r="AL86" i="46"/>
  <c r="AL85" i="46"/>
  <c r="AL84" i="46"/>
  <c r="AL83" i="46"/>
  <c r="AL82" i="46"/>
  <c r="AL81" i="46"/>
  <c r="AL80" i="46"/>
  <c r="AL79" i="46"/>
  <c r="AL78" i="46"/>
  <c r="AL77" i="46"/>
  <c r="AL76" i="46"/>
  <c r="AL75" i="46"/>
  <c r="AL74" i="46"/>
  <c r="AL73" i="46"/>
  <c r="AL72" i="46"/>
  <c r="AL71" i="46"/>
  <c r="AL70" i="46"/>
  <c r="AL69" i="46"/>
  <c r="AL68" i="46"/>
  <c r="AL67" i="46"/>
  <c r="AL66" i="46"/>
  <c r="AL65" i="46"/>
  <c r="AL64" i="46"/>
  <c r="AL63" i="46"/>
  <c r="AL62" i="46"/>
  <c r="AL61" i="46"/>
  <c r="AL60" i="46"/>
  <c r="AL59" i="46"/>
  <c r="AL58" i="46"/>
  <c r="AL57" i="46"/>
  <c r="AL56" i="46"/>
  <c r="AL55" i="46"/>
  <c r="AL54" i="46"/>
  <c r="AL53" i="46"/>
  <c r="AL52" i="46"/>
  <c r="AL51" i="46"/>
  <c r="AL50" i="46"/>
  <c r="AL49" i="46"/>
  <c r="AL48" i="46"/>
  <c r="AL47" i="46"/>
  <c r="AL46" i="46"/>
  <c r="AL45" i="46"/>
  <c r="AL44" i="46"/>
  <c r="AL43" i="46"/>
  <c r="AL42" i="46"/>
  <c r="AL41" i="46"/>
  <c r="AL40" i="46"/>
  <c r="AL39" i="46"/>
  <c r="AL38" i="46"/>
  <c r="AL37" i="46"/>
  <c r="AL36" i="46"/>
  <c r="AL35" i="46"/>
  <c r="AL34" i="46"/>
  <c r="AL33" i="46"/>
  <c r="AL32" i="46"/>
  <c r="AL31" i="46"/>
  <c r="AL30" i="46"/>
  <c r="AL29" i="46"/>
  <c r="AL28" i="46"/>
  <c r="AL27" i="46"/>
  <c r="AL26" i="46"/>
  <c r="AL25" i="46"/>
  <c r="AL24" i="46"/>
  <c r="AL23" i="46"/>
  <c r="AL22" i="46"/>
  <c r="AL21" i="46"/>
  <c r="AL20" i="46"/>
  <c r="AL19" i="46"/>
  <c r="AL18" i="46"/>
  <c r="AL17" i="46"/>
  <c r="AL16" i="46"/>
  <c r="AL15" i="46"/>
  <c r="AL14" i="46"/>
  <c r="AL13" i="46"/>
  <c r="AL12" i="46"/>
  <c r="AL11" i="46"/>
  <c r="AL10" i="46"/>
  <c r="AL9" i="46"/>
  <c r="AL8" i="46"/>
  <c r="AL7" i="46"/>
  <c r="AL6" i="46"/>
  <c r="AL5" i="46"/>
  <c r="AL92" i="45"/>
  <c r="AL91" i="45"/>
  <c r="AL90" i="45"/>
  <c r="AL89" i="45"/>
  <c r="AL88" i="45"/>
  <c r="AL87" i="45"/>
  <c r="AL86" i="45"/>
  <c r="AL85" i="45"/>
  <c r="AL84" i="45"/>
  <c r="AL83" i="45"/>
  <c r="AL82" i="45"/>
  <c r="AL81" i="45"/>
  <c r="AL80" i="45"/>
  <c r="AL79" i="45"/>
  <c r="AL78" i="45"/>
  <c r="AL77" i="45"/>
  <c r="AL76" i="45"/>
  <c r="AL75" i="45"/>
  <c r="AL74" i="45"/>
  <c r="AL73" i="45"/>
  <c r="AL72" i="45"/>
  <c r="AL71" i="45"/>
  <c r="AL70" i="45"/>
  <c r="AL69" i="45"/>
  <c r="AL68" i="45"/>
  <c r="AL67" i="45"/>
  <c r="AL66" i="45"/>
  <c r="AL65" i="45"/>
  <c r="AL64" i="45"/>
  <c r="AL63" i="45"/>
  <c r="AL62" i="45"/>
  <c r="AL61" i="45"/>
  <c r="AL60" i="45"/>
  <c r="AL59" i="45"/>
  <c r="AL58" i="45"/>
  <c r="AL57" i="45"/>
  <c r="AL56" i="45"/>
  <c r="AL55" i="45"/>
  <c r="AL54" i="45"/>
  <c r="AL53" i="45"/>
  <c r="AL52" i="45"/>
  <c r="AL51" i="45"/>
  <c r="AL50" i="45"/>
  <c r="AL49" i="45"/>
  <c r="AL48" i="45"/>
  <c r="AL47" i="45"/>
  <c r="AL46" i="45"/>
  <c r="AL45" i="45"/>
  <c r="AL44" i="45"/>
  <c r="AL43" i="45"/>
  <c r="AL42" i="45"/>
  <c r="AL41" i="45"/>
  <c r="AL40" i="45"/>
  <c r="AL39" i="45"/>
  <c r="AL38" i="45"/>
  <c r="AL37" i="45"/>
  <c r="AL36" i="45"/>
  <c r="AL35" i="45"/>
  <c r="AL34" i="45"/>
  <c r="AL33" i="45"/>
  <c r="AL32" i="45"/>
  <c r="AL31" i="45"/>
  <c r="AL30" i="45"/>
  <c r="AL29" i="45"/>
  <c r="AL28" i="45"/>
  <c r="AL27" i="45"/>
  <c r="AL26" i="45"/>
  <c r="AL25" i="45"/>
  <c r="AL24" i="45"/>
  <c r="AL23" i="45"/>
  <c r="AL22" i="45"/>
  <c r="AL21" i="45"/>
  <c r="AL20" i="45"/>
  <c r="AL19" i="45"/>
  <c r="AL18" i="45"/>
  <c r="AL17" i="45"/>
  <c r="AL16" i="45"/>
  <c r="AL15" i="45"/>
  <c r="AL14" i="45"/>
  <c r="AL13" i="45"/>
  <c r="AL12" i="45"/>
  <c r="AL11" i="45"/>
  <c r="AL10" i="45"/>
  <c r="AL9" i="45"/>
  <c r="AL8" i="45"/>
  <c r="AL7" i="45"/>
  <c r="AL6" i="45"/>
  <c r="AL5" i="45"/>
  <c r="AL92" i="44"/>
  <c r="AL91" i="44"/>
  <c r="AL90" i="44"/>
  <c r="AL89" i="44"/>
  <c r="AL88" i="44"/>
  <c r="AL87" i="44"/>
  <c r="AL86" i="44"/>
  <c r="AL85" i="44"/>
  <c r="AL84" i="44"/>
  <c r="AL83" i="44"/>
  <c r="AL82" i="44"/>
  <c r="AL81" i="44"/>
  <c r="AL80" i="44"/>
  <c r="AL79" i="44"/>
  <c r="AL78" i="44"/>
  <c r="AL77" i="44"/>
  <c r="AL76" i="44"/>
  <c r="AL75" i="44"/>
  <c r="AL74" i="44"/>
  <c r="AL73" i="44"/>
  <c r="AL72" i="44"/>
  <c r="AL71" i="44"/>
  <c r="AL70" i="44"/>
  <c r="AL69" i="44"/>
  <c r="AL68" i="44"/>
  <c r="AL67" i="44"/>
  <c r="AL66" i="44"/>
  <c r="AL65" i="44"/>
  <c r="AL64" i="44"/>
  <c r="AL63" i="44"/>
  <c r="AL62" i="44"/>
  <c r="AL61" i="44"/>
  <c r="AL60" i="44"/>
  <c r="AL59" i="44"/>
  <c r="AL58" i="44"/>
  <c r="AL57" i="44"/>
  <c r="AL56" i="44"/>
  <c r="AL55" i="44"/>
  <c r="AL54" i="44"/>
  <c r="AL53" i="44"/>
  <c r="AL52" i="44"/>
  <c r="AL51" i="44"/>
  <c r="AL50" i="44"/>
  <c r="AL49" i="44"/>
  <c r="AL48" i="44"/>
  <c r="AL47" i="44"/>
  <c r="AL46" i="44"/>
  <c r="AL45" i="44"/>
  <c r="AL44" i="44"/>
  <c r="AL43" i="44"/>
  <c r="AL42" i="44"/>
  <c r="AL41" i="44"/>
  <c r="AL40" i="44"/>
  <c r="AL39" i="44"/>
  <c r="AL38" i="44"/>
  <c r="AL37" i="44"/>
  <c r="AL36" i="44"/>
  <c r="AL35" i="44"/>
  <c r="AL34" i="44"/>
  <c r="AL33" i="44"/>
  <c r="AL32" i="44"/>
  <c r="AL31" i="44"/>
  <c r="AL30" i="44"/>
  <c r="AL29" i="44"/>
  <c r="AL28" i="44"/>
  <c r="AL27" i="44"/>
  <c r="AL26" i="44"/>
  <c r="AL25" i="44"/>
  <c r="AL24" i="44"/>
  <c r="AL23" i="44"/>
  <c r="AL22" i="44"/>
  <c r="AL21" i="44"/>
  <c r="AL20" i="44"/>
  <c r="AL19" i="44"/>
  <c r="AL18" i="44"/>
  <c r="AL17" i="44"/>
  <c r="AL16" i="44"/>
  <c r="AL15" i="44"/>
  <c r="AL14" i="44"/>
  <c r="AL13" i="44"/>
  <c r="AL12" i="44"/>
  <c r="AL11" i="44"/>
  <c r="AL10" i="44"/>
  <c r="AL9" i="44"/>
  <c r="AL8" i="44"/>
  <c r="AL7" i="44"/>
  <c r="AL6" i="44"/>
  <c r="AL5" i="44"/>
  <c r="AL92" i="43"/>
  <c r="AL91" i="43"/>
  <c r="AL90" i="43"/>
  <c r="AL89" i="43"/>
  <c r="AL88" i="43"/>
  <c r="AL87" i="43"/>
  <c r="AL86" i="43"/>
  <c r="AL85" i="43"/>
  <c r="AL84" i="43"/>
  <c r="AL83" i="43"/>
  <c r="AL82" i="43"/>
  <c r="AL81" i="43"/>
  <c r="AL80" i="43"/>
  <c r="AL79" i="43"/>
  <c r="AL78" i="43"/>
  <c r="AL77" i="43"/>
  <c r="AL76" i="43"/>
  <c r="AL75" i="43"/>
  <c r="AL74" i="43"/>
  <c r="AL73" i="43"/>
  <c r="AL72" i="43"/>
  <c r="AL71" i="43"/>
  <c r="AL70" i="43"/>
  <c r="AL69" i="43"/>
  <c r="AL68" i="43"/>
  <c r="AL67" i="43"/>
  <c r="AL66" i="43"/>
  <c r="AL65" i="43"/>
  <c r="AL64" i="43"/>
  <c r="AL63" i="43"/>
  <c r="AL62" i="43"/>
  <c r="AL61" i="43"/>
  <c r="AL60" i="43"/>
  <c r="AL59" i="43"/>
  <c r="AL58" i="43"/>
  <c r="AL57" i="43"/>
  <c r="AL56" i="43"/>
  <c r="AL55" i="43"/>
  <c r="AL54" i="43"/>
  <c r="AL53" i="43"/>
  <c r="AL52" i="43"/>
  <c r="AL51" i="43"/>
  <c r="AL50" i="43"/>
  <c r="AL49" i="43"/>
  <c r="AL48" i="43"/>
  <c r="AL47" i="43"/>
  <c r="AL46" i="43"/>
  <c r="AL45" i="43"/>
  <c r="AL44" i="43"/>
  <c r="AL43" i="43"/>
  <c r="AL42" i="43"/>
  <c r="AL41" i="43"/>
  <c r="AL40" i="43"/>
  <c r="AL39" i="43"/>
  <c r="AL38" i="43"/>
  <c r="AL37" i="43"/>
  <c r="AL36" i="43"/>
  <c r="AL35" i="43"/>
  <c r="AL34" i="43"/>
  <c r="AL33" i="43"/>
  <c r="AL32" i="43"/>
  <c r="AL31" i="43"/>
  <c r="AL30" i="43"/>
  <c r="AL29" i="43"/>
  <c r="AL28" i="43"/>
  <c r="AL27" i="43"/>
  <c r="AL26" i="43"/>
  <c r="AL25" i="43"/>
  <c r="AL24" i="43"/>
  <c r="AL23" i="43"/>
  <c r="AL22" i="43"/>
  <c r="AL21" i="43"/>
  <c r="AL20" i="43"/>
  <c r="AL19" i="43"/>
  <c r="AL18" i="43"/>
  <c r="AL17" i="43"/>
  <c r="AL16" i="43"/>
  <c r="AL15" i="43"/>
  <c r="AL14" i="43"/>
  <c r="AL13" i="43"/>
  <c r="AL12" i="43"/>
  <c r="AL11" i="43"/>
  <c r="AL10" i="43"/>
  <c r="AL9" i="43"/>
  <c r="AL8" i="43"/>
  <c r="AL7" i="43"/>
  <c r="AL6" i="43"/>
  <c r="AL5" i="43"/>
  <c r="AL92" i="42"/>
  <c r="AL91" i="42"/>
  <c r="AL90" i="42"/>
  <c r="AL89" i="42"/>
  <c r="AL88" i="42"/>
  <c r="AL87" i="42"/>
  <c r="AL86" i="42"/>
  <c r="AL85" i="42"/>
  <c r="AL84" i="42"/>
  <c r="AL83" i="42"/>
  <c r="AL82" i="42"/>
  <c r="AL81" i="42"/>
  <c r="AL80" i="42"/>
  <c r="AL79" i="42"/>
  <c r="AL78" i="42"/>
  <c r="AL77" i="42"/>
  <c r="AL76" i="42"/>
  <c r="AL75" i="42"/>
  <c r="AL74" i="42"/>
  <c r="AL73" i="42"/>
  <c r="AL72" i="42"/>
  <c r="AL71" i="42"/>
  <c r="AL70" i="42"/>
  <c r="AL69" i="42"/>
  <c r="AL68" i="42"/>
  <c r="AL67" i="42"/>
  <c r="AL66" i="42"/>
  <c r="AL65" i="42"/>
  <c r="AL64" i="42"/>
  <c r="AL63" i="42"/>
  <c r="AL62" i="42"/>
  <c r="AL61" i="42"/>
  <c r="AL60" i="42"/>
  <c r="AL59" i="42"/>
  <c r="AL58" i="42"/>
  <c r="AL57" i="42"/>
  <c r="AL56" i="42"/>
  <c r="AL55" i="42"/>
  <c r="AL54" i="42"/>
  <c r="AL53" i="42"/>
  <c r="AL52" i="42"/>
  <c r="AL51" i="42"/>
  <c r="AL50" i="42"/>
  <c r="AL49" i="42"/>
  <c r="AL48" i="42"/>
  <c r="AL47" i="42"/>
  <c r="AL46" i="42"/>
  <c r="AL45" i="42"/>
  <c r="AL44" i="42"/>
  <c r="AL43" i="42"/>
  <c r="AL42" i="42"/>
  <c r="AL41" i="42"/>
  <c r="AL40" i="42"/>
  <c r="AL39" i="42"/>
  <c r="AL38" i="42"/>
  <c r="AL37" i="42"/>
  <c r="AL36" i="42"/>
  <c r="AL35" i="42"/>
  <c r="AL34" i="42"/>
  <c r="AL33" i="42"/>
  <c r="AL32" i="42"/>
  <c r="AL31" i="42"/>
  <c r="AL30" i="42"/>
  <c r="AL29" i="42"/>
  <c r="AL28" i="42"/>
  <c r="AL27" i="42"/>
  <c r="AL26" i="42"/>
  <c r="AL25" i="42"/>
  <c r="AL24" i="42"/>
  <c r="AL23" i="42"/>
  <c r="AL22" i="42"/>
  <c r="AL21" i="42"/>
  <c r="AL20" i="42"/>
  <c r="AL19" i="42"/>
  <c r="AL18" i="42"/>
  <c r="AL17" i="42"/>
  <c r="AL16" i="42"/>
  <c r="AL15" i="42"/>
  <c r="AL14" i="42"/>
  <c r="AL13" i="42"/>
  <c r="AL12" i="42"/>
  <c r="AL11" i="42"/>
  <c r="AL10" i="42"/>
  <c r="AL9" i="42"/>
  <c r="AL8" i="42"/>
  <c r="AL7" i="42"/>
  <c r="AL6" i="42"/>
  <c r="AL5" i="42"/>
  <c r="AL92" i="41"/>
  <c r="AL91" i="41"/>
  <c r="AL90" i="41"/>
  <c r="AL89" i="41"/>
  <c r="AL88" i="41"/>
  <c r="AL87" i="41"/>
  <c r="AL86" i="41"/>
  <c r="AL85" i="41"/>
  <c r="AL84" i="41"/>
  <c r="AL83" i="41"/>
  <c r="AL82" i="41"/>
  <c r="AL81" i="41"/>
  <c r="AL80" i="41"/>
  <c r="AL79" i="41"/>
  <c r="AL78" i="41"/>
  <c r="AL77" i="41"/>
  <c r="AL76" i="41"/>
  <c r="AL75" i="41"/>
  <c r="AL74" i="41"/>
  <c r="AL73" i="41"/>
  <c r="AL72" i="41"/>
  <c r="AL71" i="41"/>
  <c r="AL70" i="41"/>
  <c r="AL69" i="41"/>
  <c r="AL68" i="41"/>
  <c r="AL67" i="41"/>
  <c r="AL66" i="41"/>
  <c r="AL65" i="41"/>
  <c r="AL64" i="41"/>
  <c r="AL63" i="41"/>
  <c r="AL62" i="41"/>
  <c r="AL61" i="41"/>
  <c r="AL60" i="41"/>
  <c r="AL59" i="41"/>
  <c r="AL58" i="41"/>
  <c r="AL57" i="41"/>
  <c r="AL56" i="41"/>
  <c r="AL55" i="41"/>
  <c r="AL54" i="41"/>
  <c r="AL53" i="41"/>
  <c r="AL52" i="41"/>
  <c r="AL51" i="41"/>
  <c r="AL50" i="41"/>
  <c r="AL49" i="41"/>
  <c r="AL48" i="41"/>
  <c r="AL47" i="41"/>
  <c r="AL46" i="41"/>
  <c r="AL45" i="41"/>
  <c r="AL44" i="41"/>
  <c r="AL43" i="41"/>
  <c r="AL42" i="41"/>
  <c r="AL41" i="41"/>
  <c r="AL40" i="41"/>
  <c r="AL39" i="41"/>
  <c r="AL38" i="41"/>
  <c r="AL37" i="41"/>
  <c r="AL36" i="41"/>
  <c r="AL35" i="41"/>
  <c r="AL34" i="41"/>
  <c r="AL33" i="41"/>
  <c r="AL32" i="41"/>
  <c r="AL31" i="41"/>
  <c r="AL30" i="41"/>
  <c r="AL29" i="41"/>
  <c r="AL28" i="41"/>
  <c r="AL27" i="41"/>
  <c r="AL26" i="41"/>
  <c r="AL25" i="41"/>
  <c r="AL24" i="41"/>
  <c r="AL23" i="41"/>
  <c r="AL22" i="41"/>
  <c r="AL21" i="41"/>
  <c r="AL20" i="41"/>
  <c r="AL19" i="41"/>
  <c r="AL18" i="41"/>
  <c r="AL17" i="41"/>
  <c r="AL16" i="41"/>
  <c r="AL15" i="41"/>
  <c r="AL14" i="41"/>
  <c r="AL13" i="41"/>
  <c r="AL12" i="41"/>
  <c r="AL11" i="41"/>
  <c r="AL10" i="41"/>
  <c r="AL9" i="41"/>
  <c r="AL8" i="41"/>
  <c r="AL7" i="41"/>
  <c r="AL6" i="41"/>
  <c r="AL5" i="41"/>
  <c r="AL92" i="40"/>
  <c r="AL91" i="40"/>
  <c r="AL90" i="40"/>
  <c r="AL89" i="40"/>
  <c r="AL88" i="40"/>
  <c r="AL87" i="40"/>
  <c r="AL86" i="40"/>
  <c r="AL85" i="40"/>
  <c r="AL84" i="40"/>
  <c r="AL83" i="40"/>
  <c r="AL82" i="40"/>
  <c r="AL81" i="40"/>
  <c r="AL80" i="40"/>
  <c r="AL79" i="40"/>
  <c r="AL78" i="40"/>
  <c r="AL77" i="40"/>
  <c r="AL76" i="40"/>
  <c r="AL75" i="40"/>
  <c r="AL74" i="40"/>
  <c r="AL73" i="40"/>
  <c r="AL72" i="40"/>
  <c r="AL71" i="40"/>
  <c r="AL70" i="40"/>
  <c r="AL69" i="40"/>
  <c r="AL68" i="40"/>
  <c r="AL67" i="40"/>
  <c r="AL66" i="40"/>
  <c r="AL65" i="40"/>
  <c r="AL64" i="40"/>
  <c r="AL63" i="40"/>
  <c r="AL62" i="40"/>
  <c r="AL61" i="40"/>
  <c r="AL60" i="40"/>
  <c r="AL59" i="40"/>
  <c r="AL58" i="40"/>
  <c r="AL57" i="40"/>
  <c r="AL56" i="40"/>
  <c r="AL55" i="40"/>
  <c r="AL54" i="40"/>
  <c r="AL53" i="40"/>
  <c r="AL52" i="40"/>
  <c r="AL51" i="40"/>
  <c r="AL50" i="40"/>
  <c r="AL49" i="40"/>
  <c r="AL48" i="40"/>
  <c r="AL47" i="40"/>
  <c r="AL46" i="40"/>
  <c r="AL45" i="40"/>
  <c r="AL44" i="40"/>
  <c r="AL43" i="40"/>
  <c r="AL42" i="40"/>
  <c r="AL41" i="40"/>
  <c r="AL40" i="40"/>
  <c r="AL39" i="40"/>
  <c r="AL38" i="40"/>
  <c r="AL37" i="40"/>
  <c r="AL36" i="40"/>
  <c r="AL35" i="40"/>
  <c r="AL34" i="40"/>
  <c r="AL33" i="40"/>
  <c r="AL32" i="40"/>
  <c r="AL31" i="40"/>
  <c r="AL30" i="40"/>
  <c r="AL29" i="40"/>
  <c r="AL28" i="40"/>
  <c r="AL27" i="40"/>
  <c r="AL26" i="40"/>
  <c r="AL25" i="40"/>
  <c r="AL24" i="40"/>
  <c r="AL23" i="40"/>
  <c r="AL22" i="40"/>
  <c r="AL21" i="40"/>
  <c r="AL20" i="40"/>
  <c r="AL19" i="40"/>
  <c r="AL18" i="40"/>
  <c r="AL17" i="40"/>
  <c r="AL16" i="40"/>
  <c r="AL15" i="40"/>
  <c r="AL14" i="40"/>
  <c r="AL13" i="40"/>
  <c r="AL12" i="40"/>
  <c r="AL11" i="40"/>
  <c r="AL10" i="40"/>
  <c r="AL9" i="40"/>
  <c r="AL8" i="40"/>
  <c r="AL7" i="40"/>
  <c r="AL6" i="40"/>
  <c r="AL5" i="40"/>
  <c r="AL92" i="39"/>
  <c r="AL91" i="39"/>
  <c r="AL90" i="39"/>
  <c r="AL89" i="39"/>
  <c r="AL88" i="39"/>
  <c r="AL87" i="39"/>
  <c r="AL86" i="39"/>
  <c r="AL85" i="39"/>
  <c r="AL84" i="39"/>
  <c r="AL83" i="39"/>
  <c r="AL82" i="39"/>
  <c r="AL81" i="39"/>
  <c r="AL80" i="39"/>
  <c r="AL79" i="39"/>
  <c r="AL78" i="39"/>
  <c r="AL77" i="39"/>
  <c r="AL76" i="39"/>
  <c r="AL75" i="39"/>
  <c r="AL74" i="39"/>
  <c r="AL73" i="39"/>
  <c r="AL72" i="39"/>
  <c r="AL71" i="39"/>
  <c r="AL70" i="39"/>
  <c r="AL69" i="39"/>
  <c r="AL68" i="39"/>
  <c r="AL67" i="39"/>
  <c r="AL66" i="39"/>
  <c r="AL65" i="39"/>
  <c r="AL64" i="39"/>
  <c r="AL63" i="39"/>
  <c r="AL62" i="39"/>
  <c r="AL61" i="39"/>
  <c r="AL60" i="39"/>
  <c r="AL59" i="39"/>
  <c r="AL58" i="39"/>
  <c r="AL57" i="39"/>
  <c r="AL56" i="39"/>
  <c r="AL55" i="39"/>
  <c r="AL54" i="39"/>
  <c r="AL53" i="39"/>
  <c r="AL52" i="39"/>
  <c r="AL51" i="39"/>
  <c r="AL50" i="39"/>
  <c r="AL49" i="39"/>
  <c r="AL48" i="39"/>
  <c r="AL47" i="39"/>
  <c r="AL46" i="39"/>
  <c r="AL45" i="39"/>
  <c r="AL44" i="39"/>
  <c r="AL43" i="39"/>
  <c r="AL42" i="39"/>
  <c r="AL41" i="39"/>
  <c r="AL40" i="39"/>
  <c r="AL39" i="39"/>
  <c r="AL38" i="39"/>
  <c r="AL37" i="39"/>
  <c r="AL36" i="39"/>
  <c r="AL35" i="39"/>
  <c r="AL34" i="39"/>
  <c r="AL33" i="39"/>
  <c r="AL32" i="39"/>
  <c r="AL31" i="39"/>
  <c r="AL30" i="39"/>
  <c r="AL29" i="39"/>
  <c r="AL28" i="39"/>
  <c r="AL27" i="39"/>
  <c r="AL26" i="39"/>
  <c r="AL25" i="39"/>
  <c r="AL24" i="39"/>
  <c r="AL23" i="39"/>
  <c r="AL22" i="39"/>
  <c r="AL21" i="39"/>
  <c r="AL20" i="39"/>
  <c r="AL19" i="39"/>
  <c r="AL18" i="39"/>
  <c r="AL17" i="39"/>
  <c r="AL16" i="39"/>
  <c r="AL15" i="39"/>
  <c r="AL14" i="39"/>
  <c r="AL13" i="39"/>
  <c r="AL12" i="39"/>
  <c r="AL11" i="39"/>
  <c r="AL10" i="39"/>
  <c r="AL9" i="39"/>
  <c r="AL8" i="39"/>
  <c r="AL7" i="39"/>
  <c r="AL6" i="39"/>
  <c r="AL5" i="39"/>
  <c r="AL92" i="38"/>
  <c r="AL91" i="38"/>
  <c r="AL90" i="38"/>
  <c r="AL89" i="38"/>
  <c r="AL88" i="38"/>
  <c r="AL87" i="38"/>
  <c r="AL86" i="38"/>
  <c r="AL85" i="38"/>
  <c r="AL84" i="38"/>
  <c r="AL83" i="38"/>
  <c r="AL82" i="38"/>
  <c r="AL81" i="38"/>
  <c r="AL80" i="38"/>
  <c r="AL79" i="38"/>
  <c r="AL78" i="38"/>
  <c r="AL77" i="38"/>
  <c r="AL76" i="38"/>
  <c r="AL75" i="38"/>
  <c r="AL74" i="38"/>
  <c r="AL73" i="38"/>
  <c r="AL72" i="38"/>
  <c r="AL71" i="38"/>
  <c r="AL70" i="38"/>
  <c r="AL69" i="38"/>
  <c r="AL68" i="38"/>
  <c r="AL67" i="38"/>
  <c r="AL66" i="38"/>
  <c r="AL65" i="38"/>
  <c r="AL64" i="38"/>
  <c r="AL63" i="38"/>
  <c r="AL62" i="38"/>
  <c r="AL61" i="38"/>
  <c r="AL60" i="38"/>
  <c r="AL59" i="38"/>
  <c r="AL58" i="38"/>
  <c r="AL57" i="38"/>
  <c r="AL56" i="38"/>
  <c r="AL55" i="38"/>
  <c r="AL54" i="38"/>
  <c r="AL53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AL12" i="38"/>
  <c r="AL11" i="38"/>
  <c r="AL10" i="38"/>
  <c r="AL9" i="38"/>
  <c r="AL8" i="38"/>
  <c r="AL7" i="38"/>
  <c r="AL6" i="38"/>
  <c r="AL5" i="38"/>
  <c r="AL92" i="37"/>
  <c r="AL91" i="37"/>
  <c r="AL90" i="37"/>
  <c r="AL89" i="37"/>
  <c r="AL88" i="37"/>
  <c r="AL87" i="37"/>
  <c r="AL86" i="37"/>
  <c r="AL85" i="37"/>
  <c r="AL84" i="37"/>
  <c r="AL83" i="37"/>
  <c r="AL82" i="37"/>
  <c r="AL81" i="37"/>
  <c r="AL80" i="37"/>
  <c r="AL79" i="37"/>
  <c r="AL78" i="37"/>
  <c r="AL77" i="37"/>
  <c r="AL76" i="37"/>
  <c r="AL75" i="37"/>
  <c r="AL74" i="37"/>
  <c r="AL73" i="37"/>
  <c r="AL72" i="37"/>
  <c r="AL71" i="37"/>
  <c r="AL70" i="37"/>
  <c r="AL69" i="37"/>
  <c r="AL68" i="37"/>
  <c r="AL67" i="37"/>
  <c r="AL66" i="37"/>
  <c r="AL65" i="37"/>
  <c r="AL64" i="37"/>
  <c r="AL63" i="37"/>
  <c r="AL62" i="37"/>
  <c r="AL61" i="37"/>
  <c r="AL60" i="37"/>
  <c r="AL59" i="37"/>
  <c r="AL58" i="37"/>
  <c r="AL57" i="37"/>
  <c r="AL56" i="37"/>
  <c r="AL55" i="37"/>
  <c r="AL54" i="37"/>
  <c r="AL53" i="37"/>
  <c r="AL52" i="37"/>
  <c r="AL51" i="37"/>
  <c r="AL50" i="37"/>
  <c r="AL49" i="37"/>
  <c r="AL48" i="37"/>
  <c r="AL47" i="37"/>
  <c r="AL46" i="37"/>
  <c r="AL45" i="37"/>
  <c r="AL44" i="37"/>
  <c r="AL43" i="37"/>
  <c r="AL42" i="37"/>
  <c r="AL41" i="37"/>
  <c r="AL40" i="37"/>
  <c r="AL39" i="37"/>
  <c r="AL38" i="37"/>
  <c r="AL37" i="37"/>
  <c r="AL36" i="37"/>
  <c r="AL35" i="37"/>
  <c r="AL34" i="37"/>
  <c r="AL33" i="37"/>
  <c r="AL32" i="37"/>
  <c r="AL31" i="37"/>
  <c r="AL30" i="37"/>
  <c r="AL29" i="37"/>
  <c r="AL28" i="37"/>
  <c r="AL27" i="37"/>
  <c r="AL26" i="37"/>
  <c r="AL25" i="37"/>
  <c r="AL24" i="37"/>
  <c r="AL23" i="37"/>
  <c r="AL22" i="37"/>
  <c r="AL21" i="37"/>
  <c r="AL20" i="37"/>
  <c r="AL19" i="37"/>
  <c r="AL18" i="37"/>
  <c r="AL17" i="37"/>
  <c r="AL16" i="37"/>
  <c r="AL15" i="37"/>
  <c r="AL14" i="37"/>
  <c r="AL13" i="37"/>
  <c r="AL12" i="37"/>
  <c r="AL11" i="37"/>
  <c r="AL10" i="37"/>
  <c r="AL9" i="37"/>
  <c r="AL8" i="37"/>
  <c r="AL7" i="37"/>
  <c r="AL6" i="37"/>
  <c r="AL5" i="37"/>
  <c r="AL92" i="36"/>
  <c r="AL91" i="36"/>
  <c r="AL90" i="36"/>
  <c r="AL89" i="36"/>
  <c r="AL88" i="36"/>
  <c r="AL87" i="36"/>
  <c r="AL86" i="36"/>
  <c r="AL85" i="36"/>
  <c r="AL84" i="36"/>
  <c r="AL83" i="36"/>
  <c r="AL82" i="36"/>
  <c r="AL81" i="36"/>
  <c r="AL80" i="36"/>
  <c r="AL79" i="36"/>
  <c r="AL78" i="36"/>
  <c r="AL77" i="36"/>
  <c r="AL76" i="36"/>
  <c r="AL75" i="36"/>
  <c r="AL74" i="36"/>
  <c r="AL73" i="36"/>
  <c r="AL72" i="36"/>
  <c r="AL71" i="36"/>
  <c r="AL70" i="36"/>
  <c r="AL69" i="36"/>
  <c r="AL68" i="36"/>
  <c r="AL67" i="36"/>
  <c r="AL66" i="36"/>
  <c r="AL65" i="36"/>
  <c r="AL64" i="36"/>
  <c r="AL63" i="36"/>
  <c r="AL62" i="36"/>
  <c r="AL61" i="36"/>
  <c r="AL60" i="36"/>
  <c r="AL59" i="36"/>
  <c r="AL58" i="36"/>
  <c r="AL57" i="36"/>
  <c r="AL56" i="36"/>
  <c r="AL55" i="36"/>
  <c r="AL54" i="36"/>
  <c r="AL53" i="36"/>
  <c r="AL52" i="36"/>
  <c r="AL51" i="36"/>
  <c r="AL50" i="36"/>
  <c r="AL49" i="36"/>
  <c r="AL48" i="36"/>
  <c r="AL47" i="36"/>
  <c r="AL46" i="36"/>
  <c r="AL45" i="36"/>
  <c r="AL44" i="36"/>
  <c r="AL43" i="36"/>
  <c r="AL42" i="36"/>
  <c r="AL41" i="36"/>
  <c r="AL40" i="36"/>
  <c r="AL39" i="36"/>
  <c r="AL38" i="36"/>
  <c r="AL37" i="36"/>
  <c r="AL36" i="36"/>
  <c r="AL35" i="36"/>
  <c r="AL34" i="36"/>
  <c r="AL33" i="36"/>
  <c r="AL32" i="36"/>
  <c r="AL31" i="36"/>
  <c r="AL30" i="36"/>
  <c r="AL29" i="36"/>
  <c r="AL28" i="36"/>
  <c r="AL27" i="36"/>
  <c r="AL26" i="36"/>
  <c r="AL25" i="36"/>
  <c r="AL24" i="36"/>
  <c r="AL23" i="36"/>
  <c r="AL22" i="36"/>
  <c r="AL21" i="36"/>
  <c r="AL20" i="36"/>
  <c r="AL19" i="36"/>
  <c r="AL18" i="36"/>
  <c r="AL17" i="36"/>
  <c r="AL16" i="36"/>
  <c r="AL15" i="36"/>
  <c r="AL14" i="36"/>
  <c r="AL13" i="36"/>
  <c r="AL12" i="36"/>
  <c r="AL11" i="36"/>
  <c r="AL10" i="36"/>
  <c r="AL9" i="36"/>
  <c r="AL8" i="36"/>
  <c r="AL7" i="36"/>
  <c r="AL6" i="36"/>
  <c r="AL5" i="36"/>
  <c r="AL92" i="31" l="1"/>
  <c r="AL91" i="31"/>
  <c r="AL90" i="31"/>
  <c r="AL89" i="31"/>
  <c r="AL88" i="31"/>
  <c r="AL87" i="31"/>
  <c r="AL86" i="31"/>
  <c r="AL85" i="31"/>
  <c r="AL84" i="31"/>
  <c r="AL83" i="31"/>
  <c r="AL82" i="31"/>
  <c r="AL81" i="31"/>
  <c r="AL80" i="31"/>
  <c r="AL79" i="31"/>
  <c r="AL78" i="31"/>
  <c r="AL77" i="31"/>
  <c r="AL76" i="31"/>
  <c r="AL75" i="31"/>
  <c r="AL74" i="31"/>
  <c r="AL73" i="31"/>
  <c r="AL72" i="31"/>
  <c r="AL71" i="31"/>
  <c r="AL70" i="31"/>
  <c r="AL69" i="31"/>
  <c r="AL68" i="31"/>
  <c r="AL67" i="31"/>
  <c r="AL66" i="31"/>
  <c r="AL65" i="31"/>
  <c r="AL64" i="31"/>
  <c r="AL63" i="31"/>
  <c r="AL62" i="31"/>
  <c r="AL61" i="31"/>
  <c r="AL60" i="31"/>
  <c r="AL59" i="31"/>
  <c r="AL58" i="31"/>
  <c r="AL57" i="31"/>
  <c r="AL56" i="31"/>
  <c r="AL55" i="31"/>
  <c r="AL54" i="31"/>
  <c r="AL53" i="31"/>
  <c r="AL52" i="31"/>
  <c r="AL51" i="31"/>
  <c r="AL50" i="31"/>
  <c r="AL49" i="31"/>
  <c r="AL48" i="31"/>
  <c r="AL47" i="31"/>
  <c r="AL46" i="31"/>
  <c r="AL45" i="31"/>
  <c r="AL44" i="31"/>
  <c r="AL43" i="31"/>
  <c r="AL42" i="31"/>
  <c r="AL41" i="31"/>
  <c r="AL40" i="31"/>
  <c r="AL39" i="31"/>
  <c r="AL38" i="31"/>
  <c r="AL37" i="31"/>
  <c r="AL36" i="31"/>
  <c r="AL35" i="31"/>
  <c r="AL34" i="31"/>
  <c r="AL33" i="31"/>
  <c r="AL32" i="31"/>
  <c r="AL31" i="31"/>
  <c r="AL30" i="31"/>
  <c r="AL29" i="31"/>
  <c r="AL28" i="31"/>
  <c r="AL27" i="31"/>
  <c r="AL26" i="31"/>
  <c r="AL25" i="31"/>
  <c r="AL24" i="31"/>
  <c r="AL23" i="31"/>
  <c r="AL22" i="31"/>
  <c r="AL21" i="31"/>
  <c r="AL20" i="31"/>
  <c r="AL19" i="31"/>
  <c r="AL18" i="31"/>
  <c r="AL17" i="31"/>
  <c r="AL16" i="31"/>
  <c r="AL15" i="31"/>
  <c r="AL14" i="31"/>
  <c r="AL13" i="31"/>
  <c r="AL12" i="31"/>
  <c r="AL11" i="31"/>
  <c r="AL10" i="31"/>
  <c r="AL9" i="31"/>
  <c r="AL8" i="31"/>
  <c r="AL7" i="31"/>
  <c r="AL6" i="31"/>
  <c r="AL5" i="31"/>
  <c r="AL92" i="29"/>
  <c r="AL91" i="29"/>
  <c r="AL90" i="29"/>
  <c r="AL89" i="29"/>
  <c r="AL88" i="29"/>
  <c r="AL87" i="29"/>
  <c r="AL86" i="29"/>
  <c r="AL85" i="29"/>
  <c r="AL84" i="29"/>
  <c r="AL83" i="29"/>
  <c r="AL82" i="29"/>
  <c r="AL81" i="29"/>
  <c r="AL80" i="29"/>
  <c r="AL79" i="29"/>
  <c r="AL78" i="29"/>
  <c r="AL77" i="29"/>
  <c r="AL76" i="29"/>
  <c r="AL75" i="29"/>
  <c r="AL74" i="29"/>
  <c r="AL73" i="29"/>
  <c r="AL72" i="29"/>
  <c r="AL71" i="29"/>
  <c r="AL70" i="29"/>
  <c r="AL69" i="29"/>
  <c r="AL68" i="29"/>
  <c r="AL67" i="29"/>
  <c r="AL66" i="29"/>
  <c r="AL65" i="29"/>
  <c r="AL64" i="29"/>
  <c r="AL63" i="29"/>
  <c r="AL62" i="29"/>
  <c r="AL61" i="29"/>
  <c r="AL60" i="29"/>
  <c r="AL59" i="29"/>
  <c r="AL58" i="29"/>
  <c r="AL57" i="29"/>
  <c r="AL56" i="29"/>
  <c r="AL55" i="29"/>
  <c r="AL54" i="29"/>
  <c r="AL53" i="29"/>
  <c r="AL52" i="29"/>
  <c r="AL51" i="29"/>
  <c r="AL50" i="29"/>
  <c r="AL49" i="29"/>
  <c r="AL48" i="29"/>
  <c r="AL47" i="29"/>
  <c r="AL46" i="29"/>
  <c r="AL45" i="29"/>
  <c r="AL44" i="29"/>
  <c r="AL43" i="29"/>
  <c r="AL42" i="29"/>
  <c r="AL41" i="29"/>
  <c r="AL40" i="29"/>
  <c r="AL39" i="29"/>
  <c r="AL38" i="29"/>
  <c r="AL37" i="29"/>
  <c r="AL36" i="29"/>
  <c r="AL35" i="29"/>
  <c r="AL34" i="29"/>
  <c r="AL33" i="29"/>
  <c r="AL32" i="29"/>
  <c r="AL31" i="29"/>
  <c r="AL30" i="29"/>
  <c r="AL29" i="29"/>
  <c r="AL28" i="29"/>
  <c r="AL27" i="29"/>
  <c r="AL26" i="29"/>
  <c r="AL25" i="29"/>
  <c r="AL24" i="29"/>
  <c r="AL23" i="29"/>
  <c r="AL22" i="29"/>
  <c r="AL21" i="29"/>
  <c r="AL20" i="29"/>
  <c r="AL19" i="29"/>
  <c r="AL18" i="29"/>
  <c r="AL17" i="29"/>
  <c r="AL16" i="29"/>
  <c r="AL15" i="29"/>
  <c r="AL14" i="29"/>
  <c r="AL13" i="29"/>
  <c r="AL12" i="29"/>
  <c r="AL11" i="29"/>
  <c r="AL10" i="29"/>
  <c r="AL9" i="29"/>
  <c r="AL8" i="29"/>
  <c r="AL7" i="29"/>
  <c r="AL6" i="29"/>
  <c r="AL5" i="29"/>
  <c r="AL92" i="28"/>
  <c r="AL91" i="28"/>
  <c r="AL90" i="28"/>
  <c r="AL89" i="28"/>
  <c r="AL88" i="28"/>
  <c r="AL87" i="28"/>
  <c r="AL86" i="28"/>
  <c r="AL85" i="28"/>
  <c r="AL84" i="28"/>
  <c r="AL83" i="28"/>
  <c r="AL82" i="28"/>
  <c r="AL81" i="28"/>
  <c r="AL80" i="28"/>
  <c r="AL79" i="28"/>
  <c r="AL78" i="28"/>
  <c r="AL77" i="28"/>
  <c r="AL76" i="28"/>
  <c r="AL75" i="28"/>
  <c r="AL74" i="28"/>
  <c r="AL73" i="28"/>
  <c r="AL72" i="28"/>
  <c r="AL71" i="28"/>
  <c r="AL70" i="28"/>
  <c r="AL69" i="28"/>
  <c r="AL68" i="28"/>
  <c r="AL67" i="28"/>
  <c r="AL66" i="28"/>
  <c r="AL65" i="28"/>
  <c r="AL64" i="28"/>
  <c r="AL63" i="28"/>
  <c r="AL62" i="28"/>
  <c r="AL61" i="28"/>
  <c r="AL60" i="28"/>
  <c r="AL59" i="28"/>
  <c r="AL58" i="28"/>
  <c r="AL57" i="28"/>
  <c r="AL56" i="28"/>
  <c r="AL55" i="28"/>
  <c r="AL54" i="28"/>
  <c r="AL53" i="28"/>
  <c r="AL52" i="28"/>
  <c r="AL51" i="28"/>
  <c r="AL50" i="28"/>
  <c r="AL49" i="28"/>
  <c r="AL48" i="28"/>
  <c r="AL47" i="28"/>
  <c r="AL46" i="28"/>
  <c r="AL45" i="28"/>
  <c r="AL44" i="28"/>
  <c r="AL43" i="28"/>
  <c r="AL42" i="28"/>
  <c r="AL41" i="28"/>
  <c r="AL40" i="28"/>
  <c r="AL39" i="28"/>
  <c r="AL38" i="28"/>
  <c r="AL37" i="28"/>
  <c r="AL36" i="28"/>
  <c r="AL35" i="28"/>
  <c r="AL34" i="28"/>
  <c r="AL33" i="28"/>
  <c r="AL32" i="28"/>
  <c r="AL31" i="28"/>
  <c r="AL30" i="28"/>
  <c r="AL29" i="28"/>
  <c r="AL28" i="28"/>
  <c r="AL27" i="28"/>
  <c r="AL26" i="28"/>
  <c r="AL25" i="28"/>
  <c r="AL24" i="28"/>
  <c r="AL23" i="28"/>
  <c r="AL22" i="28"/>
  <c r="AL21" i="28"/>
  <c r="AL20" i="28"/>
  <c r="AL19" i="28"/>
  <c r="AL18" i="28"/>
  <c r="AL17" i="28"/>
  <c r="AL16" i="28"/>
  <c r="AL15" i="28"/>
  <c r="AL14" i="28"/>
  <c r="AL13" i="28"/>
  <c r="AL12" i="28"/>
  <c r="AL11" i="28"/>
  <c r="AL10" i="28"/>
  <c r="AL9" i="28"/>
  <c r="AL8" i="28"/>
  <c r="AL7" i="28"/>
  <c r="AL6" i="28"/>
  <c r="AL5" i="28"/>
  <c r="AL92" i="27"/>
  <c r="AL91" i="27"/>
  <c r="AL90" i="27"/>
  <c r="AL89" i="27"/>
  <c r="AL88" i="27"/>
  <c r="AL87" i="27"/>
  <c r="AL86" i="27"/>
  <c r="AL85" i="27"/>
  <c r="AL84" i="27"/>
  <c r="AL83" i="27"/>
  <c r="AL82" i="27"/>
  <c r="AL81" i="27"/>
  <c r="AL80" i="27"/>
  <c r="AL79" i="27"/>
  <c r="AL78" i="27"/>
  <c r="AL77" i="27"/>
  <c r="AL76" i="27"/>
  <c r="AL75" i="27"/>
  <c r="AL74" i="27"/>
  <c r="AL73" i="27"/>
  <c r="AL72" i="27"/>
  <c r="AL71" i="27"/>
  <c r="AL70" i="27"/>
  <c r="AL69" i="27"/>
  <c r="AL68" i="27"/>
  <c r="AL67" i="27"/>
  <c r="AL66" i="27"/>
  <c r="AL65" i="27"/>
  <c r="AL64" i="27"/>
  <c r="AL63" i="27"/>
  <c r="AL62" i="27"/>
  <c r="AL61" i="27"/>
  <c r="AL60" i="27"/>
  <c r="AL59" i="27"/>
  <c r="AL58" i="27"/>
  <c r="AL57" i="27"/>
  <c r="AL56" i="27"/>
  <c r="AL55" i="27"/>
  <c r="AL54" i="27"/>
  <c r="AL53" i="27"/>
  <c r="AL52" i="27"/>
  <c r="AL51" i="27"/>
  <c r="AL50" i="27"/>
  <c r="AL49" i="27"/>
  <c r="AL48" i="27"/>
  <c r="AL47" i="27"/>
  <c r="AL46" i="27"/>
  <c r="AL45" i="27"/>
  <c r="AL44" i="27"/>
  <c r="AL43" i="27"/>
  <c r="AL42" i="27"/>
  <c r="AL41" i="27"/>
  <c r="AL40" i="27"/>
  <c r="AL39" i="27"/>
  <c r="AL38" i="27"/>
  <c r="AL37" i="27"/>
  <c r="AL36" i="27"/>
  <c r="AL35" i="27"/>
  <c r="AL34" i="27"/>
  <c r="AL33" i="27"/>
  <c r="AL32" i="27"/>
  <c r="AL31" i="27"/>
  <c r="AL30" i="27"/>
  <c r="AL29" i="27"/>
  <c r="AL28" i="27"/>
  <c r="AL27" i="27"/>
  <c r="AL26" i="27"/>
  <c r="AL25" i="27"/>
  <c r="AL24" i="27"/>
  <c r="AL23" i="27"/>
  <c r="AL22" i="27"/>
  <c r="AL21" i="27"/>
  <c r="AL20" i="27"/>
  <c r="AL19" i="27"/>
  <c r="AL18" i="27"/>
  <c r="AL17" i="27"/>
  <c r="AL16" i="27"/>
  <c r="AL15" i="27"/>
  <c r="AL14" i="27"/>
  <c r="AL13" i="27"/>
  <c r="AL12" i="27"/>
  <c r="AL11" i="27"/>
  <c r="AL10" i="27"/>
  <c r="AL9" i="27"/>
  <c r="AL8" i="27"/>
  <c r="AL7" i="27"/>
  <c r="AL6" i="27"/>
  <c r="AL5" i="27"/>
  <c r="AL92" i="24"/>
  <c r="AL91" i="24"/>
  <c r="AL90" i="24"/>
  <c r="AL89" i="24"/>
  <c r="AL88" i="24"/>
  <c r="AL87" i="24"/>
  <c r="AL86" i="24"/>
  <c r="AL85" i="24"/>
  <c r="AL84" i="24"/>
  <c r="AL83" i="24"/>
  <c r="AL82" i="24"/>
  <c r="AL81" i="24"/>
  <c r="AL80" i="24"/>
  <c r="AL79" i="24"/>
  <c r="AL78" i="24"/>
  <c r="AL77" i="24"/>
  <c r="AL76" i="24"/>
  <c r="AL75" i="24"/>
  <c r="AL74" i="24"/>
  <c r="AL73" i="24"/>
  <c r="AL72" i="24"/>
  <c r="AL71" i="24"/>
  <c r="AL70" i="24"/>
  <c r="AL69" i="24"/>
  <c r="AL68" i="24"/>
  <c r="AL67" i="24"/>
  <c r="AL66" i="24"/>
  <c r="AL65" i="24"/>
  <c r="AL64" i="24"/>
  <c r="AL63" i="24"/>
  <c r="AL62" i="24"/>
  <c r="AL61" i="24"/>
  <c r="AL60" i="24"/>
  <c r="AL59" i="24"/>
  <c r="AL58" i="24"/>
  <c r="AL57" i="24"/>
  <c r="AL56" i="24"/>
  <c r="AL55" i="24"/>
  <c r="AL54" i="24"/>
  <c r="AL53" i="24"/>
  <c r="AL52" i="24"/>
  <c r="AL51" i="24"/>
  <c r="AL50" i="24"/>
  <c r="AL49" i="24"/>
  <c r="AL48" i="24"/>
  <c r="AL47" i="24"/>
  <c r="AL46" i="24"/>
  <c r="AL45" i="24"/>
  <c r="AL44" i="24"/>
  <c r="AL43" i="24"/>
  <c r="AL42" i="24"/>
  <c r="AL41" i="24"/>
  <c r="AL40" i="24"/>
  <c r="AL39" i="24"/>
  <c r="AL38" i="24"/>
  <c r="AL37" i="24"/>
  <c r="AL36" i="24"/>
  <c r="AL35" i="24"/>
  <c r="AL34" i="24"/>
  <c r="AL33" i="24"/>
  <c r="AL32" i="24"/>
  <c r="AL31" i="24"/>
  <c r="AL30" i="24"/>
  <c r="AL29" i="24"/>
  <c r="AL28" i="24"/>
  <c r="AL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6" i="24"/>
  <c r="AL5" i="24"/>
  <c r="AL92" i="23"/>
  <c r="AL91" i="23"/>
  <c r="AL90" i="23"/>
  <c r="AL89" i="23"/>
  <c r="AL88" i="23"/>
  <c r="AL87" i="23"/>
  <c r="AL86" i="23"/>
  <c r="AL85" i="23"/>
  <c r="AL84" i="23"/>
  <c r="AL83" i="23"/>
  <c r="AL82" i="23"/>
  <c r="AL81" i="23"/>
  <c r="AL80" i="23"/>
  <c r="AL79" i="23"/>
  <c r="AL78" i="23"/>
  <c r="AL77" i="23"/>
  <c r="AL76" i="23"/>
  <c r="AL75" i="23"/>
  <c r="AL74" i="23"/>
  <c r="AL73" i="23"/>
  <c r="AL72" i="23"/>
  <c r="AL71" i="23"/>
  <c r="AL70" i="23"/>
  <c r="AL69" i="23"/>
  <c r="AL68" i="23"/>
  <c r="AL67" i="23"/>
  <c r="AL66" i="23"/>
  <c r="AL65" i="23"/>
  <c r="AL64" i="23"/>
  <c r="AL63" i="23"/>
  <c r="AL62" i="23"/>
  <c r="AL61" i="23"/>
  <c r="AL60" i="23"/>
  <c r="AL59" i="23"/>
  <c r="AL58" i="23"/>
  <c r="AL57" i="23"/>
  <c r="AL56" i="23"/>
  <c r="AL55" i="23"/>
  <c r="AL54" i="23"/>
  <c r="AL53" i="23"/>
  <c r="AL52" i="23"/>
  <c r="AL51" i="23"/>
  <c r="AL50" i="23"/>
  <c r="AL49" i="23"/>
  <c r="AL48" i="23"/>
  <c r="AL47" i="23"/>
  <c r="AL46" i="23"/>
  <c r="AL45" i="23"/>
  <c r="AL44" i="23"/>
  <c r="AL43" i="23"/>
  <c r="AL42" i="23"/>
  <c r="AL41" i="23"/>
  <c r="AL40" i="23"/>
  <c r="AL39" i="23"/>
  <c r="AL38" i="23"/>
  <c r="AL37" i="23"/>
  <c r="AL36" i="23"/>
  <c r="AL35" i="23"/>
  <c r="AL34" i="23"/>
  <c r="AL33" i="23"/>
  <c r="AL32" i="23"/>
  <c r="AL31" i="23"/>
  <c r="AL30" i="23"/>
  <c r="AL29" i="23"/>
  <c r="AL28" i="23"/>
  <c r="AL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2" i="23"/>
  <c r="AL11" i="23"/>
  <c r="AL10" i="23"/>
  <c r="AL9" i="23"/>
  <c r="AL8" i="23"/>
  <c r="AL7" i="23"/>
  <c r="AL6" i="23"/>
  <c r="AL5" i="23"/>
  <c r="AL92" i="20"/>
  <c r="AL91" i="20"/>
  <c r="AL90" i="20"/>
  <c r="AL89" i="20"/>
  <c r="AL88" i="20"/>
  <c r="AL87" i="20"/>
  <c r="AL86" i="20"/>
  <c r="AL85" i="20"/>
  <c r="AL84" i="20"/>
  <c r="AL83" i="20"/>
  <c r="AL82" i="20"/>
  <c r="AL81" i="20"/>
  <c r="AL80" i="20"/>
  <c r="AL79" i="20"/>
  <c r="AL78" i="20"/>
  <c r="AL77" i="20"/>
  <c r="AL76" i="20"/>
  <c r="AL75" i="20"/>
  <c r="AL74" i="20"/>
  <c r="AL73" i="20"/>
  <c r="AL72" i="20"/>
  <c r="AL71" i="20"/>
  <c r="AL70" i="20"/>
  <c r="AL69" i="20"/>
  <c r="AL68" i="20"/>
  <c r="AL67" i="20"/>
  <c r="AL66" i="20"/>
  <c r="AL65" i="20"/>
  <c r="AL64" i="20"/>
  <c r="AL63" i="20"/>
  <c r="AL62" i="20"/>
  <c r="AL61" i="20"/>
  <c r="AL60" i="20"/>
  <c r="AL59" i="20"/>
  <c r="AL58" i="20"/>
  <c r="AL57" i="20"/>
  <c r="AL56" i="20"/>
  <c r="AL55" i="20"/>
  <c r="AL54" i="20"/>
  <c r="AL53" i="20"/>
  <c r="AL52" i="20"/>
  <c r="AL51" i="20"/>
  <c r="AL50" i="20"/>
  <c r="AL49" i="20"/>
  <c r="AL48" i="20"/>
  <c r="AL47" i="20"/>
  <c r="AL46" i="20"/>
  <c r="AL45" i="20"/>
  <c r="AL44" i="20"/>
  <c r="AL43" i="20"/>
  <c r="AL42" i="20"/>
  <c r="AL41" i="20"/>
  <c r="AL40" i="20"/>
  <c r="AL39" i="20"/>
  <c r="AL38" i="20"/>
  <c r="AL37" i="20"/>
  <c r="AL36" i="20"/>
  <c r="AL35" i="20"/>
  <c r="AL34" i="20"/>
  <c r="AL33" i="20"/>
  <c r="AL32" i="20"/>
  <c r="AL31" i="20"/>
  <c r="AL30" i="20"/>
  <c r="AL29" i="20"/>
  <c r="AL28" i="20"/>
  <c r="AL27" i="20"/>
  <c r="AL26" i="20"/>
  <c r="AL25" i="20"/>
  <c r="AL24" i="20"/>
  <c r="AL23" i="20"/>
  <c r="AL22" i="20"/>
  <c r="AL21" i="20"/>
  <c r="AL20" i="20"/>
  <c r="AL19" i="20"/>
  <c r="AL18" i="20"/>
  <c r="AL17" i="20"/>
  <c r="AL16" i="20"/>
  <c r="AL15" i="20"/>
  <c r="AL14" i="20"/>
  <c r="AL13" i="20"/>
  <c r="AL12" i="20"/>
  <c r="AL11" i="20"/>
  <c r="AL10" i="20"/>
  <c r="AL9" i="20"/>
  <c r="AL8" i="20"/>
  <c r="AL7" i="20"/>
  <c r="AL6" i="20"/>
  <c r="AL5" i="20"/>
  <c r="AI93" i="15"/>
  <c r="AK93" i="15"/>
  <c r="AM93" i="15"/>
  <c r="AN93" i="15"/>
  <c r="AO93" i="15"/>
  <c r="AP93" i="15"/>
  <c r="AL93" i="15" l="1"/>
  <c r="AL93" i="8"/>
  <c r="AM5" i="33" l="1"/>
  <c r="AM6" i="29"/>
  <c r="AN6" i="29"/>
  <c r="AO6" i="29"/>
  <c r="AP6" i="29"/>
  <c r="AM7" i="29"/>
  <c r="AN7" i="29"/>
  <c r="AO7" i="29"/>
  <c r="AP7" i="29"/>
  <c r="AM8" i="29"/>
  <c r="AN8" i="29"/>
  <c r="AO8" i="29"/>
  <c r="AP8" i="29"/>
  <c r="AM9" i="29"/>
  <c r="AN9" i="29"/>
  <c r="AO9" i="29"/>
  <c r="AP9" i="29"/>
  <c r="AM10" i="29"/>
  <c r="AN10" i="29"/>
  <c r="AO10" i="29"/>
  <c r="AP10" i="29"/>
  <c r="AM11" i="29"/>
  <c r="AN11" i="29"/>
  <c r="AO11" i="29"/>
  <c r="AP11" i="29"/>
  <c r="AM12" i="29"/>
  <c r="AN12" i="29"/>
  <c r="AO12" i="29"/>
  <c r="AP12" i="29"/>
  <c r="AM13" i="29"/>
  <c r="AN13" i="29"/>
  <c r="AO13" i="29"/>
  <c r="AP13" i="29"/>
  <c r="AM14" i="29"/>
  <c r="AN14" i="29"/>
  <c r="AO14" i="29"/>
  <c r="AP14" i="29"/>
  <c r="AM15" i="29"/>
  <c r="AN15" i="29"/>
  <c r="AO15" i="29"/>
  <c r="AP15" i="29"/>
  <c r="AM16" i="29"/>
  <c r="AN16" i="29"/>
  <c r="AO16" i="29"/>
  <c r="AP16" i="29"/>
  <c r="AM17" i="29"/>
  <c r="AN17" i="29"/>
  <c r="AO17" i="29"/>
  <c r="AP17" i="29"/>
  <c r="AM18" i="29"/>
  <c r="AN18" i="29"/>
  <c r="AO18" i="29"/>
  <c r="AP18" i="29"/>
  <c r="AM19" i="29"/>
  <c r="AN19" i="29"/>
  <c r="AO19" i="29"/>
  <c r="AP19" i="29"/>
  <c r="AM20" i="29"/>
  <c r="AN20" i="29"/>
  <c r="AO20" i="29"/>
  <c r="AP20" i="29"/>
  <c r="AM21" i="29"/>
  <c r="AN21" i="29"/>
  <c r="AO21" i="29"/>
  <c r="AP21" i="29"/>
  <c r="AM22" i="29"/>
  <c r="AN22" i="29"/>
  <c r="AO22" i="29"/>
  <c r="AP22" i="29"/>
  <c r="AM23" i="29"/>
  <c r="AN23" i="29"/>
  <c r="AO23" i="29"/>
  <c r="AP23" i="29"/>
  <c r="AM24" i="29"/>
  <c r="AN24" i="29"/>
  <c r="AO24" i="29"/>
  <c r="AP24" i="29"/>
  <c r="AM25" i="29"/>
  <c r="AN25" i="29"/>
  <c r="AO25" i="29"/>
  <c r="AP25" i="29"/>
  <c r="AM26" i="29"/>
  <c r="AN26" i="29"/>
  <c r="AO26" i="29"/>
  <c r="AP26" i="29"/>
  <c r="AM27" i="29"/>
  <c r="AN27" i="29"/>
  <c r="AO27" i="29"/>
  <c r="AP27" i="29"/>
  <c r="AM28" i="29"/>
  <c r="AN28" i="29"/>
  <c r="AO28" i="29"/>
  <c r="AP28" i="29"/>
  <c r="AM29" i="29"/>
  <c r="AN29" i="29"/>
  <c r="AO29" i="29"/>
  <c r="AP29" i="29"/>
  <c r="AM30" i="29"/>
  <c r="AN30" i="29"/>
  <c r="AO30" i="29"/>
  <c r="AP30" i="29"/>
  <c r="AM31" i="29"/>
  <c r="AN31" i="29"/>
  <c r="AO31" i="29"/>
  <c r="AP31" i="29"/>
  <c r="AM32" i="29"/>
  <c r="AN32" i="29"/>
  <c r="AO32" i="29"/>
  <c r="AP32" i="29"/>
  <c r="AM33" i="29"/>
  <c r="AN33" i="29"/>
  <c r="AO33" i="29"/>
  <c r="AP33" i="29"/>
  <c r="AM34" i="29"/>
  <c r="AN34" i="29"/>
  <c r="AO34" i="29"/>
  <c r="AP34" i="29"/>
  <c r="AM35" i="29"/>
  <c r="AN35" i="29"/>
  <c r="AO35" i="29"/>
  <c r="AP35" i="29"/>
  <c r="AM36" i="29"/>
  <c r="AN36" i="29"/>
  <c r="AO36" i="29"/>
  <c r="AP36" i="29"/>
  <c r="AM37" i="29"/>
  <c r="AN37" i="29"/>
  <c r="AO37" i="29"/>
  <c r="AP37" i="29"/>
  <c r="AM38" i="29"/>
  <c r="AN38" i="29"/>
  <c r="AO38" i="29"/>
  <c r="AP38" i="29"/>
  <c r="AM39" i="29"/>
  <c r="AN39" i="29"/>
  <c r="AO39" i="29"/>
  <c r="AP39" i="29"/>
  <c r="AM40" i="29"/>
  <c r="AN40" i="29"/>
  <c r="AO40" i="29"/>
  <c r="AP40" i="29"/>
  <c r="AM41" i="29"/>
  <c r="AN41" i="29"/>
  <c r="AO41" i="29"/>
  <c r="AP41" i="29"/>
  <c r="AM42" i="29"/>
  <c r="AN42" i="29"/>
  <c r="AO42" i="29"/>
  <c r="AP42" i="29"/>
  <c r="AM43" i="29"/>
  <c r="AN43" i="29"/>
  <c r="AO43" i="29"/>
  <c r="AP43" i="29"/>
  <c r="AM44" i="29"/>
  <c r="AN44" i="29"/>
  <c r="AO44" i="29"/>
  <c r="AP44" i="29"/>
  <c r="AM45" i="29"/>
  <c r="AN45" i="29"/>
  <c r="AO45" i="29"/>
  <c r="AP45" i="29"/>
  <c r="AM46" i="29"/>
  <c r="AN46" i="29"/>
  <c r="AO46" i="29"/>
  <c r="AP46" i="29"/>
  <c r="AM47" i="29"/>
  <c r="AN47" i="29"/>
  <c r="AO47" i="29"/>
  <c r="AP47" i="29"/>
  <c r="AM48" i="29"/>
  <c r="AN48" i="29"/>
  <c r="AO48" i="29"/>
  <c r="AP48" i="29"/>
  <c r="AM49" i="29"/>
  <c r="AN49" i="29"/>
  <c r="AO49" i="29"/>
  <c r="AP49" i="29"/>
  <c r="AM50" i="29"/>
  <c r="AN50" i="29"/>
  <c r="AO50" i="29"/>
  <c r="AP50" i="29"/>
  <c r="AM51" i="29"/>
  <c r="AN51" i="29"/>
  <c r="AO51" i="29"/>
  <c r="AP51" i="29"/>
  <c r="AM52" i="29"/>
  <c r="AN52" i="29"/>
  <c r="AO52" i="29"/>
  <c r="AP52" i="29"/>
  <c r="AM53" i="29"/>
  <c r="AN53" i="29"/>
  <c r="AO53" i="29"/>
  <c r="AP53" i="29"/>
  <c r="AM54" i="29"/>
  <c r="AN54" i="29"/>
  <c r="AO54" i="29"/>
  <c r="AP54" i="29"/>
  <c r="AM55" i="29"/>
  <c r="AN55" i="29"/>
  <c r="AO55" i="29"/>
  <c r="AP55" i="29"/>
  <c r="AM56" i="29"/>
  <c r="AN56" i="29"/>
  <c r="AO56" i="29"/>
  <c r="AP56" i="29"/>
  <c r="AM57" i="29"/>
  <c r="AN57" i="29"/>
  <c r="AO57" i="29"/>
  <c r="AP57" i="29"/>
  <c r="AM58" i="29"/>
  <c r="AN58" i="29"/>
  <c r="AO58" i="29"/>
  <c r="AP58" i="29"/>
  <c r="AM59" i="29"/>
  <c r="AN59" i="29"/>
  <c r="AO59" i="29"/>
  <c r="AP59" i="29"/>
  <c r="AM60" i="29"/>
  <c r="AN60" i="29"/>
  <c r="AO60" i="29"/>
  <c r="AP60" i="29"/>
  <c r="AM61" i="29"/>
  <c r="AN61" i="29"/>
  <c r="AO61" i="29"/>
  <c r="AP61" i="29"/>
  <c r="AM62" i="29"/>
  <c r="AN62" i="29"/>
  <c r="AO62" i="29"/>
  <c r="AP62" i="29"/>
  <c r="AM63" i="29"/>
  <c r="AN63" i="29"/>
  <c r="AO63" i="29"/>
  <c r="AP63" i="29"/>
  <c r="AM64" i="29"/>
  <c r="AN64" i="29"/>
  <c r="AO64" i="29"/>
  <c r="AP64" i="29"/>
  <c r="AM65" i="29"/>
  <c r="AN65" i="29"/>
  <c r="AO65" i="29"/>
  <c r="AP65" i="29"/>
  <c r="AM66" i="29"/>
  <c r="AN66" i="29"/>
  <c r="AO66" i="29"/>
  <c r="AP66" i="29"/>
  <c r="AM67" i="29"/>
  <c r="AN67" i="29"/>
  <c r="AO67" i="29"/>
  <c r="AP67" i="29"/>
  <c r="AM68" i="29"/>
  <c r="AN68" i="29"/>
  <c r="AO68" i="29"/>
  <c r="AP68" i="29"/>
  <c r="AM69" i="29"/>
  <c r="AN69" i="29"/>
  <c r="AO69" i="29"/>
  <c r="AP69" i="29"/>
  <c r="AM70" i="29"/>
  <c r="AN70" i="29"/>
  <c r="AO70" i="29"/>
  <c r="AP70" i="29"/>
  <c r="AM71" i="29"/>
  <c r="AN71" i="29"/>
  <c r="AO71" i="29"/>
  <c r="AP71" i="29"/>
  <c r="AM72" i="29"/>
  <c r="AN72" i="29"/>
  <c r="AO72" i="29"/>
  <c r="AP72" i="29"/>
  <c r="AM73" i="29"/>
  <c r="AN73" i="29"/>
  <c r="AO73" i="29"/>
  <c r="AP73" i="29"/>
  <c r="AM74" i="29"/>
  <c r="AN74" i="29"/>
  <c r="AO74" i="29"/>
  <c r="AP74" i="29"/>
  <c r="AM75" i="29"/>
  <c r="AN75" i="29"/>
  <c r="AO75" i="29"/>
  <c r="AP75" i="29"/>
  <c r="AM76" i="29"/>
  <c r="AN76" i="29"/>
  <c r="AO76" i="29"/>
  <c r="AP76" i="29"/>
  <c r="AM77" i="29"/>
  <c r="AN77" i="29"/>
  <c r="AO77" i="29"/>
  <c r="AP77" i="29"/>
  <c r="AM78" i="29"/>
  <c r="AN78" i="29"/>
  <c r="AO78" i="29"/>
  <c r="AP78" i="29"/>
  <c r="AM79" i="29"/>
  <c r="AN79" i="29"/>
  <c r="AO79" i="29"/>
  <c r="AP79" i="29"/>
  <c r="AM80" i="29"/>
  <c r="AN80" i="29"/>
  <c r="AO80" i="29"/>
  <c r="AP80" i="29"/>
  <c r="AM81" i="29"/>
  <c r="AN81" i="29"/>
  <c r="AO81" i="29"/>
  <c r="AP81" i="29"/>
  <c r="AM82" i="29"/>
  <c r="AN82" i="29"/>
  <c r="AO82" i="29"/>
  <c r="AP82" i="29"/>
  <c r="AM83" i="29"/>
  <c r="AN83" i="29"/>
  <c r="AO83" i="29"/>
  <c r="AP83" i="29"/>
  <c r="AM84" i="29"/>
  <c r="AN84" i="29"/>
  <c r="AO84" i="29"/>
  <c r="AP84" i="29"/>
  <c r="AM85" i="29"/>
  <c r="AN85" i="29"/>
  <c r="AO85" i="29"/>
  <c r="AP85" i="29"/>
  <c r="AM86" i="29"/>
  <c r="AN86" i="29"/>
  <c r="AO86" i="29"/>
  <c r="AP86" i="29"/>
  <c r="AM87" i="29"/>
  <c r="AN87" i="29"/>
  <c r="AO87" i="29"/>
  <c r="AP87" i="29"/>
  <c r="AM88" i="29"/>
  <c r="AN88" i="29"/>
  <c r="AO88" i="29"/>
  <c r="AP88" i="29"/>
  <c r="AM89" i="29"/>
  <c r="AN89" i="29"/>
  <c r="AO89" i="29"/>
  <c r="AP89" i="29"/>
  <c r="AM90" i="29"/>
  <c r="AN90" i="29"/>
  <c r="AO90" i="29"/>
  <c r="AP90" i="29"/>
  <c r="AM91" i="29"/>
  <c r="AN91" i="29"/>
  <c r="AO91" i="29"/>
  <c r="AP91" i="29"/>
  <c r="AM92" i="29"/>
  <c r="AN92" i="29"/>
  <c r="AO92" i="29"/>
  <c r="AP92" i="29"/>
  <c r="AM92" i="46"/>
  <c r="AM91" i="46"/>
  <c r="AM90" i="46"/>
  <c r="AM89" i="46"/>
  <c r="AM88" i="46"/>
  <c r="AM87" i="46"/>
  <c r="AM86" i="46"/>
  <c r="AM85" i="46"/>
  <c r="AM84" i="46"/>
  <c r="AM83" i="46"/>
  <c r="AM82" i="46"/>
  <c r="AM81" i="46"/>
  <c r="AM80" i="46"/>
  <c r="AM79" i="46"/>
  <c r="AM78" i="46"/>
  <c r="AM77" i="46"/>
  <c r="AM76" i="46"/>
  <c r="AM75" i="46"/>
  <c r="AM74" i="46"/>
  <c r="AM73" i="46"/>
  <c r="AM72" i="46"/>
  <c r="AM71" i="46"/>
  <c r="AM70" i="46"/>
  <c r="AM69" i="46"/>
  <c r="AM68" i="46"/>
  <c r="AM67" i="46"/>
  <c r="AM66" i="46"/>
  <c r="AM65" i="46"/>
  <c r="AM64" i="46"/>
  <c r="AM63" i="46"/>
  <c r="AM62" i="46"/>
  <c r="AM61" i="46"/>
  <c r="AM60" i="46"/>
  <c r="AM59" i="46"/>
  <c r="AM58" i="46"/>
  <c r="AM57" i="46"/>
  <c r="AM56" i="46"/>
  <c r="AM55" i="46"/>
  <c r="AM54" i="46"/>
  <c r="AM53" i="46"/>
  <c r="AM52" i="46"/>
  <c r="AM51" i="46"/>
  <c r="AM50" i="46"/>
  <c r="AM49" i="46"/>
  <c r="AM48" i="46"/>
  <c r="AM47" i="46"/>
  <c r="AM46" i="46"/>
  <c r="AM45" i="46"/>
  <c r="AM44" i="46"/>
  <c r="AM43" i="46"/>
  <c r="AM42" i="46"/>
  <c r="AM41" i="46"/>
  <c r="AM40" i="46"/>
  <c r="AM39" i="46"/>
  <c r="AM38" i="46"/>
  <c r="AM37" i="46"/>
  <c r="AM36" i="46"/>
  <c r="AM35" i="46"/>
  <c r="AM34" i="46"/>
  <c r="AM33" i="46"/>
  <c r="AM32" i="46"/>
  <c r="AM31" i="46"/>
  <c r="AM30" i="46"/>
  <c r="AM29" i="46"/>
  <c r="AM28" i="46"/>
  <c r="AM27" i="46"/>
  <c r="AM26" i="46"/>
  <c r="AM25" i="46"/>
  <c r="AM24" i="46"/>
  <c r="AM23" i="46"/>
  <c r="AM22" i="46"/>
  <c r="AM21" i="46"/>
  <c r="AM20" i="46"/>
  <c r="AM19" i="46"/>
  <c r="AM18" i="46"/>
  <c r="AM17" i="46"/>
  <c r="AM16" i="46"/>
  <c r="AM15" i="46"/>
  <c r="AM14" i="46"/>
  <c r="AM13" i="46"/>
  <c r="AM12" i="46"/>
  <c r="AM11" i="46"/>
  <c r="AM10" i="46"/>
  <c r="AM9" i="46"/>
  <c r="AM8" i="46"/>
  <c r="AM7" i="46"/>
  <c r="AM6" i="46"/>
  <c r="AM5" i="46"/>
  <c r="AM92" i="45"/>
  <c r="AM91" i="45"/>
  <c r="AM90" i="45"/>
  <c r="AM89" i="45"/>
  <c r="AM88" i="45"/>
  <c r="AM87" i="45"/>
  <c r="AM86" i="45"/>
  <c r="AM85" i="45"/>
  <c r="AM84" i="45"/>
  <c r="AM83" i="45"/>
  <c r="AM82" i="45"/>
  <c r="AM81" i="45"/>
  <c r="AM80" i="45"/>
  <c r="AM79" i="45"/>
  <c r="AM78" i="45"/>
  <c r="AM77" i="45"/>
  <c r="AM76" i="45"/>
  <c r="AM75" i="45"/>
  <c r="AM74" i="45"/>
  <c r="AM73" i="45"/>
  <c r="AM72" i="45"/>
  <c r="AM71" i="45"/>
  <c r="AM70" i="45"/>
  <c r="AM69" i="45"/>
  <c r="AM68" i="45"/>
  <c r="AM67" i="45"/>
  <c r="AM66" i="45"/>
  <c r="AM65" i="45"/>
  <c r="AM64" i="45"/>
  <c r="AM63" i="45"/>
  <c r="AM62" i="45"/>
  <c r="AM61" i="45"/>
  <c r="AM60" i="45"/>
  <c r="AM59" i="45"/>
  <c r="AM58" i="45"/>
  <c r="AM57" i="45"/>
  <c r="AM56" i="45"/>
  <c r="AM55" i="45"/>
  <c r="AM54" i="45"/>
  <c r="AM53" i="45"/>
  <c r="AM52" i="45"/>
  <c r="AM51" i="45"/>
  <c r="AM50" i="45"/>
  <c r="AM49" i="45"/>
  <c r="AM48" i="45"/>
  <c r="AM47" i="45"/>
  <c r="AM46" i="45"/>
  <c r="AM45" i="45"/>
  <c r="AM44" i="45"/>
  <c r="AM43" i="45"/>
  <c r="AM42" i="45"/>
  <c r="AM41" i="45"/>
  <c r="AM40" i="45"/>
  <c r="AM39" i="45"/>
  <c r="AM38" i="45"/>
  <c r="AM37" i="45"/>
  <c r="AM36" i="45"/>
  <c r="AM35" i="45"/>
  <c r="AM34" i="45"/>
  <c r="AM33" i="45"/>
  <c r="AM32" i="45"/>
  <c r="AM31" i="45"/>
  <c r="AM30" i="45"/>
  <c r="AM29" i="45"/>
  <c r="AM28" i="45"/>
  <c r="AM27" i="45"/>
  <c r="AM26" i="45"/>
  <c r="AM25" i="45"/>
  <c r="AM24" i="45"/>
  <c r="AM23" i="45"/>
  <c r="AM22" i="45"/>
  <c r="AM21" i="45"/>
  <c r="AM20" i="45"/>
  <c r="AM19" i="45"/>
  <c r="AM18" i="45"/>
  <c r="AM17" i="45"/>
  <c r="AM16" i="45"/>
  <c r="AM15" i="45"/>
  <c r="AM14" i="45"/>
  <c r="AM13" i="45"/>
  <c r="AM12" i="45"/>
  <c r="AM11" i="45"/>
  <c r="AM10" i="45"/>
  <c r="AM9" i="45"/>
  <c r="AM8" i="45"/>
  <c r="AM7" i="45"/>
  <c r="AM6" i="45"/>
  <c r="AM5" i="45"/>
  <c r="AM92" i="44"/>
  <c r="AM91" i="44"/>
  <c r="AM90" i="44"/>
  <c r="AM89" i="44"/>
  <c r="AM88" i="44"/>
  <c r="AM87" i="44"/>
  <c r="AM86" i="44"/>
  <c r="AM85" i="44"/>
  <c r="AM84" i="44"/>
  <c r="AM83" i="44"/>
  <c r="AM82" i="44"/>
  <c r="AM81" i="44"/>
  <c r="AM80" i="44"/>
  <c r="AM79" i="44"/>
  <c r="AM78" i="44"/>
  <c r="AM77" i="44"/>
  <c r="AM76" i="44"/>
  <c r="AM75" i="44"/>
  <c r="AM74" i="44"/>
  <c r="AM73" i="44"/>
  <c r="AM72" i="44"/>
  <c r="AM71" i="44"/>
  <c r="AM70" i="44"/>
  <c r="AM69" i="44"/>
  <c r="AM68" i="44"/>
  <c r="AM67" i="44"/>
  <c r="AM66" i="44"/>
  <c r="AM65" i="44"/>
  <c r="AM64" i="44"/>
  <c r="AM63" i="44"/>
  <c r="AM62" i="44"/>
  <c r="AM61" i="44"/>
  <c r="AM60" i="44"/>
  <c r="AM59" i="44"/>
  <c r="AM58" i="44"/>
  <c r="AM57" i="44"/>
  <c r="AM56" i="44"/>
  <c r="AM55" i="44"/>
  <c r="AM54" i="44"/>
  <c r="AM53" i="44"/>
  <c r="AM52" i="44"/>
  <c r="AM51" i="44"/>
  <c r="AM50" i="44"/>
  <c r="AM49" i="44"/>
  <c r="AM48" i="44"/>
  <c r="AM47" i="44"/>
  <c r="AM46" i="44"/>
  <c r="AM45" i="44"/>
  <c r="AM44" i="44"/>
  <c r="AM43" i="44"/>
  <c r="AM42" i="44"/>
  <c r="AM41" i="44"/>
  <c r="AM40" i="44"/>
  <c r="AM39" i="44"/>
  <c r="AM38" i="44"/>
  <c r="AM37" i="44"/>
  <c r="AM36" i="44"/>
  <c r="AM35" i="44"/>
  <c r="AM34" i="44"/>
  <c r="AM33" i="44"/>
  <c r="AM32" i="44"/>
  <c r="AM31" i="44"/>
  <c r="AM30" i="44"/>
  <c r="AM29" i="44"/>
  <c r="AM28" i="44"/>
  <c r="AM27" i="44"/>
  <c r="AM26" i="44"/>
  <c r="AM25" i="44"/>
  <c r="AM24" i="44"/>
  <c r="AM23" i="44"/>
  <c r="AM22" i="44"/>
  <c r="AM21" i="44"/>
  <c r="AM20" i="44"/>
  <c r="AM19" i="44"/>
  <c r="AM18" i="44"/>
  <c r="AM17" i="44"/>
  <c r="AM16" i="44"/>
  <c r="AM15" i="44"/>
  <c r="AM14" i="44"/>
  <c r="AM13" i="44"/>
  <c r="AM12" i="44"/>
  <c r="AM11" i="44"/>
  <c r="AM10" i="44"/>
  <c r="AM9" i="44"/>
  <c r="AM8" i="44"/>
  <c r="AM7" i="44"/>
  <c r="AM6" i="44"/>
  <c r="AM5" i="44"/>
  <c r="AM92" i="43"/>
  <c r="AM91" i="43"/>
  <c r="AM90" i="43"/>
  <c r="AM89" i="43"/>
  <c r="AM88" i="43"/>
  <c r="AM87" i="43"/>
  <c r="AM86" i="43"/>
  <c r="AM85" i="43"/>
  <c r="AM84" i="43"/>
  <c r="AM83" i="43"/>
  <c r="AM82" i="43"/>
  <c r="AM81" i="43"/>
  <c r="AM80" i="43"/>
  <c r="AM79" i="43"/>
  <c r="AM78" i="43"/>
  <c r="AM77" i="43"/>
  <c r="AM76" i="43"/>
  <c r="AM75" i="43"/>
  <c r="AM74" i="43"/>
  <c r="AM73" i="43"/>
  <c r="AM72" i="43"/>
  <c r="AM71" i="43"/>
  <c r="AM70" i="43"/>
  <c r="AM69" i="43"/>
  <c r="AM68" i="43"/>
  <c r="AM67" i="43"/>
  <c r="AM66" i="43"/>
  <c r="AM65" i="43"/>
  <c r="AM64" i="43"/>
  <c r="AM63" i="43"/>
  <c r="AM62" i="43"/>
  <c r="AM61" i="43"/>
  <c r="AM60" i="43"/>
  <c r="AM59" i="43"/>
  <c r="AM58" i="43"/>
  <c r="AM57" i="43"/>
  <c r="AM56" i="43"/>
  <c r="AM55" i="43"/>
  <c r="AM54" i="43"/>
  <c r="AM53" i="43"/>
  <c r="AM52" i="43"/>
  <c r="AM51" i="43"/>
  <c r="AM50" i="43"/>
  <c r="AM49" i="43"/>
  <c r="AM48" i="43"/>
  <c r="AM47" i="43"/>
  <c r="AM46" i="43"/>
  <c r="AM45" i="43"/>
  <c r="AM44" i="43"/>
  <c r="AM43" i="43"/>
  <c r="AM42" i="43"/>
  <c r="AM41" i="43"/>
  <c r="AM40" i="43"/>
  <c r="AM39" i="43"/>
  <c r="AM38" i="43"/>
  <c r="AM37" i="43"/>
  <c r="AM36" i="43"/>
  <c r="AM35" i="43"/>
  <c r="AM34" i="43"/>
  <c r="AM33" i="43"/>
  <c r="AM32" i="43"/>
  <c r="AM31" i="43"/>
  <c r="AM30" i="43"/>
  <c r="AM29" i="43"/>
  <c r="AM28" i="43"/>
  <c r="AM27" i="43"/>
  <c r="AM26" i="43"/>
  <c r="AM25" i="43"/>
  <c r="AM24" i="43"/>
  <c r="AM23" i="43"/>
  <c r="AM22" i="43"/>
  <c r="AM21" i="43"/>
  <c r="AM20" i="43"/>
  <c r="AM19" i="43"/>
  <c r="AM18" i="43"/>
  <c r="AM17" i="43"/>
  <c r="AM16" i="43"/>
  <c r="AM15" i="43"/>
  <c r="AM14" i="43"/>
  <c r="AM13" i="43"/>
  <c r="AM12" i="43"/>
  <c r="AM11" i="43"/>
  <c r="AM10" i="43"/>
  <c r="AM9" i="43"/>
  <c r="AM8" i="43"/>
  <c r="AM7" i="43"/>
  <c r="AM6" i="43"/>
  <c r="AM5" i="43"/>
  <c r="AM92" i="42"/>
  <c r="AM91" i="42"/>
  <c r="AM90" i="42"/>
  <c r="AM89" i="42"/>
  <c r="AM88" i="42"/>
  <c r="AM87" i="42"/>
  <c r="AM86" i="42"/>
  <c r="AM85" i="42"/>
  <c r="AM84" i="42"/>
  <c r="AM83" i="42"/>
  <c r="AM82" i="42"/>
  <c r="AM81" i="42"/>
  <c r="AM80" i="42"/>
  <c r="AM79" i="42"/>
  <c r="AM78" i="42"/>
  <c r="AM77" i="42"/>
  <c r="AM76" i="42"/>
  <c r="AM75" i="42"/>
  <c r="AM74" i="42"/>
  <c r="AM73" i="42"/>
  <c r="AM72" i="42"/>
  <c r="AM71" i="42"/>
  <c r="AM70" i="42"/>
  <c r="AM69" i="42"/>
  <c r="AM68" i="42"/>
  <c r="AM67" i="42"/>
  <c r="AM66" i="42"/>
  <c r="AM65" i="42"/>
  <c r="AM64" i="42"/>
  <c r="AM63" i="42"/>
  <c r="AM62" i="42"/>
  <c r="AM61" i="42"/>
  <c r="AM60" i="42"/>
  <c r="AM59" i="42"/>
  <c r="AM58" i="42"/>
  <c r="AM57" i="42"/>
  <c r="AM56" i="42"/>
  <c r="AM55" i="42"/>
  <c r="AM54" i="42"/>
  <c r="AM53" i="42"/>
  <c r="AM52" i="42"/>
  <c r="AM51" i="42"/>
  <c r="AM50" i="42"/>
  <c r="AM49" i="42"/>
  <c r="AM48" i="42"/>
  <c r="AM47" i="42"/>
  <c r="AM46" i="42"/>
  <c r="AM45" i="42"/>
  <c r="AM44" i="42"/>
  <c r="AM43" i="42"/>
  <c r="AM42" i="42"/>
  <c r="AM41" i="42"/>
  <c r="AM40" i="42"/>
  <c r="AM39" i="42"/>
  <c r="AM38" i="42"/>
  <c r="AM37" i="42"/>
  <c r="AM36" i="42"/>
  <c r="AM35" i="42"/>
  <c r="AM34" i="42"/>
  <c r="AM33" i="42"/>
  <c r="AM32" i="42"/>
  <c r="AM31" i="42"/>
  <c r="AM30" i="42"/>
  <c r="AM29" i="42"/>
  <c r="AM28" i="42"/>
  <c r="AM27" i="42"/>
  <c r="AM26" i="42"/>
  <c r="AM25" i="42"/>
  <c r="AM24" i="42"/>
  <c r="AM23" i="42"/>
  <c r="AM22" i="42"/>
  <c r="AM21" i="42"/>
  <c r="AM20" i="42"/>
  <c r="AM19" i="42"/>
  <c r="AM18" i="42"/>
  <c r="AM17" i="42"/>
  <c r="AM16" i="42"/>
  <c r="AM15" i="42"/>
  <c r="AM14" i="42"/>
  <c r="AM13" i="42"/>
  <c r="AM12" i="42"/>
  <c r="AM11" i="42"/>
  <c r="AM10" i="42"/>
  <c r="AM9" i="42"/>
  <c r="AM8" i="42"/>
  <c r="AM7" i="42"/>
  <c r="AM6" i="42"/>
  <c r="AM5" i="42"/>
  <c r="AM92" i="41"/>
  <c r="AM91" i="41"/>
  <c r="AM90" i="41"/>
  <c r="AM89" i="41"/>
  <c r="AM88" i="41"/>
  <c r="AM87" i="41"/>
  <c r="AM86" i="41"/>
  <c r="AM85" i="41"/>
  <c r="AM84" i="41"/>
  <c r="AM83" i="41"/>
  <c r="AM82" i="41"/>
  <c r="AM81" i="41"/>
  <c r="AM80" i="41"/>
  <c r="AM79" i="41"/>
  <c r="AM78" i="41"/>
  <c r="AM77" i="41"/>
  <c r="AM76" i="41"/>
  <c r="AM75" i="41"/>
  <c r="AM74" i="41"/>
  <c r="AM73" i="41"/>
  <c r="AM72" i="41"/>
  <c r="AM71" i="41"/>
  <c r="AM70" i="41"/>
  <c r="AM69" i="41"/>
  <c r="AM68" i="41"/>
  <c r="AM67" i="41"/>
  <c r="AM66" i="41"/>
  <c r="AM65" i="41"/>
  <c r="AM64" i="41"/>
  <c r="AM63" i="41"/>
  <c r="AM62" i="41"/>
  <c r="AM61" i="41"/>
  <c r="AM60" i="41"/>
  <c r="AM59" i="41"/>
  <c r="AM58" i="41"/>
  <c r="AM57" i="41"/>
  <c r="AM56" i="41"/>
  <c r="AM55" i="41"/>
  <c r="AM54" i="41"/>
  <c r="AM53" i="41"/>
  <c r="AM52" i="41"/>
  <c r="AM51" i="41"/>
  <c r="AM50" i="41"/>
  <c r="AM49" i="41"/>
  <c r="AM48" i="41"/>
  <c r="AM47" i="41"/>
  <c r="AM46" i="41"/>
  <c r="AM45" i="41"/>
  <c r="AM44" i="41"/>
  <c r="AM43" i="41"/>
  <c r="AM42" i="41"/>
  <c r="AM41" i="41"/>
  <c r="AM40" i="41"/>
  <c r="AM39" i="41"/>
  <c r="AM38" i="41"/>
  <c r="AM37" i="41"/>
  <c r="AM36" i="41"/>
  <c r="AM35" i="41"/>
  <c r="AM34" i="41"/>
  <c r="AM33" i="41"/>
  <c r="AM32" i="41"/>
  <c r="AM31" i="41"/>
  <c r="AM30" i="41"/>
  <c r="AM29" i="41"/>
  <c r="AM28" i="41"/>
  <c r="AM27" i="41"/>
  <c r="AM26" i="41"/>
  <c r="AM25" i="41"/>
  <c r="AM24" i="41"/>
  <c r="AM23" i="41"/>
  <c r="AM22" i="41"/>
  <c r="AM21" i="41"/>
  <c r="AM20" i="41"/>
  <c r="AM19" i="41"/>
  <c r="AM18" i="41"/>
  <c r="AM17" i="41"/>
  <c r="AM16" i="41"/>
  <c r="AM15" i="41"/>
  <c r="AM14" i="41"/>
  <c r="AM13" i="41"/>
  <c r="AM12" i="41"/>
  <c r="AM11" i="41"/>
  <c r="AM10" i="41"/>
  <c r="AM9" i="41"/>
  <c r="AM8" i="41"/>
  <c r="AM7" i="41"/>
  <c r="AM6" i="41"/>
  <c r="AM5" i="41"/>
  <c r="AM92" i="40"/>
  <c r="AM91" i="40"/>
  <c r="AM90" i="40"/>
  <c r="AM89" i="40"/>
  <c r="AM88" i="40"/>
  <c r="AM87" i="40"/>
  <c r="AM86" i="40"/>
  <c r="AM85" i="40"/>
  <c r="AM84" i="40"/>
  <c r="AM83" i="40"/>
  <c r="AM82" i="40"/>
  <c r="AM81" i="40"/>
  <c r="AM80" i="40"/>
  <c r="AM79" i="40"/>
  <c r="AM78" i="40"/>
  <c r="AM77" i="40"/>
  <c r="AM76" i="40"/>
  <c r="AM75" i="40"/>
  <c r="AM74" i="40"/>
  <c r="AM73" i="40"/>
  <c r="AM72" i="40"/>
  <c r="AM71" i="40"/>
  <c r="AM70" i="40"/>
  <c r="AM69" i="40"/>
  <c r="AM68" i="40"/>
  <c r="AM67" i="40"/>
  <c r="AM66" i="40"/>
  <c r="AM65" i="40"/>
  <c r="AM64" i="40"/>
  <c r="AM63" i="40"/>
  <c r="AM62" i="40"/>
  <c r="AM61" i="40"/>
  <c r="AM60" i="40"/>
  <c r="AM59" i="40"/>
  <c r="AM58" i="40"/>
  <c r="AM57" i="40"/>
  <c r="AM56" i="40"/>
  <c r="AM55" i="40"/>
  <c r="AM54" i="40"/>
  <c r="AM53" i="40"/>
  <c r="AM52" i="40"/>
  <c r="AM51" i="40"/>
  <c r="AM50" i="40"/>
  <c r="AM49" i="40"/>
  <c r="AM48" i="40"/>
  <c r="AM47" i="40"/>
  <c r="AM46" i="40"/>
  <c r="AM45" i="40"/>
  <c r="AM44" i="40"/>
  <c r="AM43" i="40"/>
  <c r="AM42" i="40"/>
  <c r="AM41" i="40"/>
  <c r="AM40" i="40"/>
  <c r="AM39" i="40"/>
  <c r="AM38" i="40"/>
  <c r="AM37" i="40"/>
  <c r="AM36" i="40"/>
  <c r="AM35" i="40"/>
  <c r="AM34" i="40"/>
  <c r="AM33" i="40"/>
  <c r="AM32" i="40"/>
  <c r="AM31" i="40"/>
  <c r="AM30" i="40"/>
  <c r="AM29" i="40"/>
  <c r="AM28" i="40"/>
  <c r="AM27" i="40"/>
  <c r="AM26" i="40"/>
  <c r="AM25" i="40"/>
  <c r="AM24" i="40"/>
  <c r="AM23" i="40"/>
  <c r="AM22" i="40"/>
  <c r="AM21" i="40"/>
  <c r="AM20" i="40"/>
  <c r="AM19" i="40"/>
  <c r="AM18" i="40"/>
  <c r="AM17" i="40"/>
  <c r="AM16" i="40"/>
  <c r="AM15" i="40"/>
  <c r="AM14" i="40"/>
  <c r="AM13" i="40"/>
  <c r="AM12" i="40"/>
  <c r="AM11" i="40"/>
  <c r="AM10" i="40"/>
  <c r="AM9" i="40"/>
  <c r="AM8" i="40"/>
  <c r="AM7" i="40"/>
  <c r="AM6" i="40"/>
  <c r="AM5" i="40"/>
  <c r="AM92" i="39"/>
  <c r="AM91" i="39"/>
  <c r="AM90" i="39"/>
  <c r="AM89" i="39"/>
  <c r="AM88" i="39"/>
  <c r="AM87" i="39"/>
  <c r="AM86" i="39"/>
  <c r="AM85" i="39"/>
  <c r="AM84" i="39"/>
  <c r="AM83" i="39"/>
  <c r="AM82" i="39"/>
  <c r="AM81" i="39"/>
  <c r="AM80" i="39"/>
  <c r="AM79" i="39"/>
  <c r="AM78" i="39"/>
  <c r="AM77" i="39"/>
  <c r="AM76" i="39"/>
  <c r="AM75" i="39"/>
  <c r="AM74" i="39"/>
  <c r="AM73" i="39"/>
  <c r="AM72" i="39"/>
  <c r="AM71" i="39"/>
  <c r="AM70" i="39"/>
  <c r="AM69" i="39"/>
  <c r="AM68" i="39"/>
  <c r="AM67" i="39"/>
  <c r="AM66" i="39"/>
  <c r="AM65" i="39"/>
  <c r="AM64" i="39"/>
  <c r="AM63" i="39"/>
  <c r="AM62" i="39"/>
  <c r="AM61" i="39"/>
  <c r="AM60" i="39"/>
  <c r="AM59" i="39"/>
  <c r="AM58" i="39"/>
  <c r="AM57" i="39"/>
  <c r="AM56" i="39"/>
  <c r="AM55" i="39"/>
  <c r="AM54" i="39"/>
  <c r="AM53" i="39"/>
  <c r="AM52" i="39"/>
  <c r="AM51" i="39"/>
  <c r="AM50" i="39"/>
  <c r="AM49" i="39"/>
  <c r="AM48" i="39"/>
  <c r="AM47" i="39"/>
  <c r="AM46" i="39"/>
  <c r="AM45" i="39"/>
  <c r="AM44" i="39"/>
  <c r="AM43" i="39"/>
  <c r="AM42" i="39"/>
  <c r="AM41" i="39"/>
  <c r="AM40" i="39"/>
  <c r="AM39" i="39"/>
  <c r="AM38" i="39"/>
  <c r="AM37" i="39"/>
  <c r="AM36" i="39"/>
  <c r="AM35" i="39"/>
  <c r="AM34" i="39"/>
  <c r="AM33" i="39"/>
  <c r="AM32" i="39"/>
  <c r="AM31" i="39"/>
  <c r="AM30" i="39"/>
  <c r="AM29" i="39"/>
  <c r="AM28" i="39"/>
  <c r="AM27" i="39"/>
  <c r="AM26" i="39"/>
  <c r="AM25" i="39"/>
  <c r="AM24" i="39"/>
  <c r="AM23" i="39"/>
  <c r="AM22" i="39"/>
  <c r="AM21" i="39"/>
  <c r="AM20" i="39"/>
  <c r="AM19" i="39"/>
  <c r="AM18" i="39"/>
  <c r="AM17" i="39"/>
  <c r="AM16" i="39"/>
  <c r="AM15" i="39"/>
  <c r="AM14" i="39"/>
  <c r="AM13" i="39"/>
  <c r="AM12" i="39"/>
  <c r="AM11" i="39"/>
  <c r="AM10" i="39"/>
  <c r="AM9" i="39"/>
  <c r="AM8" i="39"/>
  <c r="AM7" i="39"/>
  <c r="AM6" i="39"/>
  <c r="AM5" i="39"/>
  <c r="AM92" i="38"/>
  <c r="AM91" i="38"/>
  <c r="AM90" i="38"/>
  <c r="AM89" i="38"/>
  <c r="AM88" i="38"/>
  <c r="AM87" i="38"/>
  <c r="AM86" i="38"/>
  <c r="AM85" i="38"/>
  <c r="AM84" i="38"/>
  <c r="AM83" i="38"/>
  <c r="AM82" i="38"/>
  <c r="AM81" i="38"/>
  <c r="AM80" i="38"/>
  <c r="AM79" i="38"/>
  <c r="AM78" i="38"/>
  <c r="AM77" i="38"/>
  <c r="AM76" i="38"/>
  <c r="AM75" i="38"/>
  <c r="AM74" i="38"/>
  <c r="AM73" i="38"/>
  <c r="AM72" i="38"/>
  <c r="AM71" i="38"/>
  <c r="AM70" i="38"/>
  <c r="AM69" i="38"/>
  <c r="AM68" i="38"/>
  <c r="AM67" i="38"/>
  <c r="AM66" i="38"/>
  <c r="AM65" i="38"/>
  <c r="AM64" i="38"/>
  <c r="AM63" i="38"/>
  <c r="AM62" i="38"/>
  <c r="AM61" i="38"/>
  <c r="AM60" i="38"/>
  <c r="AM59" i="38"/>
  <c r="AM58" i="38"/>
  <c r="AM57" i="38"/>
  <c r="AM56" i="38"/>
  <c r="AM55" i="38"/>
  <c r="AM54" i="38"/>
  <c r="AM53" i="38"/>
  <c r="AM52" i="38"/>
  <c r="AM51" i="38"/>
  <c r="AM50" i="38"/>
  <c r="AM49" i="38"/>
  <c r="AM48" i="38"/>
  <c r="AM47" i="38"/>
  <c r="AM46" i="38"/>
  <c r="AM45" i="38"/>
  <c r="AM44" i="38"/>
  <c r="AM43" i="38"/>
  <c r="AM42" i="38"/>
  <c r="AM41" i="38"/>
  <c r="AM40" i="38"/>
  <c r="AM39" i="38"/>
  <c r="AM38" i="38"/>
  <c r="AM37" i="38"/>
  <c r="AM36" i="38"/>
  <c r="AM35" i="38"/>
  <c r="AM34" i="38"/>
  <c r="AM33" i="38"/>
  <c r="AM32" i="38"/>
  <c r="AM31" i="38"/>
  <c r="AM30" i="38"/>
  <c r="AM29" i="38"/>
  <c r="AM28" i="38"/>
  <c r="AM27" i="38"/>
  <c r="AM26" i="38"/>
  <c r="AM25" i="38"/>
  <c r="AM24" i="38"/>
  <c r="AM23" i="38"/>
  <c r="AM22" i="38"/>
  <c r="AM21" i="38"/>
  <c r="AM20" i="38"/>
  <c r="AM19" i="38"/>
  <c r="AM18" i="38"/>
  <c r="AM17" i="38"/>
  <c r="AM16" i="38"/>
  <c r="AM15" i="38"/>
  <c r="AM14" i="38"/>
  <c r="AM13" i="38"/>
  <c r="AM12" i="38"/>
  <c r="AM11" i="38"/>
  <c r="AM10" i="38"/>
  <c r="AM9" i="38"/>
  <c r="AM8" i="38"/>
  <c r="AM7" i="38"/>
  <c r="AM6" i="38"/>
  <c r="AM5" i="38"/>
  <c r="AM92" i="37"/>
  <c r="AM91" i="37"/>
  <c r="AM90" i="37"/>
  <c r="AM89" i="37"/>
  <c r="AM88" i="37"/>
  <c r="AM87" i="37"/>
  <c r="AM86" i="37"/>
  <c r="AM85" i="37"/>
  <c r="AM84" i="37"/>
  <c r="AM83" i="37"/>
  <c r="AM82" i="37"/>
  <c r="AM81" i="37"/>
  <c r="AM80" i="37"/>
  <c r="AM79" i="37"/>
  <c r="AM78" i="37"/>
  <c r="AM77" i="37"/>
  <c r="AM76" i="37"/>
  <c r="AM75" i="37"/>
  <c r="AM74" i="37"/>
  <c r="AM73" i="37"/>
  <c r="AM72" i="37"/>
  <c r="AM71" i="37"/>
  <c r="AM70" i="37"/>
  <c r="AM69" i="37"/>
  <c r="AM68" i="37"/>
  <c r="AM67" i="37"/>
  <c r="AM66" i="37"/>
  <c r="AM65" i="37"/>
  <c r="AM64" i="37"/>
  <c r="AM63" i="37"/>
  <c r="AM62" i="37"/>
  <c r="AM61" i="37"/>
  <c r="AM60" i="37"/>
  <c r="AM59" i="37"/>
  <c r="AM58" i="37"/>
  <c r="AM57" i="37"/>
  <c r="AM56" i="37"/>
  <c r="AM55" i="37"/>
  <c r="AM54" i="37"/>
  <c r="AM53" i="37"/>
  <c r="AM52" i="37"/>
  <c r="AM51" i="37"/>
  <c r="AM50" i="37"/>
  <c r="AM49" i="37"/>
  <c r="AM48" i="37"/>
  <c r="AM47" i="37"/>
  <c r="AM46" i="37"/>
  <c r="AM45" i="37"/>
  <c r="AM44" i="37"/>
  <c r="AM43" i="37"/>
  <c r="AM42" i="37"/>
  <c r="AM41" i="37"/>
  <c r="AM40" i="37"/>
  <c r="AM39" i="37"/>
  <c r="AM38" i="37"/>
  <c r="AM37" i="37"/>
  <c r="AM36" i="37"/>
  <c r="AM35" i="37"/>
  <c r="AM34" i="37"/>
  <c r="AM33" i="37"/>
  <c r="AM32" i="37"/>
  <c r="AM31" i="37"/>
  <c r="AM30" i="37"/>
  <c r="AM29" i="37"/>
  <c r="AM28" i="37"/>
  <c r="AM27" i="37"/>
  <c r="AM26" i="37"/>
  <c r="AM25" i="37"/>
  <c r="AM24" i="37"/>
  <c r="AM23" i="37"/>
  <c r="AM22" i="37"/>
  <c r="AM21" i="37"/>
  <c r="AM20" i="37"/>
  <c r="AM19" i="37"/>
  <c r="AM18" i="37"/>
  <c r="AM17" i="37"/>
  <c r="AM16" i="37"/>
  <c r="AM15" i="37"/>
  <c r="AM14" i="37"/>
  <c r="AM13" i="37"/>
  <c r="AM12" i="37"/>
  <c r="AM11" i="37"/>
  <c r="AM10" i="37"/>
  <c r="AM9" i="37"/>
  <c r="AM8" i="37"/>
  <c r="AM7" i="37"/>
  <c r="AM6" i="37"/>
  <c r="AM5" i="37"/>
  <c r="AM92" i="36"/>
  <c r="AM91" i="36"/>
  <c r="AM90" i="36"/>
  <c r="AM89" i="36"/>
  <c r="AM88" i="36"/>
  <c r="AM87" i="36"/>
  <c r="AM86" i="36"/>
  <c r="AM85" i="36"/>
  <c r="AM84" i="36"/>
  <c r="AM83" i="36"/>
  <c r="AM82" i="36"/>
  <c r="AM81" i="36"/>
  <c r="AM80" i="36"/>
  <c r="AM79" i="36"/>
  <c r="AM78" i="36"/>
  <c r="AM77" i="36"/>
  <c r="AM76" i="36"/>
  <c r="AM75" i="36"/>
  <c r="AM74" i="36"/>
  <c r="AM73" i="36"/>
  <c r="AM72" i="36"/>
  <c r="AM71" i="36"/>
  <c r="AM70" i="36"/>
  <c r="AM69" i="36"/>
  <c r="AM68" i="36"/>
  <c r="AM67" i="36"/>
  <c r="AM66" i="36"/>
  <c r="AM65" i="36"/>
  <c r="AM64" i="36"/>
  <c r="AM63" i="36"/>
  <c r="AM62" i="36"/>
  <c r="AM61" i="36"/>
  <c r="AM60" i="36"/>
  <c r="AM59" i="36"/>
  <c r="AM58" i="36"/>
  <c r="AM57" i="36"/>
  <c r="AM56" i="36"/>
  <c r="AM55" i="36"/>
  <c r="AM54" i="36"/>
  <c r="AM53" i="36"/>
  <c r="AM52" i="36"/>
  <c r="AM51" i="36"/>
  <c r="AM50" i="36"/>
  <c r="AM49" i="36"/>
  <c r="AM48" i="36"/>
  <c r="AM47" i="36"/>
  <c r="AM46" i="36"/>
  <c r="AM45" i="36"/>
  <c r="AM44" i="36"/>
  <c r="AM43" i="36"/>
  <c r="AM42" i="36"/>
  <c r="AM41" i="36"/>
  <c r="AM40" i="36"/>
  <c r="AM39" i="36"/>
  <c r="AM38" i="36"/>
  <c r="AM37" i="36"/>
  <c r="AM36" i="36"/>
  <c r="AM35" i="36"/>
  <c r="AM34" i="36"/>
  <c r="AM33" i="36"/>
  <c r="AM32" i="36"/>
  <c r="AM31" i="36"/>
  <c r="AM30" i="36"/>
  <c r="AM29" i="36"/>
  <c r="AM28" i="36"/>
  <c r="AM27" i="36"/>
  <c r="AM26" i="36"/>
  <c r="AM25" i="36"/>
  <c r="AM24" i="36"/>
  <c r="AM23" i="36"/>
  <c r="AM22" i="36"/>
  <c r="AM21" i="36"/>
  <c r="AM20" i="36"/>
  <c r="AM19" i="36"/>
  <c r="AM18" i="36"/>
  <c r="AM17" i="36"/>
  <c r="AM16" i="36"/>
  <c r="AM15" i="36"/>
  <c r="AM14" i="36"/>
  <c r="AM13" i="36"/>
  <c r="AM12" i="36"/>
  <c r="AM11" i="36"/>
  <c r="AM10" i="36"/>
  <c r="AM9" i="36"/>
  <c r="AM8" i="36"/>
  <c r="AM7" i="36"/>
  <c r="AM6" i="36"/>
  <c r="AM5" i="36"/>
  <c r="AM92" i="33"/>
  <c r="AM91" i="33"/>
  <c r="AM90" i="33"/>
  <c r="AM89" i="33"/>
  <c r="AM88" i="33"/>
  <c r="AM87" i="33"/>
  <c r="AM86" i="33"/>
  <c r="AM85" i="33"/>
  <c r="AM84" i="33"/>
  <c r="AM83" i="33"/>
  <c r="AM82" i="33"/>
  <c r="AM81" i="33"/>
  <c r="AM80" i="33"/>
  <c r="AM79" i="33"/>
  <c r="AM78" i="33"/>
  <c r="AM77" i="33"/>
  <c r="AM76" i="33"/>
  <c r="AM75" i="33"/>
  <c r="AM74" i="33"/>
  <c r="AM73" i="33"/>
  <c r="AM72" i="33"/>
  <c r="AM71" i="33"/>
  <c r="AM70" i="33"/>
  <c r="AM69" i="33"/>
  <c r="AM68" i="33"/>
  <c r="AM67" i="33"/>
  <c r="AM66" i="33"/>
  <c r="AM65" i="33"/>
  <c r="AM64" i="33"/>
  <c r="AM63" i="33"/>
  <c r="AM62" i="33"/>
  <c r="AM61" i="33"/>
  <c r="AM60" i="33"/>
  <c r="AM59" i="33"/>
  <c r="AM58" i="33"/>
  <c r="AM57" i="33"/>
  <c r="AM56" i="33"/>
  <c r="AM55" i="33"/>
  <c r="AM54" i="33"/>
  <c r="AM53" i="33"/>
  <c r="AM52" i="33"/>
  <c r="AM51" i="33"/>
  <c r="AM50" i="33"/>
  <c r="AM49" i="33"/>
  <c r="AM48" i="33"/>
  <c r="AM47" i="33"/>
  <c r="AM46" i="33"/>
  <c r="AM45" i="33"/>
  <c r="AM44" i="33"/>
  <c r="AM43" i="33"/>
  <c r="AM42" i="33"/>
  <c r="AM41" i="33"/>
  <c r="AM40" i="33"/>
  <c r="AM39" i="33"/>
  <c r="AM38" i="33"/>
  <c r="AM37" i="33"/>
  <c r="AM36" i="33"/>
  <c r="AM35" i="33"/>
  <c r="AM34" i="33"/>
  <c r="AM33" i="33"/>
  <c r="AM32" i="33"/>
  <c r="AM31" i="33"/>
  <c r="AM30" i="33"/>
  <c r="AM29" i="33"/>
  <c r="AM28" i="33"/>
  <c r="AM27" i="33"/>
  <c r="AM26" i="33"/>
  <c r="AM25" i="33"/>
  <c r="AM24" i="33"/>
  <c r="AM23" i="33"/>
  <c r="AM22" i="33"/>
  <c r="AM21" i="33"/>
  <c r="AM20" i="33"/>
  <c r="AM19" i="33"/>
  <c r="AM18" i="33"/>
  <c r="AM17" i="33"/>
  <c r="AM16" i="33"/>
  <c r="AM15" i="33"/>
  <c r="AM14" i="33"/>
  <c r="AM13" i="33"/>
  <c r="AM12" i="33"/>
  <c r="AM11" i="33"/>
  <c r="AM10" i="33"/>
  <c r="AM9" i="33"/>
  <c r="AM8" i="33"/>
  <c r="AM7" i="33"/>
  <c r="AM6" i="33"/>
  <c r="AM92" i="31"/>
  <c r="AM91" i="31"/>
  <c r="AM90" i="31"/>
  <c r="AM89" i="31"/>
  <c r="AM88" i="31"/>
  <c r="AM87" i="31"/>
  <c r="AM86" i="31"/>
  <c r="AM85" i="31"/>
  <c r="AM84" i="31"/>
  <c r="AM83" i="31"/>
  <c r="AM82" i="31"/>
  <c r="AM81" i="31"/>
  <c r="AM80" i="31"/>
  <c r="AM79" i="31"/>
  <c r="AM78" i="31"/>
  <c r="AM77" i="31"/>
  <c r="AM76" i="31"/>
  <c r="AM75" i="31"/>
  <c r="AM74" i="31"/>
  <c r="AM73" i="31"/>
  <c r="AM72" i="31"/>
  <c r="AM71" i="31"/>
  <c r="AM70" i="31"/>
  <c r="AM69" i="31"/>
  <c r="AM68" i="31"/>
  <c r="AM67" i="31"/>
  <c r="AM66" i="31"/>
  <c r="AM65" i="31"/>
  <c r="AM64" i="31"/>
  <c r="AM63" i="31"/>
  <c r="AM62" i="31"/>
  <c r="AM61" i="31"/>
  <c r="AM60" i="31"/>
  <c r="AM59" i="31"/>
  <c r="AM58" i="31"/>
  <c r="AM57" i="31"/>
  <c r="AM56" i="31"/>
  <c r="AM55" i="31"/>
  <c r="AM54" i="31"/>
  <c r="AM53" i="31"/>
  <c r="AM52" i="31"/>
  <c r="AM51" i="31"/>
  <c r="AM50" i="31"/>
  <c r="AM49" i="31"/>
  <c r="AM48" i="31"/>
  <c r="AM47" i="31"/>
  <c r="AM46" i="31"/>
  <c r="AM45" i="31"/>
  <c r="AM44" i="31"/>
  <c r="AM43" i="31"/>
  <c r="AM42" i="31"/>
  <c r="AM41" i="31"/>
  <c r="AM40" i="31"/>
  <c r="AM39" i="31"/>
  <c r="AM38" i="31"/>
  <c r="AM37" i="31"/>
  <c r="AM36" i="31"/>
  <c r="AM35" i="31"/>
  <c r="AM34" i="31"/>
  <c r="AM33" i="31"/>
  <c r="AM32" i="31"/>
  <c r="AM31" i="31"/>
  <c r="AM30" i="31"/>
  <c r="AM29" i="31"/>
  <c r="AM28" i="31"/>
  <c r="AM27" i="31"/>
  <c r="AM26" i="31"/>
  <c r="AM25" i="31"/>
  <c r="AM24" i="31"/>
  <c r="AM23" i="31"/>
  <c r="AM22" i="31"/>
  <c r="AM21" i="31"/>
  <c r="AM20" i="31"/>
  <c r="AM19" i="31"/>
  <c r="AM18" i="31"/>
  <c r="AM17" i="31"/>
  <c r="AM16" i="31"/>
  <c r="AM15" i="31"/>
  <c r="AM14" i="31"/>
  <c r="AM13" i="31"/>
  <c r="AM12" i="31"/>
  <c r="AM11" i="31"/>
  <c r="AM10" i="31"/>
  <c r="AM9" i="31"/>
  <c r="AM8" i="31"/>
  <c r="AM7" i="31"/>
  <c r="AM6" i="31"/>
  <c r="AM5" i="31"/>
  <c r="AM92" i="30"/>
  <c r="AM91" i="30"/>
  <c r="AM90" i="30"/>
  <c r="AM89" i="30"/>
  <c r="AM88" i="30"/>
  <c r="AM87" i="30"/>
  <c r="AM86" i="30"/>
  <c r="AM85" i="30"/>
  <c r="AM84" i="30"/>
  <c r="AM83" i="30"/>
  <c r="AM82" i="30"/>
  <c r="AM81" i="30"/>
  <c r="AM80" i="30"/>
  <c r="AM79" i="30"/>
  <c r="AM78" i="30"/>
  <c r="AM77" i="30"/>
  <c r="AM76" i="30"/>
  <c r="AM75" i="30"/>
  <c r="AM74" i="30"/>
  <c r="AM73" i="30"/>
  <c r="AM72" i="30"/>
  <c r="AM71" i="30"/>
  <c r="AM70" i="30"/>
  <c r="AM69" i="30"/>
  <c r="AM68" i="30"/>
  <c r="AM67" i="30"/>
  <c r="AM66" i="30"/>
  <c r="AM65" i="30"/>
  <c r="AM64" i="30"/>
  <c r="AM63" i="30"/>
  <c r="AM62" i="30"/>
  <c r="AM61" i="30"/>
  <c r="AM60" i="30"/>
  <c r="AM59" i="30"/>
  <c r="AM58" i="30"/>
  <c r="AM57" i="30"/>
  <c r="AM56" i="30"/>
  <c r="AM55" i="30"/>
  <c r="AM54" i="30"/>
  <c r="AM53" i="30"/>
  <c r="AM52" i="30"/>
  <c r="AM51" i="30"/>
  <c r="AM50" i="30"/>
  <c r="AM49" i="30"/>
  <c r="AM48" i="30"/>
  <c r="AM47" i="30"/>
  <c r="AM46" i="30"/>
  <c r="AM45" i="30"/>
  <c r="AM44" i="30"/>
  <c r="AM43" i="30"/>
  <c r="AM42" i="30"/>
  <c r="AM41" i="30"/>
  <c r="AM40" i="30"/>
  <c r="AM39" i="30"/>
  <c r="AM38" i="30"/>
  <c r="AM37" i="30"/>
  <c r="AM36" i="30"/>
  <c r="AM35" i="30"/>
  <c r="AM34" i="30"/>
  <c r="AM33" i="30"/>
  <c r="AM32" i="30"/>
  <c r="AM31" i="30"/>
  <c r="AM30" i="30"/>
  <c r="AM29" i="30"/>
  <c r="AM28" i="30"/>
  <c r="AM27" i="30"/>
  <c r="AM26" i="30"/>
  <c r="AM25" i="30"/>
  <c r="AM24" i="30"/>
  <c r="AM23" i="30"/>
  <c r="AM22" i="30"/>
  <c r="AM21" i="30"/>
  <c r="AM20" i="30"/>
  <c r="AM19" i="30"/>
  <c r="AM18" i="30"/>
  <c r="AM17" i="30"/>
  <c r="AM16" i="30"/>
  <c r="AM15" i="30"/>
  <c r="AM14" i="30"/>
  <c r="AM13" i="30"/>
  <c r="AM12" i="30"/>
  <c r="AM11" i="30"/>
  <c r="AM10" i="30"/>
  <c r="AM9" i="30"/>
  <c r="AM8" i="30"/>
  <c r="AM7" i="30"/>
  <c r="AM6" i="30"/>
  <c r="AM5" i="30"/>
  <c r="AM5" i="29"/>
  <c r="AM92" i="28"/>
  <c r="AM91" i="28"/>
  <c r="AM90" i="28"/>
  <c r="AM89" i="28"/>
  <c r="AM88" i="28"/>
  <c r="AM87" i="28"/>
  <c r="AM86" i="28"/>
  <c r="AM85" i="28"/>
  <c r="AM84" i="28"/>
  <c r="AM83" i="28"/>
  <c r="AM82" i="28"/>
  <c r="AM81" i="28"/>
  <c r="AM80" i="28"/>
  <c r="AM79" i="28"/>
  <c r="AM78" i="28"/>
  <c r="AM77" i="28"/>
  <c r="AM76" i="28"/>
  <c r="AM75" i="28"/>
  <c r="AM74" i="28"/>
  <c r="AM73" i="28"/>
  <c r="AM72" i="28"/>
  <c r="AM71" i="28"/>
  <c r="AM70" i="28"/>
  <c r="AM69" i="28"/>
  <c r="AM68" i="28"/>
  <c r="AM67" i="28"/>
  <c r="AM66" i="28"/>
  <c r="AM65" i="28"/>
  <c r="AM64" i="28"/>
  <c r="AM63" i="28"/>
  <c r="AM62" i="28"/>
  <c r="AM61" i="28"/>
  <c r="AM60" i="28"/>
  <c r="AM59" i="28"/>
  <c r="AM58" i="28"/>
  <c r="AM57" i="28"/>
  <c r="AM56" i="28"/>
  <c r="AM55" i="28"/>
  <c r="AM54" i="28"/>
  <c r="AM53" i="28"/>
  <c r="AM52" i="28"/>
  <c r="AM51" i="28"/>
  <c r="AM50" i="28"/>
  <c r="AM49" i="28"/>
  <c r="AM48" i="28"/>
  <c r="AM47" i="28"/>
  <c r="AM46" i="28"/>
  <c r="AM45" i="28"/>
  <c r="AM44" i="28"/>
  <c r="AM43" i="28"/>
  <c r="AM42" i="28"/>
  <c r="AM41" i="28"/>
  <c r="AM40" i="28"/>
  <c r="AM39" i="28"/>
  <c r="AM38" i="28"/>
  <c r="AM37" i="28"/>
  <c r="AM36" i="28"/>
  <c r="AM35" i="28"/>
  <c r="AM34" i="28"/>
  <c r="AM33" i="28"/>
  <c r="AM32" i="28"/>
  <c r="AM31" i="28"/>
  <c r="AM30" i="28"/>
  <c r="AM29" i="28"/>
  <c r="AM28" i="28"/>
  <c r="AM27" i="28"/>
  <c r="AM26" i="28"/>
  <c r="AM25" i="28"/>
  <c r="AM24" i="28"/>
  <c r="AM23" i="28"/>
  <c r="AM22" i="28"/>
  <c r="AM21" i="28"/>
  <c r="AM20" i="28"/>
  <c r="AM19" i="28"/>
  <c r="AM18" i="28"/>
  <c r="AM17" i="28"/>
  <c r="AM16" i="28"/>
  <c r="AM15" i="28"/>
  <c r="AM14" i="28"/>
  <c r="AM13" i="28"/>
  <c r="AM12" i="28"/>
  <c r="AM11" i="28"/>
  <c r="AM10" i="28"/>
  <c r="AM9" i="28"/>
  <c r="AM8" i="28"/>
  <c r="AM7" i="28"/>
  <c r="AM6" i="28"/>
  <c r="AM5" i="28"/>
  <c r="AM92" i="27"/>
  <c r="AM91" i="27"/>
  <c r="AM90" i="27"/>
  <c r="AM89" i="27"/>
  <c r="AM88" i="27"/>
  <c r="AM87" i="27"/>
  <c r="AM86" i="27"/>
  <c r="AM85" i="27"/>
  <c r="AM84" i="27"/>
  <c r="AM83" i="27"/>
  <c r="AM82" i="27"/>
  <c r="AM81" i="27"/>
  <c r="AM80" i="27"/>
  <c r="AM79" i="27"/>
  <c r="AM78" i="27"/>
  <c r="AM77" i="27"/>
  <c r="AM76" i="27"/>
  <c r="AM75" i="27"/>
  <c r="AM74" i="27"/>
  <c r="AM73" i="27"/>
  <c r="AM72" i="27"/>
  <c r="AM71" i="27"/>
  <c r="AM70" i="27"/>
  <c r="AM69" i="27"/>
  <c r="AM68" i="27"/>
  <c r="AM67" i="27"/>
  <c r="AM66" i="27"/>
  <c r="AM65" i="27"/>
  <c r="AM64" i="27"/>
  <c r="AM63" i="27"/>
  <c r="AM62" i="27"/>
  <c r="AM61" i="27"/>
  <c r="AM60" i="27"/>
  <c r="AM59" i="27"/>
  <c r="AM58" i="27"/>
  <c r="AM57" i="27"/>
  <c r="AM56" i="27"/>
  <c r="AM55" i="27"/>
  <c r="AM54" i="27"/>
  <c r="AM53" i="27"/>
  <c r="AM52" i="27"/>
  <c r="AM51" i="27"/>
  <c r="AM50" i="27"/>
  <c r="AM49" i="27"/>
  <c r="AM48" i="27"/>
  <c r="AM47" i="27"/>
  <c r="AM46" i="27"/>
  <c r="AM45" i="27"/>
  <c r="AM44" i="27"/>
  <c r="AM43" i="27"/>
  <c r="AM42" i="27"/>
  <c r="AM41" i="27"/>
  <c r="AM40" i="27"/>
  <c r="AM39" i="27"/>
  <c r="AM38" i="27"/>
  <c r="AM37" i="27"/>
  <c r="AM36" i="27"/>
  <c r="AM35" i="27"/>
  <c r="AM34" i="27"/>
  <c r="AM33" i="27"/>
  <c r="AM32" i="27"/>
  <c r="AM31" i="27"/>
  <c r="AM30" i="27"/>
  <c r="AM29" i="27"/>
  <c r="AM28" i="27"/>
  <c r="AM27" i="27"/>
  <c r="AM26" i="27"/>
  <c r="AM25" i="27"/>
  <c r="AM24" i="27"/>
  <c r="AM23" i="27"/>
  <c r="AM22" i="27"/>
  <c r="AM21" i="27"/>
  <c r="AM20" i="27"/>
  <c r="AM19" i="27"/>
  <c r="AM18" i="27"/>
  <c r="AM17" i="27"/>
  <c r="AM16" i="27"/>
  <c r="AM15" i="27"/>
  <c r="AM14" i="27"/>
  <c r="AM13" i="27"/>
  <c r="AM12" i="27"/>
  <c r="AM11" i="27"/>
  <c r="AM10" i="27"/>
  <c r="AM9" i="27"/>
  <c r="AM8" i="27"/>
  <c r="AM7" i="27"/>
  <c r="AM6" i="27"/>
  <c r="AM5" i="27"/>
  <c r="AM92" i="24"/>
  <c r="AM91" i="24"/>
  <c r="AM90" i="24"/>
  <c r="AM89" i="24"/>
  <c r="AM88" i="24"/>
  <c r="AM87" i="24"/>
  <c r="AM86" i="24"/>
  <c r="AM85" i="24"/>
  <c r="AM84" i="24"/>
  <c r="AM83" i="24"/>
  <c r="AM82" i="24"/>
  <c r="AM81" i="24"/>
  <c r="AM80" i="24"/>
  <c r="AM79" i="24"/>
  <c r="AM78" i="24"/>
  <c r="AM77" i="24"/>
  <c r="AM76" i="24"/>
  <c r="AM75" i="24"/>
  <c r="AM74" i="24"/>
  <c r="AM73" i="24"/>
  <c r="AM72" i="24"/>
  <c r="AM71" i="24"/>
  <c r="AM70" i="24"/>
  <c r="AM69" i="24"/>
  <c r="AM68" i="24"/>
  <c r="AM67" i="24"/>
  <c r="AM66" i="24"/>
  <c r="AM65" i="24"/>
  <c r="AM64" i="24"/>
  <c r="AM63" i="24"/>
  <c r="AM62" i="24"/>
  <c r="AM61" i="24"/>
  <c r="AM60" i="24"/>
  <c r="AM59" i="24"/>
  <c r="AM58" i="24"/>
  <c r="AM57" i="24"/>
  <c r="AM56" i="24"/>
  <c r="AM55" i="24"/>
  <c r="AM54" i="24"/>
  <c r="AM53" i="24"/>
  <c r="AM52" i="24"/>
  <c r="AM51" i="24"/>
  <c r="AM50" i="24"/>
  <c r="AM49" i="24"/>
  <c r="AM48" i="24"/>
  <c r="AM47" i="24"/>
  <c r="AM46" i="24"/>
  <c r="AM45" i="24"/>
  <c r="AM44" i="24"/>
  <c r="AM43" i="24"/>
  <c r="AM42" i="24"/>
  <c r="AM41" i="24"/>
  <c r="AM40" i="24"/>
  <c r="AM39" i="24"/>
  <c r="AM38" i="24"/>
  <c r="AM37" i="24"/>
  <c r="AM36" i="24"/>
  <c r="AM35" i="24"/>
  <c r="AM34" i="24"/>
  <c r="AM33" i="24"/>
  <c r="AM32" i="24"/>
  <c r="AM31" i="24"/>
  <c r="AM30" i="24"/>
  <c r="AM29" i="24"/>
  <c r="AM28" i="24"/>
  <c r="AM27" i="24"/>
  <c r="AM26" i="24"/>
  <c r="AM25" i="24"/>
  <c r="AM24" i="24"/>
  <c r="AM23" i="24"/>
  <c r="AM22" i="24"/>
  <c r="AM21" i="24"/>
  <c r="AM20" i="24"/>
  <c r="AM19" i="24"/>
  <c r="AM18" i="24"/>
  <c r="AM17" i="24"/>
  <c r="AM16" i="24"/>
  <c r="AM15" i="24"/>
  <c r="AM14" i="24"/>
  <c r="AM13" i="24"/>
  <c r="AM12" i="24"/>
  <c r="AM11" i="24"/>
  <c r="AM10" i="24"/>
  <c r="AM9" i="24"/>
  <c r="AM8" i="24"/>
  <c r="AM7" i="24"/>
  <c r="AM6" i="24"/>
  <c r="AM5" i="24"/>
  <c r="AM92" i="23"/>
  <c r="AM91" i="23"/>
  <c r="AM90" i="23"/>
  <c r="AM89" i="23"/>
  <c r="AM88" i="23"/>
  <c r="AM87" i="23"/>
  <c r="AM86" i="23"/>
  <c r="AM85" i="23"/>
  <c r="AM84" i="23"/>
  <c r="AM83" i="23"/>
  <c r="AM82" i="23"/>
  <c r="AM81" i="23"/>
  <c r="AM80" i="23"/>
  <c r="AM79" i="23"/>
  <c r="AM78" i="23"/>
  <c r="AM77" i="23"/>
  <c r="AM76" i="23"/>
  <c r="AM75" i="23"/>
  <c r="AM74" i="23"/>
  <c r="AM73" i="23"/>
  <c r="AM72" i="23"/>
  <c r="AM71" i="23"/>
  <c r="AM70" i="23"/>
  <c r="AM69" i="23"/>
  <c r="AM68" i="23"/>
  <c r="AM67" i="23"/>
  <c r="AM66" i="23"/>
  <c r="AM65" i="23"/>
  <c r="AM64" i="23"/>
  <c r="AM63" i="23"/>
  <c r="AM62" i="23"/>
  <c r="AM61" i="23"/>
  <c r="AM60" i="23"/>
  <c r="AM59" i="23"/>
  <c r="AM58" i="23"/>
  <c r="AM57" i="23"/>
  <c r="AM56" i="23"/>
  <c r="AM55" i="23"/>
  <c r="AM54" i="23"/>
  <c r="AM53" i="23"/>
  <c r="AM52" i="23"/>
  <c r="AM51" i="23"/>
  <c r="AM50" i="23"/>
  <c r="AM49" i="23"/>
  <c r="AM48" i="23"/>
  <c r="AM47" i="23"/>
  <c r="AM46" i="23"/>
  <c r="AM45" i="23"/>
  <c r="AM44" i="23"/>
  <c r="AM43" i="23"/>
  <c r="AM42" i="23"/>
  <c r="AM41" i="23"/>
  <c r="AM40" i="23"/>
  <c r="AM39" i="23"/>
  <c r="AM38" i="23"/>
  <c r="AM37" i="23"/>
  <c r="AM36" i="23"/>
  <c r="AM35" i="23"/>
  <c r="AM34" i="23"/>
  <c r="AM33" i="23"/>
  <c r="AM32" i="23"/>
  <c r="AM31" i="23"/>
  <c r="AM30" i="23"/>
  <c r="AM29" i="23"/>
  <c r="AM28" i="23"/>
  <c r="AM27" i="23"/>
  <c r="AM26" i="23"/>
  <c r="AM25" i="23"/>
  <c r="AM24" i="23"/>
  <c r="AM23" i="23"/>
  <c r="AM22" i="23"/>
  <c r="AM21" i="23"/>
  <c r="AM20" i="23"/>
  <c r="AM19" i="23"/>
  <c r="AM18" i="23"/>
  <c r="AM17" i="23"/>
  <c r="AM16" i="23"/>
  <c r="AM15" i="23"/>
  <c r="AM14" i="23"/>
  <c r="AM13" i="23"/>
  <c r="AM12" i="23"/>
  <c r="AM11" i="23"/>
  <c r="AM10" i="23"/>
  <c r="AM9" i="23"/>
  <c r="AM8" i="23"/>
  <c r="AM7" i="23"/>
  <c r="AM6" i="23"/>
  <c r="AM5" i="23"/>
  <c r="AM92" i="20"/>
  <c r="AM91" i="20"/>
  <c r="AM90" i="20"/>
  <c r="AM89" i="20"/>
  <c r="AM88" i="20"/>
  <c r="AM87" i="20"/>
  <c r="AM86" i="20"/>
  <c r="AM85" i="20"/>
  <c r="AM84" i="20"/>
  <c r="AM83" i="20"/>
  <c r="AM82" i="20"/>
  <c r="AM81" i="20"/>
  <c r="AM80" i="20"/>
  <c r="AM79" i="20"/>
  <c r="AM78" i="20"/>
  <c r="AM77" i="20"/>
  <c r="AM76" i="20"/>
  <c r="AM75" i="20"/>
  <c r="AM74" i="20"/>
  <c r="AM73" i="20"/>
  <c r="AM72" i="20"/>
  <c r="AM71" i="20"/>
  <c r="AM70" i="20"/>
  <c r="AM69" i="20"/>
  <c r="AM68" i="20"/>
  <c r="AM67" i="20"/>
  <c r="AM66" i="20"/>
  <c r="AM65" i="20"/>
  <c r="AM64" i="20"/>
  <c r="AM63" i="20"/>
  <c r="AM62" i="20"/>
  <c r="AM61" i="20"/>
  <c r="AM60" i="20"/>
  <c r="AM59" i="20"/>
  <c r="AM58" i="20"/>
  <c r="AM57" i="20"/>
  <c r="AM56" i="20"/>
  <c r="AM55" i="20"/>
  <c r="AM54" i="20"/>
  <c r="AM53" i="20"/>
  <c r="AM52" i="20"/>
  <c r="AM51" i="20"/>
  <c r="AM50" i="20"/>
  <c r="AM49" i="20"/>
  <c r="AM48" i="20"/>
  <c r="AM47" i="20"/>
  <c r="AM46" i="20"/>
  <c r="AM45" i="20"/>
  <c r="AM44" i="20"/>
  <c r="AM43" i="20"/>
  <c r="AM42" i="20"/>
  <c r="AM41" i="20"/>
  <c r="AM40" i="20"/>
  <c r="AM39" i="20"/>
  <c r="AM38" i="20"/>
  <c r="AM37" i="20"/>
  <c r="AM36" i="20"/>
  <c r="AM35" i="20"/>
  <c r="AM34" i="20"/>
  <c r="AM33" i="20"/>
  <c r="AM32" i="20"/>
  <c r="AM31" i="20"/>
  <c r="AM30" i="20"/>
  <c r="AM29" i="20"/>
  <c r="AM28" i="20"/>
  <c r="AM27" i="20"/>
  <c r="AM26" i="20"/>
  <c r="AM25" i="20"/>
  <c r="AM24" i="20"/>
  <c r="AM23" i="20"/>
  <c r="AM22" i="20"/>
  <c r="AM21" i="20"/>
  <c r="AM20" i="20"/>
  <c r="AM19" i="20"/>
  <c r="AM18" i="20"/>
  <c r="AM17" i="20"/>
  <c r="AM16" i="20"/>
  <c r="AM15" i="20"/>
  <c r="AM14" i="20"/>
  <c r="AM13" i="20"/>
  <c r="AM12" i="20"/>
  <c r="AM11" i="20"/>
  <c r="AM10" i="20"/>
  <c r="AM9" i="20"/>
  <c r="AM8" i="20"/>
  <c r="AM7" i="20"/>
  <c r="AM6" i="20"/>
  <c r="AM5" i="20"/>
  <c r="AM92" i="15"/>
  <c r="AM91" i="15"/>
  <c r="AM90" i="15"/>
  <c r="AM89" i="15"/>
  <c r="AM88" i="15"/>
  <c r="AM87" i="15"/>
  <c r="AM86" i="15"/>
  <c r="AM85" i="15"/>
  <c r="AM84" i="15"/>
  <c r="AM83" i="15"/>
  <c r="AM82" i="15"/>
  <c r="AM81" i="15"/>
  <c r="AM80" i="15"/>
  <c r="AM79" i="15"/>
  <c r="AM78" i="15"/>
  <c r="AM77" i="15"/>
  <c r="AM76" i="15"/>
  <c r="AM75" i="15"/>
  <c r="AM74" i="15"/>
  <c r="AM73" i="15"/>
  <c r="AM72" i="15"/>
  <c r="AM71" i="15"/>
  <c r="AM70" i="15"/>
  <c r="AM69" i="15"/>
  <c r="AM68" i="15"/>
  <c r="AM67" i="15"/>
  <c r="AM66" i="15"/>
  <c r="AM65" i="15"/>
  <c r="AM64" i="15"/>
  <c r="AM63" i="15"/>
  <c r="AM62" i="15"/>
  <c r="AM61" i="15"/>
  <c r="AM60" i="15"/>
  <c r="AM59" i="15"/>
  <c r="AM58" i="15"/>
  <c r="AM57" i="15"/>
  <c r="AM56" i="15"/>
  <c r="AM55" i="15"/>
  <c r="AM54" i="15"/>
  <c r="AM53" i="15"/>
  <c r="AM52" i="15"/>
  <c r="AM51" i="15"/>
  <c r="AM50" i="15"/>
  <c r="AM49" i="15"/>
  <c r="AM48" i="15"/>
  <c r="AM47" i="15"/>
  <c r="AM46" i="15"/>
  <c r="AM45" i="15"/>
  <c r="AM44" i="15"/>
  <c r="AM43" i="15"/>
  <c r="AM42" i="15"/>
  <c r="AM41" i="15"/>
  <c r="AM40" i="15"/>
  <c r="AM39" i="15"/>
  <c r="AM38" i="15"/>
  <c r="AM37" i="15"/>
  <c r="AM36" i="15"/>
  <c r="AM35" i="15"/>
  <c r="AM34" i="15"/>
  <c r="AM33" i="15"/>
  <c r="AM32" i="15"/>
  <c r="AM31" i="15"/>
  <c r="AM30" i="15"/>
  <c r="AM29" i="15"/>
  <c r="AM28" i="15"/>
  <c r="AM27" i="15"/>
  <c r="AM26" i="15"/>
  <c r="AM25" i="15"/>
  <c r="AM24" i="15"/>
  <c r="AM23" i="15"/>
  <c r="AM22" i="15"/>
  <c r="AM21" i="15"/>
  <c r="AM20" i="15"/>
  <c r="AM19" i="15"/>
  <c r="AM18" i="15"/>
  <c r="AM17" i="15"/>
  <c r="AM16" i="15"/>
  <c r="AM15" i="15"/>
  <c r="AM14" i="15"/>
  <c r="AM13" i="15"/>
  <c r="AM12" i="15"/>
  <c r="AM11" i="15"/>
  <c r="AM10" i="15"/>
  <c r="AM9" i="15"/>
  <c r="AM8" i="15"/>
  <c r="AM7" i="15"/>
  <c r="AM6" i="15"/>
  <c r="AM5" i="15"/>
  <c r="AM92" i="11"/>
  <c r="AM91" i="11"/>
  <c r="AM90" i="11"/>
  <c r="AM89" i="11"/>
  <c r="AM88" i="11"/>
  <c r="AM87" i="11"/>
  <c r="AM86" i="11"/>
  <c r="AM85" i="11"/>
  <c r="AM84" i="11"/>
  <c r="AM83" i="11"/>
  <c r="AM82" i="11"/>
  <c r="AM81" i="11"/>
  <c r="AM80" i="11"/>
  <c r="AM79" i="11"/>
  <c r="AM78" i="11"/>
  <c r="AM77" i="11"/>
  <c r="AM76" i="11"/>
  <c r="AM75" i="11"/>
  <c r="AM74" i="11"/>
  <c r="AM73" i="11"/>
  <c r="AM72" i="11"/>
  <c r="AM71" i="11"/>
  <c r="AM70" i="11"/>
  <c r="AM69" i="11"/>
  <c r="AM68" i="11"/>
  <c r="AM67" i="11"/>
  <c r="AM66" i="11"/>
  <c r="AM65" i="11"/>
  <c r="AM64" i="11"/>
  <c r="AM63" i="11"/>
  <c r="AM62" i="11"/>
  <c r="AM61" i="11"/>
  <c r="AM60" i="11"/>
  <c r="AM59" i="11"/>
  <c r="AM58" i="11"/>
  <c r="AM57" i="11"/>
  <c r="AM56" i="11"/>
  <c r="AM55" i="11"/>
  <c r="AM54" i="11"/>
  <c r="AM53" i="11"/>
  <c r="AM52" i="11"/>
  <c r="AM51" i="11"/>
  <c r="AM50" i="11"/>
  <c r="AM49" i="11"/>
  <c r="AM48" i="11"/>
  <c r="AM47" i="11"/>
  <c r="AM46" i="11"/>
  <c r="AM45" i="11"/>
  <c r="AM44" i="11"/>
  <c r="AM43" i="11"/>
  <c r="AM42" i="11"/>
  <c r="AM41" i="11"/>
  <c r="AM40" i="11"/>
  <c r="AM39" i="11"/>
  <c r="AM38" i="11"/>
  <c r="AM37" i="11"/>
  <c r="AM36" i="11"/>
  <c r="AM35" i="11"/>
  <c r="AM34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M7" i="11"/>
  <c r="AM6" i="11"/>
  <c r="AM5" i="11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8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5" i="8"/>
  <c r="AP92" i="46" l="1"/>
  <c r="AO92" i="46"/>
  <c r="AN92" i="46"/>
  <c r="AP91" i="46"/>
  <c r="AO91" i="46"/>
  <c r="AN91" i="46"/>
  <c r="AP90" i="46"/>
  <c r="AO90" i="46"/>
  <c r="AN90" i="46"/>
  <c r="AP89" i="46"/>
  <c r="AO89" i="46"/>
  <c r="AN89" i="46"/>
  <c r="AP88" i="46"/>
  <c r="AO88" i="46"/>
  <c r="AN88" i="46"/>
  <c r="AP87" i="46"/>
  <c r="AO87" i="46"/>
  <c r="AN87" i="46"/>
  <c r="AP86" i="46"/>
  <c r="AO86" i="46"/>
  <c r="AN86" i="46"/>
  <c r="AP85" i="46"/>
  <c r="AO85" i="46"/>
  <c r="AN85" i="46"/>
  <c r="AP84" i="46"/>
  <c r="AO84" i="46"/>
  <c r="AN84" i="46"/>
  <c r="AP83" i="46"/>
  <c r="AO83" i="46"/>
  <c r="AN83" i="46"/>
  <c r="AP82" i="46"/>
  <c r="AO82" i="46"/>
  <c r="AN82" i="46"/>
  <c r="AP81" i="46"/>
  <c r="AO81" i="46"/>
  <c r="AN81" i="46"/>
  <c r="AP80" i="46"/>
  <c r="AO80" i="46"/>
  <c r="AN80" i="46"/>
  <c r="AP79" i="46"/>
  <c r="AO79" i="46"/>
  <c r="AN79" i="46"/>
  <c r="AP78" i="46"/>
  <c r="AO78" i="46"/>
  <c r="AN78" i="46"/>
  <c r="AP77" i="46"/>
  <c r="AO77" i="46"/>
  <c r="AN77" i="46"/>
  <c r="AP76" i="46"/>
  <c r="AO76" i="46"/>
  <c r="AN76" i="46"/>
  <c r="AP75" i="46"/>
  <c r="AO75" i="46"/>
  <c r="AN75" i="46"/>
  <c r="AP74" i="46"/>
  <c r="AO74" i="46"/>
  <c r="AN74" i="46"/>
  <c r="AP73" i="46"/>
  <c r="AO73" i="46"/>
  <c r="AN73" i="46"/>
  <c r="AP72" i="46"/>
  <c r="AO72" i="46"/>
  <c r="AN72" i="46"/>
  <c r="AP71" i="46"/>
  <c r="AO71" i="46"/>
  <c r="AN71" i="46"/>
  <c r="AP70" i="46"/>
  <c r="AO70" i="46"/>
  <c r="AN70" i="46"/>
  <c r="AP69" i="46"/>
  <c r="AO69" i="46"/>
  <c r="AN69" i="46"/>
  <c r="AP68" i="46"/>
  <c r="AO68" i="46"/>
  <c r="AN68" i="46"/>
  <c r="AP67" i="46"/>
  <c r="AO67" i="46"/>
  <c r="AN67" i="46"/>
  <c r="AP66" i="46"/>
  <c r="AO66" i="46"/>
  <c r="AN66" i="46"/>
  <c r="AP65" i="46"/>
  <c r="AO65" i="46"/>
  <c r="AN65" i="46"/>
  <c r="AP64" i="46"/>
  <c r="AO64" i="46"/>
  <c r="AN64" i="46"/>
  <c r="AP63" i="46"/>
  <c r="AO63" i="46"/>
  <c r="AN63" i="46"/>
  <c r="AP62" i="46"/>
  <c r="AO62" i="46"/>
  <c r="AN62" i="46"/>
  <c r="AP61" i="46"/>
  <c r="AO61" i="46"/>
  <c r="AN61" i="46"/>
  <c r="AP60" i="46"/>
  <c r="AO60" i="46"/>
  <c r="AN60" i="46"/>
  <c r="AP59" i="46"/>
  <c r="AO59" i="46"/>
  <c r="AN59" i="46"/>
  <c r="AP58" i="46"/>
  <c r="AO58" i="46"/>
  <c r="AN58" i="46"/>
  <c r="AP57" i="46"/>
  <c r="AO57" i="46"/>
  <c r="AN57" i="46"/>
  <c r="AP56" i="46"/>
  <c r="AO56" i="46"/>
  <c r="AN56" i="46"/>
  <c r="AP55" i="46"/>
  <c r="AO55" i="46"/>
  <c r="AN55" i="46"/>
  <c r="AP54" i="46"/>
  <c r="AO54" i="46"/>
  <c r="AN54" i="46"/>
  <c r="AP53" i="46"/>
  <c r="AO53" i="46"/>
  <c r="AN53" i="46"/>
  <c r="AP52" i="46"/>
  <c r="AO52" i="46"/>
  <c r="AN52" i="46"/>
  <c r="AP51" i="46"/>
  <c r="AO51" i="46"/>
  <c r="AN51" i="46"/>
  <c r="AP50" i="46"/>
  <c r="AO50" i="46"/>
  <c r="AN50" i="46"/>
  <c r="AP49" i="46"/>
  <c r="AO49" i="46"/>
  <c r="AN49" i="46"/>
  <c r="AP48" i="46"/>
  <c r="AO48" i="46"/>
  <c r="AN48" i="46"/>
  <c r="AP47" i="46"/>
  <c r="AO47" i="46"/>
  <c r="AN47" i="46"/>
  <c r="AP46" i="46"/>
  <c r="AO46" i="46"/>
  <c r="AN46" i="46"/>
  <c r="AP45" i="46"/>
  <c r="AO45" i="46"/>
  <c r="AN45" i="46"/>
  <c r="AP44" i="46"/>
  <c r="AO44" i="46"/>
  <c r="AN44" i="46"/>
  <c r="AP43" i="46"/>
  <c r="AO43" i="46"/>
  <c r="AN43" i="46"/>
  <c r="AP42" i="46"/>
  <c r="AO42" i="46"/>
  <c r="AN42" i="46"/>
  <c r="AP41" i="46"/>
  <c r="AO41" i="46"/>
  <c r="AN41" i="46"/>
  <c r="AP40" i="46"/>
  <c r="AO40" i="46"/>
  <c r="AN40" i="46"/>
  <c r="AP39" i="46"/>
  <c r="AO39" i="46"/>
  <c r="AN39" i="46"/>
  <c r="AP38" i="46"/>
  <c r="AO38" i="46"/>
  <c r="AN38" i="46"/>
  <c r="AP37" i="46"/>
  <c r="AO37" i="46"/>
  <c r="AN37" i="46"/>
  <c r="AP36" i="46"/>
  <c r="AO36" i="46"/>
  <c r="AN36" i="46"/>
  <c r="AP35" i="46"/>
  <c r="AO35" i="46"/>
  <c r="AN35" i="46"/>
  <c r="AP34" i="46"/>
  <c r="AO34" i="46"/>
  <c r="AN34" i="46"/>
  <c r="AP33" i="46"/>
  <c r="AO33" i="46"/>
  <c r="AN33" i="46"/>
  <c r="AP32" i="46"/>
  <c r="AO32" i="46"/>
  <c r="AN32" i="46"/>
  <c r="AP31" i="46"/>
  <c r="AO31" i="46"/>
  <c r="AN31" i="46"/>
  <c r="AP30" i="46"/>
  <c r="AO30" i="46"/>
  <c r="AN30" i="46"/>
  <c r="AP29" i="46"/>
  <c r="AO29" i="46"/>
  <c r="AN29" i="46"/>
  <c r="AP28" i="46"/>
  <c r="AO28" i="46"/>
  <c r="AN28" i="46"/>
  <c r="AP27" i="46"/>
  <c r="AO27" i="46"/>
  <c r="AN27" i="46"/>
  <c r="AP26" i="46"/>
  <c r="AO26" i="46"/>
  <c r="AN26" i="46"/>
  <c r="AP25" i="46"/>
  <c r="AO25" i="46"/>
  <c r="AN25" i="46"/>
  <c r="AP24" i="46"/>
  <c r="AO24" i="46"/>
  <c r="AN24" i="46"/>
  <c r="AP23" i="46"/>
  <c r="AO23" i="46"/>
  <c r="AN23" i="46"/>
  <c r="AP22" i="46"/>
  <c r="AO22" i="46"/>
  <c r="AN22" i="46"/>
  <c r="AP21" i="46"/>
  <c r="AO21" i="46"/>
  <c r="AN21" i="46"/>
  <c r="AP20" i="46"/>
  <c r="AO20" i="46"/>
  <c r="AN20" i="46"/>
  <c r="AP19" i="46"/>
  <c r="AO19" i="46"/>
  <c r="AN19" i="46"/>
  <c r="AP18" i="46"/>
  <c r="AO18" i="46"/>
  <c r="AN18" i="46"/>
  <c r="AP17" i="46"/>
  <c r="AO17" i="46"/>
  <c r="AN17" i="46"/>
  <c r="AP16" i="46"/>
  <c r="AO16" i="46"/>
  <c r="AN16" i="46"/>
  <c r="AP15" i="46"/>
  <c r="AO15" i="46"/>
  <c r="AN15" i="46"/>
  <c r="AP14" i="46"/>
  <c r="AO14" i="46"/>
  <c r="AN14" i="46"/>
  <c r="AP13" i="46"/>
  <c r="AO13" i="46"/>
  <c r="AN13" i="46"/>
  <c r="AP12" i="46"/>
  <c r="AO12" i="46"/>
  <c r="AN12" i="46"/>
  <c r="AP11" i="46"/>
  <c r="AO11" i="46"/>
  <c r="AN11" i="46"/>
  <c r="AP10" i="46"/>
  <c r="AO10" i="46"/>
  <c r="AN10" i="46"/>
  <c r="AP9" i="46"/>
  <c r="AO9" i="46"/>
  <c r="AN9" i="46"/>
  <c r="AP8" i="46"/>
  <c r="AO8" i="46"/>
  <c r="AN8" i="46"/>
  <c r="AP7" i="46"/>
  <c r="AO7" i="46"/>
  <c r="AN7" i="46"/>
  <c r="AN93" i="46" s="1"/>
  <c r="AP6" i="46"/>
  <c r="AO6" i="46"/>
  <c r="AO93" i="46" s="1"/>
  <c r="AN6" i="46"/>
  <c r="AP5" i="46"/>
  <c r="AP93" i="46" s="1"/>
  <c r="AO5" i="46"/>
  <c r="AN5" i="46"/>
  <c r="AM93" i="46"/>
  <c r="AL93" i="46"/>
  <c r="AP92" i="45"/>
  <c r="AO92" i="45"/>
  <c r="AN92" i="45"/>
  <c r="AP91" i="45"/>
  <c r="AO91" i="45"/>
  <c r="AN91" i="45"/>
  <c r="AP90" i="45"/>
  <c r="AO90" i="45"/>
  <c r="AN90" i="45"/>
  <c r="AP89" i="45"/>
  <c r="AO89" i="45"/>
  <c r="AN89" i="45"/>
  <c r="AP88" i="45"/>
  <c r="AO88" i="45"/>
  <c r="AN88" i="45"/>
  <c r="AP87" i="45"/>
  <c r="AO87" i="45"/>
  <c r="AN87" i="45"/>
  <c r="AP86" i="45"/>
  <c r="AO86" i="45"/>
  <c r="AN86" i="45"/>
  <c r="AP85" i="45"/>
  <c r="AO85" i="45"/>
  <c r="AN85" i="45"/>
  <c r="AP84" i="45"/>
  <c r="AO84" i="45"/>
  <c r="AN84" i="45"/>
  <c r="AP83" i="45"/>
  <c r="AO83" i="45"/>
  <c r="AN83" i="45"/>
  <c r="AP82" i="45"/>
  <c r="AO82" i="45"/>
  <c r="AN82" i="45"/>
  <c r="AP81" i="45"/>
  <c r="AO81" i="45"/>
  <c r="AN81" i="45"/>
  <c r="AP80" i="45"/>
  <c r="AO80" i="45"/>
  <c r="AN80" i="45"/>
  <c r="AP79" i="45"/>
  <c r="AO79" i="45"/>
  <c r="AN79" i="45"/>
  <c r="AP78" i="45"/>
  <c r="AO78" i="45"/>
  <c r="AN78" i="45"/>
  <c r="AP77" i="45"/>
  <c r="AO77" i="45"/>
  <c r="AN77" i="45"/>
  <c r="AP76" i="45"/>
  <c r="AO76" i="45"/>
  <c r="AN76" i="45"/>
  <c r="AP75" i="45"/>
  <c r="AO75" i="45"/>
  <c r="AN75" i="45"/>
  <c r="AP74" i="45"/>
  <c r="AO74" i="45"/>
  <c r="AN74" i="45"/>
  <c r="AP73" i="45"/>
  <c r="AO73" i="45"/>
  <c r="AN73" i="45"/>
  <c r="AP72" i="45"/>
  <c r="AO72" i="45"/>
  <c r="AN72" i="45"/>
  <c r="AP71" i="45"/>
  <c r="AO71" i="45"/>
  <c r="AN71" i="45"/>
  <c r="AP70" i="45"/>
  <c r="AO70" i="45"/>
  <c r="AN70" i="45"/>
  <c r="AP69" i="45"/>
  <c r="AO69" i="45"/>
  <c r="AN69" i="45"/>
  <c r="AP68" i="45"/>
  <c r="AO68" i="45"/>
  <c r="AN68" i="45"/>
  <c r="AP67" i="45"/>
  <c r="AO67" i="45"/>
  <c r="AN67" i="45"/>
  <c r="AP66" i="45"/>
  <c r="AO66" i="45"/>
  <c r="AN66" i="45"/>
  <c r="AP65" i="45"/>
  <c r="AO65" i="45"/>
  <c r="AN65" i="45"/>
  <c r="AP64" i="45"/>
  <c r="AO64" i="45"/>
  <c r="AN64" i="45"/>
  <c r="AP63" i="45"/>
  <c r="AO63" i="45"/>
  <c r="AN63" i="45"/>
  <c r="AP62" i="45"/>
  <c r="AO62" i="45"/>
  <c r="AN62" i="45"/>
  <c r="AP61" i="45"/>
  <c r="AO61" i="45"/>
  <c r="AN61" i="45"/>
  <c r="AP60" i="45"/>
  <c r="AO60" i="45"/>
  <c r="AN60" i="45"/>
  <c r="AP59" i="45"/>
  <c r="AO59" i="45"/>
  <c r="AN59" i="45"/>
  <c r="AP58" i="45"/>
  <c r="AO58" i="45"/>
  <c r="AN58" i="45"/>
  <c r="AP57" i="45"/>
  <c r="AO57" i="45"/>
  <c r="AN57" i="45"/>
  <c r="AP56" i="45"/>
  <c r="AO56" i="45"/>
  <c r="AN56" i="45"/>
  <c r="AP55" i="45"/>
  <c r="AO55" i="45"/>
  <c r="AN55" i="45"/>
  <c r="AP54" i="45"/>
  <c r="AO54" i="45"/>
  <c r="AN54" i="45"/>
  <c r="AP53" i="45"/>
  <c r="AO53" i="45"/>
  <c r="AN53" i="45"/>
  <c r="AP52" i="45"/>
  <c r="AO52" i="45"/>
  <c r="AN52" i="45"/>
  <c r="AP51" i="45"/>
  <c r="AO51" i="45"/>
  <c r="AN51" i="45"/>
  <c r="AP50" i="45"/>
  <c r="AO50" i="45"/>
  <c r="AN50" i="45"/>
  <c r="AP49" i="45"/>
  <c r="AO49" i="45"/>
  <c r="AN49" i="45"/>
  <c r="AP48" i="45"/>
  <c r="AO48" i="45"/>
  <c r="AN48" i="45"/>
  <c r="AP47" i="45"/>
  <c r="AO47" i="45"/>
  <c r="AN47" i="45"/>
  <c r="AP46" i="45"/>
  <c r="AO46" i="45"/>
  <c r="AN46" i="45"/>
  <c r="AP45" i="45"/>
  <c r="AO45" i="45"/>
  <c r="AN45" i="45"/>
  <c r="AP44" i="45"/>
  <c r="AO44" i="45"/>
  <c r="AN44" i="45"/>
  <c r="AP43" i="45"/>
  <c r="AO43" i="45"/>
  <c r="AN43" i="45"/>
  <c r="AP42" i="45"/>
  <c r="AO42" i="45"/>
  <c r="AN42" i="45"/>
  <c r="AP41" i="45"/>
  <c r="AO41" i="45"/>
  <c r="AN41" i="45"/>
  <c r="AP40" i="45"/>
  <c r="AO40" i="45"/>
  <c r="AN40" i="45"/>
  <c r="AP39" i="45"/>
  <c r="AO39" i="45"/>
  <c r="AN39" i="45"/>
  <c r="AP38" i="45"/>
  <c r="AO38" i="45"/>
  <c r="AN38" i="45"/>
  <c r="AP37" i="45"/>
  <c r="AO37" i="45"/>
  <c r="AN37" i="45"/>
  <c r="AP36" i="45"/>
  <c r="AO36" i="45"/>
  <c r="AN36" i="45"/>
  <c r="AP35" i="45"/>
  <c r="AO35" i="45"/>
  <c r="AN35" i="45"/>
  <c r="AP34" i="45"/>
  <c r="AO34" i="45"/>
  <c r="AN34" i="45"/>
  <c r="AP33" i="45"/>
  <c r="AO33" i="45"/>
  <c r="AN33" i="45"/>
  <c r="AP32" i="45"/>
  <c r="AO32" i="45"/>
  <c r="AN32" i="45"/>
  <c r="AP31" i="45"/>
  <c r="AO31" i="45"/>
  <c r="AN31" i="45"/>
  <c r="AP30" i="45"/>
  <c r="AO30" i="45"/>
  <c r="AN30" i="45"/>
  <c r="AP29" i="45"/>
  <c r="AO29" i="45"/>
  <c r="AN29" i="45"/>
  <c r="AP28" i="45"/>
  <c r="AO28" i="45"/>
  <c r="AN28" i="45"/>
  <c r="AP27" i="45"/>
  <c r="AO27" i="45"/>
  <c r="AN27" i="45"/>
  <c r="AP26" i="45"/>
  <c r="AO26" i="45"/>
  <c r="AN26" i="45"/>
  <c r="AP25" i="45"/>
  <c r="AO25" i="45"/>
  <c r="AN25" i="45"/>
  <c r="AP24" i="45"/>
  <c r="AO24" i="45"/>
  <c r="AN24" i="45"/>
  <c r="AP23" i="45"/>
  <c r="AO23" i="45"/>
  <c r="AN23" i="45"/>
  <c r="AP22" i="45"/>
  <c r="AO22" i="45"/>
  <c r="AN22" i="45"/>
  <c r="AP21" i="45"/>
  <c r="AO21" i="45"/>
  <c r="AN21" i="45"/>
  <c r="AP20" i="45"/>
  <c r="AO20" i="45"/>
  <c r="AN20" i="45"/>
  <c r="AP19" i="45"/>
  <c r="AO19" i="45"/>
  <c r="AN19" i="45"/>
  <c r="AP18" i="45"/>
  <c r="AO18" i="45"/>
  <c r="AN18" i="45"/>
  <c r="AP17" i="45"/>
  <c r="AO17" i="45"/>
  <c r="AN17" i="45"/>
  <c r="AP16" i="45"/>
  <c r="AO16" i="45"/>
  <c r="AN16" i="45"/>
  <c r="AP15" i="45"/>
  <c r="AO15" i="45"/>
  <c r="AN15" i="45"/>
  <c r="AP14" i="45"/>
  <c r="AO14" i="45"/>
  <c r="AN14" i="45"/>
  <c r="AP13" i="45"/>
  <c r="AO13" i="45"/>
  <c r="AN13" i="45"/>
  <c r="AP12" i="45"/>
  <c r="AO12" i="45"/>
  <c r="AN12" i="45"/>
  <c r="AP11" i="45"/>
  <c r="AO11" i="45"/>
  <c r="AN11" i="45"/>
  <c r="AP10" i="45"/>
  <c r="AO10" i="45"/>
  <c r="AN10" i="45"/>
  <c r="AP9" i="45"/>
  <c r="AO9" i="45"/>
  <c r="AN9" i="45"/>
  <c r="AP8" i="45"/>
  <c r="AO8" i="45"/>
  <c r="AN8" i="45"/>
  <c r="AP7" i="45"/>
  <c r="AO7" i="45"/>
  <c r="AN7" i="45"/>
  <c r="AP6" i="45"/>
  <c r="AO6" i="45"/>
  <c r="AN6" i="45"/>
  <c r="AP5" i="45"/>
  <c r="AO5" i="45"/>
  <c r="AN5" i="45"/>
  <c r="AP92" i="44"/>
  <c r="AO92" i="44"/>
  <c r="AN92" i="44"/>
  <c r="AP91" i="44"/>
  <c r="AO91" i="44"/>
  <c r="AN91" i="44"/>
  <c r="AP90" i="44"/>
  <c r="AO90" i="44"/>
  <c r="AN90" i="44"/>
  <c r="AP89" i="44"/>
  <c r="AO89" i="44"/>
  <c r="AN89" i="44"/>
  <c r="AP88" i="44"/>
  <c r="AO88" i="44"/>
  <c r="AN88" i="44"/>
  <c r="AP87" i="44"/>
  <c r="AO87" i="44"/>
  <c r="AN87" i="44"/>
  <c r="AP86" i="44"/>
  <c r="AO86" i="44"/>
  <c r="AN86" i="44"/>
  <c r="AP85" i="44"/>
  <c r="AO85" i="44"/>
  <c r="AN85" i="44"/>
  <c r="AP84" i="44"/>
  <c r="AO84" i="44"/>
  <c r="AN84" i="44"/>
  <c r="AP83" i="44"/>
  <c r="AO83" i="44"/>
  <c r="AN83" i="44"/>
  <c r="AP82" i="44"/>
  <c r="AO82" i="44"/>
  <c r="AN82" i="44"/>
  <c r="AP81" i="44"/>
  <c r="AO81" i="44"/>
  <c r="AN81" i="44"/>
  <c r="AP80" i="44"/>
  <c r="AO80" i="44"/>
  <c r="AN80" i="44"/>
  <c r="AP79" i="44"/>
  <c r="AO79" i="44"/>
  <c r="AN79" i="44"/>
  <c r="AP78" i="44"/>
  <c r="AO78" i="44"/>
  <c r="AN78" i="44"/>
  <c r="AP77" i="44"/>
  <c r="AO77" i="44"/>
  <c r="AN77" i="44"/>
  <c r="AP76" i="44"/>
  <c r="AO76" i="44"/>
  <c r="AN76" i="44"/>
  <c r="AP75" i="44"/>
  <c r="AO75" i="44"/>
  <c r="AN75" i="44"/>
  <c r="AP74" i="44"/>
  <c r="AO74" i="44"/>
  <c r="AN74" i="44"/>
  <c r="AP73" i="44"/>
  <c r="AO73" i="44"/>
  <c r="AN73" i="44"/>
  <c r="AP72" i="44"/>
  <c r="AO72" i="44"/>
  <c r="AN72" i="44"/>
  <c r="AP71" i="44"/>
  <c r="AO71" i="44"/>
  <c r="AN71" i="44"/>
  <c r="AP70" i="44"/>
  <c r="AO70" i="44"/>
  <c r="AN70" i="44"/>
  <c r="AP69" i="44"/>
  <c r="AO69" i="44"/>
  <c r="AN69" i="44"/>
  <c r="AP68" i="44"/>
  <c r="AO68" i="44"/>
  <c r="AN68" i="44"/>
  <c r="AP67" i="44"/>
  <c r="AO67" i="44"/>
  <c r="AN67" i="44"/>
  <c r="AP66" i="44"/>
  <c r="AO66" i="44"/>
  <c r="AN66" i="44"/>
  <c r="AP65" i="44"/>
  <c r="AO65" i="44"/>
  <c r="AN65" i="44"/>
  <c r="AP64" i="44"/>
  <c r="AO64" i="44"/>
  <c r="AN64" i="44"/>
  <c r="AP63" i="44"/>
  <c r="AO63" i="44"/>
  <c r="AN63" i="44"/>
  <c r="AP62" i="44"/>
  <c r="AO62" i="44"/>
  <c r="AN62" i="44"/>
  <c r="AP61" i="44"/>
  <c r="AO61" i="44"/>
  <c r="AN61" i="44"/>
  <c r="AP60" i="44"/>
  <c r="AO60" i="44"/>
  <c r="AN60" i="44"/>
  <c r="AP59" i="44"/>
  <c r="AO59" i="44"/>
  <c r="AN59" i="44"/>
  <c r="AP58" i="44"/>
  <c r="AO58" i="44"/>
  <c r="AN58" i="44"/>
  <c r="AP57" i="44"/>
  <c r="AO57" i="44"/>
  <c r="AN57" i="44"/>
  <c r="AP56" i="44"/>
  <c r="AO56" i="44"/>
  <c r="AN56" i="44"/>
  <c r="AP55" i="44"/>
  <c r="AO55" i="44"/>
  <c r="AN55" i="44"/>
  <c r="AP54" i="44"/>
  <c r="AO54" i="44"/>
  <c r="AN54" i="44"/>
  <c r="AP53" i="44"/>
  <c r="AO53" i="44"/>
  <c r="AN53" i="44"/>
  <c r="AP52" i="44"/>
  <c r="AO52" i="44"/>
  <c r="AN52" i="44"/>
  <c r="AP51" i="44"/>
  <c r="AO51" i="44"/>
  <c r="AN51" i="44"/>
  <c r="AP50" i="44"/>
  <c r="AO50" i="44"/>
  <c r="AN50" i="44"/>
  <c r="AP49" i="44"/>
  <c r="AO49" i="44"/>
  <c r="AN49" i="44"/>
  <c r="AP48" i="44"/>
  <c r="AO48" i="44"/>
  <c r="AN48" i="44"/>
  <c r="AP47" i="44"/>
  <c r="AO47" i="44"/>
  <c r="AN47" i="44"/>
  <c r="AP46" i="44"/>
  <c r="AO46" i="44"/>
  <c r="AN46" i="44"/>
  <c r="AP45" i="44"/>
  <c r="AO45" i="44"/>
  <c r="AN45" i="44"/>
  <c r="AP44" i="44"/>
  <c r="AO44" i="44"/>
  <c r="AN44" i="44"/>
  <c r="AP43" i="44"/>
  <c r="AO43" i="44"/>
  <c r="AN43" i="44"/>
  <c r="AP42" i="44"/>
  <c r="AO42" i="44"/>
  <c r="AN42" i="44"/>
  <c r="AP41" i="44"/>
  <c r="AO41" i="44"/>
  <c r="AN41" i="44"/>
  <c r="AP40" i="44"/>
  <c r="AO40" i="44"/>
  <c r="AN40" i="44"/>
  <c r="AP39" i="44"/>
  <c r="AO39" i="44"/>
  <c r="AN39" i="44"/>
  <c r="AP38" i="44"/>
  <c r="AO38" i="44"/>
  <c r="AN38" i="44"/>
  <c r="AP37" i="44"/>
  <c r="AO37" i="44"/>
  <c r="AN37" i="44"/>
  <c r="AP36" i="44"/>
  <c r="AO36" i="44"/>
  <c r="AN36" i="44"/>
  <c r="AP35" i="44"/>
  <c r="AO35" i="44"/>
  <c r="AN35" i="44"/>
  <c r="AP34" i="44"/>
  <c r="AO34" i="44"/>
  <c r="AN34" i="44"/>
  <c r="AP33" i="44"/>
  <c r="AO33" i="44"/>
  <c r="AN33" i="44"/>
  <c r="AP32" i="44"/>
  <c r="AO32" i="44"/>
  <c r="AN32" i="44"/>
  <c r="AP31" i="44"/>
  <c r="AO31" i="44"/>
  <c r="AN31" i="44"/>
  <c r="AP30" i="44"/>
  <c r="AO30" i="44"/>
  <c r="AN30" i="44"/>
  <c r="AP29" i="44"/>
  <c r="AO29" i="44"/>
  <c r="AN29" i="44"/>
  <c r="AP28" i="44"/>
  <c r="AO28" i="44"/>
  <c r="AN28" i="44"/>
  <c r="AP27" i="44"/>
  <c r="AO27" i="44"/>
  <c r="AN27" i="44"/>
  <c r="AP26" i="44"/>
  <c r="AO26" i="44"/>
  <c r="AN26" i="44"/>
  <c r="AP25" i="44"/>
  <c r="AO25" i="44"/>
  <c r="AN25" i="44"/>
  <c r="AP24" i="44"/>
  <c r="AO24" i="44"/>
  <c r="AN24" i="44"/>
  <c r="AP23" i="44"/>
  <c r="AO23" i="44"/>
  <c r="AN23" i="44"/>
  <c r="AP22" i="44"/>
  <c r="AO22" i="44"/>
  <c r="AN22" i="44"/>
  <c r="AP21" i="44"/>
  <c r="AO21" i="44"/>
  <c r="AN21" i="44"/>
  <c r="AP20" i="44"/>
  <c r="AO20" i="44"/>
  <c r="AN20" i="44"/>
  <c r="AP19" i="44"/>
  <c r="AO19" i="44"/>
  <c r="AN19" i="44"/>
  <c r="AP18" i="44"/>
  <c r="AO18" i="44"/>
  <c r="AN18" i="44"/>
  <c r="AP17" i="44"/>
  <c r="AO17" i="44"/>
  <c r="AN17" i="44"/>
  <c r="AP16" i="44"/>
  <c r="AO16" i="44"/>
  <c r="AN16" i="44"/>
  <c r="AP15" i="44"/>
  <c r="AO15" i="44"/>
  <c r="AN15" i="44"/>
  <c r="AP14" i="44"/>
  <c r="AO14" i="44"/>
  <c r="AN14" i="44"/>
  <c r="AP13" i="44"/>
  <c r="AO13" i="44"/>
  <c r="AN13" i="44"/>
  <c r="AP12" i="44"/>
  <c r="AO12" i="44"/>
  <c r="AN12" i="44"/>
  <c r="AP11" i="44"/>
  <c r="AO11" i="44"/>
  <c r="AN11" i="44"/>
  <c r="AP10" i="44"/>
  <c r="AO10" i="44"/>
  <c r="AN10" i="44"/>
  <c r="AP9" i="44"/>
  <c r="AO9" i="44"/>
  <c r="AN9" i="44"/>
  <c r="AP8" i="44"/>
  <c r="AO8" i="44"/>
  <c r="AN8" i="44"/>
  <c r="AM93" i="44"/>
  <c r="AP7" i="44"/>
  <c r="AO7" i="44"/>
  <c r="AN7" i="44"/>
  <c r="AP6" i="44"/>
  <c r="AO6" i="44"/>
  <c r="AO93" i="44" s="1"/>
  <c r="AN6" i="44"/>
  <c r="AP5" i="44"/>
  <c r="AP93" i="44" s="1"/>
  <c r="AO5" i="44"/>
  <c r="AN5" i="44"/>
  <c r="AL93" i="44"/>
  <c r="AP92" i="43"/>
  <c r="AO92" i="43"/>
  <c r="AN92" i="43"/>
  <c r="AP91" i="43"/>
  <c r="AO91" i="43"/>
  <c r="AN91" i="43"/>
  <c r="AP90" i="43"/>
  <c r="AO90" i="43"/>
  <c r="AN90" i="43"/>
  <c r="AP89" i="43"/>
  <c r="AO89" i="43"/>
  <c r="AN89" i="43"/>
  <c r="AP88" i="43"/>
  <c r="AO88" i="43"/>
  <c r="AN88" i="43"/>
  <c r="AP87" i="43"/>
  <c r="AO87" i="43"/>
  <c r="AN87" i="43"/>
  <c r="AP86" i="43"/>
  <c r="AO86" i="43"/>
  <c r="AN86" i="43"/>
  <c r="AP85" i="43"/>
  <c r="AO85" i="43"/>
  <c r="AN85" i="43"/>
  <c r="AP84" i="43"/>
  <c r="AO84" i="43"/>
  <c r="AN84" i="43"/>
  <c r="AP83" i="43"/>
  <c r="AO83" i="43"/>
  <c r="AN83" i="43"/>
  <c r="AP82" i="43"/>
  <c r="AO82" i="43"/>
  <c r="AN82" i="43"/>
  <c r="AP81" i="43"/>
  <c r="AO81" i="43"/>
  <c r="AN81" i="43"/>
  <c r="AP80" i="43"/>
  <c r="AO80" i="43"/>
  <c r="AN80" i="43"/>
  <c r="AP79" i="43"/>
  <c r="AO79" i="43"/>
  <c r="AN79" i="43"/>
  <c r="AP78" i="43"/>
  <c r="AO78" i="43"/>
  <c r="AN78" i="43"/>
  <c r="AP77" i="43"/>
  <c r="AO77" i="43"/>
  <c r="AN77" i="43"/>
  <c r="AP76" i="43"/>
  <c r="AO76" i="43"/>
  <c r="AN76" i="43"/>
  <c r="AP75" i="43"/>
  <c r="AO75" i="43"/>
  <c r="AN75" i="43"/>
  <c r="AP74" i="43"/>
  <c r="AO74" i="43"/>
  <c r="AN74" i="43"/>
  <c r="AP73" i="43"/>
  <c r="AO73" i="43"/>
  <c r="AN73" i="43"/>
  <c r="AP72" i="43"/>
  <c r="AO72" i="43"/>
  <c r="AN72" i="43"/>
  <c r="AP71" i="43"/>
  <c r="AO71" i="43"/>
  <c r="AN71" i="43"/>
  <c r="AP70" i="43"/>
  <c r="AO70" i="43"/>
  <c r="AN70" i="43"/>
  <c r="AP69" i="43"/>
  <c r="AO69" i="43"/>
  <c r="AN69" i="43"/>
  <c r="AP68" i="43"/>
  <c r="AO68" i="43"/>
  <c r="AN68" i="43"/>
  <c r="AP67" i="43"/>
  <c r="AO67" i="43"/>
  <c r="AN67" i="43"/>
  <c r="AP66" i="43"/>
  <c r="AO66" i="43"/>
  <c r="AN66" i="43"/>
  <c r="AP65" i="43"/>
  <c r="AO65" i="43"/>
  <c r="AN65" i="43"/>
  <c r="AP64" i="43"/>
  <c r="AO64" i="43"/>
  <c r="AN64" i="43"/>
  <c r="AP63" i="43"/>
  <c r="AO63" i="43"/>
  <c r="AN63" i="43"/>
  <c r="AP62" i="43"/>
  <c r="AO62" i="43"/>
  <c r="AN62" i="43"/>
  <c r="AP61" i="43"/>
  <c r="AO61" i="43"/>
  <c r="AN61" i="43"/>
  <c r="AP60" i="43"/>
  <c r="AO60" i="43"/>
  <c r="AN60" i="43"/>
  <c r="AP59" i="43"/>
  <c r="AO59" i="43"/>
  <c r="AN59" i="43"/>
  <c r="AP58" i="43"/>
  <c r="AO58" i="43"/>
  <c r="AN58" i="43"/>
  <c r="AP57" i="43"/>
  <c r="AO57" i="43"/>
  <c r="AN57" i="43"/>
  <c r="AP56" i="43"/>
  <c r="AO56" i="43"/>
  <c r="AN56" i="43"/>
  <c r="AP55" i="43"/>
  <c r="AO55" i="43"/>
  <c r="AN55" i="43"/>
  <c r="AP54" i="43"/>
  <c r="AO54" i="43"/>
  <c r="AN54" i="43"/>
  <c r="AP53" i="43"/>
  <c r="AO53" i="43"/>
  <c r="AN53" i="43"/>
  <c r="AP52" i="43"/>
  <c r="AO52" i="43"/>
  <c r="AN52" i="43"/>
  <c r="AP51" i="43"/>
  <c r="AO51" i="43"/>
  <c r="AN51" i="43"/>
  <c r="AP50" i="43"/>
  <c r="AO50" i="43"/>
  <c r="AN50" i="43"/>
  <c r="AP49" i="43"/>
  <c r="AO49" i="43"/>
  <c r="AN49" i="43"/>
  <c r="AP48" i="43"/>
  <c r="AO48" i="43"/>
  <c r="AN48" i="43"/>
  <c r="AP47" i="43"/>
  <c r="AO47" i="43"/>
  <c r="AN47" i="43"/>
  <c r="AP46" i="43"/>
  <c r="AO46" i="43"/>
  <c r="AN46" i="43"/>
  <c r="AP45" i="43"/>
  <c r="AO45" i="43"/>
  <c r="AN45" i="43"/>
  <c r="AP44" i="43"/>
  <c r="AO44" i="43"/>
  <c r="AN44" i="43"/>
  <c r="AP43" i="43"/>
  <c r="AO43" i="43"/>
  <c r="AN43" i="43"/>
  <c r="AP42" i="43"/>
  <c r="AO42" i="43"/>
  <c r="AN42" i="43"/>
  <c r="AP41" i="43"/>
  <c r="AO41" i="43"/>
  <c r="AN41" i="43"/>
  <c r="AP40" i="43"/>
  <c r="AO40" i="43"/>
  <c r="AN40" i="43"/>
  <c r="AP39" i="43"/>
  <c r="AO39" i="43"/>
  <c r="AN39" i="43"/>
  <c r="AP38" i="43"/>
  <c r="AO38" i="43"/>
  <c r="AN38" i="43"/>
  <c r="AP37" i="43"/>
  <c r="AO37" i="43"/>
  <c r="AN37" i="43"/>
  <c r="AP36" i="43"/>
  <c r="AO36" i="43"/>
  <c r="AN36" i="43"/>
  <c r="AP35" i="43"/>
  <c r="AO35" i="43"/>
  <c r="AN35" i="43"/>
  <c r="AP34" i="43"/>
  <c r="AO34" i="43"/>
  <c r="AN34" i="43"/>
  <c r="AP33" i="43"/>
  <c r="AO33" i="43"/>
  <c r="AN33" i="43"/>
  <c r="AP32" i="43"/>
  <c r="AO32" i="43"/>
  <c r="AN32" i="43"/>
  <c r="AP31" i="43"/>
  <c r="AO31" i="43"/>
  <c r="AN31" i="43"/>
  <c r="AP30" i="43"/>
  <c r="AO30" i="43"/>
  <c r="AN30" i="43"/>
  <c r="AP29" i="43"/>
  <c r="AO29" i="43"/>
  <c r="AN29" i="43"/>
  <c r="AP28" i="43"/>
  <c r="AO28" i="43"/>
  <c r="AN28" i="43"/>
  <c r="AP27" i="43"/>
  <c r="AO27" i="43"/>
  <c r="AN27" i="43"/>
  <c r="AP26" i="43"/>
  <c r="AO26" i="43"/>
  <c r="AN26" i="43"/>
  <c r="AP25" i="43"/>
  <c r="AO25" i="43"/>
  <c r="AN25" i="43"/>
  <c r="AP24" i="43"/>
  <c r="AO24" i="43"/>
  <c r="AN24" i="43"/>
  <c r="AP23" i="43"/>
  <c r="AO23" i="43"/>
  <c r="AN23" i="43"/>
  <c r="AP22" i="43"/>
  <c r="AO22" i="43"/>
  <c r="AN22" i="43"/>
  <c r="AP21" i="43"/>
  <c r="AO21" i="43"/>
  <c r="AN21" i="43"/>
  <c r="AP20" i="43"/>
  <c r="AO20" i="43"/>
  <c r="AN20" i="43"/>
  <c r="AP19" i="43"/>
  <c r="AO19" i="43"/>
  <c r="AN19" i="43"/>
  <c r="AP18" i="43"/>
  <c r="AO18" i="43"/>
  <c r="AN18" i="43"/>
  <c r="AP17" i="43"/>
  <c r="AO17" i="43"/>
  <c r="AN17" i="43"/>
  <c r="AP16" i="43"/>
  <c r="AO16" i="43"/>
  <c r="AN16" i="43"/>
  <c r="AP15" i="43"/>
  <c r="AO15" i="43"/>
  <c r="AN15" i="43"/>
  <c r="AP14" i="43"/>
  <c r="AO14" i="43"/>
  <c r="AN14" i="43"/>
  <c r="AP13" i="43"/>
  <c r="AO13" i="43"/>
  <c r="AN13" i="43"/>
  <c r="AP12" i="43"/>
  <c r="AO12" i="43"/>
  <c r="AN12" i="43"/>
  <c r="AP11" i="43"/>
  <c r="AO11" i="43"/>
  <c r="AN11" i="43"/>
  <c r="AP10" i="43"/>
  <c r="AO10" i="43"/>
  <c r="AN10" i="43"/>
  <c r="AP9" i="43"/>
  <c r="AO9" i="43"/>
  <c r="AN9" i="43"/>
  <c r="AP8" i="43"/>
  <c r="AO8" i="43"/>
  <c r="AN8" i="43"/>
  <c r="AM93" i="43"/>
  <c r="AP7" i="43"/>
  <c r="AO7" i="43"/>
  <c r="AN7" i="43"/>
  <c r="AN93" i="43" s="1"/>
  <c r="AP6" i="43"/>
  <c r="AO6" i="43"/>
  <c r="AN6" i="43"/>
  <c r="AP5" i="43"/>
  <c r="AP93" i="43" s="1"/>
  <c r="AO5" i="43"/>
  <c r="AN5" i="43"/>
  <c r="AL93" i="43"/>
  <c r="AP92" i="42"/>
  <c r="AO92" i="42"/>
  <c r="AN92" i="42"/>
  <c r="AP91" i="42"/>
  <c r="AO91" i="42"/>
  <c r="AN91" i="42"/>
  <c r="AP90" i="42"/>
  <c r="AO90" i="42"/>
  <c r="AN90" i="42"/>
  <c r="AP89" i="42"/>
  <c r="AO89" i="42"/>
  <c r="AN89" i="42"/>
  <c r="AP88" i="42"/>
  <c r="AO88" i="42"/>
  <c r="AN88" i="42"/>
  <c r="AP87" i="42"/>
  <c r="AO87" i="42"/>
  <c r="AN87" i="42"/>
  <c r="AP86" i="42"/>
  <c r="AO86" i="42"/>
  <c r="AN86" i="42"/>
  <c r="AP85" i="42"/>
  <c r="AO85" i="42"/>
  <c r="AN85" i="42"/>
  <c r="AP84" i="42"/>
  <c r="AO84" i="42"/>
  <c r="AN84" i="42"/>
  <c r="AP83" i="42"/>
  <c r="AO83" i="42"/>
  <c r="AN83" i="42"/>
  <c r="AP82" i="42"/>
  <c r="AO82" i="42"/>
  <c r="AN82" i="42"/>
  <c r="AP81" i="42"/>
  <c r="AO81" i="42"/>
  <c r="AN81" i="42"/>
  <c r="AP80" i="42"/>
  <c r="AO80" i="42"/>
  <c r="AN80" i="42"/>
  <c r="AP79" i="42"/>
  <c r="AO79" i="42"/>
  <c r="AN79" i="42"/>
  <c r="AP78" i="42"/>
  <c r="AO78" i="42"/>
  <c r="AN78" i="42"/>
  <c r="AP77" i="42"/>
  <c r="AO77" i="42"/>
  <c r="AN77" i="42"/>
  <c r="AP76" i="42"/>
  <c r="AO76" i="42"/>
  <c r="AN76" i="42"/>
  <c r="AP75" i="42"/>
  <c r="AO75" i="42"/>
  <c r="AN75" i="42"/>
  <c r="AP74" i="42"/>
  <c r="AO74" i="42"/>
  <c r="AN74" i="42"/>
  <c r="AP73" i="42"/>
  <c r="AO73" i="42"/>
  <c r="AN73" i="42"/>
  <c r="AP72" i="42"/>
  <c r="AO72" i="42"/>
  <c r="AN72" i="42"/>
  <c r="AP71" i="42"/>
  <c r="AO71" i="42"/>
  <c r="AN71" i="42"/>
  <c r="AP70" i="42"/>
  <c r="AO70" i="42"/>
  <c r="AN70" i="42"/>
  <c r="AP69" i="42"/>
  <c r="AO69" i="42"/>
  <c r="AN69" i="42"/>
  <c r="AP68" i="42"/>
  <c r="AO68" i="42"/>
  <c r="AN68" i="42"/>
  <c r="AP67" i="42"/>
  <c r="AO67" i="42"/>
  <c r="AN67" i="42"/>
  <c r="AP66" i="42"/>
  <c r="AO66" i="42"/>
  <c r="AN66" i="42"/>
  <c r="AP65" i="42"/>
  <c r="AO65" i="42"/>
  <c r="AN65" i="42"/>
  <c r="AP64" i="42"/>
  <c r="AO64" i="42"/>
  <c r="AN64" i="42"/>
  <c r="AP63" i="42"/>
  <c r="AO63" i="42"/>
  <c r="AN63" i="42"/>
  <c r="AP62" i="42"/>
  <c r="AO62" i="42"/>
  <c r="AN62" i="42"/>
  <c r="AP61" i="42"/>
  <c r="AO61" i="42"/>
  <c r="AN61" i="42"/>
  <c r="AP60" i="42"/>
  <c r="AO60" i="42"/>
  <c r="AN60" i="42"/>
  <c r="AP59" i="42"/>
  <c r="AO59" i="42"/>
  <c r="AN59" i="42"/>
  <c r="AP58" i="42"/>
  <c r="AO58" i="42"/>
  <c r="AN58" i="42"/>
  <c r="AP57" i="42"/>
  <c r="AO57" i="42"/>
  <c r="AN57" i="42"/>
  <c r="AP56" i="42"/>
  <c r="AO56" i="42"/>
  <c r="AN56" i="42"/>
  <c r="AP55" i="42"/>
  <c r="AO55" i="42"/>
  <c r="AN55" i="42"/>
  <c r="AP54" i="42"/>
  <c r="AO54" i="42"/>
  <c r="AN54" i="42"/>
  <c r="AP53" i="42"/>
  <c r="AO53" i="42"/>
  <c r="AN53" i="42"/>
  <c r="AP52" i="42"/>
  <c r="AO52" i="42"/>
  <c r="AN52" i="42"/>
  <c r="AP51" i="42"/>
  <c r="AO51" i="42"/>
  <c r="AN51" i="42"/>
  <c r="AP50" i="42"/>
  <c r="AO50" i="42"/>
  <c r="AN50" i="42"/>
  <c r="AP49" i="42"/>
  <c r="AO49" i="42"/>
  <c r="AN49" i="42"/>
  <c r="AP48" i="42"/>
  <c r="AO48" i="42"/>
  <c r="AN48" i="42"/>
  <c r="AP47" i="42"/>
  <c r="AO47" i="42"/>
  <c r="AN47" i="42"/>
  <c r="AP46" i="42"/>
  <c r="AO46" i="42"/>
  <c r="AN46" i="42"/>
  <c r="AP45" i="42"/>
  <c r="AO45" i="42"/>
  <c r="AN45" i="42"/>
  <c r="AP44" i="42"/>
  <c r="AO44" i="42"/>
  <c r="AN44" i="42"/>
  <c r="AP43" i="42"/>
  <c r="AO43" i="42"/>
  <c r="AN43" i="42"/>
  <c r="AP42" i="42"/>
  <c r="AO42" i="42"/>
  <c r="AN42" i="42"/>
  <c r="AP41" i="42"/>
  <c r="AO41" i="42"/>
  <c r="AN41" i="42"/>
  <c r="AP40" i="42"/>
  <c r="AO40" i="42"/>
  <c r="AN40" i="42"/>
  <c r="AP39" i="42"/>
  <c r="AO39" i="42"/>
  <c r="AN39" i="42"/>
  <c r="AP38" i="42"/>
  <c r="AO38" i="42"/>
  <c r="AN38" i="42"/>
  <c r="AP37" i="42"/>
  <c r="AO37" i="42"/>
  <c r="AN37" i="42"/>
  <c r="AP36" i="42"/>
  <c r="AO36" i="42"/>
  <c r="AN36" i="42"/>
  <c r="AP35" i="42"/>
  <c r="AO35" i="42"/>
  <c r="AN35" i="42"/>
  <c r="AP34" i="42"/>
  <c r="AO34" i="42"/>
  <c r="AN34" i="42"/>
  <c r="AP33" i="42"/>
  <c r="AO33" i="42"/>
  <c r="AN33" i="42"/>
  <c r="AP32" i="42"/>
  <c r="AO32" i="42"/>
  <c r="AN32" i="42"/>
  <c r="AP31" i="42"/>
  <c r="AO31" i="42"/>
  <c r="AN31" i="42"/>
  <c r="AP30" i="42"/>
  <c r="AO30" i="42"/>
  <c r="AN30" i="42"/>
  <c r="AP29" i="42"/>
  <c r="AO29" i="42"/>
  <c r="AN29" i="42"/>
  <c r="AP28" i="42"/>
  <c r="AO28" i="42"/>
  <c r="AN28" i="42"/>
  <c r="AP27" i="42"/>
  <c r="AO27" i="42"/>
  <c r="AN27" i="42"/>
  <c r="AP26" i="42"/>
  <c r="AO26" i="42"/>
  <c r="AN26" i="42"/>
  <c r="AP25" i="42"/>
  <c r="AO25" i="42"/>
  <c r="AN25" i="42"/>
  <c r="AP24" i="42"/>
  <c r="AO24" i="42"/>
  <c r="AN24" i="42"/>
  <c r="AP23" i="42"/>
  <c r="AO23" i="42"/>
  <c r="AN23" i="42"/>
  <c r="AP22" i="42"/>
  <c r="AO22" i="42"/>
  <c r="AN22" i="42"/>
  <c r="AP21" i="42"/>
  <c r="AO21" i="42"/>
  <c r="AN21" i="42"/>
  <c r="AP20" i="42"/>
  <c r="AO20" i="42"/>
  <c r="AN20" i="42"/>
  <c r="AP19" i="42"/>
  <c r="AO19" i="42"/>
  <c r="AN19" i="42"/>
  <c r="AP18" i="42"/>
  <c r="AO18" i="42"/>
  <c r="AN18" i="42"/>
  <c r="AP17" i="42"/>
  <c r="AO17" i="42"/>
  <c r="AN17" i="42"/>
  <c r="AP16" i="42"/>
  <c r="AO16" i="42"/>
  <c r="AN16" i="42"/>
  <c r="AP15" i="42"/>
  <c r="AO15" i="42"/>
  <c r="AN15" i="42"/>
  <c r="AP14" i="42"/>
  <c r="AO14" i="42"/>
  <c r="AN14" i="42"/>
  <c r="AP13" i="42"/>
  <c r="AO13" i="42"/>
  <c r="AN13" i="42"/>
  <c r="AP12" i="42"/>
  <c r="AO12" i="42"/>
  <c r="AN12" i="42"/>
  <c r="AP11" i="42"/>
  <c r="AO11" i="42"/>
  <c r="AN11" i="42"/>
  <c r="AP10" i="42"/>
  <c r="AO10" i="42"/>
  <c r="AN10" i="42"/>
  <c r="AP9" i="42"/>
  <c r="AO9" i="42"/>
  <c r="AN9" i="42"/>
  <c r="AP8" i="42"/>
  <c r="AO8" i="42"/>
  <c r="AN8" i="42"/>
  <c r="AM93" i="42"/>
  <c r="AP7" i="42"/>
  <c r="AO7" i="42"/>
  <c r="AN7" i="42"/>
  <c r="AN93" i="42" s="1"/>
  <c r="AP6" i="42"/>
  <c r="AO6" i="42"/>
  <c r="AO93" i="42" s="1"/>
  <c r="AN6" i="42"/>
  <c r="AP5" i="42"/>
  <c r="AP93" i="42" s="1"/>
  <c r="AO5" i="42"/>
  <c r="AN5" i="42"/>
  <c r="AP92" i="41"/>
  <c r="AO92" i="41"/>
  <c r="AN92" i="41"/>
  <c r="AP91" i="41"/>
  <c r="AO91" i="41"/>
  <c r="AN91" i="41"/>
  <c r="AP90" i="41"/>
  <c r="AO90" i="41"/>
  <c r="AN90" i="41"/>
  <c r="AP89" i="41"/>
  <c r="AO89" i="41"/>
  <c r="AN89" i="41"/>
  <c r="AP88" i="41"/>
  <c r="AO88" i="41"/>
  <c r="AN88" i="41"/>
  <c r="AP87" i="41"/>
  <c r="AO87" i="41"/>
  <c r="AN87" i="41"/>
  <c r="AP86" i="41"/>
  <c r="AO86" i="41"/>
  <c r="AN86" i="41"/>
  <c r="AP85" i="41"/>
  <c r="AO85" i="41"/>
  <c r="AN85" i="41"/>
  <c r="AP84" i="41"/>
  <c r="AO84" i="41"/>
  <c r="AN84" i="41"/>
  <c r="AP83" i="41"/>
  <c r="AO83" i="41"/>
  <c r="AN83" i="41"/>
  <c r="AP82" i="41"/>
  <c r="AO82" i="41"/>
  <c r="AN82" i="41"/>
  <c r="AP81" i="41"/>
  <c r="AO81" i="41"/>
  <c r="AN81" i="41"/>
  <c r="AP80" i="41"/>
  <c r="AO80" i="41"/>
  <c r="AN80" i="41"/>
  <c r="AP79" i="41"/>
  <c r="AO79" i="41"/>
  <c r="AN79" i="41"/>
  <c r="AP78" i="41"/>
  <c r="AO78" i="41"/>
  <c r="AN78" i="41"/>
  <c r="AP77" i="41"/>
  <c r="AO77" i="41"/>
  <c r="AN77" i="41"/>
  <c r="AP76" i="41"/>
  <c r="AO76" i="41"/>
  <c r="AN76" i="41"/>
  <c r="AP75" i="41"/>
  <c r="AO75" i="41"/>
  <c r="AN75" i="41"/>
  <c r="AP74" i="41"/>
  <c r="AO74" i="41"/>
  <c r="AN74" i="41"/>
  <c r="AP73" i="41"/>
  <c r="AO73" i="41"/>
  <c r="AN73" i="41"/>
  <c r="AP72" i="41"/>
  <c r="AO72" i="41"/>
  <c r="AN72" i="41"/>
  <c r="AP71" i="41"/>
  <c r="AO71" i="41"/>
  <c r="AN71" i="41"/>
  <c r="AP70" i="41"/>
  <c r="AO70" i="41"/>
  <c r="AN70" i="41"/>
  <c r="AP69" i="41"/>
  <c r="AO69" i="41"/>
  <c r="AN69" i="41"/>
  <c r="AP68" i="41"/>
  <c r="AO68" i="41"/>
  <c r="AN68" i="41"/>
  <c r="AP67" i="41"/>
  <c r="AO67" i="41"/>
  <c r="AN67" i="41"/>
  <c r="AP66" i="41"/>
  <c r="AO66" i="41"/>
  <c r="AN66" i="41"/>
  <c r="AP65" i="41"/>
  <c r="AO65" i="41"/>
  <c r="AN65" i="41"/>
  <c r="AP64" i="41"/>
  <c r="AO64" i="41"/>
  <c r="AN64" i="41"/>
  <c r="AP63" i="41"/>
  <c r="AO63" i="41"/>
  <c r="AN63" i="41"/>
  <c r="AP62" i="41"/>
  <c r="AO62" i="41"/>
  <c r="AN62" i="41"/>
  <c r="AP61" i="41"/>
  <c r="AO61" i="41"/>
  <c r="AN61" i="41"/>
  <c r="AP60" i="41"/>
  <c r="AO60" i="41"/>
  <c r="AN60" i="41"/>
  <c r="AP59" i="41"/>
  <c r="AO59" i="41"/>
  <c r="AN59" i="41"/>
  <c r="AP58" i="41"/>
  <c r="AO58" i="41"/>
  <c r="AN58" i="41"/>
  <c r="AP57" i="41"/>
  <c r="AO57" i="41"/>
  <c r="AN57" i="41"/>
  <c r="AP56" i="41"/>
  <c r="AO56" i="41"/>
  <c r="AN56" i="41"/>
  <c r="AP55" i="41"/>
  <c r="AO55" i="41"/>
  <c r="AN55" i="41"/>
  <c r="AP54" i="41"/>
  <c r="AO54" i="41"/>
  <c r="AN54" i="41"/>
  <c r="AP53" i="41"/>
  <c r="AO53" i="41"/>
  <c r="AN53" i="41"/>
  <c r="AP52" i="41"/>
  <c r="AO52" i="41"/>
  <c r="AN52" i="41"/>
  <c r="AP51" i="41"/>
  <c r="AO51" i="41"/>
  <c r="AN51" i="41"/>
  <c r="AP50" i="41"/>
  <c r="AO50" i="41"/>
  <c r="AN50" i="41"/>
  <c r="AP49" i="41"/>
  <c r="AO49" i="41"/>
  <c r="AN49" i="41"/>
  <c r="AP48" i="41"/>
  <c r="AO48" i="41"/>
  <c r="AN48" i="41"/>
  <c r="AP47" i="41"/>
  <c r="AO47" i="41"/>
  <c r="AN47" i="41"/>
  <c r="AP46" i="41"/>
  <c r="AO46" i="41"/>
  <c r="AN46" i="41"/>
  <c r="AP45" i="41"/>
  <c r="AO45" i="41"/>
  <c r="AN45" i="41"/>
  <c r="AP44" i="41"/>
  <c r="AO44" i="41"/>
  <c r="AN44" i="41"/>
  <c r="AP43" i="41"/>
  <c r="AO43" i="41"/>
  <c r="AN43" i="41"/>
  <c r="AP42" i="41"/>
  <c r="AO42" i="41"/>
  <c r="AN42" i="41"/>
  <c r="AP41" i="41"/>
  <c r="AO41" i="41"/>
  <c r="AN41" i="41"/>
  <c r="AP40" i="41"/>
  <c r="AO40" i="41"/>
  <c r="AN40" i="41"/>
  <c r="AP39" i="41"/>
  <c r="AO39" i="41"/>
  <c r="AN39" i="41"/>
  <c r="AP38" i="41"/>
  <c r="AO38" i="41"/>
  <c r="AN38" i="41"/>
  <c r="AP37" i="41"/>
  <c r="AO37" i="41"/>
  <c r="AN37" i="41"/>
  <c r="AP36" i="41"/>
  <c r="AO36" i="41"/>
  <c r="AN36" i="41"/>
  <c r="AP35" i="41"/>
  <c r="AO35" i="41"/>
  <c r="AN35" i="41"/>
  <c r="AP34" i="41"/>
  <c r="AO34" i="41"/>
  <c r="AN34" i="41"/>
  <c r="AP33" i="41"/>
  <c r="AO33" i="41"/>
  <c r="AN33" i="41"/>
  <c r="AP32" i="41"/>
  <c r="AO32" i="41"/>
  <c r="AN32" i="41"/>
  <c r="AP31" i="41"/>
  <c r="AO31" i="41"/>
  <c r="AN31" i="41"/>
  <c r="AP30" i="41"/>
  <c r="AO30" i="41"/>
  <c r="AN30" i="41"/>
  <c r="AP29" i="41"/>
  <c r="AO29" i="41"/>
  <c r="AN29" i="41"/>
  <c r="AP28" i="41"/>
  <c r="AO28" i="41"/>
  <c r="AN28" i="41"/>
  <c r="AP27" i="41"/>
  <c r="AO27" i="41"/>
  <c r="AN27" i="41"/>
  <c r="AP26" i="41"/>
  <c r="AO26" i="41"/>
  <c r="AN26" i="41"/>
  <c r="AP25" i="41"/>
  <c r="AO25" i="41"/>
  <c r="AN25" i="41"/>
  <c r="AP24" i="41"/>
  <c r="AO24" i="41"/>
  <c r="AN24" i="41"/>
  <c r="AP23" i="41"/>
  <c r="AO23" i="41"/>
  <c r="AN23" i="41"/>
  <c r="AP22" i="41"/>
  <c r="AO22" i="41"/>
  <c r="AN22" i="41"/>
  <c r="AP21" i="41"/>
  <c r="AO21" i="41"/>
  <c r="AN21" i="41"/>
  <c r="AP20" i="41"/>
  <c r="AO20" i="41"/>
  <c r="AN20" i="41"/>
  <c r="AP19" i="41"/>
  <c r="AO19" i="41"/>
  <c r="AN19" i="41"/>
  <c r="AP18" i="41"/>
  <c r="AO18" i="41"/>
  <c r="AN18" i="41"/>
  <c r="AP17" i="41"/>
  <c r="AO17" i="41"/>
  <c r="AN17" i="41"/>
  <c r="AP16" i="41"/>
  <c r="AO16" i="41"/>
  <c r="AN16" i="41"/>
  <c r="AP15" i="41"/>
  <c r="AO15" i="41"/>
  <c r="AN15" i="41"/>
  <c r="AP14" i="41"/>
  <c r="AO14" i="41"/>
  <c r="AN14" i="41"/>
  <c r="AP13" i="41"/>
  <c r="AO13" i="41"/>
  <c r="AN13" i="41"/>
  <c r="AP12" i="41"/>
  <c r="AO12" i="41"/>
  <c r="AN12" i="41"/>
  <c r="AP11" i="41"/>
  <c r="AO11" i="41"/>
  <c r="AN11" i="41"/>
  <c r="AP10" i="41"/>
  <c r="AO10" i="41"/>
  <c r="AN10" i="41"/>
  <c r="AP9" i="41"/>
  <c r="AO9" i="41"/>
  <c r="AN9" i="41"/>
  <c r="AP8" i="41"/>
  <c r="AO8" i="41"/>
  <c r="AN8" i="41"/>
  <c r="AM93" i="41"/>
  <c r="AP7" i="41"/>
  <c r="AO7" i="41"/>
  <c r="AN7" i="41"/>
  <c r="AN93" i="41" s="1"/>
  <c r="AP6" i="41"/>
  <c r="AO6" i="41"/>
  <c r="AO93" i="41" s="1"/>
  <c r="AN6" i="41"/>
  <c r="AP5" i="41"/>
  <c r="AO5" i="41"/>
  <c r="AN5" i="41"/>
  <c r="AP92" i="40"/>
  <c r="AO92" i="40"/>
  <c r="AN92" i="40"/>
  <c r="AP91" i="40"/>
  <c r="AO91" i="40"/>
  <c r="AN91" i="40"/>
  <c r="AP90" i="40"/>
  <c r="AO90" i="40"/>
  <c r="AN90" i="40"/>
  <c r="AP89" i="40"/>
  <c r="AO89" i="40"/>
  <c r="AN89" i="40"/>
  <c r="AP88" i="40"/>
  <c r="AO88" i="40"/>
  <c r="AN88" i="40"/>
  <c r="AP87" i="40"/>
  <c r="AO87" i="40"/>
  <c r="AN87" i="40"/>
  <c r="AP86" i="40"/>
  <c r="AO86" i="40"/>
  <c r="AN86" i="40"/>
  <c r="AP85" i="40"/>
  <c r="AO85" i="40"/>
  <c r="AN85" i="40"/>
  <c r="AP84" i="40"/>
  <c r="AO84" i="40"/>
  <c r="AN84" i="40"/>
  <c r="AP83" i="40"/>
  <c r="AO83" i="40"/>
  <c r="AN83" i="40"/>
  <c r="AP82" i="40"/>
  <c r="AO82" i="40"/>
  <c r="AN82" i="40"/>
  <c r="AP81" i="40"/>
  <c r="AO81" i="40"/>
  <c r="AN81" i="40"/>
  <c r="AP80" i="40"/>
  <c r="AO80" i="40"/>
  <c r="AN80" i="40"/>
  <c r="AP79" i="40"/>
  <c r="AO79" i="40"/>
  <c r="AN79" i="40"/>
  <c r="AP78" i="40"/>
  <c r="AO78" i="40"/>
  <c r="AN78" i="40"/>
  <c r="AP77" i="40"/>
  <c r="AO77" i="40"/>
  <c r="AN77" i="40"/>
  <c r="AP76" i="40"/>
  <c r="AO76" i="40"/>
  <c r="AN76" i="40"/>
  <c r="AP75" i="40"/>
  <c r="AO75" i="40"/>
  <c r="AN75" i="40"/>
  <c r="AP74" i="40"/>
  <c r="AO74" i="40"/>
  <c r="AN74" i="40"/>
  <c r="AP73" i="40"/>
  <c r="AO73" i="40"/>
  <c r="AN73" i="40"/>
  <c r="AP72" i="40"/>
  <c r="AO72" i="40"/>
  <c r="AN72" i="40"/>
  <c r="AP71" i="40"/>
  <c r="AO71" i="40"/>
  <c r="AN71" i="40"/>
  <c r="AP70" i="40"/>
  <c r="AO70" i="40"/>
  <c r="AN70" i="40"/>
  <c r="AP69" i="40"/>
  <c r="AO69" i="40"/>
  <c r="AN69" i="40"/>
  <c r="AP68" i="40"/>
  <c r="AO68" i="40"/>
  <c r="AN68" i="40"/>
  <c r="AP67" i="40"/>
  <c r="AO67" i="40"/>
  <c r="AN67" i="40"/>
  <c r="AP66" i="40"/>
  <c r="AO66" i="40"/>
  <c r="AN66" i="40"/>
  <c r="AP65" i="40"/>
  <c r="AO65" i="40"/>
  <c r="AN65" i="40"/>
  <c r="AP64" i="40"/>
  <c r="AO64" i="40"/>
  <c r="AN64" i="40"/>
  <c r="AP63" i="40"/>
  <c r="AO63" i="40"/>
  <c r="AN63" i="40"/>
  <c r="AP62" i="40"/>
  <c r="AO62" i="40"/>
  <c r="AN62" i="40"/>
  <c r="AP61" i="40"/>
  <c r="AO61" i="40"/>
  <c r="AN61" i="40"/>
  <c r="AP60" i="40"/>
  <c r="AO60" i="40"/>
  <c r="AN60" i="40"/>
  <c r="AP59" i="40"/>
  <c r="AO59" i="40"/>
  <c r="AN59" i="40"/>
  <c r="AP58" i="40"/>
  <c r="AO58" i="40"/>
  <c r="AN58" i="40"/>
  <c r="AP57" i="40"/>
  <c r="AO57" i="40"/>
  <c r="AN57" i="40"/>
  <c r="AP56" i="40"/>
  <c r="AO56" i="40"/>
  <c r="AN56" i="40"/>
  <c r="AP55" i="40"/>
  <c r="AO55" i="40"/>
  <c r="AN55" i="40"/>
  <c r="AP54" i="40"/>
  <c r="AO54" i="40"/>
  <c r="AN54" i="40"/>
  <c r="AP53" i="40"/>
  <c r="AO53" i="40"/>
  <c r="AN53" i="40"/>
  <c r="AP52" i="40"/>
  <c r="AO52" i="40"/>
  <c r="AN52" i="40"/>
  <c r="AP51" i="40"/>
  <c r="AO51" i="40"/>
  <c r="AN51" i="40"/>
  <c r="AP50" i="40"/>
  <c r="AO50" i="40"/>
  <c r="AN50" i="40"/>
  <c r="AP49" i="40"/>
  <c r="AO49" i="40"/>
  <c r="AN49" i="40"/>
  <c r="AP48" i="40"/>
  <c r="AO48" i="40"/>
  <c r="AN48" i="40"/>
  <c r="AP47" i="40"/>
  <c r="AO47" i="40"/>
  <c r="AN47" i="40"/>
  <c r="AP46" i="40"/>
  <c r="AO46" i="40"/>
  <c r="AN46" i="40"/>
  <c r="AP45" i="40"/>
  <c r="AO45" i="40"/>
  <c r="AN45" i="40"/>
  <c r="AP44" i="40"/>
  <c r="AO44" i="40"/>
  <c r="AN44" i="40"/>
  <c r="AP43" i="40"/>
  <c r="AO43" i="40"/>
  <c r="AN43" i="40"/>
  <c r="AP42" i="40"/>
  <c r="AO42" i="40"/>
  <c r="AN42" i="40"/>
  <c r="AP41" i="40"/>
  <c r="AO41" i="40"/>
  <c r="AN41" i="40"/>
  <c r="AP40" i="40"/>
  <c r="AO40" i="40"/>
  <c r="AN40" i="40"/>
  <c r="AP39" i="40"/>
  <c r="AO39" i="40"/>
  <c r="AN39" i="40"/>
  <c r="AP38" i="40"/>
  <c r="AO38" i="40"/>
  <c r="AN38" i="40"/>
  <c r="AP37" i="40"/>
  <c r="AO37" i="40"/>
  <c r="AN37" i="40"/>
  <c r="AP36" i="40"/>
  <c r="AO36" i="40"/>
  <c r="AN36" i="40"/>
  <c r="AP35" i="40"/>
  <c r="AO35" i="40"/>
  <c r="AN35" i="40"/>
  <c r="AP34" i="40"/>
  <c r="AO34" i="40"/>
  <c r="AN34" i="40"/>
  <c r="AP33" i="40"/>
  <c r="AO33" i="40"/>
  <c r="AN33" i="40"/>
  <c r="AP32" i="40"/>
  <c r="AO32" i="40"/>
  <c r="AN32" i="40"/>
  <c r="AP31" i="40"/>
  <c r="AO31" i="40"/>
  <c r="AN31" i="40"/>
  <c r="AP30" i="40"/>
  <c r="AO30" i="40"/>
  <c r="AN30" i="40"/>
  <c r="AP29" i="40"/>
  <c r="AO29" i="40"/>
  <c r="AN29" i="40"/>
  <c r="AP28" i="40"/>
  <c r="AO28" i="40"/>
  <c r="AN28" i="40"/>
  <c r="AP27" i="40"/>
  <c r="AO27" i="40"/>
  <c r="AN27" i="40"/>
  <c r="AP26" i="40"/>
  <c r="AO26" i="40"/>
  <c r="AN26" i="40"/>
  <c r="AP25" i="40"/>
  <c r="AO25" i="40"/>
  <c r="AN25" i="40"/>
  <c r="AP24" i="40"/>
  <c r="AO24" i="40"/>
  <c r="AN24" i="40"/>
  <c r="AP23" i="40"/>
  <c r="AO23" i="40"/>
  <c r="AN23" i="40"/>
  <c r="AP22" i="40"/>
  <c r="AO22" i="40"/>
  <c r="AN22" i="40"/>
  <c r="AP21" i="40"/>
  <c r="AO21" i="40"/>
  <c r="AN21" i="40"/>
  <c r="AP20" i="40"/>
  <c r="AO20" i="40"/>
  <c r="AN20" i="40"/>
  <c r="AP19" i="40"/>
  <c r="AO19" i="40"/>
  <c r="AN19" i="40"/>
  <c r="AP18" i="40"/>
  <c r="AO18" i="40"/>
  <c r="AN18" i="40"/>
  <c r="AP17" i="40"/>
  <c r="AO17" i="40"/>
  <c r="AN17" i="40"/>
  <c r="AP16" i="40"/>
  <c r="AO16" i="40"/>
  <c r="AN16" i="40"/>
  <c r="AP15" i="40"/>
  <c r="AO15" i="40"/>
  <c r="AN15" i="40"/>
  <c r="AP14" i="40"/>
  <c r="AO14" i="40"/>
  <c r="AN14" i="40"/>
  <c r="AP13" i="40"/>
  <c r="AO13" i="40"/>
  <c r="AN13" i="40"/>
  <c r="AP12" i="40"/>
  <c r="AO12" i="40"/>
  <c r="AN12" i="40"/>
  <c r="AP11" i="40"/>
  <c r="AO11" i="40"/>
  <c r="AN11" i="40"/>
  <c r="AP10" i="40"/>
  <c r="AO10" i="40"/>
  <c r="AN10" i="40"/>
  <c r="AP9" i="40"/>
  <c r="AO9" i="40"/>
  <c r="AN9" i="40"/>
  <c r="AP8" i="40"/>
  <c r="AO8" i="40"/>
  <c r="AN8" i="40"/>
  <c r="AP7" i="40"/>
  <c r="AO7" i="40"/>
  <c r="AN7" i="40"/>
  <c r="AN93" i="40" s="1"/>
  <c r="AP6" i="40"/>
  <c r="AO6" i="40"/>
  <c r="AO93" i="40" s="1"/>
  <c r="AN6" i="40"/>
  <c r="AP5" i="40"/>
  <c r="AO5" i="40"/>
  <c r="AN5" i="40"/>
  <c r="AM93" i="40"/>
  <c r="AL93" i="40"/>
  <c r="AP92" i="39"/>
  <c r="AO92" i="39"/>
  <c r="AN92" i="39"/>
  <c r="AP91" i="39"/>
  <c r="AO91" i="39"/>
  <c r="AN91" i="39"/>
  <c r="AP90" i="39"/>
  <c r="AO90" i="39"/>
  <c r="AN90" i="39"/>
  <c r="AP89" i="39"/>
  <c r="AO89" i="39"/>
  <c r="AN89" i="39"/>
  <c r="AP88" i="39"/>
  <c r="AO88" i="39"/>
  <c r="AN88" i="39"/>
  <c r="AP87" i="39"/>
  <c r="AO87" i="39"/>
  <c r="AN87" i="39"/>
  <c r="AP86" i="39"/>
  <c r="AO86" i="39"/>
  <c r="AN86" i="39"/>
  <c r="AP85" i="39"/>
  <c r="AO85" i="39"/>
  <c r="AN85" i="39"/>
  <c r="AP84" i="39"/>
  <c r="AO84" i="39"/>
  <c r="AN84" i="39"/>
  <c r="AP83" i="39"/>
  <c r="AO83" i="39"/>
  <c r="AN83" i="39"/>
  <c r="AP82" i="39"/>
  <c r="AO82" i="39"/>
  <c r="AN82" i="39"/>
  <c r="AP81" i="39"/>
  <c r="AO81" i="39"/>
  <c r="AN81" i="39"/>
  <c r="AP80" i="39"/>
  <c r="AO80" i="39"/>
  <c r="AN80" i="39"/>
  <c r="AP79" i="39"/>
  <c r="AO79" i="39"/>
  <c r="AN79" i="39"/>
  <c r="AP78" i="39"/>
  <c r="AO78" i="39"/>
  <c r="AN78" i="39"/>
  <c r="AP77" i="39"/>
  <c r="AO77" i="39"/>
  <c r="AN77" i="39"/>
  <c r="AP76" i="39"/>
  <c r="AO76" i="39"/>
  <c r="AN76" i="39"/>
  <c r="AP75" i="39"/>
  <c r="AO75" i="39"/>
  <c r="AN75" i="39"/>
  <c r="AP74" i="39"/>
  <c r="AO74" i="39"/>
  <c r="AN74" i="39"/>
  <c r="AP73" i="39"/>
  <c r="AO73" i="39"/>
  <c r="AN73" i="39"/>
  <c r="AP72" i="39"/>
  <c r="AO72" i="39"/>
  <c r="AN72" i="39"/>
  <c r="AP71" i="39"/>
  <c r="AO71" i="39"/>
  <c r="AN71" i="39"/>
  <c r="AP70" i="39"/>
  <c r="AO70" i="39"/>
  <c r="AN70" i="39"/>
  <c r="AP69" i="39"/>
  <c r="AO69" i="39"/>
  <c r="AN69" i="39"/>
  <c r="AP68" i="39"/>
  <c r="AO68" i="39"/>
  <c r="AN68" i="39"/>
  <c r="AP67" i="39"/>
  <c r="AO67" i="39"/>
  <c r="AN67" i="39"/>
  <c r="AP66" i="39"/>
  <c r="AO66" i="39"/>
  <c r="AN66" i="39"/>
  <c r="AP65" i="39"/>
  <c r="AO65" i="39"/>
  <c r="AN65" i="39"/>
  <c r="AP64" i="39"/>
  <c r="AO64" i="39"/>
  <c r="AN64" i="39"/>
  <c r="AP63" i="39"/>
  <c r="AO63" i="39"/>
  <c r="AN63" i="39"/>
  <c r="AP62" i="39"/>
  <c r="AO62" i="39"/>
  <c r="AN62" i="39"/>
  <c r="AP61" i="39"/>
  <c r="AO61" i="39"/>
  <c r="AN61" i="39"/>
  <c r="AP60" i="39"/>
  <c r="AO60" i="39"/>
  <c r="AN60" i="39"/>
  <c r="AP59" i="39"/>
  <c r="AO59" i="39"/>
  <c r="AN59" i="39"/>
  <c r="AP58" i="39"/>
  <c r="AO58" i="39"/>
  <c r="AN58" i="39"/>
  <c r="AP57" i="39"/>
  <c r="AO57" i="39"/>
  <c r="AN57" i="39"/>
  <c r="AP56" i="39"/>
  <c r="AO56" i="39"/>
  <c r="AN56" i="39"/>
  <c r="AP55" i="39"/>
  <c r="AO55" i="39"/>
  <c r="AN55" i="39"/>
  <c r="AP54" i="39"/>
  <c r="AO54" i="39"/>
  <c r="AN54" i="39"/>
  <c r="AP53" i="39"/>
  <c r="AO53" i="39"/>
  <c r="AN53" i="39"/>
  <c r="AP52" i="39"/>
  <c r="AO52" i="39"/>
  <c r="AN52" i="39"/>
  <c r="AP51" i="39"/>
  <c r="AO51" i="39"/>
  <c r="AN51" i="39"/>
  <c r="AP50" i="39"/>
  <c r="AO50" i="39"/>
  <c r="AN50" i="39"/>
  <c r="AP49" i="39"/>
  <c r="AO49" i="39"/>
  <c r="AN49" i="39"/>
  <c r="AP48" i="39"/>
  <c r="AO48" i="39"/>
  <c r="AN48" i="39"/>
  <c r="AP47" i="39"/>
  <c r="AO47" i="39"/>
  <c r="AN47" i="39"/>
  <c r="AP46" i="39"/>
  <c r="AO46" i="39"/>
  <c r="AN46" i="39"/>
  <c r="AP45" i="39"/>
  <c r="AO45" i="39"/>
  <c r="AN45" i="39"/>
  <c r="AP44" i="39"/>
  <c r="AO44" i="39"/>
  <c r="AN44" i="39"/>
  <c r="AP43" i="39"/>
  <c r="AO43" i="39"/>
  <c r="AN43" i="39"/>
  <c r="AP42" i="39"/>
  <c r="AO42" i="39"/>
  <c r="AN42" i="39"/>
  <c r="AP41" i="39"/>
  <c r="AO41" i="39"/>
  <c r="AN41" i="39"/>
  <c r="AP40" i="39"/>
  <c r="AO40" i="39"/>
  <c r="AN40" i="39"/>
  <c r="AP39" i="39"/>
  <c r="AO39" i="39"/>
  <c r="AN39" i="39"/>
  <c r="AP38" i="39"/>
  <c r="AO38" i="39"/>
  <c r="AN38" i="39"/>
  <c r="AP37" i="39"/>
  <c r="AO37" i="39"/>
  <c r="AN37" i="39"/>
  <c r="AP36" i="39"/>
  <c r="AO36" i="39"/>
  <c r="AN36" i="39"/>
  <c r="AP35" i="39"/>
  <c r="AO35" i="39"/>
  <c r="AN35" i="39"/>
  <c r="AP34" i="39"/>
  <c r="AO34" i="39"/>
  <c r="AN34" i="39"/>
  <c r="AP33" i="39"/>
  <c r="AO33" i="39"/>
  <c r="AN33" i="39"/>
  <c r="AP32" i="39"/>
  <c r="AO32" i="39"/>
  <c r="AN32" i="39"/>
  <c r="AP31" i="39"/>
  <c r="AO31" i="39"/>
  <c r="AN31" i="39"/>
  <c r="AP30" i="39"/>
  <c r="AO30" i="39"/>
  <c r="AN30" i="39"/>
  <c r="AP29" i="39"/>
  <c r="AO29" i="39"/>
  <c r="AN29" i="39"/>
  <c r="AP28" i="39"/>
  <c r="AO28" i="39"/>
  <c r="AN28" i="39"/>
  <c r="AP27" i="39"/>
  <c r="AO27" i="39"/>
  <c r="AN27" i="39"/>
  <c r="AP26" i="39"/>
  <c r="AO26" i="39"/>
  <c r="AN26" i="39"/>
  <c r="AP25" i="39"/>
  <c r="AO25" i="39"/>
  <c r="AN25" i="39"/>
  <c r="AP24" i="39"/>
  <c r="AO24" i="39"/>
  <c r="AN24" i="39"/>
  <c r="AP23" i="39"/>
  <c r="AO23" i="39"/>
  <c r="AN23" i="39"/>
  <c r="AP22" i="39"/>
  <c r="AO22" i="39"/>
  <c r="AN22" i="39"/>
  <c r="AP21" i="39"/>
  <c r="AO21" i="39"/>
  <c r="AN21" i="39"/>
  <c r="AP20" i="39"/>
  <c r="AO20" i="39"/>
  <c r="AN20" i="39"/>
  <c r="AP19" i="39"/>
  <c r="AO19" i="39"/>
  <c r="AN19" i="39"/>
  <c r="AP18" i="39"/>
  <c r="AO18" i="39"/>
  <c r="AN18" i="39"/>
  <c r="AP17" i="39"/>
  <c r="AO17" i="39"/>
  <c r="AN17" i="39"/>
  <c r="AP16" i="39"/>
  <c r="AO16" i="39"/>
  <c r="AN16" i="39"/>
  <c r="AP15" i="39"/>
  <c r="AO15" i="39"/>
  <c r="AN15" i="39"/>
  <c r="AP14" i="39"/>
  <c r="AO14" i="39"/>
  <c r="AN14" i="39"/>
  <c r="AP13" i="39"/>
  <c r="AO13" i="39"/>
  <c r="AN13" i="39"/>
  <c r="AP12" i="39"/>
  <c r="AO12" i="39"/>
  <c r="AN12" i="39"/>
  <c r="AP11" i="39"/>
  <c r="AO11" i="39"/>
  <c r="AN11" i="39"/>
  <c r="AP10" i="39"/>
  <c r="AO10" i="39"/>
  <c r="AN10" i="39"/>
  <c r="AP9" i="39"/>
  <c r="AO9" i="39"/>
  <c r="AN9" i="39"/>
  <c r="AP8" i="39"/>
  <c r="AO8" i="39"/>
  <c r="AN8" i="39"/>
  <c r="AP7" i="39"/>
  <c r="AO7" i="39"/>
  <c r="AN7" i="39"/>
  <c r="AP6" i="39"/>
  <c r="AO6" i="39"/>
  <c r="AO93" i="39" s="1"/>
  <c r="AN6" i="39"/>
  <c r="AP5" i="39"/>
  <c r="AP93" i="39" s="1"/>
  <c r="AO5" i="39"/>
  <c r="AN5" i="39"/>
  <c r="AM93" i="39"/>
  <c r="AL93" i="39"/>
  <c r="AP92" i="38"/>
  <c r="AO92" i="38"/>
  <c r="AN92" i="38"/>
  <c r="AP91" i="38"/>
  <c r="AO91" i="38"/>
  <c r="AN91" i="38"/>
  <c r="AP90" i="38"/>
  <c r="AO90" i="38"/>
  <c r="AN90" i="38"/>
  <c r="AP89" i="38"/>
  <c r="AO89" i="38"/>
  <c r="AN89" i="38"/>
  <c r="AP88" i="38"/>
  <c r="AO88" i="38"/>
  <c r="AN88" i="38"/>
  <c r="AP87" i="38"/>
  <c r="AO87" i="38"/>
  <c r="AN87" i="38"/>
  <c r="AP86" i="38"/>
  <c r="AO86" i="38"/>
  <c r="AN86" i="38"/>
  <c r="AP85" i="38"/>
  <c r="AO85" i="38"/>
  <c r="AN85" i="38"/>
  <c r="AP84" i="38"/>
  <c r="AO84" i="38"/>
  <c r="AN84" i="38"/>
  <c r="AP83" i="38"/>
  <c r="AO83" i="38"/>
  <c r="AN83" i="38"/>
  <c r="AP82" i="38"/>
  <c r="AO82" i="38"/>
  <c r="AN82" i="38"/>
  <c r="AP81" i="38"/>
  <c r="AO81" i="38"/>
  <c r="AN81" i="38"/>
  <c r="AP80" i="38"/>
  <c r="AO80" i="38"/>
  <c r="AN80" i="38"/>
  <c r="AP79" i="38"/>
  <c r="AO79" i="38"/>
  <c r="AN79" i="38"/>
  <c r="AP78" i="38"/>
  <c r="AO78" i="38"/>
  <c r="AN78" i="38"/>
  <c r="AP77" i="38"/>
  <c r="AO77" i="38"/>
  <c r="AN77" i="38"/>
  <c r="AP76" i="38"/>
  <c r="AO76" i="38"/>
  <c r="AN76" i="38"/>
  <c r="AP75" i="38"/>
  <c r="AO75" i="38"/>
  <c r="AN75" i="38"/>
  <c r="AP74" i="38"/>
  <c r="AO74" i="38"/>
  <c r="AN74" i="38"/>
  <c r="AP73" i="38"/>
  <c r="AO73" i="38"/>
  <c r="AN73" i="38"/>
  <c r="AP72" i="38"/>
  <c r="AO72" i="38"/>
  <c r="AN72" i="38"/>
  <c r="AP71" i="38"/>
  <c r="AO71" i="38"/>
  <c r="AN71" i="38"/>
  <c r="AP70" i="38"/>
  <c r="AO70" i="38"/>
  <c r="AN70" i="38"/>
  <c r="AP69" i="38"/>
  <c r="AO69" i="38"/>
  <c r="AN69" i="38"/>
  <c r="AP68" i="38"/>
  <c r="AO68" i="38"/>
  <c r="AN68" i="38"/>
  <c r="AP67" i="38"/>
  <c r="AO67" i="38"/>
  <c r="AN67" i="38"/>
  <c r="AP66" i="38"/>
  <c r="AO66" i="38"/>
  <c r="AN66" i="38"/>
  <c r="AP65" i="38"/>
  <c r="AO65" i="38"/>
  <c r="AN65" i="38"/>
  <c r="AP64" i="38"/>
  <c r="AO64" i="38"/>
  <c r="AN64" i="38"/>
  <c r="AP63" i="38"/>
  <c r="AO63" i="38"/>
  <c r="AN63" i="38"/>
  <c r="AP62" i="38"/>
  <c r="AO62" i="38"/>
  <c r="AN62" i="38"/>
  <c r="AP61" i="38"/>
  <c r="AO61" i="38"/>
  <c r="AN61" i="38"/>
  <c r="AP60" i="38"/>
  <c r="AO60" i="38"/>
  <c r="AN60" i="38"/>
  <c r="AP59" i="38"/>
  <c r="AO59" i="38"/>
  <c r="AN59" i="38"/>
  <c r="AP58" i="38"/>
  <c r="AO58" i="38"/>
  <c r="AN58" i="38"/>
  <c r="AP57" i="38"/>
  <c r="AO57" i="38"/>
  <c r="AN57" i="38"/>
  <c r="AP56" i="38"/>
  <c r="AO56" i="38"/>
  <c r="AN56" i="38"/>
  <c r="AP55" i="38"/>
  <c r="AO55" i="38"/>
  <c r="AN55" i="38"/>
  <c r="AP54" i="38"/>
  <c r="AO54" i="38"/>
  <c r="AN54" i="38"/>
  <c r="AP53" i="38"/>
  <c r="AO53" i="38"/>
  <c r="AN53" i="38"/>
  <c r="AP52" i="38"/>
  <c r="AO52" i="38"/>
  <c r="AN52" i="38"/>
  <c r="AP51" i="38"/>
  <c r="AO51" i="38"/>
  <c r="AN51" i="38"/>
  <c r="AP50" i="38"/>
  <c r="AO50" i="38"/>
  <c r="AN50" i="38"/>
  <c r="AP49" i="38"/>
  <c r="AO49" i="38"/>
  <c r="AN49" i="38"/>
  <c r="AP48" i="38"/>
  <c r="AO48" i="38"/>
  <c r="AN48" i="38"/>
  <c r="AP47" i="38"/>
  <c r="AO47" i="38"/>
  <c r="AN47" i="38"/>
  <c r="AP46" i="38"/>
  <c r="AO46" i="38"/>
  <c r="AN46" i="38"/>
  <c r="AP45" i="38"/>
  <c r="AO45" i="38"/>
  <c r="AN45" i="38"/>
  <c r="AP44" i="38"/>
  <c r="AO44" i="38"/>
  <c r="AN44" i="38"/>
  <c r="AP43" i="38"/>
  <c r="AO43" i="38"/>
  <c r="AN43" i="38"/>
  <c r="AP42" i="38"/>
  <c r="AO42" i="38"/>
  <c r="AN42" i="38"/>
  <c r="AP41" i="38"/>
  <c r="AO41" i="38"/>
  <c r="AN41" i="38"/>
  <c r="AP40" i="38"/>
  <c r="AO40" i="38"/>
  <c r="AN40" i="38"/>
  <c r="AP39" i="38"/>
  <c r="AO39" i="38"/>
  <c r="AN39" i="38"/>
  <c r="AP38" i="38"/>
  <c r="AO38" i="38"/>
  <c r="AN38" i="38"/>
  <c r="AP37" i="38"/>
  <c r="AO37" i="38"/>
  <c r="AN37" i="38"/>
  <c r="AP36" i="38"/>
  <c r="AO36" i="38"/>
  <c r="AN36" i="38"/>
  <c r="AP35" i="38"/>
  <c r="AO35" i="38"/>
  <c r="AN35" i="38"/>
  <c r="AP34" i="38"/>
  <c r="AO34" i="38"/>
  <c r="AN34" i="38"/>
  <c r="AP33" i="38"/>
  <c r="AO33" i="38"/>
  <c r="AN33" i="38"/>
  <c r="AP32" i="38"/>
  <c r="AO32" i="38"/>
  <c r="AN32" i="38"/>
  <c r="AP31" i="38"/>
  <c r="AO31" i="38"/>
  <c r="AN31" i="38"/>
  <c r="AP30" i="38"/>
  <c r="AO30" i="38"/>
  <c r="AN30" i="38"/>
  <c r="AP29" i="38"/>
  <c r="AO29" i="38"/>
  <c r="AN29" i="38"/>
  <c r="AP28" i="38"/>
  <c r="AO28" i="38"/>
  <c r="AN28" i="38"/>
  <c r="AP27" i="38"/>
  <c r="AO27" i="38"/>
  <c r="AN27" i="38"/>
  <c r="AP26" i="38"/>
  <c r="AO26" i="38"/>
  <c r="AN26" i="38"/>
  <c r="AP25" i="38"/>
  <c r="AO25" i="38"/>
  <c r="AN25" i="38"/>
  <c r="AP24" i="38"/>
  <c r="AO24" i="38"/>
  <c r="AN24" i="38"/>
  <c r="AP23" i="38"/>
  <c r="AO23" i="38"/>
  <c r="AN23" i="38"/>
  <c r="AP22" i="38"/>
  <c r="AO22" i="38"/>
  <c r="AN22" i="38"/>
  <c r="AP21" i="38"/>
  <c r="AO21" i="38"/>
  <c r="AN21" i="38"/>
  <c r="AP20" i="38"/>
  <c r="AO20" i="38"/>
  <c r="AN20" i="38"/>
  <c r="AP19" i="38"/>
  <c r="AO19" i="38"/>
  <c r="AN19" i="38"/>
  <c r="AP18" i="38"/>
  <c r="AO18" i="38"/>
  <c r="AN18" i="38"/>
  <c r="AP17" i="38"/>
  <c r="AO17" i="38"/>
  <c r="AN17" i="38"/>
  <c r="AP16" i="38"/>
  <c r="AO16" i="38"/>
  <c r="AN16" i="38"/>
  <c r="AP15" i="38"/>
  <c r="AO15" i="38"/>
  <c r="AN15" i="38"/>
  <c r="AP14" i="38"/>
  <c r="AO14" i="38"/>
  <c r="AN14" i="38"/>
  <c r="AP13" i="38"/>
  <c r="AO13" i="38"/>
  <c r="AN13" i="38"/>
  <c r="AP12" i="38"/>
  <c r="AO12" i="38"/>
  <c r="AN12" i="38"/>
  <c r="AP11" i="38"/>
  <c r="AO11" i="38"/>
  <c r="AN11" i="38"/>
  <c r="AP10" i="38"/>
  <c r="AO10" i="38"/>
  <c r="AN10" i="38"/>
  <c r="AP9" i="38"/>
  <c r="AO9" i="38"/>
  <c r="AN9" i="38"/>
  <c r="AP8" i="38"/>
  <c r="AO8" i="38"/>
  <c r="AN8" i="38"/>
  <c r="AP7" i="38"/>
  <c r="AO7" i="38"/>
  <c r="AN7" i="38"/>
  <c r="AN93" i="38" s="1"/>
  <c r="AP6" i="38"/>
  <c r="AO6" i="38"/>
  <c r="AO93" i="38" s="1"/>
  <c r="AN6" i="38"/>
  <c r="AP5" i="38"/>
  <c r="AO5" i="38"/>
  <c r="AN5" i="38"/>
  <c r="AM93" i="38"/>
  <c r="AL93" i="38"/>
  <c r="AP92" i="37"/>
  <c r="AO92" i="37"/>
  <c r="AN92" i="37"/>
  <c r="AP91" i="37"/>
  <c r="AO91" i="37"/>
  <c r="AN91" i="37"/>
  <c r="AP90" i="37"/>
  <c r="AO90" i="37"/>
  <c r="AN90" i="37"/>
  <c r="AP89" i="37"/>
  <c r="AO89" i="37"/>
  <c r="AN89" i="37"/>
  <c r="AP88" i="37"/>
  <c r="AO88" i="37"/>
  <c r="AN88" i="37"/>
  <c r="AP87" i="37"/>
  <c r="AO87" i="37"/>
  <c r="AN87" i="37"/>
  <c r="AP86" i="37"/>
  <c r="AO86" i="37"/>
  <c r="AN86" i="37"/>
  <c r="AP85" i="37"/>
  <c r="AO85" i="37"/>
  <c r="AN85" i="37"/>
  <c r="AP84" i="37"/>
  <c r="AO84" i="37"/>
  <c r="AN84" i="37"/>
  <c r="AP83" i="37"/>
  <c r="AO83" i="37"/>
  <c r="AN83" i="37"/>
  <c r="AP82" i="37"/>
  <c r="AO82" i="37"/>
  <c r="AN82" i="37"/>
  <c r="AP81" i="37"/>
  <c r="AO81" i="37"/>
  <c r="AN81" i="37"/>
  <c r="AP80" i="37"/>
  <c r="AO80" i="37"/>
  <c r="AN80" i="37"/>
  <c r="AP79" i="37"/>
  <c r="AO79" i="37"/>
  <c r="AN79" i="37"/>
  <c r="AP78" i="37"/>
  <c r="AO78" i="37"/>
  <c r="AN78" i="37"/>
  <c r="AP77" i="37"/>
  <c r="AO77" i="37"/>
  <c r="AN77" i="37"/>
  <c r="AP76" i="37"/>
  <c r="AO76" i="37"/>
  <c r="AN76" i="37"/>
  <c r="AP75" i="37"/>
  <c r="AO75" i="37"/>
  <c r="AN75" i="37"/>
  <c r="AP74" i="37"/>
  <c r="AO74" i="37"/>
  <c r="AN74" i="37"/>
  <c r="AP73" i="37"/>
  <c r="AO73" i="37"/>
  <c r="AN73" i="37"/>
  <c r="AP72" i="37"/>
  <c r="AO72" i="37"/>
  <c r="AN72" i="37"/>
  <c r="AP71" i="37"/>
  <c r="AO71" i="37"/>
  <c r="AN71" i="37"/>
  <c r="AP70" i="37"/>
  <c r="AO70" i="37"/>
  <c r="AN70" i="37"/>
  <c r="AP69" i="37"/>
  <c r="AO69" i="37"/>
  <c r="AN69" i="37"/>
  <c r="AP68" i="37"/>
  <c r="AO68" i="37"/>
  <c r="AN68" i="37"/>
  <c r="AP67" i="37"/>
  <c r="AO67" i="37"/>
  <c r="AN67" i="37"/>
  <c r="AP66" i="37"/>
  <c r="AO66" i="37"/>
  <c r="AN66" i="37"/>
  <c r="AP65" i="37"/>
  <c r="AO65" i="37"/>
  <c r="AN65" i="37"/>
  <c r="AP64" i="37"/>
  <c r="AO64" i="37"/>
  <c r="AN64" i="37"/>
  <c r="AP63" i="37"/>
  <c r="AO63" i="37"/>
  <c r="AN63" i="37"/>
  <c r="AP62" i="37"/>
  <c r="AO62" i="37"/>
  <c r="AN62" i="37"/>
  <c r="AP61" i="37"/>
  <c r="AO61" i="37"/>
  <c r="AN61" i="37"/>
  <c r="AP60" i="37"/>
  <c r="AO60" i="37"/>
  <c r="AN60" i="37"/>
  <c r="AP59" i="37"/>
  <c r="AO59" i="37"/>
  <c r="AN59" i="37"/>
  <c r="AP58" i="37"/>
  <c r="AO58" i="37"/>
  <c r="AN58" i="37"/>
  <c r="AP57" i="37"/>
  <c r="AO57" i="37"/>
  <c r="AN57" i="37"/>
  <c r="AP56" i="37"/>
  <c r="AO56" i="37"/>
  <c r="AN56" i="37"/>
  <c r="AP55" i="37"/>
  <c r="AO55" i="37"/>
  <c r="AN55" i="37"/>
  <c r="AP54" i="37"/>
  <c r="AO54" i="37"/>
  <c r="AN54" i="37"/>
  <c r="AP53" i="37"/>
  <c r="AO53" i="37"/>
  <c r="AN53" i="37"/>
  <c r="AP52" i="37"/>
  <c r="AO52" i="37"/>
  <c r="AN52" i="37"/>
  <c r="AP51" i="37"/>
  <c r="AO51" i="37"/>
  <c r="AN51" i="37"/>
  <c r="AP50" i="37"/>
  <c r="AO50" i="37"/>
  <c r="AN50" i="37"/>
  <c r="AP49" i="37"/>
  <c r="AO49" i="37"/>
  <c r="AN49" i="37"/>
  <c r="AP48" i="37"/>
  <c r="AO48" i="37"/>
  <c r="AN48" i="37"/>
  <c r="AP47" i="37"/>
  <c r="AO47" i="37"/>
  <c r="AN47" i="37"/>
  <c r="AP46" i="37"/>
  <c r="AO46" i="37"/>
  <c r="AN46" i="37"/>
  <c r="AP45" i="37"/>
  <c r="AO45" i="37"/>
  <c r="AN45" i="37"/>
  <c r="AP44" i="37"/>
  <c r="AO44" i="37"/>
  <c r="AN44" i="37"/>
  <c r="AP43" i="37"/>
  <c r="AO43" i="37"/>
  <c r="AN43" i="37"/>
  <c r="AP42" i="37"/>
  <c r="AO42" i="37"/>
  <c r="AN42" i="37"/>
  <c r="AP41" i="37"/>
  <c r="AO41" i="37"/>
  <c r="AN41" i="37"/>
  <c r="AP40" i="37"/>
  <c r="AO40" i="37"/>
  <c r="AN40" i="37"/>
  <c r="AP39" i="37"/>
  <c r="AO39" i="37"/>
  <c r="AN39" i="37"/>
  <c r="AP38" i="37"/>
  <c r="AO38" i="37"/>
  <c r="AN38" i="37"/>
  <c r="AP37" i="37"/>
  <c r="AO37" i="37"/>
  <c r="AN37" i="37"/>
  <c r="AP36" i="37"/>
  <c r="AO36" i="37"/>
  <c r="AN36" i="37"/>
  <c r="AP35" i="37"/>
  <c r="AO35" i="37"/>
  <c r="AN35" i="37"/>
  <c r="AP34" i="37"/>
  <c r="AO34" i="37"/>
  <c r="AN34" i="37"/>
  <c r="AP33" i="37"/>
  <c r="AO33" i="37"/>
  <c r="AN33" i="37"/>
  <c r="AP32" i="37"/>
  <c r="AO32" i="37"/>
  <c r="AN32" i="37"/>
  <c r="AP31" i="37"/>
  <c r="AO31" i="37"/>
  <c r="AN31" i="37"/>
  <c r="AP30" i="37"/>
  <c r="AO30" i="37"/>
  <c r="AN30" i="37"/>
  <c r="AP29" i="37"/>
  <c r="AO29" i="37"/>
  <c r="AN29" i="37"/>
  <c r="AP28" i="37"/>
  <c r="AO28" i="37"/>
  <c r="AN28" i="37"/>
  <c r="AP27" i="37"/>
  <c r="AO27" i="37"/>
  <c r="AN27" i="37"/>
  <c r="AP26" i="37"/>
  <c r="AO26" i="37"/>
  <c r="AN26" i="37"/>
  <c r="AP25" i="37"/>
  <c r="AO25" i="37"/>
  <c r="AN25" i="37"/>
  <c r="AP24" i="37"/>
  <c r="AO24" i="37"/>
  <c r="AN24" i="37"/>
  <c r="AP23" i="37"/>
  <c r="AO23" i="37"/>
  <c r="AN23" i="37"/>
  <c r="AP22" i="37"/>
  <c r="AO22" i="37"/>
  <c r="AN22" i="37"/>
  <c r="AP21" i="37"/>
  <c r="AO21" i="37"/>
  <c r="AN21" i="37"/>
  <c r="AP20" i="37"/>
  <c r="AO20" i="37"/>
  <c r="AN20" i="37"/>
  <c r="AP19" i="37"/>
  <c r="AO19" i="37"/>
  <c r="AN19" i="37"/>
  <c r="AP18" i="37"/>
  <c r="AO18" i="37"/>
  <c r="AN18" i="37"/>
  <c r="AP17" i="37"/>
  <c r="AO17" i="37"/>
  <c r="AN17" i="37"/>
  <c r="AP16" i="37"/>
  <c r="AO16" i="37"/>
  <c r="AN16" i="37"/>
  <c r="AP15" i="37"/>
  <c r="AO15" i="37"/>
  <c r="AN15" i="37"/>
  <c r="AP14" i="37"/>
  <c r="AO14" i="37"/>
  <c r="AN14" i="37"/>
  <c r="AP13" i="37"/>
  <c r="AO13" i="37"/>
  <c r="AN13" i="37"/>
  <c r="AP12" i="37"/>
  <c r="AO12" i="37"/>
  <c r="AN12" i="37"/>
  <c r="AP11" i="37"/>
  <c r="AO11" i="37"/>
  <c r="AN11" i="37"/>
  <c r="AP10" i="37"/>
  <c r="AO10" i="37"/>
  <c r="AN10" i="37"/>
  <c r="AP9" i="37"/>
  <c r="AO9" i="37"/>
  <c r="AN9" i="37"/>
  <c r="AP8" i="37"/>
  <c r="AO8" i="37"/>
  <c r="AN8" i="37"/>
  <c r="AP7" i="37"/>
  <c r="AO7" i="37"/>
  <c r="AN7" i="37"/>
  <c r="AP6" i="37"/>
  <c r="AO6" i="37"/>
  <c r="AN6" i="37"/>
  <c r="AP5" i="37"/>
  <c r="AO5" i="37"/>
  <c r="AN5" i="37"/>
  <c r="AP92" i="36"/>
  <c r="AO92" i="36"/>
  <c r="AN92" i="36"/>
  <c r="AP91" i="36"/>
  <c r="AO91" i="36"/>
  <c r="AN91" i="36"/>
  <c r="AP90" i="36"/>
  <c r="AO90" i="36"/>
  <c r="AN90" i="36"/>
  <c r="AP89" i="36"/>
  <c r="AO89" i="36"/>
  <c r="AN89" i="36"/>
  <c r="AP88" i="36"/>
  <c r="AO88" i="36"/>
  <c r="AN88" i="36"/>
  <c r="AP87" i="36"/>
  <c r="AO87" i="36"/>
  <c r="AN87" i="36"/>
  <c r="AP86" i="36"/>
  <c r="AO86" i="36"/>
  <c r="AN86" i="36"/>
  <c r="AP85" i="36"/>
  <c r="AO85" i="36"/>
  <c r="AN85" i="36"/>
  <c r="AP84" i="36"/>
  <c r="AO84" i="36"/>
  <c r="AN84" i="36"/>
  <c r="AP83" i="36"/>
  <c r="AO83" i="36"/>
  <c r="AN83" i="36"/>
  <c r="AP82" i="36"/>
  <c r="AO82" i="36"/>
  <c r="AN82" i="36"/>
  <c r="AP81" i="36"/>
  <c r="AO81" i="36"/>
  <c r="AN81" i="36"/>
  <c r="AP80" i="36"/>
  <c r="AO80" i="36"/>
  <c r="AN80" i="36"/>
  <c r="AP79" i="36"/>
  <c r="AO79" i="36"/>
  <c r="AN79" i="36"/>
  <c r="AP78" i="36"/>
  <c r="AO78" i="36"/>
  <c r="AN78" i="36"/>
  <c r="AP77" i="36"/>
  <c r="AO77" i="36"/>
  <c r="AN77" i="36"/>
  <c r="AP76" i="36"/>
  <c r="AO76" i="36"/>
  <c r="AN76" i="36"/>
  <c r="AP75" i="36"/>
  <c r="AO75" i="36"/>
  <c r="AN75" i="36"/>
  <c r="AP74" i="36"/>
  <c r="AO74" i="36"/>
  <c r="AN74" i="36"/>
  <c r="AP73" i="36"/>
  <c r="AO73" i="36"/>
  <c r="AN73" i="36"/>
  <c r="AP72" i="36"/>
  <c r="AO72" i="36"/>
  <c r="AN72" i="36"/>
  <c r="AP71" i="36"/>
  <c r="AO71" i="36"/>
  <c r="AN71" i="36"/>
  <c r="AP70" i="36"/>
  <c r="AO70" i="36"/>
  <c r="AN70" i="36"/>
  <c r="AP69" i="36"/>
  <c r="AO69" i="36"/>
  <c r="AN69" i="36"/>
  <c r="AP68" i="36"/>
  <c r="AO68" i="36"/>
  <c r="AN68" i="36"/>
  <c r="AP67" i="36"/>
  <c r="AO67" i="36"/>
  <c r="AN67" i="36"/>
  <c r="AP66" i="36"/>
  <c r="AO66" i="36"/>
  <c r="AN66" i="36"/>
  <c r="AP65" i="36"/>
  <c r="AO65" i="36"/>
  <c r="AN65" i="36"/>
  <c r="AP64" i="36"/>
  <c r="AO64" i="36"/>
  <c r="AN64" i="36"/>
  <c r="AP63" i="36"/>
  <c r="AO63" i="36"/>
  <c r="AN63" i="36"/>
  <c r="AP62" i="36"/>
  <c r="AO62" i="36"/>
  <c r="AN62" i="36"/>
  <c r="AP61" i="36"/>
  <c r="AO61" i="36"/>
  <c r="AN61" i="36"/>
  <c r="AP60" i="36"/>
  <c r="AO60" i="36"/>
  <c r="AN60" i="36"/>
  <c r="AP59" i="36"/>
  <c r="AO59" i="36"/>
  <c r="AN59" i="36"/>
  <c r="AP58" i="36"/>
  <c r="AO58" i="36"/>
  <c r="AN58" i="36"/>
  <c r="AP57" i="36"/>
  <c r="AO57" i="36"/>
  <c r="AN57" i="36"/>
  <c r="AP56" i="36"/>
  <c r="AO56" i="36"/>
  <c r="AN56" i="36"/>
  <c r="AP55" i="36"/>
  <c r="AO55" i="36"/>
  <c r="AN55" i="36"/>
  <c r="AP54" i="36"/>
  <c r="AO54" i="36"/>
  <c r="AN54" i="36"/>
  <c r="AP53" i="36"/>
  <c r="AO53" i="36"/>
  <c r="AN53" i="36"/>
  <c r="AP52" i="36"/>
  <c r="AO52" i="36"/>
  <c r="AN52" i="36"/>
  <c r="AP51" i="36"/>
  <c r="AO51" i="36"/>
  <c r="AN51" i="36"/>
  <c r="AP50" i="36"/>
  <c r="AO50" i="36"/>
  <c r="AN50" i="36"/>
  <c r="AP49" i="36"/>
  <c r="AO49" i="36"/>
  <c r="AN49" i="36"/>
  <c r="AP48" i="36"/>
  <c r="AO48" i="36"/>
  <c r="AN48" i="36"/>
  <c r="AP47" i="36"/>
  <c r="AO47" i="36"/>
  <c r="AN47" i="36"/>
  <c r="AP46" i="36"/>
  <c r="AO46" i="36"/>
  <c r="AN46" i="36"/>
  <c r="AP45" i="36"/>
  <c r="AO45" i="36"/>
  <c r="AN45" i="36"/>
  <c r="AP44" i="36"/>
  <c r="AO44" i="36"/>
  <c r="AN44" i="36"/>
  <c r="AP43" i="36"/>
  <c r="AO43" i="36"/>
  <c r="AN43" i="36"/>
  <c r="AP42" i="36"/>
  <c r="AO42" i="36"/>
  <c r="AN42" i="36"/>
  <c r="AP41" i="36"/>
  <c r="AO41" i="36"/>
  <c r="AN41" i="36"/>
  <c r="AP40" i="36"/>
  <c r="AO40" i="36"/>
  <c r="AN40" i="36"/>
  <c r="AP39" i="36"/>
  <c r="AO39" i="36"/>
  <c r="AN39" i="36"/>
  <c r="AP38" i="36"/>
  <c r="AO38" i="36"/>
  <c r="AN38" i="36"/>
  <c r="AP37" i="36"/>
  <c r="AO37" i="36"/>
  <c r="AN37" i="36"/>
  <c r="AP36" i="36"/>
  <c r="AO36" i="36"/>
  <c r="AN36" i="36"/>
  <c r="AP35" i="36"/>
  <c r="AO35" i="36"/>
  <c r="AN35" i="36"/>
  <c r="AP34" i="36"/>
  <c r="AO34" i="36"/>
  <c r="AN34" i="36"/>
  <c r="AP33" i="36"/>
  <c r="AO33" i="36"/>
  <c r="AN33" i="36"/>
  <c r="AP32" i="36"/>
  <c r="AO32" i="36"/>
  <c r="AN32" i="36"/>
  <c r="AP31" i="36"/>
  <c r="AO31" i="36"/>
  <c r="AN31" i="36"/>
  <c r="AP30" i="36"/>
  <c r="AO30" i="36"/>
  <c r="AN30" i="36"/>
  <c r="AP29" i="36"/>
  <c r="AO29" i="36"/>
  <c r="AN29" i="36"/>
  <c r="AP28" i="36"/>
  <c r="AO28" i="36"/>
  <c r="AN28" i="36"/>
  <c r="AP27" i="36"/>
  <c r="AO27" i="36"/>
  <c r="AN27" i="36"/>
  <c r="AP26" i="36"/>
  <c r="AO26" i="36"/>
  <c r="AN26" i="36"/>
  <c r="AP25" i="36"/>
  <c r="AO25" i="36"/>
  <c r="AN25" i="36"/>
  <c r="AP24" i="36"/>
  <c r="AO24" i="36"/>
  <c r="AN24" i="36"/>
  <c r="AP23" i="36"/>
  <c r="AO23" i="36"/>
  <c r="AN23" i="36"/>
  <c r="AP22" i="36"/>
  <c r="AO22" i="36"/>
  <c r="AN22" i="36"/>
  <c r="AP21" i="36"/>
  <c r="AO21" i="36"/>
  <c r="AN21" i="36"/>
  <c r="AP20" i="36"/>
  <c r="AO20" i="36"/>
  <c r="AN20" i="36"/>
  <c r="AP19" i="36"/>
  <c r="AO19" i="36"/>
  <c r="AN19" i="36"/>
  <c r="AP18" i="36"/>
  <c r="AO18" i="36"/>
  <c r="AN18" i="36"/>
  <c r="AP17" i="36"/>
  <c r="AO17" i="36"/>
  <c r="AN17" i="36"/>
  <c r="AP16" i="36"/>
  <c r="AO16" i="36"/>
  <c r="AN16" i="36"/>
  <c r="AP15" i="36"/>
  <c r="AO15" i="36"/>
  <c r="AN15" i="36"/>
  <c r="AP14" i="36"/>
  <c r="AO14" i="36"/>
  <c r="AN14" i="36"/>
  <c r="AP13" i="36"/>
  <c r="AO13" i="36"/>
  <c r="AN13" i="36"/>
  <c r="AP12" i="36"/>
  <c r="AO12" i="36"/>
  <c r="AN12" i="36"/>
  <c r="AP11" i="36"/>
  <c r="AO11" i="36"/>
  <c r="AN11" i="36"/>
  <c r="AP10" i="36"/>
  <c r="AO10" i="36"/>
  <c r="AN10" i="36"/>
  <c r="AP9" i="36"/>
  <c r="AO9" i="36"/>
  <c r="AN9" i="36"/>
  <c r="AP8" i="36"/>
  <c r="AO8" i="36"/>
  <c r="AN8" i="36"/>
  <c r="AP7" i="36"/>
  <c r="AO7" i="36"/>
  <c r="AN7" i="36"/>
  <c r="AP6" i="36"/>
  <c r="AO6" i="36"/>
  <c r="AN6" i="36"/>
  <c r="AP5" i="36"/>
  <c r="AO5" i="36"/>
  <c r="AN5" i="36"/>
  <c r="AP92" i="33"/>
  <c r="AO92" i="33"/>
  <c r="AN92" i="33"/>
  <c r="AP91" i="33"/>
  <c r="AO91" i="33"/>
  <c r="AN91" i="33"/>
  <c r="AP90" i="33"/>
  <c r="AO90" i="33"/>
  <c r="AN90" i="33"/>
  <c r="AP89" i="33"/>
  <c r="AO89" i="33"/>
  <c r="AN89" i="33"/>
  <c r="AP88" i="33"/>
  <c r="AO88" i="33"/>
  <c r="AN88" i="33"/>
  <c r="AP87" i="33"/>
  <c r="AO87" i="33"/>
  <c r="AN87" i="33"/>
  <c r="AP86" i="33"/>
  <c r="AO86" i="33"/>
  <c r="AN86" i="33"/>
  <c r="AP85" i="33"/>
  <c r="AO85" i="33"/>
  <c r="AN85" i="33"/>
  <c r="AP84" i="33"/>
  <c r="AO84" i="33"/>
  <c r="AN84" i="33"/>
  <c r="AP83" i="33"/>
  <c r="AO83" i="33"/>
  <c r="AN83" i="33"/>
  <c r="AP82" i="33"/>
  <c r="AO82" i="33"/>
  <c r="AN82" i="33"/>
  <c r="AP81" i="33"/>
  <c r="AO81" i="33"/>
  <c r="AN81" i="33"/>
  <c r="AP80" i="33"/>
  <c r="AO80" i="33"/>
  <c r="AN80" i="33"/>
  <c r="AP79" i="33"/>
  <c r="AO79" i="33"/>
  <c r="AN79" i="33"/>
  <c r="AP78" i="33"/>
  <c r="AO78" i="33"/>
  <c r="AN78" i="33"/>
  <c r="AP77" i="33"/>
  <c r="AO77" i="33"/>
  <c r="AN77" i="33"/>
  <c r="AP76" i="33"/>
  <c r="AO76" i="33"/>
  <c r="AN76" i="33"/>
  <c r="AP75" i="33"/>
  <c r="AO75" i="33"/>
  <c r="AN75" i="33"/>
  <c r="AP74" i="33"/>
  <c r="AO74" i="33"/>
  <c r="AN74" i="33"/>
  <c r="AP73" i="33"/>
  <c r="AO73" i="33"/>
  <c r="AN73" i="33"/>
  <c r="AP72" i="33"/>
  <c r="AO72" i="33"/>
  <c r="AN72" i="33"/>
  <c r="AP71" i="33"/>
  <c r="AO71" i="33"/>
  <c r="AN71" i="33"/>
  <c r="AP70" i="33"/>
  <c r="AO70" i="33"/>
  <c r="AN70" i="33"/>
  <c r="AP69" i="33"/>
  <c r="AO69" i="33"/>
  <c r="AN69" i="33"/>
  <c r="AP68" i="33"/>
  <c r="AO68" i="33"/>
  <c r="AN68" i="33"/>
  <c r="AP67" i="33"/>
  <c r="AO67" i="33"/>
  <c r="AN67" i="33"/>
  <c r="AP66" i="33"/>
  <c r="AO66" i="33"/>
  <c r="AN66" i="33"/>
  <c r="AP65" i="33"/>
  <c r="AO65" i="33"/>
  <c r="AN65" i="33"/>
  <c r="AP64" i="33"/>
  <c r="AO64" i="33"/>
  <c r="AN64" i="33"/>
  <c r="AP63" i="33"/>
  <c r="AO63" i="33"/>
  <c r="AN63" i="33"/>
  <c r="AP62" i="33"/>
  <c r="AO62" i="33"/>
  <c r="AN62" i="33"/>
  <c r="AP61" i="33"/>
  <c r="AO61" i="33"/>
  <c r="AN61" i="33"/>
  <c r="AP60" i="33"/>
  <c r="AO60" i="33"/>
  <c r="AN60" i="33"/>
  <c r="AP59" i="33"/>
  <c r="AO59" i="33"/>
  <c r="AN59" i="33"/>
  <c r="AP58" i="33"/>
  <c r="AO58" i="33"/>
  <c r="AN58" i="33"/>
  <c r="AP57" i="33"/>
  <c r="AO57" i="33"/>
  <c r="AN57" i="33"/>
  <c r="AP56" i="33"/>
  <c r="AO56" i="33"/>
  <c r="AN56" i="33"/>
  <c r="AP55" i="33"/>
  <c r="AO55" i="33"/>
  <c r="AN55" i="33"/>
  <c r="AP54" i="33"/>
  <c r="AO54" i="33"/>
  <c r="AN54" i="33"/>
  <c r="AP53" i="33"/>
  <c r="AO53" i="33"/>
  <c r="AN53" i="33"/>
  <c r="AP52" i="33"/>
  <c r="AO52" i="33"/>
  <c r="AN52" i="33"/>
  <c r="AP51" i="33"/>
  <c r="AO51" i="33"/>
  <c r="AN51" i="33"/>
  <c r="AP50" i="33"/>
  <c r="AO50" i="33"/>
  <c r="AN50" i="33"/>
  <c r="AP49" i="33"/>
  <c r="AO49" i="33"/>
  <c r="AN49" i="33"/>
  <c r="AP48" i="33"/>
  <c r="AO48" i="33"/>
  <c r="AN48" i="33"/>
  <c r="AP47" i="33"/>
  <c r="AO47" i="33"/>
  <c r="AN47" i="33"/>
  <c r="AP46" i="33"/>
  <c r="AO46" i="33"/>
  <c r="AN46" i="33"/>
  <c r="AP45" i="33"/>
  <c r="AO45" i="33"/>
  <c r="AN45" i="33"/>
  <c r="AP44" i="33"/>
  <c r="AO44" i="33"/>
  <c r="AN44" i="33"/>
  <c r="AP43" i="33"/>
  <c r="AO43" i="33"/>
  <c r="AN43" i="33"/>
  <c r="AP42" i="33"/>
  <c r="AO42" i="33"/>
  <c r="AN42" i="33"/>
  <c r="AP41" i="33"/>
  <c r="AO41" i="33"/>
  <c r="AN41" i="33"/>
  <c r="AP40" i="33"/>
  <c r="AO40" i="33"/>
  <c r="AN40" i="33"/>
  <c r="AP39" i="33"/>
  <c r="AO39" i="33"/>
  <c r="AN39" i="33"/>
  <c r="AP38" i="33"/>
  <c r="AO38" i="33"/>
  <c r="AN38" i="33"/>
  <c r="AP37" i="33"/>
  <c r="AO37" i="33"/>
  <c r="AN37" i="33"/>
  <c r="AP36" i="33"/>
  <c r="AO36" i="33"/>
  <c r="AN36" i="33"/>
  <c r="AP35" i="33"/>
  <c r="AO35" i="33"/>
  <c r="AN35" i="33"/>
  <c r="AP34" i="33"/>
  <c r="AO34" i="33"/>
  <c r="AN34" i="33"/>
  <c r="AP33" i="33"/>
  <c r="AO33" i="33"/>
  <c r="AN33" i="33"/>
  <c r="AP32" i="33"/>
  <c r="AO32" i="33"/>
  <c r="AN32" i="33"/>
  <c r="AP31" i="33"/>
  <c r="AO31" i="33"/>
  <c r="AN31" i="33"/>
  <c r="AP30" i="33"/>
  <c r="AO30" i="33"/>
  <c r="AN30" i="33"/>
  <c r="AP29" i="33"/>
  <c r="AO29" i="33"/>
  <c r="AN29" i="33"/>
  <c r="AP28" i="33"/>
  <c r="AO28" i="33"/>
  <c r="AN28" i="33"/>
  <c r="AP27" i="33"/>
  <c r="AO27" i="33"/>
  <c r="AN27" i="33"/>
  <c r="AP26" i="33"/>
  <c r="AO26" i="33"/>
  <c r="AN26" i="33"/>
  <c r="AP25" i="33"/>
  <c r="AO25" i="33"/>
  <c r="AN25" i="33"/>
  <c r="AP24" i="33"/>
  <c r="AO24" i="33"/>
  <c r="AN24" i="33"/>
  <c r="AP23" i="33"/>
  <c r="AO23" i="33"/>
  <c r="AN23" i="33"/>
  <c r="AP22" i="33"/>
  <c r="AO22" i="33"/>
  <c r="AN22" i="33"/>
  <c r="AP21" i="33"/>
  <c r="AO21" i="33"/>
  <c r="AN21" i="33"/>
  <c r="AP20" i="33"/>
  <c r="AO20" i="33"/>
  <c r="AN20" i="33"/>
  <c r="AP19" i="33"/>
  <c r="AO19" i="33"/>
  <c r="AN19" i="33"/>
  <c r="AP18" i="33"/>
  <c r="AO18" i="33"/>
  <c r="AN18" i="33"/>
  <c r="AP17" i="33"/>
  <c r="AO17" i="33"/>
  <c r="AN17" i="33"/>
  <c r="AP16" i="33"/>
  <c r="AO16" i="33"/>
  <c r="AN16" i="33"/>
  <c r="AP15" i="33"/>
  <c r="AO15" i="33"/>
  <c r="AN15" i="33"/>
  <c r="AP14" i="33"/>
  <c r="AO14" i="33"/>
  <c r="AN14" i="33"/>
  <c r="AP13" i="33"/>
  <c r="AO13" i="33"/>
  <c r="AN13" i="33"/>
  <c r="AP12" i="33"/>
  <c r="AO12" i="33"/>
  <c r="AN12" i="33"/>
  <c r="AP11" i="33"/>
  <c r="AO11" i="33"/>
  <c r="AN11" i="33"/>
  <c r="AP10" i="33"/>
  <c r="AO10" i="33"/>
  <c r="AN10" i="33"/>
  <c r="AP9" i="33"/>
  <c r="AO9" i="33"/>
  <c r="AN9" i="33"/>
  <c r="AP8" i="33"/>
  <c r="AO8" i="33"/>
  <c r="AN8" i="33"/>
  <c r="AM93" i="33"/>
  <c r="AP7" i="33"/>
  <c r="AO7" i="33"/>
  <c r="AN7" i="33"/>
  <c r="AP6" i="33"/>
  <c r="AO6" i="33"/>
  <c r="AN6" i="33"/>
  <c r="AP5" i="33"/>
  <c r="AO5" i="33"/>
  <c r="AN5" i="33"/>
  <c r="AL93" i="33"/>
  <c r="AP92" i="31"/>
  <c r="AO92" i="31"/>
  <c r="AN92" i="31"/>
  <c r="AP91" i="31"/>
  <c r="AO91" i="31"/>
  <c r="AN91" i="31"/>
  <c r="AP90" i="31"/>
  <c r="AO90" i="31"/>
  <c r="AN90" i="31"/>
  <c r="AP89" i="31"/>
  <c r="AO89" i="31"/>
  <c r="AN89" i="31"/>
  <c r="AP88" i="31"/>
  <c r="AO88" i="31"/>
  <c r="AN88" i="31"/>
  <c r="AP87" i="31"/>
  <c r="AO87" i="31"/>
  <c r="AN87" i="31"/>
  <c r="AP86" i="31"/>
  <c r="AO86" i="31"/>
  <c r="AN86" i="31"/>
  <c r="AP85" i="31"/>
  <c r="AO85" i="31"/>
  <c r="AN85" i="31"/>
  <c r="AP84" i="31"/>
  <c r="AO84" i="31"/>
  <c r="AN84" i="31"/>
  <c r="AP83" i="31"/>
  <c r="AO83" i="31"/>
  <c r="AN83" i="31"/>
  <c r="AP82" i="31"/>
  <c r="AO82" i="31"/>
  <c r="AN82" i="31"/>
  <c r="AP81" i="31"/>
  <c r="AO81" i="31"/>
  <c r="AN81" i="31"/>
  <c r="AP80" i="31"/>
  <c r="AO80" i="31"/>
  <c r="AN80" i="31"/>
  <c r="AP79" i="31"/>
  <c r="AO79" i="31"/>
  <c r="AN79" i="31"/>
  <c r="AP78" i="31"/>
  <c r="AO78" i="31"/>
  <c r="AN78" i="31"/>
  <c r="AP77" i="31"/>
  <c r="AO77" i="31"/>
  <c r="AN77" i="31"/>
  <c r="AP76" i="31"/>
  <c r="AO76" i="31"/>
  <c r="AN76" i="31"/>
  <c r="AP75" i="31"/>
  <c r="AO75" i="31"/>
  <c r="AN75" i="31"/>
  <c r="AP74" i="31"/>
  <c r="AO74" i="31"/>
  <c r="AN74" i="31"/>
  <c r="AP73" i="31"/>
  <c r="AO73" i="31"/>
  <c r="AN73" i="31"/>
  <c r="AP72" i="31"/>
  <c r="AO72" i="31"/>
  <c r="AN72" i="31"/>
  <c r="AP71" i="31"/>
  <c r="AO71" i="31"/>
  <c r="AN71" i="31"/>
  <c r="AP70" i="31"/>
  <c r="AO70" i="31"/>
  <c r="AN70" i="31"/>
  <c r="AP69" i="31"/>
  <c r="AO69" i="31"/>
  <c r="AN69" i="31"/>
  <c r="AP68" i="31"/>
  <c r="AO68" i="31"/>
  <c r="AN68" i="31"/>
  <c r="AP67" i="31"/>
  <c r="AO67" i="31"/>
  <c r="AN67" i="31"/>
  <c r="AP66" i="31"/>
  <c r="AO66" i="31"/>
  <c r="AN66" i="31"/>
  <c r="AP65" i="31"/>
  <c r="AO65" i="31"/>
  <c r="AN65" i="31"/>
  <c r="AP64" i="31"/>
  <c r="AO64" i="31"/>
  <c r="AN64" i="31"/>
  <c r="AP63" i="31"/>
  <c r="AO63" i="31"/>
  <c r="AN63" i="31"/>
  <c r="AP62" i="31"/>
  <c r="AO62" i="31"/>
  <c r="AN62" i="31"/>
  <c r="AP61" i="31"/>
  <c r="AO61" i="31"/>
  <c r="AN61" i="31"/>
  <c r="AP60" i="31"/>
  <c r="AO60" i="31"/>
  <c r="AN60" i="31"/>
  <c r="AP59" i="31"/>
  <c r="AO59" i="31"/>
  <c r="AN59" i="31"/>
  <c r="AP58" i="31"/>
  <c r="AO58" i="31"/>
  <c r="AN58" i="31"/>
  <c r="AP57" i="31"/>
  <c r="AO57" i="31"/>
  <c r="AN57" i="31"/>
  <c r="AP56" i="31"/>
  <c r="AO56" i="31"/>
  <c r="AN56" i="31"/>
  <c r="AP55" i="31"/>
  <c r="AO55" i="31"/>
  <c r="AN55" i="31"/>
  <c r="AP54" i="31"/>
  <c r="AO54" i="31"/>
  <c r="AN54" i="31"/>
  <c r="AP53" i="31"/>
  <c r="AO53" i="31"/>
  <c r="AN53" i="31"/>
  <c r="AP52" i="31"/>
  <c r="AO52" i="31"/>
  <c r="AN52" i="31"/>
  <c r="AP51" i="31"/>
  <c r="AO51" i="31"/>
  <c r="AN51" i="31"/>
  <c r="AP50" i="31"/>
  <c r="AO50" i="31"/>
  <c r="AN50" i="31"/>
  <c r="AP49" i="31"/>
  <c r="AO49" i="31"/>
  <c r="AN49" i="31"/>
  <c r="AP48" i="31"/>
  <c r="AO48" i="31"/>
  <c r="AN48" i="31"/>
  <c r="AP47" i="31"/>
  <c r="AO47" i="31"/>
  <c r="AN47" i="31"/>
  <c r="AP46" i="31"/>
  <c r="AO46" i="31"/>
  <c r="AN46" i="31"/>
  <c r="AP45" i="31"/>
  <c r="AO45" i="31"/>
  <c r="AN45" i="31"/>
  <c r="AP44" i="31"/>
  <c r="AO44" i="31"/>
  <c r="AN44" i="31"/>
  <c r="AP43" i="31"/>
  <c r="AO43" i="31"/>
  <c r="AN43" i="31"/>
  <c r="AP42" i="31"/>
  <c r="AO42" i="31"/>
  <c r="AN42" i="31"/>
  <c r="AP41" i="31"/>
  <c r="AO41" i="31"/>
  <c r="AN41" i="31"/>
  <c r="AP40" i="31"/>
  <c r="AO40" i="31"/>
  <c r="AN40" i="31"/>
  <c r="AP39" i="31"/>
  <c r="AO39" i="31"/>
  <c r="AN39" i="31"/>
  <c r="AP38" i="31"/>
  <c r="AO38" i="31"/>
  <c r="AN38" i="31"/>
  <c r="AP37" i="31"/>
  <c r="AO37" i="31"/>
  <c r="AN37" i="31"/>
  <c r="AP36" i="31"/>
  <c r="AO36" i="31"/>
  <c r="AN36" i="31"/>
  <c r="AP35" i="31"/>
  <c r="AO35" i="31"/>
  <c r="AN35" i="31"/>
  <c r="AP34" i="31"/>
  <c r="AO34" i="31"/>
  <c r="AN34" i="31"/>
  <c r="AP33" i="31"/>
  <c r="AO33" i="31"/>
  <c r="AN33" i="31"/>
  <c r="AP32" i="31"/>
  <c r="AO32" i="31"/>
  <c r="AN32" i="31"/>
  <c r="AP31" i="31"/>
  <c r="AO31" i="31"/>
  <c r="AN31" i="31"/>
  <c r="AP30" i="31"/>
  <c r="AO30" i="31"/>
  <c r="AN30" i="31"/>
  <c r="AP29" i="31"/>
  <c r="AO29" i="31"/>
  <c r="AN29" i="31"/>
  <c r="AP28" i="31"/>
  <c r="AO28" i="31"/>
  <c r="AN28" i="31"/>
  <c r="AP27" i="31"/>
  <c r="AO27" i="31"/>
  <c r="AN27" i="31"/>
  <c r="AP26" i="31"/>
  <c r="AO26" i="31"/>
  <c r="AN26" i="31"/>
  <c r="AP25" i="31"/>
  <c r="AO25" i="31"/>
  <c r="AN25" i="31"/>
  <c r="AP24" i="31"/>
  <c r="AO24" i="31"/>
  <c r="AN24" i="31"/>
  <c r="AP23" i="31"/>
  <c r="AO23" i="31"/>
  <c r="AN23" i="31"/>
  <c r="AP22" i="31"/>
  <c r="AO22" i="31"/>
  <c r="AN22" i="31"/>
  <c r="AP21" i="31"/>
  <c r="AO21" i="31"/>
  <c r="AN21" i="31"/>
  <c r="AP20" i="31"/>
  <c r="AO20" i="31"/>
  <c r="AN20" i="31"/>
  <c r="AP19" i="31"/>
  <c r="AO19" i="31"/>
  <c r="AN19" i="31"/>
  <c r="AP18" i="31"/>
  <c r="AO18" i="31"/>
  <c r="AN18" i="31"/>
  <c r="AP17" i="31"/>
  <c r="AO17" i="31"/>
  <c r="AN17" i="31"/>
  <c r="AP16" i="31"/>
  <c r="AO16" i="31"/>
  <c r="AN16" i="31"/>
  <c r="AP15" i="31"/>
  <c r="AO15" i="31"/>
  <c r="AN15" i="31"/>
  <c r="AP14" i="31"/>
  <c r="AO14" i="31"/>
  <c r="AN14" i="31"/>
  <c r="AP13" i="31"/>
  <c r="AO13" i="31"/>
  <c r="AN13" i="31"/>
  <c r="AP12" i="31"/>
  <c r="AO12" i="31"/>
  <c r="AN12" i="31"/>
  <c r="AP11" i="31"/>
  <c r="AO11" i="31"/>
  <c r="AN11" i="31"/>
  <c r="AP10" i="31"/>
  <c r="AO10" i="31"/>
  <c r="AN10" i="31"/>
  <c r="AP9" i="31"/>
  <c r="AO9" i="31"/>
  <c r="AN9" i="31"/>
  <c r="AP8" i="31"/>
  <c r="AO8" i="31"/>
  <c r="AN8" i="31"/>
  <c r="AP7" i="31"/>
  <c r="AO7" i="31"/>
  <c r="AN7" i="31"/>
  <c r="AN93" i="31" s="1"/>
  <c r="AP6" i="31"/>
  <c r="AO6" i="31"/>
  <c r="AN6" i="31"/>
  <c r="AP5" i="31"/>
  <c r="AP93" i="31" s="1"/>
  <c r="AO5" i="31"/>
  <c r="AN5" i="31"/>
  <c r="AM93" i="31"/>
  <c r="AL93" i="31"/>
  <c r="AP92" i="30"/>
  <c r="AO92" i="30"/>
  <c r="AN92" i="30"/>
  <c r="AP91" i="30"/>
  <c r="AO91" i="30"/>
  <c r="AN91" i="30"/>
  <c r="AP90" i="30"/>
  <c r="AO90" i="30"/>
  <c r="AN90" i="30"/>
  <c r="AP89" i="30"/>
  <c r="AO89" i="30"/>
  <c r="AN89" i="30"/>
  <c r="AP88" i="30"/>
  <c r="AO88" i="30"/>
  <c r="AN88" i="30"/>
  <c r="AP87" i="30"/>
  <c r="AO87" i="30"/>
  <c r="AN87" i="30"/>
  <c r="AP86" i="30"/>
  <c r="AO86" i="30"/>
  <c r="AN86" i="30"/>
  <c r="AP85" i="30"/>
  <c r="AO85" i="30"/>
  <c r="AN85" i="30"/>
  <c r="AP84" i="30"/>
  <c r="AO84" i="30"/>
  <c r="AN84" i="30"/>
  <c r="AP83" i="30"/>
  <c r="AO83" i="30"/>
  <c r="AN83" i="30"/>
  <c r="AP82" i="30"/>
  <c r="AO82" i="30"/>
  <c r="AN82" i="30"/>
  <c r="AP81" i="30"/>
  <c r="AO81" i="30"/>
  <c r="AN81" i="30"/>
  <c r="AP80" i="30"/>
  <c r="AO80" i="30"/>
  <c r="AN80" i="30"/>
  <c r="AP79" i="30"/>
  <c r="AO79" i="30"/>
  <c r="AN79" i="30"/>
  <c r="AP78" i="30"/>
  <c r="AO78" i="30"/>
  <c r="AN78" i="30"/>
  <c r="AP77" i="30"/>
  <c r="AO77" i="30"/>
  <c r="AN77" i="30"/>
  <c r="AP76" i="30"/>
  <c r="AO76" i="30"/>
  <c r="AN76" i="30"/>
  <c r="AP75" i="30"/>
  <c r="AO75" i="30"/>
  <c r="AN75" i="30"/>
  <c r="AP74" i="30"/>
  <c r="AO74" i="30"/>
  <c r="AN74" i="30"/>
  <c r="AP73" i="30"/>
  <c r="AO73" i="30"/>
  <c r="AN73" i="30"/>
  <c r="AP72" i="30"/>
  <c r="AO72" i="30"/>
  <c r="AN72" i="30"/>
  <c r="AP71" i="30"/>
  <c r="AO71" i="30"/>
  <c r="AN71" i="30"/>
  <c r="AP70" i="30"/>
  <c r="AO70" i="30"/>
  <c r="AN70" i="30"/>
  <c r="AP69" i="30"/>
  <c r="AO69" i="30"/>
  <c r="AN69" i="30"/>
  <c r="AP68" i="30"/>
  <c r="AO68" i="30"/>
  <c r="AN68" i="30"/>
  <c r="AP67" i="30"/>
  <c r="AO67" i="30"/>
  <c r="AN67" i="30"/>
  <c r="AP66" i="30"/>
  <c r="AO66" i="30"/>
  <c r="AN66" i="30"/>
  <c r="AP65" i="30"/>
  <c r="AO65" i="30"/>
  <c r="AN65" i="30"/>
  <c r="AP64" i="30"/>
  <c r="AO64" i="30"/>
  <c r="AN64" i="30"/>
  <c r="AP63" i="30"/>
  <c r="AO63" i="30"/>
  <c r="AN63" i="30"/>
  <c r="AP62" i="30"/>
  <c r="AO62" i="30"/>
  <c r="AN62" i="30"/>
  <c r="AP61" i="30"/>
  <c r="AO61" i="30"/>
  <c r="AN61" i="30"/>
  <c r="AP60" i="30"/>
  <c r="AO60" i="30"/>
  <c r="AN60" i="30"/>
  <c r="AP59" i="30"/>
  <c r="AO59" i="30"/>
  <c r="AN59" i="30"/>
  <c r="AP58" i="30"/>
  <c r="AO58" i="30"/>
  <c r="AN58" i="30"/>
  <c r="AP57" i="30"/>
  <c r="AO57" i="30"/>
  <c r="AN57" i="30"/>
  <c r="AP56" i="30"/>
  <c r="AO56" i="30"/>
  <c r="AN56" i="30"/>
  <c r="AP55" i="30"/>
  <c r="AO55" i="30"/>
  <c r="AN55" i="30"/>
  <c r="AP54" i="30"/>
  <c r="AO54" i="30"/>
  <c r="AN54" i="30"/>
  <c r="AP53" i="30"/>
  <c r="AO53" i="30"/>
  <c r="AN53" i="30"/>
  <c r="AP52" i="30"/>
  <c r="AO52" i="30"/>
  <c r="AN52" i="30"/>
  <c r="AP51" i="30"/>
  <c r="AO51" i="30"/>
  <c r="AN51" i="30"/>
  <c r="AP50" i="30"/>
  <c r="AO50" i="30"/>
  <c r="AN50" i="30"/>
  <c r="AP49" i="30"/>
  <c r="AO49" i="30"/>
  <c r="AN49" i="30"/>
  <c r="AP48" i="30"/>
  <c r="AO48" i="30"/>
  <c r="AN48" i="30"/>
  <c r="AP47" i="30"/>
  <c r="AO47" i="30"/>
  <c r="AN47" i="30"/>
  <c r="AP46" i="30"/>
  <c r="AO46" i="30"/>
  <c r="AN46" i="30"/>
  <c r="AP45" i="30"/>
  <c r="AO45" i="30"/>
  <c r="AN45" i="30"/>
  <c r="AP44" i="30"/>
  <c r="AO44" i="30"/>
  <c r="AN44" i="30"/>
  <c r="AP43" i="30"/>
  <c r="AO43" i="30"/>
  <c r="AN43" i="30"/>
  <c r="AP42" i="30"/>
  <c r="AO42" i="30"/>
  <c r="AN42" i="30"/>
  <c r="AP41" i="30"/>
  <c r="AO41" i="30"/>
  <c r="AN41" i="30"/>
  <c r="AP40" i="30"/>
  <c r="AO40" i="30"/>
  <c r="AN40" i="30"/>
  <c r="AP39" i="30"/>
  <c r="AO39" i="30"/>
  <c r="AN39" i="30"/>
  <c r="AP38" i="30"/>
  <c r="AO38" i="30"/>
  <c r="AN38" i="30"/>
  <c r="AP37" i="30"/>
  <c r="AO37" i="30"/>
  <c r="AN37" i="30"/>
  <c r="AP36" i="30"/>
  <c r="AO36" i="30"/>
  <c r="AN36" i="30"/>
  <c r="AP35" i="30"/>
  <c r="AO35" i="30"/>
  <c r="AN35" i="30"/>
  <c r="AP34" i="30"/>
  <c r="AO34" i="30"/>
  <c r="AN34" i="30"/>
  <c r="AP33" i="30"/>
  <c r="AO33" i="30"/>
  <c r="AN33" i="30"/>
  <c r="AP32" i="30"/>
  <c r="AO32" i="30"/>
  <c r="AN32" i="30"/>
  <c r="AP31" i="30"/>
  <c r="AO31" i="30"/>
  <c r="AN31" i="30"/>
  <c r="AP30" i="30"/>
  <c r="AO30" i="30"/>
  <c r="AN30" i="30"/>
  <c r="AP29" i="30"/>
  <c r="AO29" i="30"/>
  <c r="AN29" i="30"/>
  <c r="AP28" i="30"/>
  <c r="AO28" i="30"/>
  <c r="AN28" i="30"/>
  <c r="AP27" i="30"/>
  <c r="AO27" i="30"/>
  <c r="AN27" i="30"/>
  <c r="AP26" i="30"/>
  <c r="AO26" i="30"/>
  <c r="AN26" i="30"/>
  <c r="AP25" i="30"/>
  <c r="AO25" i="30"/>
  <c r="AN25" i="30"/>
  <c r="AP24" i="30"/>
  <c r="AO24" i="30"/>
  <c r="AN24" i="30"/>
  <c r="AP23" i="30"/>
  <c r="AO23" i="30"/>
  <c r="AN23" i="30"/>
  <c r="AP22" i="30"/>
  <c r="AO22" i="30"/>
  <c r="AN22" i="30"/>
  <c r="AP21" i="30"/>
  <c r="AO21" i="30"/>
  <c r="AN21" i="30"/>
  <c r="AP20" i="30"/>
  <c r="AO20" i="30"/>
  <c r="AN20" i="30"/>
  <c r="AP19" i="30"/>
  <c r="AO19" i="30"/>
  <c r="AN19" i="30"/>
  <c r="AP18" i="30"/>
  <c r="AO18" i="30"/>
  <c r="AN18" i="30"/>
  <c r="AP17" i="30"/>
  <c r="AO17" i="30"/>
  <c r="AN17" i="30"/>
  <c r="AP16" i="30"/>
  <c r="AO16" i="30"/>
  <c r="AN16" i="30"/>
  <c r="AP15" i="30"/>
  <c r="AO15" i="30"/>
  <c r="AN15" i="30"/>
  <c r="AP14" i="30"/>
  <c r="AO14" i="30"/>
  <c r="AN14" i="30"/>
  <c r="AP13" i="30"/>
  <c r="AO13" i="30"/>
  <c r="AN13" i="30"/>
  <c r="AP12" i="30"/>
  <c r="AO12" i="30"/>
  <c r="AN12" i="30"/>
  <c r="AP11" i="30"/>
  <c r="AO11" i="30"/>
  <c r="AN11" i="30"/>
  <c r="AP10" i="30"/>
  <c r="AO10" i="30"/>
  <c r="AN10" i="30"/>
  <c r="AP9" i="30"/>
  <c r="AO9" i="30"/>
  <c r="AN9" i="30"/>
  <c r="AP8" i="30"/>
  <c r="AO8" i="30"/>
  <c r="AN8" i="30"/>
  <c r="AP7" i="30"/>
  <c r="AO7" i="30"/>
  <c r="AN7" i="30"/>
  <c r="AP6" i="30"/>
  <c r="AO6" i="30"/>
  <c r="AO93" i="30" s="1"/>
  <c r="AN6" i="30"/>
  <c r="AP5" i="30"/>
  <c r="AP93" i="30" s="1"/>
  <c r="AO5" i="30"/>
  <c r="AN5" i="30"/>
  <c r="AM93" i="30"/>
  <c r="AL93" i="30"/>
  <c r="AM93" i="29"/>
  <c r="AN93" i="29"/>
  <c r="AP5" i="29"/>
  <c r="AO5" i="29"/>
  <c r="AO93" i="29" s="1"/>
  <c r="AN5" i="29"/>
  <c r="AP92" i="28"/>
  <c r="AO92" i="28"/>
  <c r="AN92" i="28"/>
  <c r="AP91" i="28"/>
  <c r="AO91" i="28"/>
  <c r="AN91" i="28"/>
  <c r="AP90" i="28"/>
  <c r="AO90" i="28"/>
  <c r="AN90" i="28"/>
  <c r="AP89" i="28"/>
  <c r="AO89" i="28"/>
  <c r="AN89" i="28"/>
  <c r="AP88" i="28"/>
  <c r="AO88" i="28"/>
  <c r="AN88" i="28"/>
  <c r="AP87" i="28"/>
  <c r="AO87" i="28"/>
  <c r="AN87" i="28"/>
  <c r="AP86" i="28"/>
  <c r="AO86" i="28"/>
  <c r="AN86" i="28"/>
  <c r="AP85" i="28"/>
  <c r="AO85" i="28"/>
  <c r="AN85" i="28"/>
  <c r="AP84" i="28"/>
  <c r="AO84" i="28"/>
  <c r="AN84" i="28"/>
  <c r="AP83" i="28"/>
  <c r="AO83" i="28"/>
  <c r="AN83" i="28"/>
  <c r="AP82" i="28"/>
  <c r="AO82" i="28"/>
  <c r="AN82" i="28"/>
  <c r="AP81" i="28"/>
  <c r="AO81" i="28"/>
  <c r="AN81" i="28"/>
  <c r="AP80" i="28"/>
  <c r="AO80" i="28"/>
  <c r="AN80" i="28"/>
  <c r="AP79" i="28"/>
  <c r="AO79" i="28"/>
  <c r="AN79" i="28"/>
  <c r="AP78" i="28"/>
  <c r="AO78" i="28"/>
  <c r="AN78" i="28"/>
  <c r="AP77" i="28"/>
  <c r="AO77" i="28"/>
  <c r="AN77" i="28"/>
  <c r="AP76" i="28"/>
  <c r="AO76" i="28"/>
  <c r="AN76" i="28"/>
  <c r="AP75" i="28"/>
  <c r="AO75" i="28"/>
  <c r="AN75" i="28"/>
  <c r="AP74" i="28"/>
  <c r="AO74" i="28"/>
  <c r="AN74" i="28"/>
  <c r="AP73" i="28"/>
  <c r="AO73" i="28"/>
  <c r="AN73" i="28"/>
  <c r="AP72" i="28"/>
  <c r="AO72" i="28"/>
  <c r="AN72" i="28"/>
  <c r="AP71" i="28"/>
  <c r="AO71" i="28"/>
  <c r="AN71" i="28"/>
  <c r="AP70" i="28"/>
  <c r="AO70" i="28"/>
  <c r="AN70" i="28"/>
  <c r="AP69" i="28"/>
  <c r="AO69" i="28"/>
  <c r="AN69" i="28"/>
  <c r="AP68" i="28"/>
  <c r="AO68" i="28"/>
  <c r="AN68" i="28"/>
  <c r="AP67" i="28"/>
  <c r="AO67" i="28"/>
  <c r="AN67" i="28"/>
  <c r="AP66" i="28"/>
  <c r="AO66" i="28"/>
  <c r="AN66" i="28"/>
  <c r="AP65" i="28"/>
  <c r="AO65" i="28"/>
  <c r="AN65" i="28"/>
  <c r="AP64" i="28"/>
  <c r="AO64" i="28"/>
  <c r="AN64" i="28"/>
  <c r="AP63" i="28"/>
  <c r="AO63" i="28"/>
  <c r="AN63" i="28"/>
  <c r="AP62" i="28"/>
  <c r="AO62" i="28"/>
  <c r="AN62" i="28"/>
  <c r="AP61" i="28"/>
  <c r="AO61" i="28"/>
  <c r="AN61" i="28"/>
  <c r="AP60" i="28"/>
  <c r="AO60" i="28"/>
  <c r="AN60" i="28"/>
  <c r="AP59" i="28"/>
  <c r="AO59" i="28"/>
  <c r="AN59" i="28"/>
  <c r="AP58" i="28"/>
  <c r="AO58" i="28"/>
  <c r="AN58" i="28"/>
  <c r="AP57" i="28"/>
  <c r="AO57" i="28"/>
  <c r="AN57" i="28"/>
  <c r="AP56" i="28"/>
  <c r="AO56" i="28"/>
  <c r="AN56" i="28"/>
  <c r="AP55" i="28"/>
  <c r="AO55" i="28"/>
  <c r="AN55" i="28"/>
  <c r="AP54" i="28"/>
  <c r="AO54" i="28"/>
  <c r="AN54" i="28"/>
  <c r="AP53" i="28"/>
  <c r="AO53" i="28"/>
  <c r="AN53" i="28"/>
  <c r="AP52" i="28"/>
  <c r="AO52" i="28"/>
  <c r="AN52" i="28"/>
  <c r="AP51" i="28"/>
  <c r="AO51" i="28"/>
  <c r="AN51" i="28"/>
  <c r="AP50" i="28"/>
  <c r="AO50" i="28"/>
  <c r="AN50" i="28"/>
  <c r="AP49" i="28"/>
  <c r="AO49" i="28"/>
  <c r="AN49" i="28"/>
  <c r="AP48" i="28"/>
  <c r="AO48" i="28"/>
  <c r="AN48" i="28"/>
  <c r="AP47" i="28"/>
  <c r="AO47" i="28"/>
  <c r="AN47" i="28"/>
  <c r="AP46" i="28"/>
  <c r="AO46" i="28"/>
  <c r="AN46" i="28"/>
  <c r="AP45" i="28"/>
  <c r="AO45" i="28"/>
  <c r="AN45" i="28"/>
  <c r="AP44" i="28"/>
  <c r="AO44" i="28"/>
  <c r="AN44" i="28"/>
  <c r="AP43" i="28"/>
  <c r="AO43" i="28"/>
  <c r="AN43" i="28"/>
  <c r="AP42" i="28"/>
  <c r="AO42" i="28"/>
  <c r="AN42" i="28"/>
  <c r="AP41" i="28"/>
  <c r="AO41" i="28"/>
  <c r="AN41" i="28"/>
  <c r="AP40" i="28"/>
  <c r="AO40" i="28"/>
  <c r="AN40" i="28"/>
  <c r="AP39" i="28"/>
  <c r="AO39" i="28"/>
  <c r="AN39" i="28"/>
  <c r="AP38" i="28"/>
  <c r="AO38" i="28"/>
  <c r="AN38" i="28"/>
  <c r="AP37" i="28"/>
  <c r="AO37" i="28"/>
  <c r="AN37" i="28"/>
  <c r="AP36" i="28"/>
  <c r="AO36" i="28"/>
  <c r="AN36" i="28"/>
  <c r="AP35" i="28"/>
  <c r="AO35" i="28"/>
  <c r="AN35" i="28"/>
  <c r="AP34" i="28"/>
  <c r="AO34" i="28"/>
  <c r="AN34" i="28"/>
  <c r="AP33" i="28"/>
  <c r="AO33" i="28"/>
  <c r="AN33" i="28"/>
  <c r="AP32" i="28"/>
  <c r="AO32" i="28"/>
  <c r="AN32" i="28"/>
  <c r="AP31" i="28"/>
  <c r="AO31" i="28"/>
  <c r="AN31" i="28"/>
  <c r="AP30" i="28"/>
  <c r="AO30" i="28"/>
  <c r="AN30" i="28"/>
  <c r="AP29" i="28"/>
  <c r="AO29" i="28"/>
  <c r="AN29" i="28"/>
  <c r="AP28" i="28"/>
  <c r="AO28" i="28"/>
  <c r="AN28" i="28"/>
  <c r="AP27" i="28"/>
  <c r="AO27" i="28"/>
  <c r="AN27" i="28"/>
  <c r="AP26" i="28"/>
  <c r="AO26" i="28"/>
  <c r="AN26" i="28"/>
  <c r="AP25" i="28"/>
  <c r="AO25" i="28"/>
  <c r="AN25" i="28"/>
  <c r="AP24" i="28"/>
  <c r="AO24" i="28"/>
  <c r="AN24" i="28"/>
  <c r="AP23" i="28"/>
  <c r="AO23" i="28"/>
  <c r="AN23" i="28"/>
  <c r="AP22" i="28"/>
  <c r="AO22" i="28"/>
  <c r="AN22" i="28"/>
  <c r="AP21" i="28"/>
  <c r="AO21" i="28"/>
  <c r="AN21" i="28"/>
  <c r="AP20" i="28"/>
  <c r="AO20" i="28"/>
  <c r="AN20" i="28"/>
  <c r="AP19" i="28"/>
  <c r="AO19" i="28"/>
  <c r="AN19" i="28"/>
  <c r="AP18" i="28"/>
  <c r="AO18" i="28"/>
  <c r="AN18" i="28"/>
  <c r="AP17" i="28"/>
  <c r="AO17" i="28"/>
  <c r="AN17" i="28"/>
  <c r="AP16" i="28"/>
  <c r="AO16" i="28"/>
  <c r="AN16" i="28"/>
  <c r="AP15" i="28"/>
  <c r="AO15" i="28"/>
  <c r="AN15" i="28"/>
  <c r="AP14" i="28"/>
  <c r="AO14" i="28"/>
  <c r="AN14" i="28"/>
  <c r="AP13" i="28"/>
  <c r="AO13" i="28"/>
  <c r="AN13" i="28"/>
  <c r="AP12" i="28"/>
  <c r="AO12" i="28"/>
  <c r="AN12" i="28"/>
  <c r="AP11" i="28"/>
  <c r="AO11" i="28"/>
  <c r="AN11" i="28"/>
  <c r="AP10" i="28"/>
  <c r="AO10" i="28"/>
  <c r="AN10" i="28"/>
  <c r="AP9" i="28"/>
  <c r="AO9" i="28"/>
  <c r="AN9" i="28"/>
  <c r="AP8" i="28"/>
  <c r="AO8" i="28"/>
  <c r="AN8" i="28"/>
  <c r="AP7" i="28"/>
  <c r="AO7" i="28"/>
  <c r="AN7" i="28"/>
  <c r="AP6" i="28"/>
  <c r="AO6" i="28"/>
  <c r="AN6" i="28"/>
  <c r="AP5" i="28"/>
  <c r="AO5" i="28"/>
  <c r="AN5" i="28"/>
  <c r="AP92" i="27"/>
  <c r="AO92" i="27"/>
  <c r="AN92" i="27"/>
  <c r="AP91" i="27"/>
  <c r="AO91" i="27"/>
  <c r="AN91" i="27"/>
  <c r="AP90" i="27"/>
  <c r="AO90" i="27"/>
  <c r="AN90" i="27"/>
  <c r="AP89" i="27"/>
  <c r="AO89" i="27"/>
  <c r="AN89" i="27"/>
  <c r="AP88" i="27"/>
  <c r="AO88" i="27"/>
  <c r="AN88" i="27"/>
  <c r="AP87" i="27"/>
  <c r="AO87" i="27"/>
  <c r="AN87" i="27"/>
  <c r="AP86" i="27"/>
  <c r="AO86" i="27"/>
  <c r="AN86" i="27"/>
  <c r="AP85" i="27"/>
  <c r="AO85" i="27"/>
  <c r="AN85" i="27"/>
  <c r="AP84" i="27"/>
  <c r="AO84" i="27"/>
  <c r="AN84" i="27"/>
  <c r="AP83" i="27"/>
  <c r="AO83" i="27"/>
  <c r="AN83" i="27"/>
  <c r="AP82" i="27"/>
  <c r="AO82" i="27"/>
  <c r="AN82" i="27"/>
  <c r="AP81" i="27"/>
  <c r="AO81" i="27"/>
  <c r="AN81" i="27"/>
  <c r="AP80" i="27"/>
  <c r="AO80" i="27"/>
  <c r="AN80" i="27"/>
  <c r="AP79" i="27"/>
  <c r="AO79" i="27"/>
  <c r="AN79" i="27"/>
  <c r="AP78" i="27"/>
  <c r="AO78" i="27"/>
  <c r="AN78" i="27"/>
  <c r="AP77" i="27"/>
  <c r="AO77" i="27"/>
  <c r="AN77" i="27"/>
  <c r="AP76" i="27"/>
  <c r="AO76" i="27"/>
  <c r="AN76" i="27"/>
  <c r="AP75" i="27"/>
  <c r="AO75" i="27"/>
  <c r="AN75" i="27"/>
  <c r="AP74" i="27"/>
  <c r="AO74" i="27"/>
  <c r="AN74" i="27"/>
  <c r="AP73" i="27"/>
  <c r="AO73" i="27"/>
  <c r="AN73" i="27"/>
  <c r="AP72" i="27"/>
  <c r="AO72" i="27"/>
  <c r="AN72" i="27"/>
  <c r="AP71" i="27"/>
  <c r="AO71" i="27"/>
  <c r="AN71" i="27"/>
  <c r="AP70" i="27"/>
  <c r="AO70" i="27"/>
  <c r="AN70" i="27"/>
  <c r="AP69" i="27"/>
  <c r="AO69" i="27"/>
  <c r="AN69" i="27"/>
  <c r="AP68" i="27"/>
  <c r="AO68" i="27"/>
  <c r="AN68" i="27"/>
  <c r="AP67" i="27"/>
  <c r="AO67" i="27"/>
  <c r="AN67" i="27"/>
  <c r="AP66" i="27"/>
  <c r="AO66" i="27"/>
  <c r="AN66" i="27"/>
  <c r="AP65" i="27"/>
  <c r="AO65" i="27"/>
  <c r="AN65" i="27"/>
  <c r="AP64" i="27"/>
  <c r="AO64" i="27"/>
  <c r="AN64" i="27"/>
  <c r="AP63" i="27"/>
  <c r="AO63" i="27"/>
  <c r="AN63" i="27"/>
  <c r="AP62" i="27"/>
  <c r="AO62" i="27"/>
  <c r="AN62" i="27"/>
  <c r="AP61" i="27"/>
  <c r="AO61" i="27"/>
  <c r="AN61" i="27"/>
  <c r="AP60" i="27"/>
  <c r="AO60" i="27"/>
  <c r="AN60" i="27"/>
  <c r="AP59" i="27"/>
  <c r="AO59" i="27"/>
  <c r="AN59" i="27"/>
  <c r="AP58" i="27"/>
  <c r="AO58" i="27"/>
  <c r="AN58" i="27"/>
  <c r="AP57" i="27"/>
  <c r="AO57" i="27"/>
  <c r="AN57" i="27"/>
  <c r="AP56" i="27"/>
  <c r="AO56" i="27"/>
  <c r="AN56" i="27"/>
  <c r="AP55" i="27"/>
  <c r="AO55" i="27"/>
  <c r="AN55" i="27"/>
  <c r="AP54" i="27"/>
  <c r="AO54" i="27"/>
  <c r="AN54" i="27"/>
  <c r="AP53" i="27"/>
  <c r="AO53" i="27"/>
  <c r="AN53" i="27"/>
  <c r="AP52" i="27"/>
  <c r="AO52" i="27"/>
  <c r="AN52" i="27"/>
  <c r="AP51" i="27"/>
  <c r="AO51" i="27"/>
  <c r="AN51" i="27"/>
  <c r="AP50" i="27"/>
  <c r="AO50" i="27"/>
  <c r="AN50" i="27"/>
  <c r="AP49" i="27"/>
  <c r="AO49" i="27"/>
  <c r="AN49" i="27"/>
  <c r="AP48" i="27"/>
  <c r="AO48" i="27"/>
  <c r="AN48" i="27"/>
  <c r="AP47" i="27"/>
  <c r="AO47" i="27"/>
  <c r="AN47" i="27"/>
  <c r="AP46" i="27"/>
  <c r="AO46" i="27"/>
  <c r="AN46" i="27"/>
  <c r="AP45" i="27"/>
  <c r="AO45" i="27"/>
  <c r="AN45" i="27"/>
  <c r="AP44" i="27"/>
  <c r="AO44" i="27"/>
  <c r="AN44" i="27"/>
  <c r="AP43" i="27"/>
  <c r="AO43" i="27"/>
  <c r="AN43" i="27"/>
  <c r="AP42" i="27"/>
  <c r="AO42" i="27"/>
  <c r="AN42" i="27"/>
  <c r="AP41" i="27"/>
  <c r="AO41" i="27"/>
  <c r="AN41" i="27"/>
  <c r="AP40" i="27"/>
  <c r="AO40" i="27"/>
  <c r="AN40" i="27"/>
  <c r="AP39" i="27"/>
  <c r="AO39" i="27"/>
  <c r="AN39" i="27"/>
  <c r="AP38" i="27"/>
  <c r="AO38" i="27"/>
  <c r="AN38" i="27"/>
  <c r="AP37" i="27"/>
  <c r="AO37" i="27"/>
  <c r="AN37" i="27"/>
  <c r="AP36" i="27"/>
  <c r="AO36" i="27"/>
  <c r="AN36" i="27"/>
  <c r="AP35" i="27"/>
  <c r="AO35" i="27"/>
  <c r="AN35" i="27"/>
  <c r="AP34" i="27"/>
  <c r="AO34" i="27"/>
  <c r="AN34" i="27"/>
  <c r="AP33" i="27"/>
  <c r="AO33" i="27"/>
  <c r="AN33" i="27"/>
  <c r="AP32" i="27"/>
  <c r="AO32" i="27"/>
  <c r="AN32" i="27"/>
  <c r="AP31" i="27"/>
  <c r="AO31" i="27"/>
  <c r="AN31" i="27"/>
  <c r="AP30" i="27"/>
  <c r="AO30" i="27"/>
  <c r="AN30" i="27"/>
  <c r="AP29" i="27"/>
  <c r="AO29" i="27"/>
  <c r="AN29" i="27"/>
  <c r="AP28" i="27"/>
  <c r="AO28" i="27"/>
  <c r="AN28" i="27"/>
  <c r="AP27" i="27"/>
  <c r="AO27" i="27"/>
  <c r="AN27" i="27"/>
  <c r="AP26" i="27"/>
  <c r="AO26" i="27"/>
  <c r="AN26" i="27"/>
  <c r="AP25" i="27"/>
  <c r="AO25" i="27"/>
  <c r="AN25" i="27"/>
  <c r="AP24" i="27"/>
  <c r="AO24" i="27"/>
  <c r="AN24" i="27"/>
  <c r="AP23" i="27"/>
  <c r="AO23" i="27"/>
  <c r="AN23" i="27"/>
  <c r="AP22" i="27"/>
  <c r="AO22" i="27"/>
  <c r="AN22" i="27"/>
  <c r="AP21" i="27"/>
  <c r="AO21" i="27"/>
  <c r="AN21" i="27"/>
  <c r="AP20" i="27"/>
  <c r="AO20" i="27"/>
  <c r="AN20" i="27"/>
  <c r="AP19" i="27"/>
  <c r="AO19" i="27"/>
  <c r="AN19" i="27"/>
  <c r="AP18" i="27"/>
  <c r="AO18" i="27"/>
  <c r="AN18" i="27"/>
  <c r="AP17" i="27"/>
  <c r="AO17" i="27"/>
  <c r="AN17" i="27"/>
  <c r="AP16" i="27"/>
  <c r="AO16" i="27"/>
  <c r="AN16" i="27"/>
  <c r="AP15" i="27"/>
  <c r="AO15" i="27"/>
  <c r="AN15" i="27"/>
  <c r="AP14" i="27"/>
  <c r="AO14" i="27"/>
  <c r="AN14" i="27"/>
  <c r="AP13" i="27"/>
  <c r="AO13" i="27"/>
  <c r="AN13" i="27"/>
  <c r="AP12" i="27"/>
  <c r="AO12" i="27"/>
  <c r="AN12" i="27"/>
  <c r="AP11" i="27"/>
  <c r="AO11" i="27"/>
  <c r="AN11" i="27"/>
  <c r="AP10" i="27"/>
  <c r="AO10" i="27"/>
  <c r="AN10" i="27"/>
  <c r="AP9" i="27"/>
  <c r="AO9" i="27"/>
  <c r="AN9" i="27"/>
  <c r="AP8" i="27"/>
  <c r="AO8" i="27"/>
  <c r="AN8" i="27"/>
  <c r="AM93" i="27"/>
  <c r="AP7" i="27"/>
  <c r="AO7" i="27"/>
  <c r="AN7" i="27"/>
  <c r="AN93" i="27" s="1"/>
  <c r="AP6" i="27"/>
  <c r="AO6" i="27"/>
  <c r="AO93" i="27" s="1"/>
  <c r="AN6" i="27"/>
  <c r="AP5" i="27"/>
  <c r="AP93" i="27" s="1"/>
  <c r="AO5" i="27"/>
  <c r="AN5" i="27"/>
  <c r="AP92" i="24"/>
  <c r="AO92" i="24"/>
  <c r="AN92" i="24"/>
  <c r="AP91" i="24"/>
  <c r="AO91" i="24"/>
  <c r="AN91" i="24"/>
  <c r="AP90" i="24"/>
  <c r="AO90" i="24"/>
  <c r="AN90" i="24"/>
  <c r="AP89" i="24"/>
  <c r="AO89" i="24"/>
  <c r="AN89" i="24"/>
  <c r="AP88" i="24"/>
  <c r="AO88" i="24"/>
  <c r="AN88" i="24"/>
  <c r="AP87" i="24"/>
  <c r="AO87" i="24"/>
  <c r="AN87" i="24"/>
  <c r="AP86" i="24"/>
  <c r="AO86" i="24"/>
  <c r="AN86" i="24"/>
  <c r="AP85" i="24"/>
  <c r="AO85" i="24"/>
  <c r="AN85" i="24"/>
  <c r="AP84" i="24"/>
  <c r="AO84" i="24"/>
  <c r="AN84" i="24"/>
  <c r="AP83" i="24"/>
  <c r="AO83" i="24"/>
  <c r="AN83" i="24"/>
  <c r="AP82" i="24"/>
  <c r="AO82" i="24"/>
  <c r="AN82" i="24"/>
  <c r="AP81" i="24"/>
  <c r="AO81" i="24"/>
  <c r="AN81" i="24"/>
  <c r="AP80" i="24"/>
  <c r="AO80" i="24"/>
  <c r="AN80" i="24"/>
  <c r="AP79" i="24"/>
  <c r="AO79" i="24"/>
  <c r="AN79" i="24"/>
  <c r="AP78" i="24"/>
  <c r="AO78" i="24"/>
  <c r="AN78" i="24"/>
  <c r="AP77" i="24"/>
  <c r="AO77" i="24"/>
  <c r="AN77" i="24"/>
  <c r="AP76" i="24"/>
  <c r="AO76" i="24"/>
  <c r="AN76" i="24"/>
  <c r="AP75" i="24"/>
  <c r="AO75" i="24"/>
  <c r="AN75" i="24"/>
  <c r="AP74" i="24"/>
  <c r="AO74" i="24"/>
  <c r="AN74" i="24"/>
  <c r="AP73" i="24"/>
  <c r="AO73" i="24"/>
  <c r="AN73" i="24"/>
  <c r="AP72" i="24"/>
  <c r="AO72" i="24"/>
  <c r="AN72" i="24"/>
  <c r="AP71" i="24"/>
  <c r="AO71" i="24"/>
  <c r="AN71" i="24"/>
  <c r="AP70" i="24"/>
  <c r="AO70" i="24"/>
  <c r="AN70" i="24"/>
  <c r="AP69" i="24"/>
  <c r="AO69" i="24"/>
  <c r="AN69" i="24"/>
  <c r="AP68" i="24"/>
  <c r="AO68" i="24"/>
  <c r="AN68" i="24"/>
  <c r="AP67" i="24"/>
  <c r="AO67" i="24"/>
  <c r="AN67" i="24"/>
  <c r="AP66" i="24"/>
  <c r="AO66" i="24"/>
  <c r="AN66" i="24"/>
  <c r="AP65" i="24"/>
  <c r="AO65" i="24"/>
  <c r="AN65" i="24"/>
  <c r="AP64" i="24"/>
  <c r="AO64" i="24"/>
  <c r="AN64" i="24"/>
  <c r="AP63" i="24"/>
  <c r="AO63" i="24"/>
  <c r="AN63" i="24"/>
  <c r="AP62" i="24"/>
  <c r="AO62" i="24"/>
  <c r="AN62" i="24"/>
  <c r="AP61" i="24"/>
  <c r="AO61" i="24"/>
  <c r="AN61" i="24"/>
  <c r="AP60" i="24"/>
  <c r="AO60" i="24"/>
  <c r="AN60" i="24"/>
  <c r="AP59" i="24"/>
  <c r="AO59" i="24"/>
  <c r="AN59" i="24"/>
  <c r="AP58" i="24"/>
  <c r="AO58" i="24"/>
  <c r="AN58" i="24"/>
  <c r="AP57" i="24"/>
  <c r="AO57" i="24"/>
  <c r="AN57" i="24"/>
  <c r="AP56" i="24"/>
  <c r="AO56" i="24"/>
  <c r="AN56" i="24"/>
  <c r="AP55" i="24"/>
  <c r="AO55" i="24"/>
  <c r="AN55" i="24"/>
  <c r="AP54" i="24"/>
  <c r="AO54" i="24"/>
  <c r="AN54" i="24"/>
  <c r="AP53" i="24"/>
  <c r="AO53" i="24"/>
  <c r="AN53" i="24"/>
  <c r="AP52" i="24"/>
  <c r="AO52" i="24"/>
  <c r="AN52" i="24"/>
  <c r="AP51" i="24"/>
  <c r="AO51" i="24"/>
  <c r="AN51" i="24"/>
  <c r="AP50" i="24"/>
  <c r="AO50" i="24"/>
  <c r="AN50" i="24"/>
  <c r="AP49" i="24"/>
  <c r="AO49" i="24"/>
  <c r="AN49" i="24"/>
  <c r="AP48" i="24"/>
  <c r="AO48" i="24"/>
  <c r="AN48" i="24"/>
  <c r="AP47" i="24"/>
  <c r="AO47" i="24"/>
  <c r="AN47" i="24"/>
  <c r="AP46" i="24"/>
  <c r="AO46" i="24"/>
  <c r="AN46" i="24"/>
  <c r="AP45" i="24"/>
  <c r="AO45" i="24"/>
  <c r="AN45" i="24"/>
  <c r="AP44" i="24"/>
  <c r="AO44" i="24"/>
  <c r="AN44" i="24"/>
  <c r="AP43" i="24"/>
  <c r="AO43" i="24"/>
  <c r="AN43" i="24"/>
  <c r="AP42" i="24"/>
  <c r="AO42" i="24"/>
  <c r="AN42" i="24"/>
  <c r="AP41" i="24"/>
  <c r="AO41" i="24"/>
  <c r="AN41" i="24"/>
  <c r="AP40" i="24"/>
  <c r="AO40" i="24"/>
  <c r="AN40" i="24"/>
  <c r="AP39" i="24"/>
  <c r="AO39" i="24"/>
  <c r="AN39" i="24"/>
  <c r="AP38" i="24"/>
  <c r="AO38" i="24"/>
  <c r="AN38" i="24"/>
  <c r="AP37" i="24"/>
  <c r="AO37" i="24"/>
  <c r="AN37" i="24"/>
  <c r="AP36" i="24"/>
  <c r="AO36" i="24"/>
  <c r="AN36" i="24"/>
  <c r="AP35" i="24"/>
  <c r="AO35" i="24"/>
  <c r="AN35" i="24"/>
  <c r="AP34" i="24"/>
  <c r="AO34" i="24"/>
  <c r="AN34" i="24"/>
  <c r="AP33" i="24"/>
  <c r="AO33" i="24"/>
  <c r="AN33" i="24"/>
  <c r="AP32" i="24"/>
  <c r="AO32" i="24"/>
  <c r="AN32" i="24"/>
  <c r="AP31" i="24"/>
  <c r="AO31" i="24"/>
  <c r="AN31" i="24"/>
  <c r="AP30" i="24"/>
  <c r="AO30" i="24"/>
  <c r="AN30" i="24"/>
  <c r="AP29" i="24"/>
  <c r="AO29" i="24"/>
  <c r="AN29" i="24"/>
  <c r="AP28" i="24"/>
  <c r="AO28" i="24"/>
  <c r="AN28" i="24"/>
  <c r="AP27" i="24"/>
  <c r="AO27" i="24"/>
  <c r="AN27" i="24"/>
  <c r="AP26" i="24"/>
  <c r="AO26" i="24"/>
  <c r="AN26" i="24"/>
  <c r="AP25" i="24"/>
  <c r="AO25" i="24"/>
  <c r="AN25" i="24"/>
  <c r="AP24" i="24"/>
  <c r="AO24" i="24"/>
  <c r="AN24" i="24"/>
  <c r="AP23" i="24"/>
  <c r="AO23" i="24"/>
  <c r="AN23" i="24"/>
  <c r="AP22" i="24"/>
  <c r="AO22" i="24"/>
  <c r="AN22" i="24"/>
  <c r="AP21" i="24"/>
  <c r="AO21" i="24"/>
  <c r="AN21" i="24"/>
  <c r="AP20" i="24"/>
  <c r="AO20" i="24"/>
  <c r="AN20" i="24"/>
  <c r="AP19" i="24"/>
  <c r="AO19" i="24"/>
  <c r="AN19" i="24"/>
  <c r="AP18" i="24"/>
  <c r="AO18" i="24"/>
  <c r="AN18" i="24"/>
  <c r="AP17" i="24"/>
  <c r="AO17" i="24"/>
  <c r="AN17" i="24"/>
  <c r="AP16" i="24"/>
  <c r="AO16" i="24"/>
  <c r="AN16" i="24"/>
  <c r="AP15" i="24"/>
  <c r="AO15" i="24"/>
  <c r="AN15" i="24"/>
  <c r="AP14" i="24"/>
  <c r="AO14" i="24"/>
  <c r="AN14" i="24"/>
  <c r="AP13" i="24"/>
  <c r="AO13" i="24"/>
  <c r="AN13" i="24"/>
  <c r="AP12" i="24"/>
  <c r="AO12" i="24"/>
  <c r="AN12" i="24"/>
  <c r="AP11" i="24"/>
  <c r="AO11" i="24"/>
  <c r="AN11" i="24"/>
  <c r="AP10" i="24"/>
  <c r="AO10" i="24"/>
  <c r="AN10" i="24"/>
  <c r="AP9" i="24"/>
  <c r="AO9" i="24"/>
  <c r="AN9" i="24"/>
  <c r="AP8" i="24"/>
  <c r="AO8" i="24"/>
  <c r="AN8" i="24"/>
  <c r="AP7" i="24"/>
  <c r="AO7" i="24"/>
  <c r="AN7" i="24"/>
  <c r="AP6" i="24"/>
  <c r="AO6" i="24"/>
  <c r="AN6" i="24"/>
  <c r="AP5" i="24"/>
  <c r="AO5" i="24"/>
  <c r="AN5" i="24"/>
  <c r="AP92" i="23"/>
  <c r="AO92" i="23"/>
  <c r="AN92" i="23"/>
  <c r="AP91" i="23"/>
  <c r="AO91" i="23"/>
  <c r="AN91" i="23"/>
  <c r="AP90" i="23"/>
  <c r="AO90" i="23"/>
  <c r="AN90" i="23"/>
  <c r="AP89" i="23"/>
  <c r="AO89" i="23"/>
  <c r="AN89" i="23"/>
  <c r="AP88" i="23"/>
  <c r="AO88" i="23"/>
  <c r="AN88" i="23"/>
  <c r="AP87" i="23"/>
  <c r="AO87" i="23"/>
  <c r="AN87" i="23"/>
  <c r="AP86" i="23"/>
  <c r="AO86" i="23"/>
  <c r="AN86" i="23"/>
  <c r="AP85" i="23"/>
  <c r="AO85" i="23"/>
  <c r="AN85" i="23"/>
  <c r="AP84" i="23"/>
  <c r="AO84" i="23"/>
  <c r="AN84" i="23"/>
  <c r="AP83" i="23"/>
  <c r="AO83" i="23"/>
  <c r="AN83" i="23"/>
  <c r="AP82" i="23"/>
  <c r="AO82" i="23"/>
  <c r="AN82" i="23"/>
  <c r="AP81" i="23"/>
  <c r="AO81" i="23"/>
  <c r="AN81" i="23"/>
  <c r="AP80" i="23"/>
  <c r="AO80" i="23"/>
  <c r="AN80" i="23"/>
  <c r="AP79" i="23"/>
  <c r="AO79" i="23"/>
  <c r="AN79" i="23"/>
  <c r="AP78" i="23"/>
  <c r="AO78" i="23"/>
  <c r="AN78" i="23"/>
  <c r="AP77" i="23"/>
  <c r="AO77" i="23"/>
  <c r="AN77" i="23"/>
  <c r="AP76" i="23"/>
  <c r="AO76" i="23"/>
  <c r="AN76" i="23"/>
  <c r="AP75" i="23"/>
  <c r="AO75" i="23"/>
  <c r="AN75" i="23"/>
  <c r="AP74" i="23"/>
  <c r="AO74" i="23"/>
  <c r="AN74" i="23"/>
  <c r="AP73" i="23"/>
  <c r="AO73" i="23"/>
  <c r="AN73" i="23"/>
  <c r="AP72" i="23"/>
  <c r="AO72" i="23"/>
  <c r="AN72" i="23"/>
  <c r="AP71" i="23"/>
  <c r="AO71" i="23"/>
  <c r="AN71" i="23"/>
  <c r="AP70" i="23"/>
  <c r="AO70" i="23"/>
  <c r="AN70" i="23"/>
  <c r="AP69" i="23"/>
  <c r="AO69" i="23"/>
  <c r="AN69" i="23"/>
  <c r="AP68" i="23"/>
  <c r="AO68" i="23"/>
  <c r="AN68" i="23"/>
  <c r="AP67" i="23"/>
  <c r="AO67" i="23"/>
  <c r="AN67" i="23"/>
  <c r="AP66" i="23"/>
  <c r="AO66" i="23"/>
  <c r="AN66" i="23"/>
  <c r="AP65" i="23"/>
  <c r="AO65" i="23"/>
  <c r="AN65" i="23"/>
  <c r="AP64" i="23"/>
  <c r="AO64" i="23"/>
  <c r="AN64" i="23"/>
  <c r="AP63" i="23"/>
  <c r="AO63" i="23"/>
  <c r="AN63" i="23"/>
  <c r="AP62" i="23"/>
  <c r="AO62" i="23"/>
  <c r="AN62" i="23"/>
  <c r="AP61" i="23"/>
  <c r="AO61" i="23"/>
  <c r="AN61" i="23"/>
  <c r="AP60" i="23"/>
  <c r="AO60" i="23"/>
  <c r="AN60" i="23"/>
  <c r="AP59" i="23"/>
  <c r="AO59" i="23"/>
  <c r="AN59" i="23"/>
  <c r="AP58" i="23"/>
  <c r="AO58" i="23"/>
  <c r="AN58" i="23"/>
  <c r="AP57" i="23"/>
  <c r="AO57" i="23"/>
  <c r="AN57" i="23"/>
  <c r="AP56" i="23"/>
  <c r="AO56" i="23"/>
  <c r="AN56" i="23"/>
  <c r="AP55" i="23"/>
  <c r="AO55" i="23"/>
  <c r="AN55" i="23"/>
  <c r="AP54" i="23"/>
  <c r="AO54" i="23"/>
  <c r="AN54" i="23"/>
  <c r="AP53" i="23"/>
  <c r="AO53" i="23"/>
  <c r="AN53" i="23"/>
  <c r="AP52" i="23"/>
  <c r="AO52" i="23"/>
  <c r="AN52" i="23"/>
  <c r="AP51" i="23"/>
  <c r="AO51" i="23"/>
  <c r="AN51" i="23"/>
  <c r="AP50" i="23"/>
  <c r="AO50" i="23"/>
  <c r="AN50" i="23"/>
  <c r="AP49" i="23"/>
  <c r="AO49" i="23"/>
  <c r="AN49" i="23"/>
  <c r="AP48" i="23"/>
  <c r="AO48" i="23"/>
  <c r="AN48" i="23"/>
  <c r="AP47" i="23"/>
  <c r="AO47" i="23"/>
  <c r="AN47" i="23"/>
  <c r="AP46" i="23"/>
  <c r="AO46" i="23"/>
  <c r="AN46" i="23"/>
  <c r="AP45" i="23"/>
  <c r="AO45" i="23"/>
  <c r="AN45" i="23"/>
  <c r="AP44" i="23"/>
  <c r="AO44" i="23"/>
  <c r="AN44" i="23"/>
  <c r="AP43" i="23"/>
  <c r="AO43" i="23"/>
  <c r="AN43" i="23"/>
  <c r="AP42" i="23"/>
  <c r="AO42" i="23"/>
  <c r="AN42" i="23"/>
  <c r="AP41" i="23"/>
  <c r="AO41" i="23"/>
  <c r="AN41" i="23"/>
  <c r="AP40" i="23"/>
  <c r="AO40" i="23"/>
  <c r="AN40" i="23"/>
  <c r="AP39" i="23"/>
  <c r="AO39" i="23"/>
  <c r="AN39" i="23"/>
  <c r="AP38" i="23"/>
  <c r="AO38" i="23"/>
  <c r="AN38" i="23"/>
  <c r="AP37" i="23"/>
  <c r="AO37" i="23"/>
  <c r="AN37" i="23"/>
  <c r="AP36" i="23"/>
  <c r="AO36" i="23"/>
  <c r="AN36" i="23"/>
  <c r="AP35" i="23"/>
  <c r="AO35" i="23"/>
  <c r="AN35" i="23"/>
  <c r="AP34" i="23"/>
  <c r="AO34" i="23"/>
  <c r="AN34" i="23"/>
  <c r="AP33" i="23"/>
  <c r="AO33" i="23"/>
  <c r="AN33" i="23"/>
  <c r="AP32" i="23"/>
  <c r="AO32" i="23"/>
  <c r="AN32" i="23"/>
  <c r="AP31" i="23"/>
  <c r="AO31" i="23"/>
  <c r="AN31" i="23"/>
  <c r="AP30" i="23"/>
  <c r="AO30" i="23"/>
  <c r="AN30" i="23"/>
  <c r="AP29" i="23"/>
  <c r="AO29" i="23"/>
  <c r="AN29" i="23"/>
  <c r="AP28" i="23"/>
  <c r="AO28" i="23"/>
  <c r="AN28" i="23"/>
  <c r="AP27" i="23"/>
  <c r="AO27" i="23"/>
  <c r="AN27" i="23"/>
  <c r="AP26" i="23"/>
  <c r="AO26" i="23"/>
  <c r="AN26" i="23"/>
  <c r="AP25" i="23"/>
  <c r="AO25" i="23"/>
  <c r="AN25" i="23"/>
  <c r="AP24" i="23"/>
  <c r="AO24" i="23"/>
  <c r="AN24" i="23"/>
  <c r="AP23" i="23"/>
  <c r="AO23" i="23"/>
  <c r="AN23" i="23"/>
  <c r="AP22" i="23"/>
  <c r="AO22" i="23"/>
  <c r="AN22" i="23"/>
  <c r="AP21" i="23"/>
  <c r="AO21" i="23"/>
  <c r="AN21" i="23"/>
  <c r="AP20" i="23"/>
  <c r="AO20" i="23"/>
  <c r="AN20" i="23"/>
  <c r="AP19" i="23"/>
  <c r="AO19" i="23"/>
  <c r="AN19" i="23"/>
  <c r="AP18" i="23"/>
  <c r="AO18" i="23"/>
  <c r="AN18" i="23"/>
  <c r="AP17" i="23"/>
  <c r="AO17" i="23"/>
  <c r="AN17" i="23"/>
  <c r="AP16" i="23"/>
  <c r="AO16" i="23"/>
  <c r="AN16" i="23"/>
  <c r="AP15" i="23"/>
  <c r="AO15" i="23"/>
  <c r="AN15" i="23"/>
  <c r="AP14" i="23"/>
  <c r="AO14" i="23"/>
  <c r="AN14" i="23"/>
  <c r="AP13" i="23"/>
  <c r="AO13" i="23"/>
  <c r="AN13" i="23"/>
  <c r="AP12" i="23"/>
  <c r="AO12" i="23"/>
  <c r="AN12" i="23"/>
  <c r="AP11" i="23"/>
  <c r="AO11" i="23"/>
  <c r="AN11" i="23"/>
  <c r="AP10" i="23"/>
  <c r="AO10" i="23"/>
  <c r="AN10" i="23"/>
  <c r="AP9" i="23"/>
  <c r="AO9" i="23"/>
  <c r="AN9" i="23"/>
  <c r="AP8" i="23"/>
  <c r="AO8" i="23"/>
  <c r="AN8" i="23"/>
  <c r="AM93" i="23"/>
  <c r="AP7" i="23"/>
  <c r="AO7" i="23"/>
  <c r="AN7" i="23"/>
  <c r="AN93" i="23" s="1"/>
  <c r="AP6" i="23"/>
  <c r="AO6" i="23"/>
  <c r="AO93" i="23" s="1"/>
  <c r="AN6" i="23"/>
  <c r="AP5" i="23"/>
  <c r="AO5" i="23"/>
  <c r="AN5" i="23"/>
  <c r="AL93" i="23"/>
  <c r="AP92" i="20"/>
  <c r="AO92" i="20"/>
  <c r="AN92" i="20"/>
  <c r="AP91" i="20"/>
  <c r="AO91" i="20"/>
  <c r="AN91" i="20"/>
  <c r="AP90" i="20"/>
  <c r="AO90" i="20"/>
  <c r="AN90" i="20"/>
  <c r="AP89" i="20"/>
  <c r="AO89" i="20"/>
  <c r="AN89" i="20"/>
  <c r="AP88" i="20"/>
  <c r="AO88" i="20"/>
  <c r="AN88" i="20"/>
  <c r="AP87" i="20"/>
  <c r="AO87" i="20"/>
  <c r="AN87" i="20"/>
  <c r="AP86" i="20"/>
  <c r="AO86" i="20"/>
  <c r="AN86" i="20"/>
  <c r="AP85" i="20"/>
  <c r="AO85" i="20"/>
  <c r="AN85" i="20"/>
  <c r="AP84" i="20"/>
  <c r="AO84" i="20"/>
  <c r="AN84" i="20"/>
  <c r="AP83" i="20"/>
  <c r="AO83" i="20"/>
  <c r="AN83" i="20"/>
  <c r="AP82" i="20"/>
  <c r="AO82" i="20"/>
  <c r="AN82" i="20"/>
  <c r="AP81" i="20"/>
  <c r="AO81" i="20"/>
  <c r="AN81" i="20"/>
  <c r="AP80" i="20"/>
  <c r="AO80" i="20"/>
  <c r="AN80" i="20"/>
  <c r="AP79" i="20"/>
  <c r="AO79" i="20"/>
  <c r="AN79" i="20"/>
  <c r="AP78" i="20"/>
  <c r="AO78" i="20"/>
  <c r="AN78" i="20"/>
  <c r="AP77" i="20"/>
  <c r="AO77" i="20"/>
  <c r="AN77" i="20"/>
  <c r="AP76" i="20"/>
  <c r="AO76" i="20"/>
  <c r="AN76" i="20"/>
  <c r="AP75" i="20"/>
  <c r="AO75" i="20"/>
  <c r="AN75" i="20"/>
  <c r="AP74" i="20"/>
  <c r="AO74" i="20"/>
  <c r="AN74" i="20"/>
  <c r="AP73" i="20"/>
  <c r="AO73" i="20"/>
  <c r="AN73" i="20"/>
  <c r="AP72" i="20"/>
  <c r="AO72" i="20"/>
  <c r="AN72" i="20"/>
  <c r="AP71" i="20"/>
  <c r="AO71" i="20"/>
  <c r="AN71" i="20"/>
  <c r="AP70" i="20"/>
  <c r="AO70" i="20"/>
  <c r="AN70" i="20"/>
  <c r="AP69" i="20"/>
  <c r="AO69" i="20"/>
  <c r="AN69" i="20"/>
  <c r="AP68" i="20"/>
  <c r="AO68" i="20"/>
  <c r="AN68" i="20"/>
  <c r="AP67" i="20"/>
  <c r="AO67" i="20"/>
  <c r="AN67" i="20"/>
  <c r="AP66" i="20"/>
  <c r="AO66" i="20"/>
  <c r="AN66" i="20"/>
  <c r="AP65" i="20"/>
  <c r="AO65" i="20"/>
  <c r="AN65" i="20"/>
  <c r="AP64" i="20"/>
  <c r="AO64" i="20"/>
  <c r="AN64" i="20"/>
  <c r="AP63" i="20"/>
  <c r="AO63" i="20"/>
  <c r="AN63" i="20"/>
  <c r="AP62" i="20"/>
  <c r="AO62" i="20"/>
  <c r="AN62" i="20"/>
  <c r="AP61" i="20"/>
  <c r="AO61" i="20"/>
  <c r="AN61" i="20"/>
  <c r="AP60" i="20"/>
  <c r="AO60" i="20"/>
  <c r="AN60" i="20"/>
  <c r="AP59" i="20"/>
  <c r="AO59" i="20"/>
  <c r="AN59" i="20"/>
  <c r="AP58" i="20"/>
  <c r="AO58" i="20"/>
  <c r="AN58" i="20"/>
  <c r="AP57" i="20"/>
  <c r="AO57" i="20"/>
  <c r="AN57" i="20"/>
  <c r="AP56" i="20"/>
  <c r="AO56" i="20"/>
  <c r="AN56" i="20"/>
  <c r="AP55" i="20"/>
  <c r="AO55" i="20"/>
  <c r="AN55" i="20"/>
  <c r="AP54" i="20"/>
  <c r="AO54" i="20"/>
  <c r="AN54" i="20"/>
  <c r="AP53" i="20"/>
  <c r="AO53" i="20"/>
  <c r="AN53" i="20"/>
  <c r="AP52" i="20"/>
  <c r="AO52" i="20"/>
  <c r="AN52" i="20"/>
  <c r="AP51" i="20"/>
  <c r="AO51" i="20"/>
  <c r="AN51" i="20"/>
  <c r="AP50" i="20"/>
  <c r="AO50" i="20"/>
  <c r="AN50" i="20"/>
  <c r="AP49" i="20"/>
  <c r="AO49" i="20"/>
  <c r="AN49" i="20"/>
  <c r="AP48" i="20"/>
  <c r="AO48" i="20"/>
  <c r="AN48" i="20"/>
  <c r="AP47" i="20"/>
  <c r="AO47" i="20"/>
  <c r="AN47" i="20"/>
  <c r="AP46" i="20"/>
  <c r="AO46" i="20"/>
  <c r="AN46" i="20"/>
  <c r="AP45" i="20"/>
  <c r="AO45" i="20"/>
  <c r="AN45" i="20"/>
  <c r="AP44" i="20"/>
  <c r="AO44" i="20"/>
  <c r="AN44" i="20"/>
  <c r="AP43" i="20"/>
  <c r="AO43" i="20"/>
  <c r="AN43" i="20"/>
  <c r="AP42" i="20"/>
  <c r="AO42" i="20"/>
  <c r="AN42" i="20"/>
  <c r="AP41" i="20"/>
  <c r="AO41" i="20"/>
  <c r="AN41" i="20"/>
  <c r="AP40" i="20"/>
  <c r="AO40" i="20"/>
  <c r="AN40" i="20"/>
  <c r="AP39" i="20"/>
  <c r="AO39" i="20"/>
  <c r="AN39" i="20"/>
  <c r="AP38" i="20"/>
  <c r="AO38" i="20"/>
  <c r="AN38" i="20"/>
  <c r="AP37" i="20"/>
  <c r="AO37" i="20"/>
  <c r="AN37" i="20"/>
  <c r="AP36" i="20"/>
  <c r="AO36" i="20"/>
  <c r="AN36" i="20"/>
  <c r="AP35" i="20"/>
  <c r="AO35" i="20"/>
  <c r="AN35" i="20"/>
  <c r="AP34" i="20"/>
  <c r="AO34" i="20"/>
  <c r="AN34" i="20"/>
  <c r="AP33" i="20"/>
  <c r="AO33" i="20"/>
  <c r="AN33" i="20"/>
  <c r="AP32" i="20"/>
  <c r="AO32" i="20"/>
  <c r="AN32" i="20"/>
  <c r="AP31" i="20"/>
  <c r="AO31" i="20"/>
  <c r="AN31" i="20"/>
  <c r="AP30" i="20"/>
  <c r="AO30" i="20"/>
  <c r="AN30" i="20"/>
  <c r="AP29" i="20"/>
  <c r="AO29" i="20"/>
  <c r="AN29" i="20"/>
  <c r="AP28" i="20"/>
  <c r="AO28" i="20"/>
  <c r="AN28" i="20"/>
  <c r="AP27" i="20"/>
  <c r="AO27" i="20"/>
  <c r="AN27" i="20"/>
  <c r="AP26" i="20"/>
  <c r="AO26" i="20"/>
  <c r="AN26" i="20"/>
  <c r="AP25" i="20"/>
  <c r="AO25" i="20"/>
  <c r="AN25" i="20"/>
  <c r="AP24" i="20"/>
  <c r="AO24" i="20"/>
  <c r="AN24" i="20"/>
  <c r="AP23" i="20"/>
  <c r="AO23" i="20"/>
  <c r="AN23" i="20"/>
  <c r="AP22" i="20"/>
  <c r="AO22" i="20"/>
  <c r="AN22" i="20"/>
  <c r="AP21" i="20"/>
  <c r="AO21" i="20"/>
  <c r="AN21" i="20"/>
  <c r="AP20" i="20"/>
  <c r="AO20" i="20"/>
  <c r="AN20" i="20"/>
  <c r="AP19" i="20"/>
  <c r="AO19" i="20"/>
  <c r="AN19" i="20"/>
  <c r="AP18" i="20"/>
  <c r="AO18" i="20"/>
  <c r="AN18" i="20"/>
  <c r="AP17" i="20"/>
  <c r="AO17" i="20"/>
  <c r="AN17" i="20"/>
  <c r="AP16" i="20"/>
  <c r="AO16" i="20"/>
  <c r="AN16" i="20"/>
  <c r="AP15" i="20"/>
  <c r="AO15" i="20"/>
  <c r="AN15" i="20"/>
  <c r="AP14" i="20"/>
  <c r="AO14" i="20"/>
  <c r="AN14" i="20"/>
  <c r="AP13" i="20"/>
  <c r="AO13" i="20"/>
  <c r="AN13" i="20"/>
  <c r="AP12" i="20"/>
  <c r="AO12" i="20"/>
  <c r="AN12" i="20"/>
  <c r="AP11" i="20"/>
  <c r="AO11" i="20"/>
  <c r="AN11" i="20"/>
  <c r="AP10" i="20"/>
  <c r="AO10" i="20"/>
  <c r="AN10" i="20"/>
  <c r="AP9" i="20"/>
  <c r="AO9" i="20"/>
  <c r="AN9" i="20"/>
  <c r="AP8" i="20"/>
  <c r="AO8" i="20"/>
  <c r="AN8" i="20"/>
  <c r="AM93" i="20"/>
  <c r="AP7" i="20"/>
  <c r="AO7" i="20"/>
  <c r="AN7" i="20"/>
  <c r="AP6" i="20"/>
  <c r="AO6" i="20"/>
  <c r="AO93" i="20" s="1"/>
  <c r="AN6" i="20"/>
  <c r="AP5" i="20"/>
  <c r="AP93" i="20" s="1"/>
  <c r="AO5" i="20"/>
  <c r="AN5" i="20"/>
  <c r="AL93" i="20"/>
  <c r="AP92" i="11"/>
  <c r="AO92" i="11"/>
  <c r="AN92" i="11"/>
  <c r="AP91" i="11"/>
  <c r="AO91" i="11"/>
  <c r="AN91" i="11"/>
  <c r="AP90" i="11"/>
  <c r="AO90" i="11"/>
  <c r="AN90" i="11"/>
  <c r="AP89" i="11"/>
  <c r="AO89" i="11"/>
  <c r="AN89" i="11"/>
  <c r="AP88" i="11"/>
  <c r="AO88" i="11"/>
  <c r="AN88" i="11"/>
  <c r="AP87" i="11"/>
  <c r="AO87" i="11"/>
  <c r="AN87" i="11"/>
  <c r="AP86" i="11"/>
  <c r="AO86" i="11"/>
  <c r="AN86" i="11"/>
  <c r="AP85" i="11"/>
  <c r="AO85" i="11"/>
  <c r="AN85" i="11"/>
  <c r="AP84" i="11"/>
  <c r="AO84" i="11"/>
  <c r="AN84" i="11"/>
  <c r="AP83" i="11"/>
  <c r="AO83" i="11"/>
  <c r="AN83" i="11"/>
  <c r="AP82" i="11"/>
  <c r="AO82" i="11"/>
  <c r="AN82" i="11"/>
  <c r="AP81" i="11"/>
  <c r="AO81" i="11"/>
  <c r="AN81" i="11"/>
  <c r="AP80" i="11"/>
  <c r="AO80" i="11"/>
  <c r="AN80" i="11"/>
  <c r="AP79" i="11"/>
  <c r="AO79" i="11"/>
  <c r="AN79" i="11"/>
  <c r="AP78" i="11"/>
  <c r="AO78" i="11"/>
  <c r="AN78" i="11"/>
  <c r="AP77" i="11"/>
  <c r="AO77" i="11"/>
  <c r="AN77" i="11"/>
  <c r="AP76" i="11"/>
  <c r="AO76" i="11"/>
  <c r="AN76" i="11"/>
  <c r="AP75" i="11"/>
  <c r="AO75" i="11"/>
  <c r="AN75" i="11"/>
  <c r="AP74" i="11"/>
  <c r="AO74" i="11"/>
  <c r="AN74" i="11"/>
  <c r="AP73" i="11"/>
  <c r="AO73" i="11"/>
  <c r="AN73" i="11"/>
  <c r="AP72" i="11"/>
  <c r="AO72" i="11"/>
  <c r="AN72" i="11"/>
  <c r="AP71" i="11"/>
  <c r="AO71" i="11"/>
  <c r="AN71" i="11"/>
  <c r="AP70" i="11"/>
  <c r="AO70" i="11"/>
  <c r="AN70" i="11"/>
  <c r="AP69" i="11"/>
  <c r="AO69" i="11"/>
  <c r="AN69" i="11"/>
  <c r="AP68" i="11"/>
  <c r="AO68" i="11"/>
  <c r="AN68" i="11"/>
  <c r="AP67" i="11"/>
  <c r="AO67" i="11"/>
  <c r="AN67" i="11"/>
  <c r="AP66" i="11"/>
  <c r="AO66" i="11"/>
  <c r="AN66" i="11"/>
  <c r="AP65" i="11"/>
  <c r="AO65" i="11"/>
  <c r="AN65" i="11"/>
  <c r="AP64" i="11"/>
  <c r="AO64" i="11"/>
  <c r="AN64" i="11"/>
  <c r="AP63" i="11"/>
  <c r="AO63" i="11"/>
  <c r="AN63" i="11"/>
  <c r="AP62" i="11"/>
  <c r="AO62" i="11"/>
  <c r="AN62" i="11"/>
  <c r="AP61" i="11"/>
  <c r="AO61" i="11"/>
  <c r="AN61" i="11"/>
  <c r="AP60" i="11"/>
  <c r="AO60" i="11"/>
  <c r="AN60" i="11"/>
  <c r="AP59" i="11"/>
  <c r="AO59" i="11"/>
  <c r="AN59" i="11"/>
  <c r="AP58" i="11"/>
  <c r="AO58" i="11"/>
  <c r="AN58" i="11"/>
  <c r="AP57" i="11"/>
  <c r="AO57" i="11"/>
  <c r="AN57" i="11"/>
  <c r="AP56" i="11"/>
  <c r="AO56" i="11"/>
  <c r="AN56" i="11"/>
  <c r="AP55" i="11"/>
  <c r="AO55" i="11"/>
  <c r="AN55" i="11"/>
  <c r="AP54" i="11"/>
  <c r="AO54" i="11"/>
  <c r="AN54" i="11"/>
  <c r="AP53" i="11"/>
  <c r="AO53" i="11"/>
  <c r="AN53" i="11"/>
  <c r="AP52" i="11"/>
  <c r="AO52" i="11"/>
  <c r="AN52" i="11"/>
  <c r="AP51" i="11"/>
  <c r="AO51" i="11"/>
  <c r="AN51" i="11"/>
  <c r="AP50" i="11"/>
  <c r="AO50" i="11"/>
  <c r="AN50" i="11"/>
  <c r="AP49" i="11"/>
  <c r="AO49" i="11"/>
  <c r="AN49" i="11"/>
  <c r="AP48" i="11"/>
  <c r="AO48" i="11"/>
  <c r="AN48" i="11"/>
  <c r="AP47" i="11"/>
  <c r="AO47" i="11"/>
  <c r="AN47" i="11"/>
  <c r="AP46" i="11"/>
  <c r="AO46" i="11"/>
  <c r="AN46" i="11"/>
  <c r="AP45" i="11"/>
  <c r="AO45" i="11"/>
  <c r="AN45" i="11"/>
  <c r="AP44" i="11"/>
  <c r="AO44" i="11"/>
  <c r="AN44" i="11"/>
  <c r="AP43" i="11"/>
  <c r="AO43" i="11"/>
  <c r="AN43" i="11"/>
  <c r="AP42" i="11"/>
  <c r="AO42" i="11"/>
  <c r="AN42" i="11"/>
  <c r="AP41" i="11"/>
  <c r="AO41" i="11"/>
  <c r="AN41" i="11"/>
  <c r="AP40" i="11"/>
  <c r="AO40" i="11"/>
  <c r="AN40" i="11"/>
  <c r="AP39" i="11"/>
  <c r="AO39" i="11"/>
  <c r="AN39" i="11"/>
  <c r="AP38" i="11"/>
  <c r="AO38" i="11"/>
  <c r="AN38" i="11"/>
  <c r="AP37" i="11"/>
  <c r="AO37" i="11"/>
  <c r="AN37" i="11"/>
  <c r="AP36" i="11"/>
  <c r="AO36" i="11"/>
  <c r="AN36" i="11"/>
  <c r="AP35" i="11"/>
  <c r="AO35" i="11"/>
  <c r="AN35" i="11"/>
  <c r="AP34" i="11"/>
  <c r="AO34" i="11"/>
  <c r="AN34" i="11"/>
  <c r="AP33" i="11"/>
  <c r="AO33" i="11"/>
  <c r="AN33" i="11"/>
  <c r="AP32" i="11"/>
  <c r="AO32" i="11"/>
  <c r="AN32" i="11"/>
  <c r="AP31" i="11"/>
  <c r="AO31" i="11"/>
  <c r="AN31" i="11"/>
  <c r="AP30" i="11"/>
  <c r="AO30" i="11"/>
  <c r="AN30" i="11"/>
  <c r="AP29" i="11"/>
  <c r="AO29" i="11"/>
  <c r="AN29" i="11"/>
  <c r="AP28" i="11"/>
  <c r="AO28" i="11"/>
  <c r="AN28" i="11"/>
  <c r="AP27" i="11"/>
  <c r="AO27" i="11"/>
  <c r="AN27" i="11"/>
  <c r="AP26" i="11"/>
  <c r="AO26" i="11"/>
  <c r="AN26" i="11"/>
  <c r="AP25" i="11"/>
  <c r="AO25" i="11"/>
  <c r="AN25" i="11"/>
  <c r="AP24" i="11"/>
  <c r="AO24" i="11"/>
  <c r="AN24" i="11"/>
  <c r="AP23" i="11"/>
  <c r="AO23" i="11"/>
  <c r="AN23" i="11"/>
  <c r="AP22" i="11"/>
  <c r="AO22" i="11"/>
  <c r="AN22" i="11"/>
  <c r="AP21" i="11"/>
  <c r="AO21" i="11"/>
  <c r="AN21" i="11"/>
  <c r="AP20" i="11"/>
  <c r="AO20" i="11"/>
  <c r="AN20" i="11"/>
  <c r="AP19" i="11"/>
  <c r="AO19" i="11"/>
  <c r="AN19" i="11"/>
  <c r="AP18" i="11"/>
  <c r="AO18" i="11"/>
  <c r="AN18" i="11"/>
  <c r="AP17" i="11"/>
  <c r="AO17" i="11"/>
  <c r="AN17" i="11"/>
  <c r="AP16" i="11"/>
  <c r="AO16" i="11"/>
  <c r="AN16" i="11"/>
  <c r="AP15" i="11"/>
  <c r="AO15" i="11"/>
  <c r="AN15" i="11"/>
  <c r="AP14" i="11"/>
  <c r="AO14" i="11"/>
  <c r="AN14" i="11"/>
  <c r="AP13" i="11"/>
  <c r="AO13" i="11"/>
  <c r="AN13" i="11"/>
  <c r="AP12" i="11"/>
  <c r="AO12" i="11"/>
  <c r="AN12" i="11"/>
  <c r="AP11" i="11"/>
  <c r="AO11" i="11"/>
  <c r="AN11" i="11"/>
  <c r="AP10" i="11"/>
  <c r="AO10" i="11"/>
  <c r="AN10" i="11"/>
  <c r="AP9" i="11"/>
  <c r="AO9" i="11"/>
  <c r="AN9" i="11"/>
  <c r="AP8" i="11"/>
  <c r="AO8" i="11"/>
  <c r="AN8" i="11"/>
  <c r="AM93" i="11"/>
  <c r="AP7" i="11"/>
  <c r="AO7" i="11"/>
  <c r="AN7" i="11"/>
  <c r="AN93" i="11" s="1"/>
  <c r="AP6" i="11"/>
  <c r="AO6" i="11"/>
  <c r="AO93" i="11" s="1"/>
  <c r="AN6" i="11"/>
  <c r="AP5" i="11"/>
  <c r="AO5" i="11"/>
  <c r="AN5" i="11"/>
  <c r="AP92" i="8"/>
  <c r="AO92" i="8"/>
  <c r="AN92" i="8"/>
  <c r="AP91" i="8"/>
  <c r="AO91" i="8"/>
  <c r="AN91" i="8"/>
  <c r="AP90" i="8"/>
  <c r="AO90" i="8"/>
  <c r="AN90" i="8"/>
  <c r="AP89" i="8"/>
  <c r="AO89" i="8"/>
  <c r="AN89" i="8"/>
  <c r="AP88" i="8"/>
  <c r="AO88" i="8"/>
  <c r="AN88" i="8"/>
  <c r="AP87" i="8"/>
  <c r="AO87" i="8"/>
  <c r="AN87" i="8"/>
  <c r="AP86" i="8"/>
  <c r="AO86" i="8"/>
  <c r="AN86" i="8"/>
  <c r="AP85" i="8"/>
  <c r="AO85" i="8"/>
  <c r="AN85" i="8"/>
  <c r="AP84" i="8"/>
  <c r="AO84" i="8"/>
  <c r="AN84" i="8"/>
  <c r="AP83" i="8"/>
  <c r="AO83" i="8"/>
  <c r="AN83" i="8"/>
  <c r="AP82" i="8"/>
  <c r="AO82" i="8"/>
  <c r="AN82" i="8"/>
  <c r="AP81" i="8"/>
  <c r="AO81" i="8"/>
  <c r="AN81" i="8"/>
  <c r="AP80" i="8"/>
  <c r="AO80" i="8"/>
  <c r="AN80" i="8"/>
  <c r="AP79" i="8"/>
  <c r="AO79" i="8"/>
  <c r="AN79" i="8"/>
  <c r="AP78" i="8"/>
  <c r="AO78" i="8"/>
  <c r="AN78" i="8"/>
  <c r="AP77" i="8"/>
  <c r="AO77" i="8"/>
  <c r="AN77" i="8"/>
  <c r="AP76" i="8"/>
  <c r="AO76" i="8"/>
  <c r="AN76" i="8"/>
  <c r="AP75" i="8"/>
  <c r="AO75" i="8"/>
  <c r="AN75" i="8"/>
  <c r="AP74" i="8"/>
  <c r="AO74" i="8"/>
  <c r="AN74" i="8"/>
  <c r="AP73" i="8"/>
  <c r="AO73" i="8"/>
  <c r="AN73" i="8"/>
  <c r="AP72" i="8"/>
  <c r="AO72" i="8"/>
  <c r="AN72" i="8"/>
  <c r="AP71" i="8"/>
  <c r="AO71" i="8"/>
  <c r="AN71" i="8"/>
  <c r="AP70" i="8"/>
  <c r="AO70" i="8"/>
  <c r="AN70" i="8"/>
  <c r="AP69" i="8"/>
  <c r="AO69" i="8"/>
  <c r="AN69" i="8"/>
  <c r="AP68" i="8"/>
  <c r="AO68" i="8"/>
  <c r="AN68" i="8"/>
  <c r="AP67" i="8"/>
  <c r="AO67" i="8"/>
  <c r="AN67" i="8"/>
  <c r="AP66" i="8"/>
  <c r="AO66" i="8"/>
  <c r="AN66" i="8"/>
  <c r="AP65" i="8"/>
  <c r="AO65" i="8"/>
  <c r="AN65" i="8"/>
  <c r="AP64" i="8"/>
  <c r="AO64" i="8"/>
  <c r="AN64" i="8"/>
  <c r="AP63" i="8"/>
  <c r="AO63" i="8"/>
  <c r="AN63" i="8"/>
  <c r="AP62" i="8"/>
  <c r="AO62" i="8"/>
  <c r="AN62" i="8"/>
  <c r="AP61" i="8"/>
  <c r="AO61" i="8"/>
  <c r="AN61" i="8"/>
  <c r="AP60" i="8"/>
  <c r="AO60" i="8"/>
  <c r="AN60" i="8"/>
  <c r="AP59" i="8"/>
  <c r="AO59" i="8"/>
  <c r="AN59" i="8"/>
  <c r="AP58" i="8"/>
  <c r="AO58" i="8"/>
  <c r="AN58" i="8"/>
  <c r="AP57" i="8"/>
  <c r="AO57" i="8"/>
  <c r="AN57" i="8"/>
  <c r="AP56" i="8"/>
  <c r="AO56" i="8"/>
  <c r="AN56" i="8"/>
  <c r="AP55" i="8"/>
  <c r="AO55" i="8"/>
  <c r="AN55" i="8"/>
  <c r="AP54" i="8"/>
  <c r="AO54" i="8"/>
  <c r="AN54" i="8"/>
  <c r="AP53" i="8"/>
  <c r="AO53" i="8"/>
  <c r="AN53" i="8"/>
  <c r="AP52" i="8"/>
  <c r="AO52" i="8"/>
  <c r="AN52" i="8"/>
  <c r="AP51" i="8"/>
  <c r="AO51" i="8"/>
  <c r="AN51" i="8"/>
  <c r="AP50" i="8"/>
  <c r="AO50" i="8"/>
  <c r="AN50" i="8"/>
  <c r="AP49" i="8"/>
  <c r="AO49" i="8"/>
  <c r="AN49" i="8"/>
  <c r="AP48" i="8"/>
  <c r="AO48" i="8"/>
  <c r="AN48" i="8"/>
  <c r="AP47" i="8"/>
  <c r="AO47" i="8"/>
  <c r="AN47" i="8"/>
  <c r="AP46" i="8"/>
  <c r="AO46" i="8"/>
  <c r="AN46" i="8"/>
  <c r="AP45" i="8"/>
  <c r="AO45" i="8"/>
  <c r="AN45" i="8"/>
  <c r="AP44" i="8"/>
  <c r="AO44" i="8"/>
  <c r="AN44" i="8"/>
  <c r="AP43" i="8"/>
  <c r="AO43" i="8"/>
  <c r="AN43" i="8"/>
  <c r="AP42" i="8"/>
  <c r="AO42" i="8"/>
  <c r="AN42" i="8"/>
  <c r="AP41" i="8"/>
  <c r="AO41" i="8"/>
  <c r="AN41" i="8"/>
  <c r="AP40" i="8"/>
  <c r="AO40" i="8"/>
  <c r="AN40" i="8"/>
  <c r="AP39" i="8"/>
  <c r="AO39" i="8"/>
  <c r="AN39" i="8"/>
  <c r="AP38" i="8"/>
  <c r="AO38" i="8"/>
  <c r="AN38" i="8"/>
  <c r="AP37" i="8"/>
  <c r="AO37" i="8"/>
  <c r="AN37" i="8"/>
  <c r="AP36" i="8"/>
  <c r="AO36" i="8"/>
  <c r="AN36" i="8"/>
  <c r="AP35" i="8"/>
  <c r="AO35" i="8"/>
  <c r="AN35" i="8"/>
  <c r="AP34" i="8"/>
  <c r="AO34" i="8"/>
  <c r="AN34" i="8"/>
  <c r="AP33" i="8"/>
  <c r="AO33" i="8"/>
  <c r="AN33" i="8"/>
  <c r="AP32" i="8"/>
  <c r="AO32" i="8"/>
  <c r="AN32" i="8"/>
  <c r="AP31" i="8"/>
  <c r="AO31" i="8"/>
  <c r="AN31" i="8"/>
  <c r="AP30" i="8"/>
  <c r="AO30" i="8"/>
  <c r="AN30" i="8"/>
  <c r="AP29" i="8"/>
  <c r="AO29" i="8"/>
  <c r="AN29" i="8"/>
  <c r="AP28" i="8"/>
  <c r="AO28" i="8"/>
  <c r="AN28" i="8"/>
  <c r="AP27" i="8"/>
  <c r="AO27" i="8"/>
  <c r="AN27" i="8"/>
  <c r="AP26" i="8"/>
  <c r="AO26" i="8"/>
  <c r="AN26" i="8"/>
  <c r="AP25" i="8"/>
  <c r="AO25" i="8"/>
  <c r="AN25" i="8"/>
  <c r="AP24" i="8"/>
  <c r="AO24" i="8"/>
  <c r="AN24" i="8"/>
  <c r="AP23" i="8"/>
  <c r="AO23" i="8"/>
  <c r="AN23" i="8"/>
  <c r="AP22" i="8"/>
  <c r="AO22" i="8"/>
  <c r="AN22" i="8"/>
  <c r="AP21" i="8"/>
  <c r="AO21" i="8"/>
  <c r="AN21" i="8"/>
  <c r="AP20" i="8"/>
  <c r="AO20" i="8"/>
  <c r="AN20" i="8"/>
  <c r="AP19" i="8"/>
  <c r="AO19" i="8"/>
  <c r="AN19" i="8"/>
  <c r="AP18" i="8"/>
  <c r="AO18" i="8"/>
  <c r="AN18" i="8"/>
  <c r="AP17" i="8"/>
  <c r="AO17" i="8"/>
  <c r="AN17" i="8"/>
  <c r="AP16" i="8"/>
  <c r="AO16" i="8"/>
  <c r="AN16" i="8"/>
  <c r="AP15" i="8"/>
  <c r="AO15" i="8"/>
  <c r="AN15" i="8"/>
  <c r="AP14" i="8"/>
  <c r="AO14" i="8"/>
  <c r="AN14" i="8"/>
  <c r="AP13" i="8"/>
  <c r="AO13" i="8"/>
  <c r="AN13" i="8"/>
  <c r="AP12" i="8"/>
  <c r="AO12" i="8"/>
  <c r="AN12" i="8"/>
  <c r="AP11" i="8"/>
  <c r="AO11" i="8"/>
  <c r="AN11" i="8"/>
  <c r="AP10" i="8"/>
  <c r="AO10" i="8"/>
  <c r="AN10" i="8"/>
  <c r="AP9" i="8"/>
  <c r="AO9" i="8"/>
  <c r="AN9" i="8"/>
  <c r="AP8" i="8"/>
  <c r="AO8" i="8"/>
  <c r="AN8" i="8"/>
  <c r="AP7" i="8"/>
  <c r="AO7" i="8"/>
  <c r="AN7" i="8"/>
  <c r="AP6" i="8"/>
  <c r="AO6" i="8"/>
  <c r="AO93" i="8" s="1"/>
  <c r="AN6" i="8"/>
  <c r="AP5" i="8"/>
  <c r="AP93" i="8" s="1"/>
  <c r="AO5" i="8"/>
  <c r="AN5" i="8"/>
  <c r="AM93" i="8"/>
  <c r="AP6" i="15"/>
  <c r="AP7" i="15"/>
  <c r="AP8" i="15"/>
  <c r="AP9" i="15"/>
  <c r="AP10" i="15"/>
  <c r="AP11" i="15"/>
  <c r="AP12" i="15"/>
  <c r="AP13" i="15"/>
  <c r="AP14" i="15"/>
  <c r="AP15" i="15"/>
  <c r="AP16" i="15"/>
  <c r="AP17" i="15"/>
  <c r="AP18" i="15"/>
  <c r="AP19" i="15"/>
  <c r="AP20" i="15"/>
  <c r="AP21" i="15"/>
  <c r="AP22" i="15"/>
  <c r="AP23" i="15"/>
  <c r="AP24" i="15"/>
  <c r="AP25" i="15"/>
  <c r="AP26" i="15"/>
  <c r="AP27" i="15"/>
  <c r="AP28" i="15"/>
  <c r="AP29" i="15"/>
  <c r="AP30" i="15"/>
  <c r="AP31" i="15"/>
  <c r="AP32" i="15"/>
  <c r="AP33" i="15"/>
  <c r="AP34" i="15"/>
  <c r="AP35" i="15"/>
  <c r="AP36" i="15"/>
  <c r="AP37" i="15"/>
  <c r="AP38" i="15"/>
  <c r="AP39" i="15"/>
  <c r="AP40" i="15"/>
  <c r="AP41" i="15"/>
  <c r="AP42" i="15"/>
  <c r="AP43" i="15"/>
  <c r="AP44" i="15"/>
  <c r="AP45" i="15"/>
  <c r="AP46" i="15"/>
  <c r="AP47" i="15"/>
  <c r="AP48" i="15"/>
  <c r="AP49" i="15"/>
  <c r="AP50" i="15"/>
  <c r="AP51" i="15"/>
  <c r="AP52" i="15"/>
  <c r="AP53" i="15"/>
  <c r="AP54" i="15"/>
  <c r="AP55" i="15"/>
  <c r="AP56" i="15"/>
  <c r="AP57" i="15"/>
  <c r="AP58" i="15"/>
  <c r="AP59" i="15"/>
  <c r="AP60" i="15"/>
  <c r="AP61" i="15"/>
  <c r="AP62" i="15"/>
  <c r="AP63" i="15"/>
  <c r="AP64" i="15"/>
  <c r="AP65" i="15"/>
  <c r="AP66" i="15"/>
  <c r="AP67" i="15"/>
  <c r="AP68" i="15"/>
  <c r="AP69" i="15"/>
  <c r="AP70" i="15"/>
  <c r="AP71" i="15"/>
  <c r="AP72" i="15"/>
  <c r="AP73" i="15"/>
  <c r="AP74" i="15"/>
  <c r="AP75" i="15"/>
  <c r="AP76" i="15"/>
  <c r="AP77" i="15"/>
  <c r="AP78" i="15"/>
  <c r="AP79" i="15"/>
  <c r="AP80" i="15"/>
  <c r="AP81" i="15"/>
  <c r="AP82" i="15"/>
  <c r="AP83" i="15"/>
  <c r="AP84" i="15"/>
  <c r="AP85" i="15"/>
  <c r="AP86" i="15"/>
  <c r="AP87" i="15"/>
  <c r="AP88" i="15"/>
  <c r="AP89" i="15"/>
  <c r="AP90" i="15"/>
  <c r="AP91" i="15"/>
  <c r="AP92" i="15"/>
  <c r="AP5" i="15"/>
  <c r="AO6" i="15"/>
  <c r="AO7" i="15"/>
  <c r="AO8" i="15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O81" i="15"/>
  <c r="AO82" i="15"/>
  <c r="AO83" i="15"/>
  <c r="AO84" i="15"/>
  <c r="AO85" i="15"/>
  <c r="AO86" i="15"/>
  <c r="AO87" i="15"/>
  <c r="AO88" i="15"/>
  <c r="AO89" i="15"/>
  <c r="AO90" i="15"/>
  <c r="AO91" i="15"/>
  <c r="AO92" i="15"/>
  <c r="AO5" i="15"/>
  <c r="AN6" i="15"/>
  <c r="AN7" i="15"/>
  <c r="AN8" i="15"/>
  <c r="AN9" i="15"/>
  <c r="AN10" i="15"/>
  <c r="AN11" i="15"/>
  <c r="AN12" i="15"/>
  <c r="AN13" i="15"/>
  <c r="AN14" i="15"/>
  <c r="AN15" i="15"/>
  <c r="AN16" i="15"/>
  <c r="AN17" i="15"/>
  <c r="AN18" i="15"/>
  <c r="AN19" i="15"/>
  <c r="AN20" i="15"/>
  <c r="AN21" i="15"/>
  <c r="AN22" i="15"/>
  <c r="AN23" i="15"/>
  <c r="AN24" i="15"/>
  <c r="AN25" i="15"/>
  <c r="AN26" i="15"/>
  <c r="AN27" i="15"/>
  <c r="AN28" i="15"/>
  <c r="AN29" i="15"/>
  <c r="AN30" i="15"/>
  <c r="AN31" i="15"/>
  <c r="AN32" i="15"/>
  <c r="AN33" i="15"/>
  <c r="AN34" i="15"/>
  <c r="AN35" i="15"/>
  <c r="AN36" i="15"/>
  <c r="AN37" i="15"/>
  <c r="AN38" i="15"/>
  <c r="AN39" i="15"/>
  <c r="AN40" i="15"/>
  <c r="AN41" i="15"/>
  <c r="AN42" i="15"/>
  <c r="AN43" i="15"/>
  <c r="AN44" i="15"/>
  <c r="AN45" i="15"/>
  <c r="AN46" i="15"/>
  <c r="AN47" i="15"/>
  <c r="AN48" i="15"/>
  <c r="AN49" i="15"/>
  <c r="AN50" i="15"/>
  <c r="AN51" i="15"/>
  <c r="AN52" i="15"/>
  <c r="AN53" i="15"/>
  <c r="AN54" i="15"/>
  <c r="AN55" i="15"/>
  <c r="AN56" i="15"/>
  <c r="AN57" i="15"/>
  <c r="AN58" i="15"/>
  <c r="AN59" i="15"/>
  <c r="AN60" i="15"/>
  <c r="AN61" i="15"/>
  <c r="AN62" i="15"/>
  <c r="AN63" i="15"/>
  <c r="AN64" i="15"/>
  <c r="AN65" i="15"/>
  <c r="AN66" i="15"/>
  <c r="AN67" i="15"/>
  <c r="AN68" i="15"/>
  <c r="AN69" i="15"/>
  <c r="AN70" i="15"/>
  <c r="AN71" i="15"/>
  <c r="AN72" i="15"/>
  <c r="AN73" i="15"/>
  <c r="AN74" i="15"/>
  <c r="AN75" i="15"/>
  <c r="AN76" i="15"/>
  <c r="AN77" i="15"/>
  <c r="AN78" i="15"/>
  <c r="AN79" i="15"/>
  <c r="AN80" i="15"/>
  <c r="AN81" i="15"/>
  <c r="AN82" i="15"/>
  <c r="AN83" i="15"/>
  <c r="AN84" i="15"/>
  <c r="AN85" i="15"/>
  <c r="AN86" i="15"/>
  <c r="AN87" i="15"/>
  <c r="AN88" i="15"/>
  <c r="AN89" i="15"/>
  <c r="AN90" i="15"/>
  <c r="AN91" i="15"/>
  <c r="AN92" i="15"/>
  <c r="AN5" i="15"/>
  <c r="AM93" i="36"/>
  <c r="AM93" i="28"/>
  <c r="T5" i="15"/>
  <c r="R5" i="15"/>
  <c r="AP93" i="45"/>
  <c r="AO93" i="45"/>
  <c r="AN93" i="45"/>
  <c r="AM93" i="45"/>
  <c r="AL93" i="45"/>
  <c r="AX93" i="44"/>
  <c r="AN93" i="44"/>
  <c r="AK93" i="44"/>
  <c r="AI93" i="44"/>
  <c r="AO93" i="43"/>
  <c r="AL93" i="42"/>
  <c r="AX93" i="41"/>
  <c r="AP93" i="41"/>
  <c r="AL93" i="41"/>
  <c r="AK93" i="41"/>
  <c r="AI93" i="41"/>
  <c r="AP93" i="40"/>
  <c r="AN93" i="39"/>
  <c r="AX93" i="38"/>
  <c r="AP93" i="38"/>
  <c r="AK93" i="38"/>
  <c r="AI93" i="38"/>
  <c r="AP93" i="36"/>
  <c r="AO93" i="36"/>
  <c r="AN93" i="36"/>
  <c r="AL93" i="36"/>
  <c r="AX93" i="33"/>
  <c r="AK93" i="33"/>
  <c r="AI93" i="33"/>
  <c r="AO93" i="31"/>
  <c r="AN93" i="30"/>
  <c r="AX93" i="29"/>
  <c r="AP93" i="29"/>
  <c r="AL93" i="29"/>
  <c r="AK93" i="29"/>
  <c r="AI93" i="29"/>
  <c r="AP93" i="28"/>
  <c r="AO93" i="28"/>
  <c r="AN93" i="28"/>
  <c r="AL93" i="28"/>
  <c r="AL93" i="27"/>
  <c r="AX93" i="24"/>
  <c r="AK93" i="24"/>
  <c r="AI93" i="24"/>
  <c r="AP93" i="23"/>
  <c r="AN93" i="20"/>
  <c r="AX93" i="15"/>
  <c r="AP93" i="11"/>
  <c r="AL93" i="11"/>
  <c r="AN93" i="8"/>
  <c r="AJ5" i="15"/>
  <c r="AH5" i="15"/>
  <c r="AQ5" i="15" s="1"/>
  <c r="AC5" i="48"/>
  <c r="AC6" i="48"/>
  <c r="AC7" i="48"/>
  <c r="AC8" i="48"/>
  <c r="AC9" i="48"/>
  <c r="AC10" i="48"/>
  <c r="AC11" i="48"/>
  <c r="AC12" i="48"/>
  <c r="AC13" i="48"/>
  <c r="AC14" i="48"/>
  <c r="AC15" i="48"/>
  <c r="AC4" i="48"/>
  <c r="AD5" i="48"/>
  <c r="AE5" i="48" s="1"/>
  <c r="AD6" i="48"/>
  <c r="AE6" i="48"/>
  <c r="AD7" i="48"/>
  <c r="AE7" i="48" s="1"/>
  <c r="AD8" i="48"/>
  <c r="AE8" i="48"/>
  <c r="AD9" i="48"/>
  <c r="AE9" i="48" s="1"/>
  <c r="AD10" i="48"/>
  <c r="AE10" i="48"/>
  <c r="AD11" i="48"/>
  <c r="AE11" i="48" s="1"/>
  <c r="AD12" i="48"/>
  <c r="AE12" i="48"/>
  <c r="AD13" i="48"/>
  <c r="AE13" i="48" s="1"/>
  <c r="AD14" i="48"/>
  <c r="AE14" i="48"/>
  <c r="AD15" i="48"/>
  <c r="AE15" i="48" s="1"/>
  <c r="AE4" i="48"/>
  <c r="AD4" i="48"/>
  <c r="AB16" i="48"/>
  <c r="AC16" i="48" s="1"/>
  <c r="Y5" i="48"/>
  <c r="Z5" i="48"/>
  <c r="AA5" i="48" s="1"/>
  <c r="Y6" i="48"/>
  <c r="Z6" i="48"/>
  <c r="AA6" i="48" s="1"/>
  <c r="Y7" i="48"/>
  <c r="Z7" i="48"/>
  <c r="AA7" i="48" s="1"/>
  <c r="Y8" i="48"/>
  <c r="Z8" i="48"/>
  <c r="AA8" i="48"/>
  <c r="Y9" i="48"/>
  <c r="Z9" i="48"/>
  <c r="AA9" i="48"/>
  <c r="Y10" i="48"/>
  <c r="Z10" i="48"/>
  <c r="AA10" i="48" s="1"/>
  <c r="Y11" i="48"/>
  <c r="Z11" i="48"/>
  <c r="AA11" i="48" s="1"/>
  <c r="Y12" i="48"/>
  <c r="Z12" i="48"/>
  <c r="AA12" i="48"/>
  <c r="Y13" i="48"/>
  <c r="Z13" i="48"/>
  <c r="AA13" i="48"/>
  <c r="Y14" i="48"/>
  <c r="Z14" i="48"/>
  <c r="AA14" i="48" s="1"/>
  <c r="Y15" i="48"/>
  <c r="Z15" i="48"/>
  <c r="AA15" i="48" s="1"/>
  <c r="Y16" i="48"/>
  <c r="Z16" i="48"/>
  <c r="AA16" i="48"/>
  <c r="AA4" i="48"/>
  <c r="Z4" i="48"/>
  <c r="Y4" i="48"/>
  <c r="X16" i="48"/>
  <c r="V16" i="48"/>
  <c r="W16" i="48"/>
  <c r="U16" i="48"/>
  <c r="U5" i="48"/>
  <c r="V5" i="48"/>
  <c r="W5" i="48"/>
  <c r="U6" i="48"/>
  <c r="V6" i="48"/>
  <c r="W6" i="48"/>
  <c r="U7" i="48"/>
  <c r="V7" i="48"/>
  <c r="W7" i="48" s="1"/>
  <c r="U8" i="48"/>
  <c r="V8" i="48"/>
  <c r="W8" i="48"/>
  <c r="U9" i="48"/>
  <c r="V9" i="48"/>
  <c r="W9" i="48"/>
  <c r="U10" i="48"/>
  <c r="V10" i="48"/>
  <c r="W10" i="48" s="1"/>
  <c r="U11" i="48"/>
  <c r="V11" i="48"/>
  <c r="W11" i="48" s="1"/>
  <c r="U12" i="48"/>
  <c r="V12" i="48"/>
  <c r="W12" i="48"/>
  <c r="U13" i="48"/>
  <c r="V13" i="48"/>
  <c r="W13" i="48"/>
  <c r="U14" i="48"/>
  <c r="V14" i="48"/>
  <c r="W14" i="48" s="1"/>
  <c r="U15" i="48"/>
  <c r="V15" i="48"/>
  <c r="W15" i="48" s="1"/>
  <c r="W4" i="48"/>
  <c r="V4" i="48"/>
  <c r="U4" i="48"/>
  <c r="S16" i="48"/>
  <c r="T16" i="48"/>
  <c r="O16" i="48"/>
  <c r="P5" i="48"/>
  <c r="Q5" i="48"/>
  <c r="R5" i="48" s="1"/>
  <c r="P6" i="48"/>
  <c r="Q6" i="48"/>
  <c r="R6" i="48" s="1"/>
  <c r="P7" i="48"/>
  <c r="Q7" i="48"/>
  <c r="R7" i="48" s="1"/>
  <c r="P8" i="48"/>
  <c r="Q8" i="48"/>
  <c r="R8" i="48"/>
  <c r="P9" i="48"/>
  <c r="Q9" i="48"/>
  <c r="R9" i="48" s="1"/>
  <c r="P10" i="48"/>
  <c r="Q10" i="48"/>
  <c r="R10" i="48" s="1"/>
  <c r="P11" i="48"/>
  <c r="Q11" i="48"/>
  <c r="R11" i="48" s="1"/>
  <c r="P12" i="48"/>
  <c r="Q12" i="48"/>
  <c r="R12" i="48" s="1"/>
  <c r="P13" i="48"/>
  <c r="Q13" i="48"/>
  <c r="R13" i="48" s="1"/>
  <c r="P14" i="48"/>
  <c r="Q14" i="48"/>
  <c r="R14" i="48"/>
  <c r="P15" i="48"/>
  <c r="Q15" i="48"/>
  <c r="R15" i="48" s="1"/>
  <c r="Q4" i="48"/>
  <c r="R4" i="48" s="1"/>
  <c r="P4" i="48"/>
  <c r="K16" i="48"/>
  <c r="L6" i="48"/>
  <c r="M7" i="48"/>
  <c r="N7" i="48" s="1"/>
  <c r="L11" i="48"/>
  <c r="L15" i="48"/>
  <c r="L5" i="48"/>
  <c r="M5" i="48"/>
  <c r="N5" i="48" s="1"/>
  <c r="M6" i="48"/>
  <c r="N6" i="48" s="1"/>
  <c r="L7" i="48"/>
  <c r="L8" i="48"/>
  <c r="M8" i="48"/>
  <c r="N8" i="48" s="1"/>
  <c r="L9" i="48"/>
  <c r="M9" i="48"/>
  <c r="N9" i="48" s="1"/>
  <c r="L10" i="48"/>
  <c r="M10" i="48"/>
  <c r="N10" i="48" s="1"/>
  <c r="M11" i="48"/>
  <c r="N11" i="48" s="1"/>
  <c r="L12" i="48"/>
  <c r="M12" i="48"/>
  <c r="N12" i="48" s="1"/>
  <c r="L13" i="48"/>
  <c r="M13" i="48"/>
  <c r="N13" i="48" s="1"/>
  <c r="L14" i="48"/>
  <c r="M14" i="48"/>
  <c r="N14" i="48" s="1"/>
  <c r="M4" i="48"/>
  <c r="N4" i="48" s="1"/>
  <c r="L4" i="48"/>
  <c r="G16" i="48"/>
  <c r="H5" i="48"/>
  <c r="I5" i="48"/>
  <c r="J5" i="48" s="1"/>
  <c r="H6" i="48"/>
  <c r="I6" i="48"/>
  <c r="J6" i="48"/>
  <c r="H7" i="48"/>
  <c r="I7" i="48"/>
  <c r="J7" i="48" s="1"/>
  <c r="H8" i="48"/>
  <c r="I8" i="48"/>
  <c r="J8" i="48" s="1"/>
  <c r="H9" i="48"/>
  <c r="I9" i="48"/>
  <c r="J9" i="48" s="1"/>
  <c r="H10" i="48"/>
  <c r="I10" i="48"/>
  <c r="J10" i="48" s="1"/>
  <c r="H11" i="48"/>
  <c r="I11" i="48"/>
  <c r="J11" i="48" s="1"/>
  <c r="H12" i="48"/>
  <c r="I12" i="48"/>
  <c r="J12" i="48" s="1"/>
  <c r="H13" i="48"/>
  <c r="I13" i="48"/>
  <c r="J13" i="48" s="1"/>
  <c r="H14" i="48"/>
  <c r="I14" i="48"/>
  <c r="J14" i="48" s="1"/>
  <c r="H15" i="48"/>
  <c r="I15" i="48"/>
  <c r="J15" i="48" s="1"/>
  <c r="J4" i="48"/>
  <c r="I4" i="48"/>
  <c r="H4" i="48"/>
  <c r="C16" i="48"/>
  <c r="B16" i="48"/>
  <c r="E16" i="48" s="1"/>
  <c r="F16" i="48" s="1"/>
  <c r="D5" i="48"/>
  <c r="E5" i="48"/>
  <c r="F5" i="48" s="1"/>
  <c r="D6" i="48"/>
  <c r="E6" i="48"/>
  <c r="F6" i="48" s="1"/>
  <c r="D7" i="48"/>
  <c r="E7" i="48"/>
  <c r="F7" i="48" s="1"/>
  <c r="D8" i="48"/>
  <c r="E8" i="48"/>
  <c r="F8" i="48" s="1"/>
  <c r="D9" i="48"/>
  <c r="E9" i="48"/>
  <c r="F9" i="48" s="1"/>
  <c r="D10" i="48"/>
  <c r="E10" i="48"/>
  <c r="F10" i="48" s="1"/>
  <c r="D11" i="48"/>
  <c r="E11" i="48"/>
  <c r="F11" i="48" s="1"/>
  <c r="D12" i="48"/>
  <c r="E12" i="48"/>
  <c r="F12" i="48" s="1"/>
  <c r="D13" i="48"/>
  <c r="E13" i="48"/>
  <c r="F13" i="48" s="1"/>
  <c r="D14" i="48"/>
  <c r="E14" i="48"/>
  <c r="F14" i="48" s="1"/>
  <c r="D15" i="48"/>
  <c r="E15" i="48"/>
  <c r="F15" i="48" s="1"/>
  <c r="E4" i="48"/>
  <c r="F4" i="48" s="1"/>
  <c r="D4" i="48"/>
  <c r="B12" i="17"/>
  <c r="AP93" i="33" l="1"/>
  <c r="AN93" i="33"/>
  <c r="AO93" i="33"/>
  <c r="AM93" i="24"/>
  <c r="AN93" i="24"/>
  <c r="AL93" i="24"/>
  <c r="AP93" i="24"/>
  <c r="AO93" i="24"/>
  <c r="AD16" i="48"/>
  <c r="AE16" i="48" s="1"/>
  <c r="Q16" i="48"/>
  <c r="R16" i="48" s="1"/>
  <c r="H16" i="48"/>
  <c r="D16" i="48"/>
  <c r="P16" i="48"/>
  <c r="L16" i="48"/>
  <c r="M16" i="48"/>
  <c r="N16" i="48" s="1"/>
  <c r="M15" i="48"/>
  <c r="N15" i="48" s="1"/>
  <c r="I16" i="48"/>
  <c r="J16" i="48" s="1"/>
  <c r="R6" i="28" l="1"/>
  <c r="AH6" i="28" s="1"/>
  <c r="S6" i="28"/>
  <c r="AI6" i="28" s="1"/>
  <c r="T6" i="28"/>
  <c r="AJ6" i="28" s="1"/>
  <c r="U6" i="28"/>
  <c r="AK6" i="28" s="1"/>
  <c r="R7" i="28"/>
  <c r="AH7" i="28" s="1"/>
  <c r="S7" i="28"/>
  <c r="AI7" i="28" s="1"/>
  <c r="T7" i="28"/>
  <c r="AJ7" i="28" s="1"/>
  <c r="U7" i="28"/>
  <c r="AK7" i="28" s="1"/>
  <c r="R8" i="28"/>
  <c r="AH8" i="28" s="1"/>
  <c r="S8" i="28"/>
  <c r="AI8" i="28" s="1"/>
  <c r="T8" i="28"/>
  <c r="AJ8" i="28" s="1"/>
  <c r="U8" i="28"/>
  <c r="AK8" i="28" s="1"/>
  <c r="R9" i="28"/>
  <c r="AH9" i="28" s="1"/>
  <c r="S9" i="28"/>
  <c r="AI9" i="28" s="1"/>
  <c r="T9" i="28"/>
  <c r="AJ9" i="28" s="1"/>
  <c r="U9" i="28"/>
  <c r="AK9" i="28" s="1"/>
  <c r="R10" i="28"/>
  <c r="AH10" i="28" s="1"/>
  <c r="S10" i="28"/>
  <c r="AI10" i="28" s="1"/>
  <c r="T10" i="28"/>
  <c r="AJ10" i="28" s="1"/>
  <c r="U10" i="28"/>
  <c r="AK10" i="28" s="1"/>
  <c r="R11" i="28"/>
  <c r="AH11" i="28" s="1"/>
  <c r="S11" i="28"/>
  <c r="AI11" i="28" s="1"/>
  <c r="T11" i="28"/>
  <c r="AJ11" i="28" s="1"/>
  <c r="U11" i="28"/>
  <c r="AK11" i="28" s="1"/>
  <c r="R12" i="28"/>
  <c r="AH12" i="28" s="1"/>
  <c r="S12" i="28"/>
  <c r="AI12" i="28" s="1"/>
  <c r="T12" i="28"/>
  <c r="AJ12" i="28" s="1"/>
  <c r="U12" i="28"/>
  <c r="AK12" i="28" s="1"/>
  <c r="R13" i="28"/>
  <c r="AH13" i="28" s="1"/>
  <c r="S13" i="28"/>
  <c r="AI13" i="28" s="1"/>
  <c r="T13" i="28"/>
  <c r="AJ13" i="28" s="1"/>
  <c r="U13" i="28"/>
  <c r="AK13" i="28" s="1"/>
  <c r="R14" i="28"/>
  <c r="AH14" i="28" s="1"/>
  <c r="S14" i="28"/>
  <c r="AI14" i="28" s="1"/>
  <c r="T14" i="28"/>
  <c r="AJ14" i="28" s="1"/>
  <c r="U14" i="28"/>
  <c r="AK14" i="28" s="1"/>
  <c r="R15" i="28"/>
  <c r="AH15" i="28" s="1"/>
  <c r="S15" i="28"/>
  <c r="AI15" i="28" s="1"/>
  <c r="T15" i="28"/>
  <c r="AJ15" i="28" s="1"/>
  <c r="U15" i="28"/>
  <c r="AK15" i="28" s="1"/>
  <c r="R16" i="28"/>
  <c r="AH16" i="28" s="1"/>
  <c r="S16" i="28"/>
  <c r="AI16" i="28" s="1"/>
  <c r="T16" i="28"/>
  <c r="AJ16" i="28" s="1"/>
  <c r="U16" i="28"/>
  <c r="AK16" i="28" s="1"/>
  <c r="R17" i="28"/>
  <c r="AH17" i="28" s="1"/>
  <c r="S17" i="28"/>
  <c r="AI17" i="28" s="1"/>
  <c r="T17" i="28"/>
  <c r="AJ17" i="28" s="1"/>
  <c r="U17" i="28"/>
  <c r="AK17" i="28" s="1"/>
  <c r="R18" i="28"/>
  <c r="AH18" i="28" s="1"/>
  <c r="S18" i="28"/>
  <c r="AI18" i="28" s="1"/>
  <c r="T18" i="28"/>
  <c r="AJ18" i="28" s="1"/>
  <c r="U18" i="28"/>
  <c r="AK18" i="28" s="1"/>
  <c r="R19" i="28"/>
  <c r="AH19" i="28" s="1"/>
  <c r="S19" i="28"/>
  <c r="AI19" i="28" s="1"/>
  <c r="T19" i="28"/>
  <c r="AJ19" i="28" s="1"/>
  <c r="U19" i="28"/>
  <c r="AK19" i="28" s="1"/>
  <c r="R20" i="28"/>
  <c r="AH20" i="28" s="1"/>
  <c r="S20" i="28"/>
  <c r="AI20" i="28" s="1"/>
  <c r="T20" i="28"/>
  <c r="AJ20" i="28" s="1"/>
  <c r="U20" i="28"/>
  <c r="AK20" i="28" s="1"/>
  <c r="R21" i="28"/>
  <c r="AH21" i="28" s="1"/>
  <c r="S21" i="28"/>
  <c r="AI21" i="28" s="1"/>
  <c r="T21" i="28"/>
  <c r="AJ21" i="28" s="1"/>
  <c r="U21" i="28"/>
  <c r="AK21" i="28" s="1"/>
  <c r="R22" i="28"/>
  <c r="AH22" i="28" s="1"/>
  <c r="S22" i="28"/>
  <c r="AI22" i="28" s="1"/>
  <c r="T22" i="28"/>
  <c r="AJ22" i="28" s="1"/>
  <c r="U22" i="28"/>
  <c r="AK22" i="28" s="1"/>
  <c r="R23" i="28"/>
  <c r="AH23" i="28" s="1"/>
  <c r="S23" i="28"/>
  <c r="AI23" i="28" s="1"/>
  <c r="T23" i="28"/>
  <c r="AJ23" i="28" s="1"/>
  <c r="U23" i="28"/>
  <c r="AK23" i="28" s="1"/>
  <c r="R24" i="28"/>
  <c r="AH24" i="28" s="1"/>
  <c r="S24" i="28"/>
  <c r="AI24" i="28" s="1"/>
  <c r="T24" i="28"/>
  <c r="AJ24" i="28" s="1"/>
  <c r="U24" i="28"/>
  <c r="AK24" i="28" s="1"/>
  <c r="R25" i="28"/>
  <c r="AH25" i="28" s="1"/>
  <c r="S25" i="28"/>
  <c r="AI25" i="28" s="1"/>
  <c r="T25" i="28"/>
  <c r="AJ25" i="28" s="1"/>
  <c r="U25" i="28"/>
  <c r="AK25" i="28" s="1"/>
  <c r="R26" i="28"/>
  <c r="AH26" i="28" s="1"/>
  <c r="S26" i="28"/>
  <c r="AI26" i="28" s="1"/>
  <c r="T26" i="28"/>
  <c r="AJ26" i="28" s="1"/>
  <c r="U26" i="28"/>
  <c r="AK26" i="28" s="1"/>
  <c r="R27" i="28"/>
  <c r="AH27" i="28" s="1"/>
  <c r="S27" i="28"/>
  <c r="AI27" i="28" s="1"/>
  <c r="T27" i="28"/>
  <c r="AJ27" i="28" s="1"/>
  <c r="U27" i="28"/>
  <c r="AK27" i="28" s="1"/>
  <c r="R28" i="28"/>
  <c r="AH28" i="28" s="1"/>
  <c r="S28" i="28"/>
  <c r="AI28" i="28" s="1"/>
  <c r="T28" i="28"/>
  <c r="AJ28" i="28" s="1"/>
  <c r="U28" i="28"/>
  <c r="AK28" i="28" s="1"/>
  <c r="R29" i="28"/>
  <c r="AH29" i="28" s="1"/>
  <c r="S29" i="28"/>
  <c r="AI29" i="28" s="1"/>
  <c r="T29" i="28"/>
  <c r="AJ29" i="28" s="1"/>
  <c r="U29" i="28"/>
  <c r="AK29" i="28" s="1"/>
  <c r="R30" i="28"/>
  <c r="AH30" i="28" s="1"/>
  <c r="S30" i="28"/>
  <c r="AI30" i="28" s="1"/>
  <c r="T30" i="28"/>
  <c r="AJ30" i="28" s="1"/>
  <c r="U30" i="28"/>
  <c r="AK30" i="28" s="1"/>
  <c r="R31" i="28"/>
  <c r="AH31" i="28" s="1"/>
  <c r="S31" i="28"/>
  <c r="AI31" i="28" s="1"/>
  <c r="T31" i="28"/>
  <c r="AJ31" i="28" s="1"/>
  <c r="U31" i="28"/>
  <c r="AK31" i="28" s="1"/>
  <c r="R32" i="28"/>
  <c r="AH32" i="28" s="1"/>
  <c r="S32" i="28"/>
  <c r="AI32" i="28" s="1"/>
  <c r="T32" i="28"/>
  <c r="AJ32" i="28" s="1"/>
  <c r="U32" i="28"/>
  <c r="AK32" i="28" s="1"/>
  <c r="R33" i="28"/>
  <c r="AH33" i="28" s="1"/>
  <c r="S33" i="28"/>
  <c r="AI33" i="28" s="1"/>
  <c r="T33" i="28"/>
  <c r="AJ33" i="28" s="1"/>
  <c r="U33" i="28"/>
  <c r="AK33" i="28" s="1"/>
  <c r="R34" i="28"/>
  <c r="AH34" i="28" s="1"/>
  <c r="S34" i="28"/>
  <c r="AI34" i="28" s="1"/>
  <c r="T34" i="28"/>
  <c r="AJ34" i="28" s="1"/>
  <c r="U34" i="28"/>
  <c r="AK34" i="28" s="1"/>
  <c r="R35" i="28"/>
  <c r="AH35" i="28" s="1"/>
  <c r="S35" i="28"/>
  <c r="AI35" i="28" s="1"/>
  <c r="T35" i="28"/>
  <c r="AJ35" i="28" s="1"/>
  <c r="U35" i="28"/>
  <c r="AK35" i="28" s="1"/>
  <c r="R36" i="28"/>
  <c r="AH36" i="28" s="1"/>
  <c r="S36" i="28"/>
  <c r="AI36" i="28" s="1"/>
  <c r="T36" i="28"/>
  <c r="AJ36" i="28" s="1"/>
  <c r="U36" i="28"/>
  <c r="AK36" i="28" s="1"/>
  <c r="R37" i="28"/>
  <c r="AH37" i="28" s="1"/>
  <c r="S37" i="28"/>
  <c r="AI37" i="28" s="1"/>
  <c r="T37" i="28"/>
  <c r="AJ37" i="28" s="1"/>
  <c r="U37" i="28"/>
  <c r="AK37" i="28" s="1"/>
  <c r="R38" i="28"/>
  <c r="AH38" i="28" s="1"/>
  <c r="S38" i="28"/>
  <c r="AI38" i="28" s="1"/>
  <c r="T38" i="28"/>
  <c r="AJ38" i="28" s="1"/>
  <c r="U38" i="28"/>
  <c r="AK38" i="28" s="1"/>
  <c r="R39" i="28"/>
  <c r="AH39" i="28" s="1"/>
  <c r="S39" i="28"/>
  <c r="AI39" i="28" s="1"/>
  <c r="T39" i="28"/>
  <c r="AJ39" i="28" s="1"/>
  <c r="U39" i="28"/>
  <c r="AK39" i="28" s="1"/>
  <c r="R40" i="28"/>
  <c r="AH40" i="28" s="1"/>
  <c r="S40" i="28"/>
  <c r="AI40" i="28" s="1"/>
  <c r="T40" i="28"/>
  <c r="AJ40" i="28" s="1"/>
  <c r="U40" i="28"/>
  <c r="AK40" i="28" s="1"/>
  <c r="R41" i="28"/>
  <c r="AH41" i="28" s="1"/>
  <c r="S41" i="28"/>
  <c r="AI41" i="28" s="1"/>
  <c r="T41" i="28"/>
  <c r="AJ41" i="28" s="1"/>
  <c r="U41" i="28"/>
  <c r="AK41" i="28" s="1"/>
  <c r="R42" i="28"/>
  <c r="AH42" i="28" s="1"/>
  <c r="S42" i="28"/>
  <c r="AI42" i="28" s="1"/>
  <c r="T42" i="28"/>
  <c r="AJ42" i="28" s="1"/>
  <c r="U42" i="28"/>
  <c r="AK42" i="28" s="1"/>
  <c r="R43" i="28"/>
  <c r="AH43" i="28" s="1"/>
  <c r="S43" i="28"/>
  <c r="AI43" i="28" s="1"/>
  <c r="T43" i="28"/>
  <c r="AJ43" i="28" s="1"/>
  <c r="U43" i="28"/>
  <c r="AK43" i="28" s="1"/>
  <c r="R44" i="28"/>
  <c r="AH44" i="28" s="1"/>
  <c r="S44" i="28"/>
  <c r="AI44" i="28" s="1"/>
  <c r="T44" i="28"/>
  <c r="AJ44" i="28" s="1"/>
  <c r="U44" i="28"/>
  <c r="AK44" i="28" s="1"/>
  <c r="R45" i="28"/>
  <c r="AH45" i="28" s="1"/>
  <c r="S45" i="28"/>
  <c r="AI45" i="28" s="1"/>
  <c r="T45" i="28"/>
  <c r="AJ45" i="28" s="1"/>
  <c r="U45" i="28"/>
  <c r="AK45" i="28" s="1"/>
  <c r="R46" i="28"/>
  <c r="AH46" i="28" s="1"/>
  <c r="S46" i="28"/>
  <c r="AI46" i="28" s="1"/>
  <c r="T46" i="28"/>
  <c r="AJ46" i="28" s="1"/>
  <c r="U46" i="28"/>
  <c r="AK46" i="28" s="1"/>
  <c r="R47" i="28"/>
  <c r="AH47" i="28" s="1"/>
  <c r="S47" i="28"/>
  <c r="AI47" i="28" s="1"/>
  <c r="T47" i="28"/>
  <c r="AJ47" i="28" s="1"/>
  <c r="U47" i="28"/>
  <c r="AK47" i="28" s="1"/>
  <c r="R48" i="28"/>
  <c r="AH48" i="28" s="1"/>
  <c r="S48" i="28"/>
  <c r="AI48" i="28" s="1"/>
  <c r="T48" i="28"/>
  <c r="AJ48" i="28" s="1"/>
  <c r="U48" i="28"/>
  <c r="AK48" i="28" s="1"/>
  <c r="R49" i="28"/>
  <c r="AH49" i="28" s="1"/>
  <c r="S49" i="28"/>
  <c r="AI49" i="28" s="1"/>
  <c r="T49" i="28"/>
  <c r="AJ49" i="28" s="1"/>
  <c r="U49" i="28"/>
  <c r="AK49" i="28" s="1"/>
  <c r="R50" i="28"/>
  <c r="AH50" i="28" s="1"/>
  <c r="S50" i="28"/>
  <c r="AI50" i="28" s="1"/>
  <c r="T50" i="28"/>
  <c r="AJ50" i="28" s="1"/>
  <c r="U50" i="28"/>
  <c r="AK50" i="28" s="1"/>
  <c r="R51" i="28"/>
  <c r="AH51" i="28" s="1"/>
  <c r="S51" i="28"/>
  <c r="AI51" i="28" s="1"/>
  <c r="T51" i="28"/>
  <c r="AJ51" i="28" s="1"/>
  <c r="U51" i="28"/>
  <c r="AK51" i="28" s="1"/>
  <c r="R52" i="28"/>
  <c r="AH52" i="28" s="1"/>
  <c r="S52" i="28"/>
  <c r="AI52" i="28" s="1"/>
  <c r="T52" i="28"/>
  <c r="AJ52" i="28" s="1"/>
  <c r="U52" i="28"/>
  <c r="AK52" i="28" s="1"/>
  <c r="R53" i="28"/>
  <c r="AH53" i="28" s="1"/>
  <c r="S53" i="28"/>
  <c r="AI53" i="28" s="1"/>
  <c r="T53" i="28"/>
  <c r="AJ53" i="28" s="1"/>
  <c r="U53" i="28"/>
  <c r="AK53" i="28" s="1"/>
  <c r="R54" i="28"/>
  <c r="AH54" i="28" s="1"/>
  <c r="S54" i="28"/>
  <c r="AI54" i="28" s="1"/>
  <c r="T54" i="28"/>
  <c r="AJ54" i="28" s="1"/>
  <c r="U54" i="28"/>
  <c r="AK54" i="28" s="1"/>
  <c r="R55" i="28"/>
  <c r="AH55" i="28" s="1"/>
  <c r="S55" i="28"/>
  <c r="AI55" i="28" s="1"/>
  <c r="T55" i="28"/>
  <c r="AJ55" i="28" s="1"/>
  <c r="U55" i="28"/>
  <c r="AK55" i="28" s="1"/>
  <c r="R56" i="28"/>
  <c r="AH56" i="28" s="1"/>
  <c r="S56" i="28"/>
  <c r="AI56" i="28" s="1"/>
  <c r="T56" i="28"/>
  <c r="AJ56" i="28" s="1"/>
  <c r="U56" i="28"/>
  <c r="AK56" i="28" s="1"/>
  <c r="R57" i="28"/>
  <c r="AH57" i="28" s="1"/>
  <c r="S57" i="28"/>
  <c r="AI57" i="28" s="1"/>
  <c r="T57" i="28"/>
  <c r="AJ57" i="28" s="1"/>
  <c r="U57" i="28"/>
  <c r="AK57" i="28" s="1"/>
  <c r="R58" i="28"/>
  <c r="AH58" i="28" s="1"/>
  <c r="S58" i="28"/>
  <c r="AI58" i="28" s="1"/>
  <c r="T58" i="28"/>
  <c r="AJ58" i="28" s="1"/>
  <c r="U58" i="28"/>
  <c r="AK58" i="28" s="1"/>
  <c r="R59" i="28"/>
  <c r="AH59" i="28" s="1"/>
  <c r="S59" i="28"/>
  <c r="AI59" i="28" s="1"/>
  <c r="T59" i="28"/>
  <c r="AJ59" i="28" s="1"/>
  <c r="U59" i="28"/>
  <c r="AK59" i="28" s="1"/>
  <c r="R60" i="28"/>
  <c r="AH60" i="28" s="1"/>
  <c r="S60" i="28"/>
  <c r="AI60" i="28" s="1"/>
  <c r="T60" i="28"/>
  <c r="AJ60" i="28" s="1"/>
  <c r="U60" i="28"/>
  <c r="AK60" i="28" s="1"/>
  <c r="R61" i="28"/>
  <c r="AH61" i="28" s="1"/>
  <c r="S61" i="28"/>
  <c r="AI61" i="28" s="1"/>
  <c r="T61" i="28"/>
  <c r="AJ61" i="28" s="1"/>
  <c r="U61" i="28"/>
  <c r="AK61" i="28" s="1"/>
  <c r="R62" i="28"/>
  <c r="AH62" i="28" s="1"/>
  <c r="S62" i="28"/>
  <c r="AI62" i="28" s="1"/>
  <c r="T62" i="28"/>
  <c r="AJ62" i="28" s="1"/>
  <c r="U62" i="28"/>
  <c r="AK62" i="28" s="1"/>
  <c r="R63" i="28"/>
  <c r="AH63" i="28" s="1"/>
  <c r="S63" i="28"/>
  <c r="AI63" i="28" s="1"/>
  <c r="T63" i="28"/>
  <c r="AJ63" i="28" s="1"/>
  <c r="U63" i="28"/>
  <c r="AK63" i="28" s="1"/>
  <c r="R64" i="28"/>
  <c r="AH64" i="28" s="1"/>
  <c r="S64" i="28"/>
  <c r="AI64" i="28" s="1"/>
  <c r="T64" i="28"/>
  <c r="AJ64" i="28" s="1"/>
  <c r="U64" i="28"/>
  <c r="AK64" i="28" s="1"/>
  <c r="R65" i="28"/>
  <c r="AH65" i="28" s="1"/>
  <c r="S65" i="28"/>
  <c r="AI65" i="28" s="1"/>
  <c r="T65" i="28"/>
  <c r="AJ65" i="28" s="1"/>
  <c r="U65" i="28"/>
  <c r="AK65" i="28" s="1"/>
  <c r="R66" i="28"/>
  <c r="AH66" i="28" s="1"/>
  <c r="S66" i="28"/>
  <c r="AI66" i="28" s="1"/>
  <c r="T66" i="28"/>
  <c r="AJ66" i="28" s="1"/>
  <c r="U66" i="28"/>
  <c r="AK66" i="28" s="1"/>
  <c r="R67" i="28"/>
  <c r="AH67" i="28" s="1"/>
  <c r="S67" i="28"/>
  <c r="AI67" i="28" s="1"/>
  <c r="T67" i="28"/>
  <c r="AJ67" i="28" s="1"/>
  <c r="U67" i="28"/>
  <c r="AK67" i="28" s="1"/>
  <c r="R68" i="28"/>
  <c r="AH68" i="28" s="1"/>
  <c r="S68" i="28"/>
  <c r="AI68" i="28" s="1"/>
  <c r="T68" i="28"/>
  <c r="AJ68" i="28" s="1"/>
  <c r="U68" i="28"/>
  <c r="AK68" i="28" s="1"/>
  <c r="R69" i="28"/>
  <c r="AH69" i="28" s="1"/>
  <c r="S69" i="28"/>
  <c r="AI69" i="28" s="1"/>
  <c r="T69" i="28"/>
  <c r="AJ69" i="28" s="1"/>
  <c r="U69" i="28"/>
  <c r="AK69" i="28" s="1"/>
  <c r="R70" i="28"/>
  <c r="AH70" i="28" s="1"/>
  <c r="S70" i="28"/>
  <c r="AI70" i="28" s="1"/>
  <c r="T70" i="28"/>
  <c r="AJ70" i="28" s="1"/>
  <c r="U70" i="28"/>
  <c r="AK70" i="28" s="1"/>
  <c r="R71" i="28"/>
  <c r="AH71" i="28" s="1"/>
  <c r="S71" i="28"/>
  <c r="AI71" i="28" s="1"/>
  <c r="T71" i="28"/>
  <c r="AJ71" i="28" s="1"/>
  <c r="U71" i="28"/>
  <c r="AK71" i="28" s="1"/>
  <c r="R72" i="28"/>
  <c r="AH72" i="28" s="1"/>
  <c r="S72" i="28"/>
  <c r="AI72" i="28" s="1"/>
  <c r="T72" i="28"/>
  <c r="AJ72" i="28" s="1"/>
  <c r="U72" i="28"/>
  <c r="AK72" i="28" s="1"/>
  <c r="R73" i="28"/>
  <c r="AH73" i="28" s="1"/>
  <c r="S73" i="28"/>
  <c r="AI73" i="28" s="1"/>
  <c r="T73" i="28"/>
  <c r="AJ73" i="28" s="1"/>
  <c r="U73" i="28"/>
  <c r="AK73" i="28" s="1"/>
  <c r="R74" i="28"/>
  <c r="AH74" i="28" s="1"/>
  <c r="S74" i="28"/>
  <c r="AI74" i="28" s="1"/>
  <c r="T74" i="28"/>
  <c r="AJ74" i="28" s="1"/>
  <c r="U74" i="28"/>
  <c r="AK74" i="28" s="1"/>
  <c r="R75" i="28"/>
  <c r="AH75" i="28" s="1"/>
  <c r="S75" i="28"/>
  <c r="AI75" i="28" s="1"/>
  <c r="T75" i="28"/>
  <c r="AJ75" i="28" s="1"/>
  <c r="U75" i="28"/>
  <c r="AK75" i="28" s="1"/>
  <c r="R76" i="28"/>
  <c r="AH76" i="28" s="1"/>
  <c r="S76" i="28"/>
  <c r="AI76" i="28" s="1"/>
  <c r="T76" i="28"/>
  <c r="AJ76" i="28" s="1"/>
  <c r="U76" i="28"/>
  <c r="AK76" i="28" s="1"/>
  <c r="R77" i="28"/>
  <c r="AH77" i="28" s="1"/>
  <c r="S77" i="28"/>
  <c r="AI77" i="28" s="1"/>
  <c r="T77" i="28"/>
  <c r="AJ77" i="28" s="1"/>
  <c r="U77" i="28"/>
  <c r="AK77" i="28" s="1"/>
  <c r="R78" i="28"/>
  <c r="AH78" i="28" s="1"/>
  <c r="S78" i="28"/>
  <c r="AI78" i="28" s="1"/>
  <c r="T78" i="28"/>
  <c r="AJ78" i="28" s="1"/>
  <c r="U78" i="28"/>
  <c r="AK78" i="28" s="1"/>
  <c r="R79" i="28"/>
  <c r="AH79" i="28" s="1"/>
  <c r="S79" i="28"/>
  <c r="AI79" i="28" s="1"/>
  <c r="T79" i="28"/>
  <c r="AJ79" i="28" s="1"/>
  <c r="U79" i="28"/>
  <c r="AK79" i="28" s="1"/>
  <c r="R80" i="28"/>
  <c r="AH80" i="28" s="1"/>
  <c r="S80" i="28"/>
  <c r="AI80" i="28" s="1"/>
  <c r="T80" i="28"/>
  <c r="AJ80" i="28" s="1"/>
  <c r="U80" i="28"/>
  <c r="AK80" i="28" s="1"/>
  <c r="R81" i="28"/>
  <c r="AH81" i="28" s="1"/>
  <c r="S81" i="28"/>
  <c r="AI81" i="28" s="1"/>
  <c r="T81" i="28"/>
  <c r="AJ81" i="28" s="1"/>
  <c r="U81" i="28"/>
  <c r="AK81" i="28" s="1"/>
  <c r="R82" i="28"/>
  <c r="AH82" i="28" s="1"/>
  <c r="S82" i="28"/>
  <c r="AI82" i="28" s="1"/>
  <c r="T82" i="28"/>
  <c r="AJ82" i="28" s="1"/>
  <c r="U82" i="28"/>
  <c r="AK82" i="28" s="1"/>
  <c r="R83" i="28"/>
  <c r="AH83" i="28" s="1"/>
  <c r="S83" i="28"/>
  <c r="AI83" i="28" s="1"/>
  <c r="T83" i="28"/>
  <c r="AJ83" i="28" s="1"/>
  <c r="U83" i="28"/>
  <c r="AK83" i="28" s="1"/>
  <c r="R84" i="28"/>
  <c r="AH84" i="28" s="1"/>
  <c r="S84" i="28"/>
  <c r="AI84" i="28" s="1"/>
  <c r="T84" i="28"/>
  <c r="AJ84" i="28" s="1"/>
  <c r="U84" i="28"/>
  <c r="AK84" i="28" s="1"/>
  <c r="R85" i="28"/>
  <c r="AH85" i="28" s="1"/>
  <c r="S85" i="28"/>
  <c r="AI85" i="28" s="1"/>
  <c r="T85" i="28"/>
  <c r="AJ85" i="28" s="1"/>
  <c r="U85" i="28"/>
  <c r="AK85" i="28" s="1"/>
  <c r="R86" i="28"/>
  <c r="AH86" i="28" s="1"/>
  <c r="S86" i="28"/>
  <c r="AI86" i="28" s="1"/>
  <c r="T86" i="28"/>
  <c r="AJ86" i="28" s="1"/>
  <c r="U86" i="28"/>
  <c r="AK86" i="28" s="1"/>
  <c r="R87" i="28"/>
  <c r="AH87" i="28" s="1"/>
  <c r="S87" i="28"/>
  <c r="AI87" i="28" s="1"/>
  <c r="T87" i="28"/>
  <c r="AJ87" i="28" s="1"/>
  <c r="U87" i="28"/>
  <c r="AK87" i="28" s="1"/>
  <c r="R88" i="28"/>
  <c r="AH88" i="28" s="1"/>
  <c r="S88" i="28"/>
  <c r="AI88" i="28" s="1"/>
  <c r="T88" i="28"/>
  <c r="AJ88" i="28" s="1"/>
  <c r="U88" i="28"/>
  <c r="AK88" i="28" s="1"/>
  <c r="R89" i="28"/>
  <c r="AH89" i="28" s="1"/>
  <c r="S89" i="28"/>
  <c r="AI89" i="28" s="1"/>
  <c r="T89" i="28"/>
  <c r="AJ89" i="28" s="1"/>
  <c r="U89" i="28"/>
  <c r="AK89" i="28" s="1"/>
  <c r="R90" i="28"/>
  <c r="AH90" i="28" s="1"/>
  <c r="S90" i="28"/>
  <c r="AI90" i="28" s="1"/>
  <c r="T90" i="28"/>
  <c r="AJ90" i="28" s="1"/>
  <c r="U90" i="28"/>
  <c r="AK90" i="28" s="1"/>
  <c r="R91" i="28"/>
  <c r="AH91" i="28" s="1"/>
  <c r="S91" i="28"/>
  <c r="AI91" i="28" s="1"/>
  <c r="T91" i="28"/>
  <c r="AJ91" i="28" s="1"/>
  <c r="U91" i="28"/>
  <c r="AK91" i="28" s="1"/>
  <c r="R92" i="28"/>
  <c r="AH92" i="28" s="1"/>
  <c r="S92" i="28"/>
  <c r="AI92" i="28" s="1"/>
  <c r="T92" i="28"/>
  <c r="AJ92" i="28" s="1"/>
  <c r="U92" i="28"/>
  <c r="AK92" i="28" s="1"/>
  <c r="R6" i="24"/>
  <c r="AH6" i="24" s="1"/>
  <c r="T6" i="24"/>
  <c r="AJ6" i="24" s="1"/>
  <c r="R7" i="24"/>
  <c r="AH7" i="24" s="1"/>
  <c r="T7" i="24"/>
  <c r="AJ7" i="24" s="1"/>
  <c r="R8" i="24"/>
  <c r="AH8" i="24" s="1"/>
  <c r="T8" i="24"/>
  <c r="AJ8" i="24" s="1"/>
  <c r="R9" i="24"/>
  <c r="AH9" i="24" s="1"/>
  <c r="T9" i="24"/>
  <c r="AJ9" i="24" s="1"/>
  <c r="R10" i="24"/>
  <c r="AH10" i="24" s="1"/>
  <c r="T10" i="24"/>
  <c r="AJ10" i="24" s="1"/>
  <c r="R11" i="24"/>
  <c r="AH11" i="24" s="1"/>
  <c r="T11" i="24"/>
  <c r="AJ11" i="24" s="1"/>
  <c r="R12" i="24"/>
  <c r="AH12" i="24" s="1"/>
  <c r="T12" i="24"/>
  <c r="AJ12" i="24" s="1"/>
  <c r="R13" i="24"/>
  <c r="AH13" i="24" s="1"/>
  <c r="T13" i="24"/>
  <c r="AJ13" i="24" s="1"/>
  <c r="R14" i="24"/>
  <c r="AH14" i="24" s="1"/>
  <c r="T14" i="24"/>
  <c r="AJ14" i="24" s="1"/>
  <c r="R15" i="24"/>
  <c r="AH15" i="24" s="1"/>
  <c r="T15" i="24"/>
  <c r="AJ15" i="24" s="1"/>
  <c r="R16" i="24"/>
  <c r="AH16" i="24" s="1"/>
  <c r="T16" i="24"/>
  <c r="AJ16" i="24" s="1"/>
  <c r="R17" i="24"/>
  <c r="AH17" i="24" s="1"/>
  <c r="T17" i="24"/>
  <c r="AJ17" i="24" s="1"/>
  <c r="R18" i="24"/>
  <c r="AH18" i="24" s="1"/>
  <c r="T18" i="24"/>
  <c r="AJ18" i="24" s="1"/>
  <c r="R19" i="24"/>
  <c r="AH19" i="24" s="1"/>
  <c r="T19" i="24"/>
  <c r="AJ19" i="24" s="1"/>
  <c r="R20" i="24"/>
  <c r="AH20" i="24" s="1"/>
  <c r="T20" i="24"/>
  <c r="AJ20" i="24" s="1"/>
  <c r="R21" i="24"/>
  <c r="AH21" i="24" s="1"/>
  <c r="T21" i="24"/>
  <c r="AJ21" i="24" s="1"/>
  <c r="R22" i="24"/>
  <c r="AH22" i="24" s="1"/>
  <c r="T22" i="24"/>
  <c r="AJ22" i="24" s="1"/>
  <c r="R23" i="24"/>
  <c r="AH23" i="24" s="1"/>
  <c r="T23" i="24"/>
  <c r="AJ23" i="24" s="1"/>
  <c r="R24" i="24"/>
  <c r="AH24" i="24" s="1"/>
  <c r="T24" i="24"/>
  <c r="AJ24" i="24" s="1"/>
  <c r="R25" i="24"/>
  <c r="AH25" i="24" s="1"/>
  <c r="T25" i="24"/>
  <c r="AJ25" i="24" s="1"/>
  <c r="R26" i="24"/>
  <c r="AH26" i="24" s="1"/>
  <c r="T26" i="24"/>
  <c r="AJ26" i="24" s="1"/>
  <c r="R27" i="24"/>
  <c r="AH27" i="24" s="1"/>
  <c r="T27" i="24"/>
  <c r="AJ27" i="24" s="1"/>
  <c r="R28" i="24"/>
  <c r="AH28" i="24" s="1"/>
  <c r="T28" i="24"/>
  <c r="AJ28" i="24" s="1"/>
  <c r="R29" i="24"/>
  <c r="AH29" i="24" s="1"/>
  <c r="T29" i="24"/>
  <c r="AJ29" i="24" s="1"/>
  <c r="R30" i="24"/>
  <c r="AH30" i="24" s="1"/>
  <c r="T30" i="24"/>
  <c r="AJ30" i="24" s="1"/>
  <c r="R31" i="24"/>
  <c r="AH31" i="24" s="1"/>
  <c r="T31" i="24"/>
  <c r="AJ31" i="24" s="1"/>
  <c r="R32" i="24"/>
  <c r="AH32" i="24" s="1"/>
  <c r="T32" i="24"/>
  <c r="AJ32" i="24" s="1"/>
  <c r="R33" i="24"/>
  <c r="AH33" i="24" s="1"/>
  <c r="T33" i="24"/>
  <c r="AJ33" i="24" s="1"/>
  <c r="R34" i="24"/>
  <c r="AH34" i="24" s="1"/>
  <c r="T34" i="24"/>
  <c r="AJ34" i="24" s="1"/>
  <c r="R35" i="24"/>
  <c r="AH35" i="24" s="1"/>
  <c r="T35" i="24"/>
  <c r="AJ35" i="24" s="1"/>
  <c r="R36" i="24"/>
  <c r="AH36" i="24" s="1"/>
  <c r="T36" i="24"/>
  <c r="AJ36" i="24" s="1"/>
  <c r="R37" i="24"/>
  <c r="AH37" i="24" s="1"/>
  <c r="T37" i="24"/>
  <c r="AJ37" i="24" s="1"/>
  <c r="R38" i="24"/>
  <c r="AH38" i="24" s="1"/>
  <c r="T38" i="24"/>
  <c r="AJ38" i="24" s="1"/>
  <c r="R39" i="24"/>
  <c r="AH39" i="24" s="1"/>
  <c r="T39" i="24"/>
  <c r="AJ39" i="24" s="1"/>
  <c r="R40" i="24"/>
  <c r="AH40" i="24" s="1"/>
  <c r="T40" i="24"/>
  <c r="AJ40" i="24" s="1"/>
  <c r="R41" i="24"/>
  <c r="AH41" i="24" s="1"/>
  <c r="T41" i="24"/>
  <c r="AJ41" i="24" s="1"/>
  <c r="R42" i="24"/>
  <c r="AH42" i="24" s="1"/>
  <c r="T42" i="24"/>
  <c r="AJ42" i="24" s="1"/>
  <c r="R43" i="24"/>
  <c r="AH43" i="24" s="1"/>
  <c r="T43" i="24"/>
  <c r="AJ43" i="24" s="1"/>
  <c r="R44" i="24"/>
  <c r="AH44" i="24" s="1"/>
  <c r="T44" i="24"/>
  <c r="AJ44" i="24" s="1"/>
  <c r="R45" i="24"/>
  <c r="AH45" i="24" s="1"/>
  <c r="T45" i="24"/>
  <c r="AJ45" i="24" s="1"/>
  <c r="R46" i="24"/>
  <c r="AH46" i="24" s="1"/>
  <c r="T46" i="24"/>
  <c r="AJ46" i="24" s="1"/>
  <c r="R47" i="24"/>
  <c r="AH47" i="24" s="1"/>
  <c r="T47" i="24"/>
  <c r="AJ47" i="24" s="1"/>
  <c r="R48" i="24"/>
  <c r="AH48" i="24" s="1"/>
  <c r="T48" i="24"/>
  <c r="AJ48" i="24" s="1"/>
  <c r="R49" i="24"/>
  <c r="AH49" i="24" s="1"/>
  <c r="T49" i="24"/>
  <c r="AJ49" i="24" s="1"/>
  <c r="R50" i="24"/>
  <c r="AH50" i="24" s="1"/>
  <c r="T50" i="24"/>
  <c r="AJ50" i="24" s="1"/>
  <c r="R51" i="24"/>
  <c r="AH51" i="24" s="1"/>
  <c r="T51" i="24"/>
  <c r="AJ51" i="24" s="1"/>
  <c r="R52" i="24"/>
  <c r="AH52" i="24" s="1"/>
  <c r="T52" i="24"/>
  <c r="AJ52" i="24" s="1"/>
  <c r="R53" i="24"/>
  <c r="AH53" i="24" s="1"/>
  <c r="T53" i="24"/>
  <c r="AJ53" i="24" s="1"/>
  <c r="R54" i="24"/>
  <c r="AH54" i="24" s="1"/>
  <c r="T54" i="24"/>
  <c r="AJ54" i="24" s="1"/>
  <c r="R55" i="24"/>
  <c r="AH55" i="24" s="1"/>
  <c r="T55" i="24"/>
  <c r="AJ55" i="24" s="1"/>
  <c r="R56" i="24"/>
  <c r="AH56" i="24" s="1"/>
  <c r="T56" i="24"/>
  <c r="AJ56" i="24" s="1"/>
  <c r="R57" i="24"/>
  <c r="AH57" i="24" s="1"/>
  <c r="T57" i="24"/>
  <c r="AJ57" i="24" s="1"/>
  <c r="R58" i="24"/>
  <c r="AH58" i="24" s="1"/>
  <c r="T58" i="24"/>
  <c r="AJ58" i="24" s="1"/>
  <c r="R59" i="24"/>
  <c r="AH59" i="24" s="1"/>
  <c r="T59" i="24"/>
  <c r="AJ59" i="24" s="1"/>
  <c r="R60" i="24"/>
  <c r="AH60" i="24" s="1"/>
  <c r="T60" i="24"/>
  <c r="AJ60" i="24" s="1"/>
  <c r="R61" i="24"/>
  <c r="AH61" i="24" s="1"/>
  <c r="T61" i="24"/>
  <c r="AJ61" i="24" s="1"/>
  <c r="R62" i="24"/>
  <c r="AH62" i="24" s="1"/>
  <c r="T62" i="24"/>
  <c r="AJ62" i="24" s="1"/>
  <c r="R63" i="24"/>
  <c r="AH63" i="24" s="1"/>
  <c r="T63" i="24"/>
  <c r="AJ63" i="24" s="1"/>
  <c r="R64" i="24"/>
  <c r="AH64" i="24" s="1"/>
  <c r="T64" i="24"/>
  <c r="AJ64" i="24" s="1"/>
  <c r="R65" i="24"/>
  <c r="AH65" i="24" s="1"/>
  <c r="T65" i="24"/>
  <c r="AJ65" i="24" s="1"/>
  <c r="R66" i="24"/>
  <c r="AH66" i="24" s="1"/>
  <c r="T66" i="24"/>
  <c r="AJ66" i="24" s="1"/>
  <c r="R67" i="24"/>
  <c r="AH67" i="24" s="1"/>
  <c r="T67" i="24"/>
  <c r="AJ67" i="24" s="1"/>
  <c r="R68" i="24"/>
  <c r="AH68" i="24" s="1"/>
  <c r="T68" i="24"/>
  <c r="AJ68" i="24" s="1"/>
  <c r="R69" i="24"/>
  <c r="AH69" i="24" s="1"/>
  <c r="T69" i="24"/>
  <c r="AJ69" i="24" s="1"/>
  <c r="R70" i="24"/>
  <c r="AH70" i="24" s="1"/>
  <c r="T70" i="24"/>
  <c r="AJ70" i="24" s="1"/>
  <c r="R71" i="24"/>
  <c r="AH71" i="24" s="1"/>
  <c r="T71" i="24"/>
  <c r="AJ71" i="24" s="1"/>
  <c r="R72" i="24"/>
  <c r="AH72" i="24" s="1"/>
  <c r="T72" i="24"/>
  <c r="AJ72" i="24" s="1"/>
  <c r="R73" i="24"/>
  <c r="AH73" i="24" s="1"/>
  <c r="T73" i="24"/>
  <c r="AJ73" i="24" s="1"/>
  <c r="R74" i="24"/>
  <c r="AH74" i="24" s="1"/>
  <c r="T74" i="24"/>
  <c r="AJ74" i="24" s="1"/>
  <c r="R75" i="24"/>
  <c r="AH75" i="24" s="1"/>
  <c r="T75" i="24"/>
  <c r="AJ75" i="24" s="1"/>
  <c r="R76" i="24"/>
  <c r="AH76" i="24" s="1"/>
  <c r="T76" i="24"/>
  <c r="AJ76" i="24" s="1"/>
  <c r="R77" i="24"/>
  <c r="AH77" i="24" s="1"/>
  <c r="T77" i="24"/>
  <c r="AJ77" i="24" s="1"/>
  <c r="R78" i="24"/>
  <c r="T78" i="24"/>
  <c r="AJ78" i="24" s="1"/>
  <c r="R79" i="24"/>
  <c r="AH79" i="24" s="1"/>
  <c r="T79" i="24"/>
  <c r="AJ79" i="24" s="1"/>
  <c r="R80" i="24"/>
  <c r="AH80" i="24" s="1"/>
  <c r="T80" i="24"/>
  <c r="AJ80" i="24" s="1"/>
  <c r="R81" i="24"/>
  <c r="AH81" i="24" s="1"/>
  <c r="T81" i="24"/>
  <c r="AJ81" i="24" s="1"/>
  <c r="R82" i="24"/>
  <c r="AH82" i="24" s="1"/>
  <c r="T82" i="24"/>
  <c r="AJ82" i="24" s="1"/>
  <c r="R83" i="24"/>
  <c r="AH83" i="24" s="1"/>
  <c r="T83" i="24"/>
  <c r="AJ83" i="24" s="1"/>
  <c r="R84" i="24"/>
  <c r="AH84" i="24" s="1"/>
  <c r="T84" i="24"/>
  <c r="AJ84" i="24" s="1"/>
  <c r="R85" i="24"/>
  <c r="AH85" i="24" s="1"/>
  <c r="T85" i="24"/>
  <c r="AJ85" i="24" s="1"/>
  <c r="R86" i="24"/>
  <c r="AH86" i="24" s="1"/>
  <c r="T86" i="24"/>
  <c r="AJ86" i="24" s="1"/>
  <c r="R87" i="24"/>
  <c r="AH87" i="24" s="1"/>
  <c r="T87" i="24"/>
  <c r="AJ87" i="24" s="1"/>
  <c r="R88" i="24"/>
  <c r="AH88" i="24" s="1"/>
  <c r="T88" i="24"/>
  <c r="AJ88" i="24" s="1"/>
  <c r="R89" i="24"/>
  <c r="AH89" i="24" s="1"/>
  <c r="T89" i="24"/>
  <c r="AJ89" i="24" s="1"/>
  <c r="R90" i="24"/>
  <c r="AH90" i="24" s="1"/>
  <c r="T90" i="24"/>
  <c r="AJ90" i="24" s="1"/>
  <c r="R91" i="24"/>
  <c r="AH91" i="24" s="1"/>
  <c r="T91" i="24"/>
  <c r="AJ91" i="24" s="1"/>
  <c r="R92" i="24"/>
  <c r="AH92" i="24" s="1"/>
  <c r="T92" i="24"/>
  <c r="AJ92" i="24" s="1"/>
  <c r="R6" i="23"/>
  <c r="AH6" i="23" s="1"/>
  <c r="S6" i="23"/>
  <c r="AI6" i="23" s="1"/>
  <c r="T6" i="23"/>
  <c r="AJ6" i="23" s="1"/>
  <c r="U6" i="23"/>
  <c r="AK6" i="23" s="1"/>
  <c r="R7" i="23"/>
  <c r="AH7" i="23" s="1"/>
  <c r="S7" i="23"/>
  <c r="AI7" i="23" s="1"/>
  <c r="T7" i="23"/>
  <c r="AJ7" i="23" s="1"/>
  <c r="U7" i="23"/>
  <c r="AK7" i="23" s="1"/>
  <c r="R8" i="23"/>
  <c r="AH8" i="23" s="1"/>
  <c r="S8" i="23"/>
  <c r="AI8" i="23" s="1"/>
  <c r="T8" i="23"/>
  <c r="AJ8" i="23" s="1"/>
  <c r="U8" i="23"/>
  <c r="AK8" i="23" s="1"/>
  <c r="R9" i="23"/>
  <c r="AH9" i="23" s="1"/>
  <c r="S9" i="23"/>
  <c r="AI9" i="23" s="1"/>
  <c r="T9" i="23"/>
  <c r="AJ9" i="23" s="1"/>
  <c r="U9" i="23"/>
  <c r="AK9" i="23" s="1"/>
  <c r="R10" i="23"/>
  <c r="AH10" i="23" s="1"/>
  <c r="S10" i="23"/>
  <c r="AI10" i="23" s="1"/>
  <c r="T10" i="23"/>
  <c r="AJ10" i="23" s="1"/>
  <c r="U10" i="23"/>
  <c r="AK10" i="23" s="1"/>
  <c r="R11" i="23"/>
  <c r="AH11" i="23" s="1"/>
  <c r="S11" i="23"/>
  <c r="AI11" i="23" s="1"/>
  <c r="T11" i="23"/>
  <c r="AJ11" i="23" s="1"/>
  <c r="U11" i="23"/>
  <c r="AK11" i="23" s="1"/>
  <c r="R12" i="23"/>
  <c r="AH12" i="23" s="1"/>
  <c r="S12" i="23"/>
  <c r="AI12" i="23" s="1"/>
  <c r="T12" i="23"/>
  <c r="AJ12" i="23" s="1"/>
  <c r="U12" i="23"/>
  <c r="AK12" i="23" s="1"/>
  <c r="R13" i="23"/>
  <c r="AH13" i="23" s="1"/>
  <c r="S13" i="23"/>
  <c r="AI13" i="23" s="1"/>
  <c r="T13" i="23"/>
  <c r="AJ13" i="23" s="1"/>
  <c r="U13" i="23"/>
  <c r="AK13" i="23" s="1"/>
  <c r="R14" i="23"/>
  <c r="AH14" i="23" s="1"/>
  <c r="S14" i="23"/>
  <c r="AI14" i="23" s="1"/>
  <c r="T14" i="23"/>
  <c r="AJ14" i="23" s="1"/>
  <c r="U14" i="23"/>
  <c r="AK14" i="23" s="1"/>
  <c r="R15" i="23"/>
  <c r="AH15" i="23" s="1"/>
  <c r="S15" i="23"/>
  <c r="AI15" i="23" s="1"/>
  <c r="T15" i="23"/>
  <c r="AJ15" i="23" s="1"/>
  <c r="U15" i="23"/>
  <c r="AK15" i="23" s="1"/>
  <c r="R16" i="23"/>
  <c r="AH16" i="23" s="1"/>
  <c r="S16" i="23"/>
  <c r="AI16" i="23" s="1"/>
  <c r="T16" i="23"/>
  <c r="AJ16" i="23" s="1"/>
  <c r="U16" i="23"/>
  <c r="AK16" i="23" s="1"/>
  <c r="R17" i="23"/>
  <c r="AH17" i="23" s="1"/>
  <c r="S17" i="23"/>
  <c r="AI17" i="23" s="1"/>
  <c r="T17" i="23"/>
  <c r="AJ17" i="23" s="1"/>
  <c r="U17" i="23"/>
  <c r="AK17" i="23" s="1"/>
  <c r="R18" i="23"/>
  <c r="AH18" i="23" s="1"/>
  <c r="S18" i="23"/>
  <c r="AI18" i="23" s="1"/>
  <c r="T18" i="23"/>
  <c r="AJ18" i="23" s="1"/>
  <c r="U18" i="23"/>
  <c r="AK18" i="23" s="1"/>
  <c r="R19" i="23"/>
  <c r="AH19" i="23" s="1"/>
  <c r="S19" i="23"/>
  <c r="AI19" i="23" s="1"/>
  <c r="T19" i="23"/>
  <c r="AJ19" i="23" s="1"/>
  <c r="U19" i="23"/>
  <c r="AK19" i="23" s="1"/>
  <c r="R20" i="23"/>
  <c r="AH20" i="23" s="1"/>
  <c r="S20" i="23"/>
  <c r="AI20" i="23" s="1"/>
  <c r="T20" i="23"/>
  <c r="AJ20" i="23" s="1"/>
  <c r="U20" i="23"/>
  <c r="AK20" i="23" s="1"/>
  <c r="R21" i="23"/>
  <c r="AH21" i="23" s="1"/>
  <c r="S21" i="23"/>
  <c r="AI21" i="23" s="1"/>
  <c r="T21" i="23"/>
  <c r="AJ21" i="23" s="1"/>
  <c r="U21" i="23"/>
  <c r="AK21" i="23" s="1"/>
  <c r="R22" i="23"/>
  <c r="AH22" i="23" s="1"/>
  <c r="S22" i="23"/>
  <c r="AI22" i="23" s="1"/>
  <c r="T22" i="23"/>
  <c r="AJ22" i="23" s="1"/>
  <c r="U22" i="23"/>
  <c r="AK22" i="23" s="1"/>
  <c r="R23" i="23"/>
  <c r="AH23" i="23" s="1"/>
  <c r="S23" i="23"/>
  <c r="AI23" i="23" s="1"/>
  <c r="T23" i="23"/>
  <c r="AJ23" i="23" s="1"/>
  <c r="U23" i="23"/>
  <c r="AK23" i="23" s="1"/>
  <c r="R24" i="23"/>
  <c r="AH24" i="23" s="1"/>
  <c r="S24" i="23"/>
  <c r="AI24" i="23" s="1"/>
  <c r="T24" i="23"/>
  <c r="AJ24" i="23" s="1"/>
  <c r="U24" i="23"/>
  <c r="AK24" i="23" s="1"/>
  <c r="R25" i="23"/>
  <c r="AH25" i="23" s="1"/>
  <c r="S25" i="23"/>
  <c r="AI25" i="23" s="1"/>
  <c r="T25" i="23"/>
  <c r="AJ25" i="23" s="1"/>
  <c r="U25" i="23"/>
  <c r="AK25" i="23" s="1"/>
  <c r="R26" i="23"/>
  <c r="AH26" i="23" s="1"/>
  <c r="S26" i="23"/>
  <c r="AI26" i="23" s="1"/>
  <c r="T26" i="23"/>
  <c r="AJ26" i="23" s="1"/>
  <c r="U26" i="23"/>
  <c r="AK26" i="23" s="1"/>
  <c r="R27" i="23"/>
  <c r="AH27" i="23" s="1"/>
  <c r="S27" i="23"/>
  <c r="AI27" i="23" s="1"/>
  <c r="T27" i="23"/>
  <c r="AJ27" i="23" s="1"/>
  <c r="U27" i="23"/>
  <c r="AK27" i="23" s="1"/>
  <c r="R28" i="23"/>
  <c r="AH28" i="23" s="1"/>
  <c r="S28" i="23"/>
  <c r="AI28" i="23" s="1"/>
  <c r="T28" i="23"/>
  <c r="AJ28" i="23" s="1"/>
  <c r="U28" i="23"/>
  <c r="AK28" i="23" s="1"/>
  <c r="R29" i="23"/>
  <c r="AH29" i="23" s="1"/>
  <c r="S29" i="23"/>
  <c r="AI29" i="23" s="1"/>
  <c r="T29" i="23"/>
  <c r="AJ29" i="23" s="1"/>
  <c r="U29" i="23"/>
  <c r="AK29" i="23" s="1"/>
  <c r="R30" i="23"/>
  <c r="AH30" i="23" s="1"/>
  <c r="S30" i="23"/>
  <c r="AI30" i="23" s="1"/>
  <c r="T30" i="23"/>
  <c r="AJ30" i="23" s="1"/>
  <c r="U30" i="23"/>
  <c r="AK30" i="23" s="1"/>
  <c r="R31" i="23"/>
  <c r="AH31" i="23" s="1"/>
  <c r="S31" i="23"/>
  <c r="AI31" i="23" s="1"/>
  <c r="T31" i="23"/>
  <c r="AJ31" i="23" s="1"/>
  <c r="U31" i="23"/>
  <c r="AK31" i="23" s="1"/>
  <c r="R32" i="23"/>
  <c r="AH32" i="23" s="1"/>
  <c r="S32" i="23"/>
  <c r="AI32" i="23" s="1"/>
  <c r="T32" i="23"/>
  <c r="AJ32" i="23" s="1"/>
  <c r="U32" i="23"/>
  <c r="AK32" i="23" s="1"/>
  <c r="R33" i="23"/>
  <c r="AH33" i="23" s="1"/>
  <c r="S33" i="23"/>
  <c r="AI33" i="23" s="1"/>
  <c r="T33" i="23"/>
  <c r="AJ33" i="23" s="1"/>
  <c r="U33" i="23"/>
  <c r="AK33" i="23" s="1"/>
  <c r="R34" i="23"/>
  <c r="AH34" i="23" s="1"/>
  <c r="S34" i="23"/>
  <c r="AI34" i="23" s="1"/>
  <c r="T34" i="23"/>
  <c r="AJ34" i="23" s="1"/>
  <c r="U34" i="23"/>
  <c r="AK34" i="23" s="1"/>
  <c r="R35" i="23"/>
  <c r="AH35" i="23" s="1"/>
  <c r="S35" i="23"/>
  <c r="AI35" i="23" s="1"/>
  <c r="T35" i="23"/>
  <c r="AJ35" i="23" s="1"/>
  <c r="U35" i="23"/>
  <c r="AK35" i="23" s="1"/>
  <c r="R36" i="23"/>
  <c r="AH36" i="23" s="1"/>
  <c r="S36" i="23"/>
  <c r="AI36" i="23" s="1"/>
  <c r="T36" i="23"/>
  <c r="AJ36" i="23" s="1"/>
  <c r="U36" i="23"/>
  <c r="AK36" i="23" s="1"/>
  <c r="R37" i="23"/>
  <c r="AH37" i="23" s="1"/>
  <c r="S37" i="23"/>
  <c r="AI37" i="23" s="1"/>
  <c r="T37" i="23"/>
  <c r="AJ37" i="23" s="1"/>
  <c r="U37" i="23"/>
  <c r="AK37" i="23" s="1"/>
  <c r="R38" i="23"/>
  <c r="AH38" i="23" s="1"/>
  <c r="S38" i="23"/>
  <c r="AI38" i="23" s="1"/>
  <c r="T38" i="23"/>
  <c r="AJ38" i="23" s="1"/>
  <c r="U38" i="23"/>
  <c r="AK38" i="23" s="1"/>
  <c r="R39" i="23"/>
  <c r="AH39" i="23" s="1"/>
  <c r="S39" i="23"/>
  <c r="AI39" i="23" s="1"/>
  <c r="T39" i="23"/>
  <c r="AJ39" i="23" s="1"/>
  <c r="U39" i="23"/>
  <c r="AK39" i="23" s="1"/>
  <c r="R40" i="23"/>
  <c r="AH40" i="23" s="1"/>
  <c r="S40" i="23"/>
  <c r="AI40" i="23" s="1"/>
  <c r="T40" i="23"/>
  <c r="AJ40" i="23" s="1"/>
  <c r="U40" i="23"/>
  <c r="AK40" i="23" s="1"/>
  <c r="R41" i="23"/>
  <c r="AH41" i="23" s="1"/>
  <c r="S41" i="23"/>
  <c r="AI41" i="23" s="1"/>
  <c r="T41" i="23"/>
  <c r="AJ41" i="23" s="1"/>
  <c r="U41" i="23"/>
  <c r="AK41" i="23" s="1"/>
  <c r="R42" i="23"/>
  <c r="AH42" i="23" s="1"/>
  <c r="S42" i="23"/>
  <c r="AI42" i="23" s="1"/>
  <c r="T42" i="23"/>
  <c r="AJ42" i="23" s="1"/>
  <c r="U42" i="23"/>
  <c r="AK42" i="23" s="1"/>
  <c r="R43" i="23"/>
  <c r="AH43" i="23" s="1"/>
  <c r="S43" i="23"/>
  <c r="AI43" i="23" s="1"/>
  <c r="T43" i="23"/>
  <c r="AJ43" i="23" s="1"/>
  <c r="U43" i="23"/>
  <c r="AK43" i="23" s="1"/>
  <c r="R44" i="23"/>
  <c r="AH44" i="23" s="1"/>
  <c r="S44" i="23"/>
  <c r="AI44" i="23" s="1"/>
  <c r="T44" i="23"/>
  <c r="AJ44" i="23" s="1"/>
  <c r="U44" i="23"/>
  <c r="AK44" i="23" s="1"/>
  <c r="R45" i="23"/>
  <c r="AH45" i="23" s="1"/>
  <c r="S45" i="23"/>
  <c r="AI45" i="23" s="1"/>
  <c r="T45" i="23"/>
  <c r="AJ45" i="23" s="1"/>
  <c r="U45" i="23"/>
  <c r="AK45" i="23" s="1"/>
  <c r="R46" i="23"/>
  <c r="AH46" i="23" s="1"/>
  <c r="S46" i="23"/>
  <c r="AI46" i="23" s="1"/>
  <c r="T46" i="23"/>
  <c r="AJ46" i="23" s="1"/>
  <c r="U46" i="23"/>
  <c r="AK46" i="23" s="1"/>
  <c r="R47" i="23"/>
  <c r="AH47" i="23" s="1"/>
  <c r="S47" i="23"/>
  <c r="AI47" i="23" s="1"/>
  <c r="T47" i="23"/>
  <c r="AJ47" i="23" s="1"/>
  <c r="U47" i="23"/>
  <c r="AK47" i="23" s="1"/>
  <c r="R48" i="23"/>
  <c r="AH48" i="23" s="1"/>
  <c r="S48" i="23"/>
  <c r="AI48" i="23" s="1"/>
  <c r="T48" i="23"/>
  <c r="AJ48" i="23" s="1"/>
  <c r="U48" i="23"/>
  <c r="AK48" i="23" s="1"/>
  <c r="R49" i="23"/>
  <c r="AH49" i="23" s="1"/>
  <c r="S49" i="23"/>
  <c r="AI49" i="23" s="1"/>
  <c r="T49" i="23"/>
  <c r="AJ49" i="23" s="1"/>
  <c r="U49" i="23"/>
  <c r="AK49" i="23" s="1"/>
  <c r="R50" i="23"/>
  <c r="AH50" i="23" s="1"/>
  <c r="S50" i="23"/>
  <c r="AI50" i="23" s="1"/>
  <c r="T50" i="23"/>
  <c r="AJ50" i="23" s="1"/>
  <c r="U50" i="23"/>
  <c r="AK50" i="23" s="1"/>
  <c r="R51" i="23"/>
  <c r="AH51" i="23" s="1"/>
  <c r="S51" i="23"/>
  <c r="AI51" i="23" s="1"/>
  <c r="T51" i="23"/>
  <c r="AJ51" i="23" s="1"/>
  <c r="U51" i="23"/>
  <c r="AK51" i="23" s="1"/>
  <c r="R52" i="23"/>
  <c r="AH52" i="23" s="1"/>
  <c r="S52" i="23"/>
  <c r="AI52" i="23" s="1"/>
  <c r="T52" i="23"/>
  <c r="AJ52" i="23" s="1"/>
  <c r="U52" i="23"/>
  <c r="AK52" i="23" s="1"/>
  <c r="R53" i="23"/>
  <c r="AH53" i="23" s="1"/>
  <c r="S53" i="23"/>
  <c r="AI53" i="23" s="1"/>
  <c r="T53" i="23"/>
  <c r="AJ53" i="23" s="1"/>
  <c r="U53" i="23"/>
  <c r="AK53" i="23" s="1"/>
  <c r="R54" i="23"/>
  <c r="AH54" i="23" s="1"/>
  <c r="S54" i="23"/>
  <c r="AI54" i="23" s="1"/>
  <c r="T54" i="23"/>
  <c r="AJ54" i="23" s="1"/>
  <c r="U54" i="23"/>
  <c r="AK54" i="23" s="1"/>
  <c r="R55" i="23"/>
  <c r="AH55" i="23" s="1"/>
  <c r="S55" i="23"/>
  <c r="AI55" i="23" s="1"/>
  <c r="T55" i="23"/>
  <c r="AJ55" i="23" s="1"/>
  <c r="U55" i="23"/>
  <c r="AK55" i="23" s="1"/>
  <c r="R56" i="23"/>
  <c r="AH56" i="23" s="1"/>
  <c r="S56" i="23"/>
  <c r="AI56" i="23" s="1"/>
  <c r="T56" i="23"/>
  <c r="AJ56" i="23" s="1"/>
  <c r="U56" i="23"/>
  <c r="AK56" i="23" s="1"/>
  <c r="R57" i="23"/>
  <c r="AH57" i="23" s="1"/>
  <c r="S57" i="23"/>
  <c r="AI57" i="23" s="1"/>
  <c r="T57" i="23"/>
  <c r="AJ57" i="23" s="1"/>
  <c r="U57" i="23"/>
  <c r="AK57" i="23" s="1"/>
  <c r="R58" i="23"/>
  <c r="AH58" i="23" s="1"/>
  <c r="S58" i="23"/>
  <c r="AI58" i="23" s="1"/>
  <c r="T58" i="23"/>
  <c r="AJ58" i="23" s="1"/>
  <c r="U58" i="23"/>
  <c r="AK58" i="23" s="1"/>
  <c r="R59" i="23"/>
  <c r="AH59" i="23" s="1"/>
  <c r="S59" i="23"/>
  <c r="AI59" i="23" s="1"/>
  <c r="T59" i="23"/>
  <c r="AJ59" i="23" s="1"/>
  <c r="U59" i="23"/>
  <c r="AK59" i="23" s="1"/>
  <c r="R60" i="23"/>
  <c r="AH60" i="23" s="1"/>
  <c r="S60" i="23"/>
  <c r="AI60" i="23" s="1"/>
  <c r="T60" i="23"/>
  <c r="AJ60" i="23" s="1"/>
  <c r="U60" i="23"/>
  <c r="AK60" i="23" s="1"/>
  <c r="R61" i="23"/>
  <c r="AH61" i="23" s="1"/>
  <c r="S61" i="23"/>
  <c r="AI61" i="23" s="1"/>
  <c r="T61" i="23"/>
  <c r="AJ61" i="23" s="1"/>
  <c r="U61" i="23"/>
  <c r="AK61" i="23" s="1"/>
  <c r="R62" i="23"/>
  <c r="AH62" i="23" s="1"/>
  <c r="S62" i="23"/>
  <c r="AI62" i="23" s="1"/>
  <c r="T62" i="23"/>
  <c r="AJ62" i="23" s="1"/>
  <c r="U62" i="23"/>
  <c r="AK62" i="23" s="1"/>
  <c r="R63" i="23"/>
  <c r="AH63" i="23" s="1"/>
  <c r="S63" i="23"/>
  <c r="AI63" i="23" s="1"/>
  <c r="T63" i="23"/>
  <c r="AJ63" i="23" s="1"/>
  <c r="U63" i="23"/>
  <c r="AK63" i="23" s="1"/>
  <c r="R64" i="23"/>
  <c r="AH64" i="23" s="1"/>
  <c r="S64" i="23"/>
  <c r="AI64" i="23" s="1"/>
  <c r="T64" i="23"/>
  <c r="AJ64" i="23" s="1"/>
  <c r="U64" i="23"/>
  <c r="AK64" i="23" s="1"/>
  <c r="R65" i="23"/>
  <c r="AH65" i="23" s="1"/>
  <c r="S65" i="23"/>
  <c r="AI65" i="23" s="1"/>
  <c r="T65" i="23"/>
  <c r="AJ65" i="23" s="1"/>
  <c r="U65" i="23"/>
  <c r="AK65" i="23" s="1"/>
  <c r="R66" i="23"/>
  <c r="AH66" i="23" s="1"/>
  <c r="S66" i="23"/>
  <c r="AI66" i="23" s="1"/>
  <c r="T66" i="23"/>
  <c r="AJ66" i="23" s="1"/>
  <c r="U66" i="23"/>
  <c r="AK66" i="23" s="1"/>
  <c r="R67" i="23"/>
  <c r="AH67" i="23" s="1"/>
  <c r="S67" i="23"/>
  <c r="AI67" i="23" s="1"/>
  <c r="T67" i="23"/>
  <c r="AJ67" i="23" s="1"/>
  <c r="U67" i="23"/>
  <c r="AK67" i="23" s="1"/>
  <c r="R68" i="23"/>
  <c r="AH68" i="23" s="1"/>
  <c r="S68" i="23"/>
  <c r="AI68" i="23" s="1"/>
  <c r="T68" i="23"/>
  <c r="AJ68" i="23" s="1"/>
  <c r="U68" i="23"/>
  <c r="AK68" i="23" s="1"/>
  <c r="R69" i="23"/>
  <c r="AH69" i="23" s="1"/>
  <c r="S69" i="23"/>
  <c r="AI69" i="23" s="1"/>
  <c r="T69" i="23"/>
  <c r="AJ69" i="23" s="1"/>
  <c r="U69" i="23"/>
  <c r="AK69" i="23" s="1"/>
  <c r="R70" i="23"/>
  <c r="AH70" i="23" s="1"/>
  <c r="S70" i="23"/>
  <c r="AI70" i="23" s="1"/>
  <c r="T70" i="23"/>
  <c r="AJ70" i="23" s="1"/>
  <c r="U70" i="23"/>
  <c r="AK70" i="23" s="1"/>
  <c r="R71" i="23"/>
  <c r="AH71" i="23" s="1"/>
  <c r="S71" i="23"/>
  <c r="AI71" i="23" s="1"/>
  <c r="T71" i="23"/>
  <c r="AJ71" i="23" s="1"/>
  <c r="U71" i="23"/>
  <c r="AK71" i="23" s="1"/>
  <c r="R72" i="23"/>
  <c r="AH72" i="23" s="1"/>
  <c r="S72" i="23"/>
  <c r="AI72" i="23" s="1"/>
  <c r="T72" i="23"/>
  <c r="AJ72" i="23" s="1"/>
  <c r="U72" i="23"/>
  <c r="AK72" i="23" s="1"/>
  <c r="R73" i="23"/>
  <c r="AH73" i="23" s="1"/>
  <c r="S73" i="23"/>
  <c r="AI73" i="23" s="1"/>
  <c r="T73" i="23"/>
  <c r="AJ73" i="23" s="1"/>
  <c r="U73" i="23"/>
  <c r="AK73" i="23" s="1"/>
  <c r="R74" i="23"/>
  <c r="AH74" i="23" s="1"/>
  <c r="S74" i="23"/>
  <c r="AI74" i="23" s="1"/>
  <c r="T74" i="23"/>
  <c r="AJ74" i="23" s="1"/>
  <c r="U74" i="23"/>
  <c r="AK74" i="23" s="1"/>
  <c r="R75" i="23"/>
  <c r="AH75" i="23" s="1"/>
  <c r="S75" i="23"/>
  <c r="AI75" i="23" s="1"/>
  <c r="T75" i="23"/>
  <c r="AJ75" i="23" s="1"/>
  <c r="U75" i="23"/>
  <c r="AK75" i="23" s="1"/>
  <c r="R76" i="23"/>
  <c r="AH76" i="23" s="1"/>
  <c r="S76" i="23"/>
  <c r="AI76" i="23" s="1"/>
  <c r="T76" i="23"/>
  <c r="AJ76" i="23" s="1"/>
  <c r="U76" i="23"/>
  <c r="AK76" i="23" s="1"/>
  <c r="R77" i="23"/>
  <c r="AH77" i="23" s="1"/>
  <c r="S77" i="23"/>
  <c r="AI77" i="23" s="1"/>
  <c r="T77" i="23"/>
  <c r="AJ77" i="23" s="1"/>
  <c r="U77" i="23"/>
  <c r="AK77" i="23" s="1"/>
  <c r="R78" i="23"/>
  <c r="AH78" i="23" s="1"/>
  <c r="S78" i="23"/>
  <c r="AI78" i="23" s="1"/>
  <c r="T78" i="23"/>
  <c r="AJ78" i="23" s="1"/>
  <c r="U78" i="23"/>
  <c r="AK78" i="23" s="1"/>
  <c r="R79" i="23"/>
  <c r="AH79" i="23" s="1"/>
  <c r="S79" i="23"/>
  <c r="AI79" i="23" s="1"/>
  <c r="T79" i="23"/>
  <c r="AJ79" i="23" s="1"/>
  <c r="U79" i="23"/>
  <c r="AK79" i="23" s="1"/>
  <c r="R80" i="23"/>
  <c r="AH80" i="23" s="1"/>
  <c r="S80" i="23"/>
  <c r="AI80" i="23" s="1"/>
  <c r="T80" i="23"/>
  <c r="AJ80" i="23" s="1"/>
  <c r="U80" i="23"/>
  <c r="AK80" i="23" s="1"/>
  <c r="R81" i="23"/>
  <c r="AH81" i="23" s="1"/>
  <c r="S81" i="23"/>
  <c r="AI81" i="23" s="1"/>
  <c r="T81" i="23"/>
  <c r="AJ81" i="23" s="1"/>
  <c r="U81" i="23"/>
  <c r="AK81" i="23" s="1"/>
  <c r="R82" i="23"/>
  <c r="AH82" i="23" s="1"/>
  <c r="S82" i="23"/>
  <c r="AI82" i="23" s="1"/>
  <c r="T82" i="23"/>
  <c r="AJ82" i="23" s="1"/>
  <c r="U82" i="23"/>
  <c r="AK82" i="23" s="1"/>
  <c r="R83" i="23"/>
  <c r="AH83" i="23" s="1"/>
  <c r="S83" i="23"/>
  <c r="AI83" i="23" s="1"/>
  <c r="T83" i="23"/>
  <c r="AJ83" i="23" s="1"/>
  <c r="U83" i="23"/>
  <c r="AK83" i="23" s="1"/>
  <c r="R84" i="23"/>
  <c r="AH84" i="23" s="1"/>
  <c r="S84" i="23"/>
  <c r="AI84" i="23" s="1"/>
  <c r="T84" i="23"/>
  <c r="AJ84" i="23" s="1"/>
  <c r="U84" i="23"/>
  <c r="AK84" i="23" s="1"/>
  <c r="R85" i="23"/>
  <c r="AH85" i="23" s="1"/>
  <c r="S85" i="23"/>
  <c r="AI85" i="23" s="1"/>
  <c r="T85" i="23"/>
  <c r="AJ85" i="23" s="1"/>
  <c r="U85" i="23"/>
  <c r="AK85" i="23" s="1"/>
  <c r="R86" i="23"/>
  <c r="AH86" i="23" s="1"/>
  <c r="S86" i="23"/>
  <c r="AI86" i="23" s="1"/>
  <c r="T86" i="23"/>
  <c r="AJ86" i="23" s="1"/>
  <c r="U86" i="23"/>
  <c r="AK86" i="23" s="1"/>
  <c r="R87" i="23"/>
  <c r="AH87" i="23" s="1"/>
  <c r="S87" i="23"/>
  <c r="AI87" i="23" s="1"/>
  <c r="T87" i="23"/>
  <c r="AJ87" i="23" s="1"/>
  <c r="U87" i="23"/>
  <c r="AK87" i="23" s="1"/>
  <c r="R88" i="23"/>
  <c r="AH88" i="23" s="1"/>
  <c r="S88" i="23"/>
  <c r="AI88" i="23" s="1"/>
  <c r="T88" i="23"/>
  <c r="AJ88" i="23" s="1"/>
  <c r="U88" i="23"/>
  <c r="AK88" i="23" s="1"/>
  <c r="R89" i="23"/>
  <c r="AH89" i="23" s="1"/>
  <c r="S89" i="23"/>
  <c r="AI89" i="23" s="1"/>
  <c r="T89" i="23"/>
  <c r="AJ89" i="23" s="1"/>
  <c r="U89" i="23"/>
  <c r="AK89" i="23" s="1"/>
  <c r="R90" i="23"/>
  <c r="AH90" i="23" s="1"/>
  <c r="S90" i="23"/>
  <c r="AI90" i="23" s="1"/>
  <c r="T90" i="23"/>
  <c r="AJ90" i="23" s="1"/>
  <c r="U90" i="23"/>
  <c r="AK90" i="23" s="1"/>
  <c r="R91" i="23"/>
  <c r="AH91" i="23" s="1"/>
  <c r="S91" i="23"/>
  <c r="AI91" i="23" s="1"/>
  <c r="T91" i="23"/>
  <c r="AJ91" i="23" s="1"/>
  <c r="U91" i="23"/>
  <c r="AK91" i="23" s="1"/>
  <c r="R92" i="23"/>
  <c r="AH92" i="23" s="1"/>
  <c r="S92" i="23"/>
  <c r="AI92" i="23" s="1"/>
  <c r="T92" i="23"/>
  <c r="AJ92" i="23" s="1"/>
  <c r="U92" i="23"/>
  <c r="AK92" i="23" s="1"/>
  <c r="R6" i="20"/>
  <c r="AH6" i="20" s="1"/>
  <c r="S6" i="20"/>
  <c r="AI6" i="20" s="1"/>
  <c r="T6" i="20"/>
  <c r="AJ6" i="20" s="1"/>
  <c r="U6" i="20"/>
  <c r="AK6" i="20" s="1"/>
  <c r="R7" i="20"/>
  <c r="AH7" i="20" s="1"/>
  <c r="S7" i="20"/>
  <c r="AI7" i="20" s="1"/>
  <c r="T7" i="20"/>
  <c r="AJ7" i="20" s="1"/>
  <c r="U7" i="20"/>
  <c r="AK7" i="20" s="1"/>
  <c r="R8" i="20"/>
  <c r="AH8" i="20" s="1"/>
  <c r="S8" i="20"/>
  <c r="AI8" i="20" s="1"/>
  <c r="T8" i="20"/>
  <c r="AJ8" i="20" s="1"/>
  <c r="U8" i="20"/>
  <c r="AK8" i="20" s="1"/>
  <c r="R9" i="20"/>
  <c r="AH9" i="20" s="1"/>
  <c r="S9" i="20"/>
  <c r="AI9" i="20" s="1"/>
  <c r="T9" i="20"/>
  <c r="AJ9" i="20" s="1"/>
  <c r="U9" i="20"/>
  <c r="AK9" i="20" s="1"/>
  <c r="R10" i="20"/>
  <c r="AH10" i="20" s="1"/>
  <c r="S10" i="20"/>
  <c r="AI10" i="20" s="1"/>
  <c r="T10" i="20"/>
  <c r="AJ10" i="20" s="1"/>
  <c r="U10" i="20"/>
  <c r="AK10" i="20" s="1"/>
  <c r="R11" i="20"/>
  <c r="AH11" i="20" s="1"/>
  <c r="S11" i="20"/>
  <c r="AI11" i="20" s="1"/>
  <c r="T11" i="20"/>
  <c r="AJ11" i="20" s="1"/>
  <c r="U11" i="20"/>
  <c r="AK11" i="20" s="1"/>
  <c r="R12" i="20"/>
  <c r="AH12" i="20" s="1"/>
  <c r="S12" i="20"/>
  <c r="AI12" i="20" s="1"/>
  <c r="T12" i="20"/>
  <c r="AJ12" i="20" s="1"/>
  <c r="U12" i="20"/>
  <c r="AK12" i="20" s="1"/>
  <c r="R13" i="20"/>
  <c r="AH13" i="20" s="1"/>
  <c r="S13" i="20"/>
  <c r="AI13" i="20" s="1"/>
  <c r="T13" i="20"/>
  <c r="AJ13" i="20" s="1"/>
  <c r="U13" i="20"/>
  <c r="AK13" i="20" s="1"/>
  <c r="R14" i="20"/>
  <c r="AH14" i="20" s="1"/>
  <c r="S14" i="20"/>
  <c r="AI14" i="20" s="1"/>
  <c r="T14" i="20"/>
  <c r="AJ14" i="20" s="1"/>
  <c r="U14" i="20"/>
  <c r="AK14" i="20" s="1"/>
  <c r="R15" i="20"/>
  <c r="AH15" i="20" s="1"/>
  <c r="S15" i="20"/>
  <c r="AI15" i="20" s="1"/>
  <c r="T15" i="20"/>
  <c r="AJ15" i="20" s="1"/>
  <c r="U15" i="20"/>
  <c r="AK15" i="20" s="1"/>
  <c r="R16" i="20"/>
  <c r="AH16" i="20" s="1"/>
  <c r="S16" i="20"/>
  <c r="AI16" i="20" s="1"/>
  <c r="T16" i="20"/>
  <c r="AJ16" i="20" s="1"/>
  <c r="U16" i="20"/>
  <c r="AK16" i="20" s="1"/>
  <c r="R17" i="20"/>
  <c r="AH17" i="20" s="1"/>
  <c r="S17" i="20"/>
  <c r="AI17" i="20" s="1"/>
  <c r="T17" i="20"/>
  <c r="AJ17" i="20" s="1"/>
  <c r="U17" i="20"/>
  <c r="AK17" i="20" s="1"/>
  <c r="R18" i="20"/>
  <c r="AH18" i="20" s="1"/>
  <c r="S18" i="20"/>
  <c r="AI18" i="20" s="1"/>
  <c r="T18" i="20"/>
  <c r="AJ18" i="20" s="1"/>
  <c r="U18" i="20"/>
  <c r="AK18" i="20" s="1"/>
  <c r="R19" i="20"/>
  <c r="AH19" i="20" s="1"/>
  <c r="S19" i="20"/>
  <c r="AI19" i="20" s="1"/>
  <c r="T19" i="20"/>
  <c r="AJ19" i="20" s="1"/>
  <c r="U19" i="20"/>
  <c r="AK19" i="20" s="1"/>
  <c r="R20" i="20"/>
  <c r="AH20" i="20" s="1"/>
  <c r="S20" i="20"/>
  <c r="AI20" i="20" s="1"/>
  <c r="T20" i="20"/>
  <c r="AJ20" i="20" s="1"/>
  <c r="U20" i="20"/>
  <c r="AK20" i="20" s="1"/>
  <c r="R21" i="20"/>
  <c r="AH21" i="20" s="1"/>
  <c r="S21" i="20"/>
  <c r="AI21" i="20" s="1"/>
  <c r="T21" i="20"/>
  <c r="AJ21" i="20" s="1"/>
  <c r="U21" i="20"/>
  <c r="AK21" i="20" s="1"/>
  <c r="R22" i="20"/>
  <c r="AH22" i="20" s="1"/>
  <c r="S22" i="20"/>
  <c r="AI22" i="20" s="1"/>
  <c r="T22" i="20"/>
  <c r="AJ22" i="20" s="1"/>
  <c r="U22" i="20"/>
  <c r="AK22" i="20" s="1"/>
  <c r="R23" i="20"/>
  <c r="AH23" i="20" s="1"/>
  <c r="S23" i="20"/>
  <c r="AI23" i="20" s="1"/>
  <c r="T23" i="20"/>
  <c r="AJ23" i="20" s="1"/>
  <c r="U23" i="20"/>
  <c r="AK23" i="20" s="1"/>
  <c r="R24" i="20"/>
  <c r="AH24" i="20" s="1"/>
  <c r="S24" i="20"/>
  <c r="AI24" i="20" s="1"/>
  <c r="T24" i="20"/>
  <c r="AJ24" i="20" s="1"/>
  <c r="U24" i="20"/>
  <c r="AK24" i="20" s="1"/>
  <c r="R25" i="20"/>
  <c r="AH25" i="20" s="1"/>
  <c r="S25" i="20"/>
  <c r="AI25" i="20" s="1"/>
  <c r="T25" i="20"/>
  <c r="AJ25" i="20" s="1"/>
  <c r="U25" i="20"/>
  <c r="AK25" i="20" s="1"/>
  <c r="R26" i="20"/>
  <c r="AH26" i="20" s="1"/>
  <c r="S26" i="20"/>
  <c r="AI26" i="20" s="1"/>
  <c r="T26" i="20"/>
  <c r="AJ26" i="20" s="1"/>
  <c r="U26" i="20"/>
  <c r="AK26" i="20" s="1"/>
  <c r="R27" i="20"/>
  <c r="AH27" i="20" s="1"/>
  <c r="S27" i="20"/>
  <c r="AI27" i="20" s="1"/>
  <c r="T27" i="20"/>
  <c r="AJ27" i="20" s="1"/>
  <c r="U27" i="20"/>
  <c r="AK27" i="20" s="1"/>
  <c r="R28" i="20"/>
  <c r="AH28" i="20" s="1"/>
  <c r="S28" i="20"/>
  <c r="AI28" i="20" s="1"/>
  <c r="T28" i="20"/>
  <c r="AJ28" i="20" s="1"/>
  <c r="U28" i="20"/>
  <c r="AK28" i="20" s="1"/>
  <c r="R29" i="20"/>
  <c r="AH29" i="20" s="1"/>
  <c r="S29" i="20"/>
  <c r="AI29" i="20" s="1"/>
  <c r="T29" i="20"/>
  <c r="AJ29" i="20" s="1"/>
  <c r="U29" i="20"/>
  <c r="AK29" i="20" s="1"/>
  <c r="R30" i="20"/>
  <c r="AH30" i="20" s="1"/>
  <c r="S30" i="20"/>
  <c r="AI30" i="20" s="1"/>
  <c r="T30" i="20"/>
  <c r="AJ30" i="20" s="1"/>
  <c r="U30" i="20"/>
  <c r="AK30" i="20" s="1"/>
  <c r="R31" i="20"/>
  <c r="AH31" i="20" s="1"/>
  <c r="S31" i="20"/>
  <c r="AI31" i="20" s="1"/>
  <c r="T31" i="20"/>
  <c r="AJ31" i="20" s="1"/>
  <c r="U31" i="20"/>
  <c r="AK31" i="20" s="1"/>
  <c r="R32" i="20"/>
  <c r="AH32" i="20" s="1"/>
  <c r="S32" i="20"/>
  <c r="AI32" i="20" s="1"/>
  <c r="T32" i="20"/>
  <c r="AJ32" i="20" s="1"/>
  <c r="U32" i="20"/>
  <c r="AK32" i="20" s="1"/>
  <c r="R33" i="20"/>
  <c r="AH33" i="20" s="1"/>
  <c r="S33" i="20"/>
  <c r="AI33" i="20" s="1"/>
  <c r="T33" i="20"/>
  <c r="AJ33" i="20" s="1"/>
  <c r="U33" i="20"/>
  <c r="AK33" i="20" s="1"/>
  <c r="R34" i="20"/>
  <c r="AH34" i="20" s="1"/>
  <c r="S34" i="20"/>
  <c r="AI34" i="20" s="1"/>
  <c r="T34" i="20"/>
  <c r="AJ34" i="20" s="1"/>
  <c r="U34" i="20"/>
  <c r="AK34" i="20" s="1"/>
  <c r="R35" i="20"/>
  <c r="AH35" i="20" s="1"/>
  <c r="S35" i="20"/>
  <c r="AI35" i="20" s="1"/>
  <c r="T35" i="20"/>
  <c r="AJ35" i="20" s="1"/>
  <c r="U35" i="20"/>
  <c r="AK35" i="20" s="1"/>
  <c r="R36" i="20"/>
  <c r="AH36" i="20" s="1"/>
  <c r="S36" i="20"/>
  <c r="AI36" i="20" s="1"/>
  <c r="T36" i="20"/>
  <c r="AJ36" i="20" s="1"/>
  <c r="U36" i="20"/>
  <c r="AK36" i="20" s="1"/>
  <c r="R37" i="20"/>
  <c r="AH37" i="20" s="1"/>
  <c r="S37" i="20"/>
  <c r="AI37" i="20" s="1"/>
  <c r="T37" i="20"/>
  <c r="AJ37" i="20" s="1"/>
  <c r="U37" i="20"/>
  <c r="AK37" i="20" s="1"/>
  <c r="R38" i="20"/>
  <c r="AH38" i="20" s="1"/>
  <c r="S38" i="20"/>
  <c r="AI38" i="20" s="1"/>
  <c r="T38" i="20"/>
  <c r="AJ38" i="20" s="1"/>
  <c r="U38" i="20"/>
  <c r="AK38" i="20" s="1"/>
  <c r="R39" i="20"/>
  <c r="AH39" i="20" s="1"/>
  <c r="S39" i="20"/>
  <c r="AI39" i="20" s="1"/>
  <c r="T39" i="20"/>
  <c r="AJ39" i="20" s="1"/>
  <c r="U39" i="20"/>
  <c r="AK39" i="20" s="1"/>
  <c r="R40" i="20"/>
  <c r="AH40" i="20" s="1"/>
  <c r="S40" i="20"/>
  <c r="AI40" i="20" s="1"/>
  <c r="T40" i="20"/>
  <c r="AJ40" i="20" s="1"/>
  <c r="U40" i="20"/>
  <c r="AK40" i="20" s="1"/>
  <c r="R41" i="20"/>
  <c r="AH41" i="20" s="1"/>
  <c r="S41" i="20"/>
  <c r="AI41" i="20" s="1"/>
  <c r="T41" i="20"/>
  <c r="AJ41" i="20" s="1"/>
  <c r="U41" i="20"/>
  <c r="AK41" i="20" s="1"/>
  <c r="R42" i="20"/>
  <c r="AH42" i="20" s="1"/>
  <c r="S42" i="20"/>
  <c r="AI42" i="20" s="1"/>
  <c r="T42" i="20"/>
  <c r="AJ42" i="20" s="1"/>
  <c r="U42" i="20"/>
  <c r="AK42" i="20" s="1"/>
  <c r="R43" i="20"/>
  <c r="AH43" i="20" s="1"/>
  <c r="S43" i="20"/>
  <c r="AI43" i="20" s="1"/>
  <c r="T43" i="20"/>
  <c r="AJ43" i="20" s="1"/>
  <c r="U43" i="20"/>
  <c r="AK43" i="20" s="1"/>
  <c r="R44" i="20"/>
  <c r="AH44" i="20" s="1"/>
  <c r="S44" i="20"/>
  <c r="AI44" i="20" s="1"/>
  <c r="T44" i="20"/>
  <c r="AJ44" i="20" s="1"/>
  <c r="U44" i="20"/>
  <c r="AK44" i="20" s="1"/>
  <c r="R45" i="20"/>
  <c r="AH45" i="20" s="1"/>
  <c r="S45" i="20"/>
  <c r="AI45" i="20" s="1"/>
  <c r="T45" i="20"/>
  <c r="AJ45" i="20" s="1"/>
  <c r="U45" i="20"/>
  <c r="AK45" i="20" s="1"/>
  <c r="R46" i="20"/>
  <c r="AH46" i="20" s="1"/>
  <c r="S46" i="20"/>
  <c r="AI46" i="20" s="1"/>
  <c r="T46" i="20"/>
  <c r="AJ46" i="20" s="1"/>
  <c r="U46" i="20"/>
  <c r="AK46" i="20" s="1"/>
  <c r="R47" i="20"/>
  <c r="AH47" i="20" s="1"/>
  <c r="S47" i="20"/>
  <c r="AI47" i="20" s="1"/>
  <c r="T47" i="20"/>
  <c r="AJ47" i="20" s="1"/>
  <c r="U47" i="20"/>
  <c r="AK47" i="20" s="1"/>
  <c r="R48" i="20"/>
  <c r="AH48" i="20" s="1"/>
  <c r="S48" i="20"/>
  <c r="AI48" i="20" s="1"/>
  <c r="T48" i="20"/>
  <c r="AJ48" i="20" s="1"/>
  <c r="U48" i="20"/>
  <c r="AK48" i="20" s="1"/>
  <c r="R49" i="20"/>
  <c r="AH49" i="20" s="1"/>
  <c r="S49" i="20"/>
  <c r="AI49" i="20" s="1"/>
  <c r="T49" i="20"/>
  <c r="AJ49" i="20" s="1"/>
  <c r="U49" i="20"/>
  <c r="AK49" i="20" s="1"/>
  <c r="R50" i="20"/>
  <c r="AH50" i="20" s="1"/>
  <c r="S50" i="20"/>
  <c r="AI50" i="20" s="1"/>
  <c r="T50" i="20"/>
  <c r="AJ50" i="20" s="1"/>
  <c r="U50" i="20"/>
  <c r="AK50" i="20" s="1"/>
  <c r="R51" i="20"/>
  <c r="AH51" i="20" s="1"/>
  <c r="S51" i="20"/>
  <c r="AI51" i="20" s="1"/>
  <c r="T51" i="20"/>
  <c r="AJ51" i="20" s="1"/>
  <c r="U51" i="20"/>
  <c r="AK51" i="20" s="1"/>
  <c r="R52" i="20"/>
  <c r="AH52" i="20" s="1"/>
  <c r="S52" i="20"/>
  <c r="AI52" i="20" s="1"/>
  <c r="T52" i="20"/>
  <c r="AJ52" i="20" s="1"/>
  <c r="U52" i="20"/>
  <c r="AK52" i="20" s="1"/>
  <c r="R53" i="20"/>
  <c r="AH53" i="20" s="1"/>
  <c r="S53" i="20"/>
  <c r="AI53" i="20" s="1"/>
  <c r="T53" i="20"/>
  <c r="AJ53" i="20" s="1"/>
  <c r="U53" i="20"/>
  <c r="AK53" i="20" s="1"/>
  <c r="R54" i="20"/>
  <c r="AH54" i="20" s="1"/>
  <c r="S54" i="20"/>
  <c r="AI54" i="20" s="1"/>
  <c r="T54" i="20"/>
  <c r="AJ54" i="20" s="1"/>
  <c r="U54" i="20"/>
  <c r="AK54" i="20" s="1"/>
  <c r="R55" i="20"/>
  <c r="AH55" i="20" s="1"/>
  <c r="S55" i="20"/>
  <c r="AI55" i="20" s="1"/>
  <c r="T55" i="20"/>
  <c r="AJ55" i="20" s="1"/>
  <c r="U55" i="20"/>
  <c r="AK55" i="20" s="1"/>
  <c r="R56" i="20"/>
  <c r="AH56" i="20" s="1"/>
  <c r="S56" i="20"/>
  <c r="AI56" i="20" s="1"/>
  <c r="T56" i="20"/>
  <c r="AJ56" i="20" s="1"/>
  <c r="U56" i="20"/>
  <c r="AK56" i="20" s="1"/>
  <c r="R57" i="20"/>
  <c r="AH57" i="20" s="1"/>
  <c r="S57" i="20"/>
  <c r="AI57" i="20" s="1"/>
  <c r="T57" i="20"/>
  <c r="AJ57" i="20" s="1"/>
  <c r="U57" i="20"/>
  <c r="AK57" i="20" s="1"/>
  <c r="R58" i="20"/>
  <c r="AH58" i="20" s="1"/>
  <c r="S58" i="20"/>
  <c r="AI58" i="20" s="1"/>
  <c r="T58" i="20"/>
  <c r="AJ58" i="20" s="1"/>
  <c r="U58" i="20"/>
  <c r="AK58" i="20" s="1"/>
  <c r="R59" i="20"/>
  <c r="AH59" i="20" s="1"/>
  <c r="S59" i="20"/>
  <c r="AI59" i="20" s="1"/>
  <c r="T59" i="20"/>
  <c r="AJ59" i="20" s="1"/>
  <c r="U59" i="20"/>
  <c r="AK59" i="20" s="1"/>
  <c r="R60" i="20"/>
  <c r="AH60" i="20" s="1"/>
  <c r="S60" i="20"/>
  <c r="AI60" i="20" s="1"/>
  <c r="T60" i="20"/>
  <c r="AJ60" i="20" s="1"/>
  <c r="U60" i="20"/>
  <c r="AK60" i="20" s="1"/>
  <c r="R61" i="20"/>
  <c r="AH61" i="20" s="1"/>
  <c r="S61" i="20"/>
  <c r="AI61" i="20" s="1"/>
  <c r="T61" i="20"/>
  <c r="AJ61" i="20" s="1"/>
  <c r="U61" i="20"/>
  <c r="AK61" i="20" s="1"/>
  <c r="R62" i="20"/>
  <c r="AH62" i="20" s="1"/>
  <c r="S62" i="20"/>
  <c r="AI62" i="20" s="1"/>
  <c r="T62" i="20"/>
  <c r="AJ62" i="20" s="1"/>
  <c r="U62" i="20"/>
  <c r="AK62" i="20" s="1"/>
  <c r="R63" i="20"/>
  <c r="AH63" i="20" s="1"/>
  <c r="S63" i="20"/>
  <c r="AI63" i="20" s="1"/>
  <c r="T63" i="20"/>
  <c r="AJ63" i="20" s="1"/>
  <c r="U63" i="20"/>
  <c r="AK63" i="20" s="1"/>
  <c r="R64" i="20"/>
  <c r="AH64" i="20" s="1"/>
  <c r="S64" i="20"/>
  <c r="AI64" i="20" s="1"/>
  <c r="T64" i="20"/>
  <c r="AJ64" i="20" s="1"/>
  <c r="U64" i="20"/>
  <c r="AK64" i="20" s="1"/>
  <c r="R65" i="20"/>
  <c r="AH65" i="20" s="1"/>
  <c r="S65" i="20"/>
  <c r="AI65" i="20" s="1"/>
  <c r="T65" i="20"/>
  <c r="AJ65" i="20" s="1"/>
  <c r="U65" i="20"/>
  <c r="AK65" i="20" s="1"/>
  <c r="R66" i="20"/>
  <c r="AH66" i="20" s="1"/>
  <c r="S66" i="20"/>
  <c r="AI66" i="20" s="1"/>
  <c r="T66" i="20"/>
  <c r="AJ66" i="20" s="1"/>
  <c r="U66" i="20"/>
  <c r="AK66" i="20" s="1"/>
  <c r="R67" i="20"/>
  <c r="AH67" i="20" s="1"/>
  <c r="S67" i="20"/>
  <c r="AI67" i="20" s="1"/>
  <c r="T67" i="20"/>
  <c r="AJ67" i="20" s="1"/>
  <c r="U67" i="20"/>
  <c r="AK67" i="20" s="1"/>
  <c r="R68" i="20"/>
  <c r="AH68" i="20" s="1"/>
  <c r="S68" i="20"/>
  <c r="AI68" i="20" s="1"/>
  <c r="T68" i="20"/>
  <c r="AJ68" i="20" s="1"/>
  <c r="U68" i="20"/>
  <c r="AK68" i="20" s="1"/>
  <c r="R69" i="20"/>
  <c r="AH69" i="20" s="1"/>
  <c r="S69" i="20"/>
  <c r="AI69" i="20" s="1"/>
  <c r="T69" i="20"/>
  <c r="AJ69" i="20" s="1"/>
  <c r="U69" i="20"/>
  <c r="AK69" i="20" s="1"/>
  <c r="R70" i="20"/>
  <c r="AH70" i="20" s="1"/>
  <c r="S70" i="20"/>
  <c r="AI70" i="20" s="1"/>
  <c r="T70" i="20"/>
  <c r="AJ70" i="20" s="1"/>
  <c r="U70" i="20"/>
  <c r="AK70" i="20" s="1"/>
  <c r="R71" i="20"/>
  <c r="AH71" i="20" s="1"/>
  <c r="S71" i="20"/>
  <c r="AI71" i="20" s="1"/>
  <c r="T71" i="20"/>
  <c r="AJ71" i="20" s="1"/>
  <c r="U71" i="20"/>
  <c r="AK71" i="20" s="1"/>
  <c r="R72" i="20"/>
  <c r="AH72" i="20" s="1"/>
  <c r="S72" i="20"/>
  <c r="AI72" i="20" s="1"/>
  <c r="T72" i="20"/>
  <c r="AJ72" i="20" s="1"/>
  <c r="U72" i="20"/>
  <c r="AK72" i="20" s="1"/>
  <c r="R73" i="20"/>
  <c r="AH73" i="20" s="1"/>
  <c r="S73" i="20"/>
  <c r="AI73" i="20" s="1"/>
  <c r="T73" i="20"/>
  <c r="AJ73" i="20" s="1"/>
  <c r="U73" i="20"/>
  <c r="AK73" i="20" s="1"/>
  <c r="R74" i="20"/>
  <c r="AH74" i="20" s="1"/>
  <c r="S74" i="20"/>
  <c r="AI74" i="20" s="1"/>
  <c r="T74" i="20"/>
  <c r="AJ74" i="20" s="1"/>
  <c r="U74" i="20"/>
  <c r="AK74" i="20" s="1"/>
  <c r="R75" i="20"/>
  <c r="AH75" i="20" s="1"/>
  <c r="S75" i="20"/>
  <c r="AI75" i="20" s="1"/>
  <c r="T75" i="20"/>
  <c r="AJ75" i="20" s="1"/>
  <c r="U75" i="20"/>
  <c r="AK75" i="20" s="1"/>
  <c r="R76" i="20"/>
  <c r="AH76" i="20" s="1"/>
  <c r="S76" i="20"/>
  <c r="AI76" i="20" s="1"/>
  <c r="T76" i="20"/>
  <c r="AJ76" i="20" s="1"/>
  <c r="U76" i="20"/>
  <c r="AK76" i="20" s="1"/>
  <c r="R77" i="20"/>
  <c r="AH77" i="20" s="1"/>
  <c r="S77" i="20"/>
  <c r="AI77" i="20" s="1"/>
  <c r="T77" i="20"/>
  <c r="AJ77" i="20" s="1"/>
  <c r="U77" i="20"/>
  <c r="AK77" i="20" s="1"/>
  <c r="R78" i="20"/>
  <c r="AH78" i="20" s="1"/>
  <c r="S78" i="20"/>
  <c r="AI78" i="20" s="1"/>
  <c r="T78" i="20"/>
  <c r="AJ78" i="20" s="1"/>
  <c r="U78" i="20"/>
  <c r="AK78" i="20" s="1"/>
  <c r="R79" i="20"/>
  <c r="AH79" i="20" s="1"/>
  <c r="S79" i="20"/>
  <c r="AI79" i="20" s="1"/>
  <c r="T79" i="20"/>
  <c r="AJ79" i="20" s="1"/>
  <c r="U79" i="20"/>
  <c r="AK79" i="20" s="1"/>
  <c r="R80" i="20"/>
  <c r="AH80" i="20" s="1"/>
  <c r="S80" i="20"/>
  <c r="AI80" i="20" s="1"/>
  <c r="T80" i="20"/>
  <c r="AJ80" i="20" s="1"/>
  <c r="U80" i="20"/>
  <c r="AK80" i="20" s="1"/>
  <c r="R81" i="20"/>
  <c r="AH81" i="20" s="1"/>
  <c r="S81" i="20"/>
  <c r="AI81" i="20" s="1"/>
  <c r="T81" i="20"/>
  <c r="AJ81" i="20" s="1"/>
  <c r="U81" i="20"/>
  <c r="AK81" i="20" s="1"/>
  <c r="R82" i="20"/>
  <c r="AH82" i="20" s="1"/>
  <c r="S82" i="20"/>
  <c r="AI82" i="20" s="1"/>
  <c r="T82" i="20"/>
  <c r="AJ82" i="20" s="1"/>
  <c r="U82" i="20"/>
  <c r="AK82" i="20" s="1"/>
  <c r="R83" i="20"/>
  <c r="AH83" i="20" s="1"/>
  <c r="S83" i="20"/>
  <c r="AI83" i="20" s="1"/>
  <c r="T83" i="20"/>
  <c r="AJ83" i="20" s="1"/>
  <c r="U83" i="20"/>
  <c r="AK83" i="20" s="1"/>
  <c r="R84" i="20"/>
  <c r="AH84" i="20" s="1"/>
  <c r="S84" i="20"/>
  <c r="AI84" i="20" s="1"/>
  <c r="T84" i="20"/>
  <c r="AJ84" i="20" s="1"/>
  <c r="U84" i="20"/>
  <c r="AK84" i="20" s="1"/>
  <c r="R85" i="20"/>
  <c r="AH85" i="20" s="1"/>
  <c r="S85" i="20"/>
  <c r="AI85" i="20" s="1"/>
  <c r="T85" i="20"/>
  <c r="AJ85" i="20" s="1"/>
  <c r="U85" i="20"/>
  <c r="AK85" i="20" s="1"/>
  <c r="R86" i="20"/>
  <c r="AH86" i="20" s="1"/>
  <c r="S86" i="20"/>
  <c r="AI86" i="20" s="1"/>
  <c r="T86" i="20"/>
  <c r="AJ86" i="20" s="1"/>
  <c r="U86" i="20"/>
  <c r="AK86" i="20" s="1"/>
  <c r="R87" i="20"/>
  <c r="AH87" i="20" s="1"/>
  <c r="S87" i="20"/>
  <c r="AI87" i="20" s="1"/>
  <c r="T87" i="20"/>
  <c r="AJ87" i="20" s="1"/>
  <c r="U87" i="20"/>
  <c r="AK87" i="20" s="1"/>
  <c r="R88" i="20"/>
  <c r="AH88" i="20" s="1"/>
  <c r="S88" i="20"/>
  <c r="AI88" i="20" s="1"/>
  <c r="T88" i="20"/>
  <c r="AJ88" i="20" s="1"/>
  <c r="U88" i="20"/>
  <c r="AK88" i="20" s="1"/>
  <c r="R89" i="20"/>
  <c r="AH89" i="20" s="1"/>
  <c r="S89" i="20"/>
  <c r="AI89" i="20" s="1"/>
  <c r="T89" i="20"/>
  <c r="AJ89" i="20" s="1"/>
  <c r="U89" i="20"/>
  <c r="AK89" i="20" s="1"/>
  <c r="R90" i="20"/>
  <c r="AH90" i="20" s="1"/>
  <c r="S90" i="20"/>
  <c r="AI90" i="20" s="1"/>
  <c r="T90" i="20"/>
  <c r="AJ90" i="20" s="1"/>
  <c r="U90" i="20"/>
  <c r="AK90" i="20" s="1"/>
  <c r="R91" i="20"/>
  <c r="AH91" i="20" s="1"/>
  <c r="S91" i="20"/>
  <c r="AI91" i="20" s="1"/>
  <c r="T91" i="20"/>
  <c r="AJ91" i="20" s="1"/>
  <c r="U91" i="20"/>
  <c r="AK91" i="20" s="1"/>
  <c r="R92" i="20"/>
  <c r="AH92" i="20" s="1"/>
  <c r="S92" i="20"/>
  <c r="AI92" i="20" s="1"/>
  <c r="T92" i="20"/>
  <c r="AJ92" i="20" s="1"/>
  <c r="U92" i="20"/>
  <c r="AK92" i="20" s="1"/>
  <c r="R6" i="15"/>
  <c r="AH6" i="15" s="1"/>
  <c r="T6" i="15"/>
  <c r="AJ6" i="15" s="1"/>
  <c r="R7" i="15"/>
  <c r="AH7" i="15" s="1"/>
  <c r="AQ7" i="15" s="1"/>
  <c r="T7" i="15"/>
  <c r="AJ7" i="15" s="1"/>
  <c r="R8" i="15"/>
  <c r="AH8" i="15" s="1"/>
  <c r="T8" i="15"/>
  <c r="AJ8" i="15" s="1"/>
  <c r="R9" i="15"/>
  <c r="AH9" i="15" s="1"/>
  <c r="AQ9" i="15" s="1"/>
  <c r="T9" i="15"/>
  <c r="AJ9" i="15" s="1"/>
  <c r="R10" i="15"/>
  <c r="AH10" i="15" s="1"/>
  <c r="T10" i="15"/>
  <c r="AJ10" i="15" s="1"/>
  <c r="R11" i="15"/>
  <c r="AH11" i="15" s="1"/>
  <c r="AQ11" i="15" s="1"/>
  <c r="T11" i="15"/>
  <c r="AJ11" i="15" s="1"/>
  <c r="R12" i="15"/>
  <c r="AH12" i="15" s="1"/>
  <c r="T12" i="15"/>
  <c r="AJ12" i="15" s="1"/>
  <c r="R13" i="15"/>
  <c r="AH13" i="15" s="1"/>
  <c r="AQ13" i="15" s="1"/>
  <c r="T13" i="15"/>
  <c r="AJ13" i="15" s="1"/>
  <c r="R14" i="15"/>
  <c r="AH14" i="15" s="1"/>
  <c r="T14" i="15"/>
  <c r="AJ14" i="15" s="1"/>
  <c r="R15" i="15"/>
  <c r="AH15" i="15" s="1"/>
  <c r="AQ15" i="15" s="1"/>
  <c r="T15" i="15"/>
  <c r="AJ15" i="15" s="1"/>
  <c r="R16" i="15"/>
  <c r="AH16" i="15" s="1"/>
  <c r="T16" i="15"/>
  <c r="AJ16" i="15" s="1"/>
  <c r="R17" i="15"/>
  <c r="AH17" i="15" s="1"/>
  <c r="AQ17" i="15" s="1"/>
  <c r="T17" i="15"/>
  <c r="AJ17" i="15" s="1"/>
  <c r="R18" i="15"/>
  <c r="AH18" i="15" s="1"/>
  <c r="T18" i="15"/>
  <c r="AJ18" i="15" s="1"/>
  <c r="R19" i="15"/>
  <c r="AH19" i="15" s="1"/>
  <c r="AQ19" i="15" s="1"/>
  <c r="T19" i="15"/>
  <c r="AJ19" i="15" s="1"/>
  <c r="R20" i="15"/>
  <c r="AH20" i="15" s="1"/>
  <c r="T20" i="15"/>
  <c r="AJ20" i="15" s="1"/>
  <c r="R21" i="15"/>
  <c r="AH21" i="15" s="1"/>
  <c r="AQ21" i="15" s="1"/>
  <c r="T21" i="15"/>
  <c r="AJ21" i="15" s="1"/>
  <c r="R22" i="15"/>
  <c r="AH22" i="15" s="1"/>
  <c r="T22" i="15"/>
  <c r="AJ22" i="15" s="1"/>
  <c r="R23" i="15"/>
  <c r="AH23" i="15" s="1"/>
  <c r="AQ23" i="15" s="1"/>
  <c r="T23" i="15"/>
  <c r="AJ23" i="15" s="1"/>
  <c r="R24" i="15"/>
  <c r="AH24" i="15" s="1"/>
  <c r="T24" i="15"/>
  <c r="AJ24" i="15" s="1"/>
  <c r="R25" i="15"/>
  <c r="AH25" i="15" s="1"/>
  <c r="AQ25" i="15" s="1"/>
  <c r="T25" i="15"/>
  <c r="AJ25" i="15" s="1"/>
  <c r="R26" i="15"/>
  <c r="AH26" i="15" s="1"/>
  <c r="T26" i="15"/>
  <c r="AJ26" i="15" s="1"/>
  <c r="R27" i="15"/>
  <c r="AH27" i="15" s="1"/>
  <c r="AQ27" i="15" s="1"/>
  <c r="T27" i="15"/>
  <c r="AJ27" i="15" s="1"/>
  <c r="R28" i="15"/>
  <c r="AH28" i="15" s="1"/>
  <c r="T28" i="15"/>
  <c r="AJ28" i="15" s="1"/>
  <c r="R29" i="15"/>
  <c r="AH29" i="15" s="1"/>
  <c r="AQ29" i="15" s="1"/>
  <c r="T29" i="15"/>
  <c r="AJ29" i="15" s="1"/>
  <c r="R30" i="15"/>
  <c r="AH30" i="15" s="1"/>
  <c r="T30" i="15"/>
  <c r="AJ30" i="15" s="1"/>
  <c r="R31" i="15"/>
  <c r="AH31" i="15" s="1"/>
  <c r="AQ31" i="15" s="1"/>
  <c r="T31" i="15"/>
  <c r="AJ31" i="15" s="1"/>
  <c r="R32" i="15"/>
  <c r="AH32" i="15" s="1"/>
  <c r="T32" i="15"/>
  <c r="AJ32" i="15" s="1"/>
  <c r="R33" i="15"/>
  <c r="AH33" i="15" s="1"/>
  <c r="AQ33" i="15" s="1"/>
  <c r="T33" i="15"/>
  <c r="AJ33" i="15" s="1"/>
  <c r="R34" i="15"/>
  <c r="AH34" i="15" s="1"/>
  <c r="T34" i="15"/>
  <c r="AJ34" i="15" s="1"/>
  <c r="R35" i="15"/>
  <c r="AH35" i="15" s="1"/>
  <c r="AQ35" i="15" s="1"/>
  <c r="T35" i="15"/>
  <c r="AJ35" i="15" s="1"/>
  <c r="R36" i="15"/>
  <c r="AH36" i="15" s="1"/>
  <c r="T36" i="15"/>
  <c r="AJ36" i="15" s="1"/>
  <c r="R37" i="15"/>
  <c r="AH37" i="15" s="1"/>
  <c r="AQ37" i="15" s="1"/>
  <c r="T37" i="15"/>
  <c r="AJ37" i="15" s="1"/>
  <c r="R38" i="15"/>
  <c r="AH38" i="15" s="1"/>
  <c r="T38" i="15"/>
  <c r="AJ38" i="15" s="1"/>
  <c r="R39" i="15"/>
  <c r="AH39" i="15" s="1"/>
  <c r="AQ39" i="15" s="1"/>
  <c r="T39" i="15"/>
  <c r="AJ39" i="15" s="1"/>
  <c r="R40" i="15"/>
  <c r="AH40" i="15" s="1"/>
  <c r="T40" i="15"/>
  <c r="AJ40" i="15" s="1"/>
  <c r="R41" i="15"/>
  <c r="AH41" i="15" s="1"/>
  <c r="AQ41" i="15" s="1"/>
  <c r="T41" i="15"/>
  <c r="AJ41" i="15" s="1"/>
  <c r="R42" i="15"/>
  <c r="AH42" i="15" s="1"/>
  <c r="T42" i="15"/>
  <c r="AJ42" i="15" s="1"/>
  <c r="R43" i="15"/>
  <c r="AH43" i="15" s="1"/>
  <c r="AQ43" i="15" s="1"/>
  <c r="T43" i="15"/>
  <c r="AJ43" i="15" s="1"/>
  <c r="R44" i="15"/>
  <c r="AH44" i="15" s="1"/>
  <c r="T44" i="15"/>
  <c r="AJ44" i="15" s="1"/>
  <c r="R45" i="15"/>
  <c r="AH45" i="15" s="1"/>
  <c r="AQ45" i="15" s="1"/>
  <c r="T45" i="15"/>
  <c r="AJ45" i="15" s="1"/>
  <c r="R46" i="15"/>
  <c r="AH46" i="15" s="1"/>
  <c r="T46" i="15"/>
  <c r="AJ46" i="15" s="1"/>
  <c r="R47" i="15"/>
  <c r="AH47" i="15" s="1"/>
  <c r="AQ47" i="15" s="1"/>
  <c r="T47" i="15"/>
  <c r="AJ47" i="15" s="1"/>
  <c r="R48" i="15"/>
  <c r="AH48" i="15" s="1"/>
  <c r="T48" i="15"/>
  <c r="AJ48" i="15" s="1"/>
  <c r="R49" i="15"/>
  <c r="AH49" i="15" s="1"/>
  <c r="AQ49" i="15" s="1"/>
  <c r="T49" i="15"/>
  <c r="AJ49" i="15" s="1"/>
  <c r="R50" i="15"/>
  <c r="AH50" i="15" s="1"/>
  <c r="T50" i="15"/>
  <c r="AJ50" i="15" s="1"/>
  <c r="R51" i="15"/>
  <c r="AH51" i="15" s="1"/>
  <c r="AQ51" i="15" s="1"/>
  <c r="T51" i="15"/>
  <c r="AJ51" i="15" s="1"/>
  <c r="R52" i="15"/>
  <c r="AH52" i="15" s="1"/>
  <c r="T52" i="15"/>
  <c r="AJ52" i="15" s="1"/>
  <c r="R53" i="15"/>
  <c r="AH53" i="15" s="1"/>
  <c r="AQ53" i="15" s="1"/>
  <c r="T53" i="15"/>
  <c r="AJ53" i="15" s="1"/>
  <c r="R54" i="15"/>
  <c r="AH54" i="15" s="1"/>
  <c r="T54" i="15"/>
  <c r="AJ54" i="15" s="1"/>
  <c r="R55" i="15"/>
  <c r="AH55" i="15" s="1"/>
  <c r="AQ55" i="15" s="1"/>
  <c r="T55" i="15"/>
  <c r="AJ55" i="15" s="1"/>
  <c r="R56" i="15"/>
  <c r="AH56" i="15" s="1"/>
  <c r="T56" i="15"/>
  <c r="AJ56" i="15" s="1"/>
  <c r="R57" i="15"/>
  <c r="AH57" i="15" s="1"/>
  <c r="AQ57" i="15" s="1"/>
  <c r="T57" i="15"/>
  <c r="AJ57" i="15" s="1"/>
  <c r="R58" i="15"/>
  <c r="AH58" i="15" s="1"/>
  <c r="T58" i="15"/>
  <c r="AJ58" i="15" s="1"/>
  <c r="R59" i="15"/>
  <c r="AH59" i="15" s="1"/>
  <c r="AQ59" i="15" s="1"/>
  <c r="T59" i="15"/>
  <c r="AJ59" i="15" s="1"/>
  <c r="R60" i="15"/>
  <c r="AH60" i="15" s="1"/>
  <c r="T60" i="15"/>
  <c r="AJ60" i="15" s="1"/>
  <c r="R61" i="15"/>
  <c r="AH61" i="15" s="1"/>
  <c r="AQ61" i="15" s="1"/>
  <c r="T61" i="15"/>
  <c r="AJ61" i="15" s="1"/>
  <c r="R62" i="15"/>
  <c r="AH62" i="15" s="1"/>
  <c r="T62" i="15"/>
  <c r="AJ62" i="15" s="1"/>
  <c r="R63" i="15"/>
  <c r="AH63" i="15" s="1"/>
  <c r="AQ63" i="15" s="1"/>
  <c r="T63" i="15"/>
  <c r="AJ63" i="15" s="1"/>
  <c r="R64" i="15"/>
  <c r="AH64" i="15" s="1"/>
  <c r="T64" i="15"/>
  <c r="AJ64" i="15" s="1"/>
  <c r="R65" i="15"/>
  <c r="AH65" i="15" s="1"/>
  <c r="AQ65" i="15" s="1"/>
  <c r="T65" i="15"/>
  <c r="AJ65" i="15" s="1"/>
  <c r="R66" i="15"/>
  <c r="AH66" i="15" s="1"/>
  <c r="T66" i="15"/>
  <c r="AJ66" i="15" s="1"/>
  <c r="R67" i="15"/>
  <c r="AH67" i="15" s="1"/>
  <c r="AQ67" i="15" s="1"/>
  <c r="T67" i="15"/>
  <c r="AJ67" i="15" s="1"/>
  <c r="R68" i="15"/>
  <c r="AH68" i="15" s="1"/>
  <c r="T68" i="15"/>
  <c r="AJ68" i="15" s="1"/>
  <c r="R69" i="15"/>
  <c r="AH69" i="15" s="1"/>
  <c r="AQ69" i="15" s="1"/>
  <c r="T69" i="15"/>
  <c r="AJ69" i="15" s="1"/>
  <c r="R70" i="15"/>
  <c r="AH70" i="15" s="1"/>
  <c r="T70" i="15"/>
  <c r="AJ70" i="15" s="1"/>
  <c r="R71" i="15"/>
  <c r="AH71" i="15" s="1"/>
  <c r="AQ71" i="15" s="1"/>
  <c r="T71" i="15"/>
  <c r="AJ71" i="15" s="1"/>
  <c r="R72" i="15"/>
  <c r="AH72" i="15" s="1"/>
  <c r="T72" i="15"/>
  <c r="AJ72" i="15" s="1"/>
  <c r="R73" i="15"/>
  <c r="AH73" i="15" s="1"/>
  <c r="AQ73" i="15" s="1"/>
  <c r="T73" i="15"/>
  <c r="AJ73" i="15" s="1"/>
  <c r="R74" i="15"/>
  <c r="AH74" i="15" s="1"/>
  <c r="T74" i="15"/>
  <c r="AJ74" i="15" s="1"/>
  <c r="R75" i="15"/>
  <c r="AH75" i="15" s="1"/>
  <c r="AQ75" i="15" s="1"/>
  <c r="T75" i="15"/>
  <c r="AJ75" i="15" s="1"/>
  <c r="R76" i="15"/>
  <c r="AH76" i="15" s="1"/>
  <c r="T76" i="15"/>
  <c r="AJ76" i="15" s="1"/>
  <c r="R77" i="15"/>
  <c r="AH77" i="15" s="1"/>
  <c r="AQ77" i="15" s="1"/>
  <c r="T77" i="15"/>
  <c r="AJ77" i="15" s="1"/>
  <c r="R78" i="15"/>
  <c r="AH78" i="15" s="1"/>
  <c r="T78" i="15"/>
  <c r="AJ78" i="15" s="1"/>
  <c r="R79" i="15"/>
  <c r="AH79" i="15" s="1"/>
  <c r="AQ79" i="15" s="1"/>
  <c r="T79" i="15"/>
  <c r="AJ79" i="15" s="1"/>
  <c r="R80" i="15"/>
  <c r="AH80" i="15" s="1"/>
  <c r="T80" i="15"/>
  <c r="AJ80" i="15" s="1"/>
  <c r="R81" i="15"/>
  <c r="AH81" i="15" s="1"/>
  <c r="AQ81" i="15" s="1"/>
  <c r="T81" i="15"/>
  <c r="AJ81" i="15" s="1"/>
  <c r="R82" i="15"/>
  <c r="AH82" i="15" s="1"/>
  <c r="T82" i="15"/>
  <c r="AJ82" i="15" s="1"/>
  <c r="R83" i="15"/>
  <c r="AH83" i="15" s="1"/>
  <c r="AQ83" i="15" s="1"/>
  <c r="T83" i="15"/>
  <c r="AJ83" i="15" s="1"/>
  <c r="R84" i="15"/>
  <c r="AH84" i="15" s="1"/>
  <c r="T84" i="15"/>
  <c r="AJ84" i="15" s="1"/>
  <c r="R85" i="15"/>
  <c r="AH85" i="15" s="1"/>
  <c r="AQ85" i="15" s="1"/>
  <c r="T85" i="15"/>
  <c r="AJ85" i="15" s="1"/>
  <c r="R86" i="15"/>
  <c r="AH86" i="15" s="1"/>
  <c r="T86" i="15"/>
  <c r="AJ86" i="15" s="1"/>
  <c r="R87" i="15"/>
  <c r="AH87" i="15" s="1"/>
  <c r="AQ87" i="15" s="1"/>
  <c r="T87" i="15"/>
  <c r="AJ87" i="15" s="1"/>
  <c r="R88" i="15"/>
  <c r="AH88" i="15" s="1"/>
  <c r="T88" i="15"/>
  <c r="AJ88" i="15" s="1"/>
  <c r="R89" i="15"/>
  <c r="AH89" i="15" s="1"/>
  <c r="AQ89" i="15" s="1"/>
  <c r="T89" i="15"/>
  <c r="AJ89" i="15" s="1"/>
  <c r="R90" i="15"/>
  <c r="AH90" i="15" s="1"/>
  <c r="T90" i="15"/>
  <c r="AJ90" i="15" s="1"/>
  <c r="R91" i="15"/>
  <c r="AH91" i="15" s="1"/>
  <c r="AQ91" i="15" s="1"/>
  <c r="T91" i="15"/>
  <c r="AJ91" i="15" s="1"/>
  <c r="R92" i="15"/>
  <c r="AH92" i="15" s="1"/>
  <c r="T92" i="15"/>
  <c r="AJ92" i="15" s="1"/>
  <c r="R6" i="11"/>
  <c r="AH6" i="11" s="1"/>
  <c r="AQ6" i="11" s="1"/>
  <c r="AS6" i="11" s="1"/>
  <c r="AU6" i="11" s="1"/>
  <c r="S6" i="11"/>
  <c r="AI6" i="11" s="1"/>
  <c r="T6" i="11"/>
  <c r="AJ6" i="11" s="1"/>
  <c r="U6" i="11"/>
  <c r="AK6" i="11" s="1"/>
  <c r="R7" i="11"/>
  <c r="AH7" i="11" s="1"/>
  <c r="AQ7" i="11" s="1"/>
  <c r="AS7" i="11" s="1"/>
  <c r="AU7" i="11" s="1"/>
  <c r="S7" i="11"/>
  <c r="AI7" i="11" s="1"/>
  <c r="T7" i="11"/>
  <c r="AJ7" i="11" s="1"/>
  <c r="U7" i="11"/>
  <c r="AK7" i="11" s="1"/>
  <c r="R8" i="11"/>
  <c r="AH8" i="11" s="1"/>
  <c r="AQ8" i="11" s="1"/>
  <c r="AS8" i="11" s="1"/>
  <c r="AU8" i="11" s="1"/>
  <c r="S8" i="11"/>
  <c r="AI8" i="11" s="1"/>
  <c r="T8" i="11"/>
  <c r="AJ8" i="11" s="1"/>
  <c r="U8" i="11"/>
  <c r="AK8" i="11" s="1"/>
  <c r="R9" i="11"/>
  <c r="AH9" i="11" s="1"/>
  <c r="AQ9" i="11" s="1"/>
  <c r="AS9" i="11" s="1"/>
  <c r="AU9" i="11" s="1"/>
  <c r="S9" i="11"/>
  <c r="AI9" i="11" s="1"/>
  <c r="T9" i="11"/>
  <c r="AJ9" i="11" s="1"/>
  <c r="U9" i="11"/>
  <c r="AK9" i="11" s="1"/>
  <c r="R10" i="11"/>
  <c r="AH10" i="11" s="1"/>
  <c r="AQ10" i="11" s="1"/>
  <c r="AS10" i="11" s="1"/>
  <c r="AU10" i="11" s="1"/>
  <c r="S10" i="11"/>
  <c r="AI10" i="11" s="1"/>
  <c r="T10" i="11"/>
  <c r="AJ10" i="11" s="1"/>
  <c r="U10" i="11"/>
  <c r="AK10" i="11" s="1"/>
  <c r="R11" i="11"/>
  <c r="AH11" i="11" s="1"/>
  <c r="AQ11" i="11" s="1"/>
  <c r="AS11" i="11" s="1"/>
  <c r="AU11" i="11" s="1"/>
  <c r="S11" i="11"/>
  <c r="AI11" i="11" s="1"/>
  <c r="T11" i="11"/>
  <c r="AJ11" i="11" s="1"/>
  <c r="U11" i="11"/>
  <c r="AK11" i="11" s="1"/>
  <c r="R12" i="11"/>
  <c r="AH12" i="11" s="1"/>
  <c r="AQ12" i="11" s="1"/>
  <c r="AS12" i="11" s="1"/>
  <c r="AU12" i="11" s="1"/>
  <c r="S12" i="11"/>
  <c r="AI12" i="11" s="1"/>
  <c r="T12" i="11"/>
  <c r="AJ12" i="11" s="1"/>
  <c r="U12" i="11"/>
  <c r="AK12" i="11" s="1"/>
  <c r="R13" i="11"/>
  <c r="AH13" i="11" s="1"/>
  <c r="AQ13" i="11" s="1"/>
  <c r="AS13" i="11" s="1"/>
  <c r="AU13" i="11" s="1"/>
  <c r="S13" i="11"/>
  <c r="AI13" i="11" s="1"/>
  <c r="T13" i="11"/>
  <c r="AJ13" i="11" s="1"/>
  <c r="U13" i="11"/>
  <c r="AK13" i="11" s="1"/>
  <c r="R14" i="11"/>
  <c r="AH14" i="11" s="1"/>
  <c r="AQ14" i="11" s="1"/>
  <c r="AS14" i="11" s="1"/>
  <c r="AU14" i="11" s="1"/>
  <c r="S14" i="11"/>
  <c r="AI14" i="11" s="1"/>
  <c r="T14" i="11"/>
  <c r="AJ14" i="11" s="1"/>
  <c r="U14" i="11"/>
  <c r="AK14" i="11" s="1"/>
  <c r="R15" i="11"/>
  <c r="AH15" i="11" s="1"/>
  <c r="AQ15" i="11" s="1"/>
  <c r="AS15" i="11" s="1"/>
  <c r="AU15" i="11" s="1"/>
  <c r="S15" i="11"/>
  <c r="AI15" i="11" s="1"/>
  <c r="T15" i="11"/>
  <c r="AJ15" i="11" s="1"/>
  <c r="U15" i="11"/>
  <c r="AK15" i="11" s="1"/>
  <c r="R16" i="11"/>
  <c r="AH16" i="11" s="1"/>
  <c r="AQ16" i="11" s="1"/>
  <c r="AS16" i="11" s="1"/>
  <c r="AU16" i="11" s="1"/>
  <c r="S16" i="11"/>
  <c r="AI16" i="11" s="1"/>
  <c r="T16" i="11"/>
  <c r="AJ16" i="11" s="1"/>
  <c r="U16" i="11"/>
  <c r="AK16" i="11" s="1"/>
  <c r="R17" i="11"/>
  <c r="AH17" i="11" s="1"/>
  <c r="AQ17" i="11" s="1"/>
  <c r="AS17" i="11" s="1"/>
  <c r="AU17" i="11" s="1"/>
  <c r="S17" i="11"/>
  <c r="AI17" i="11" s="1"/>
  <c r="T17" i="11"/>
  <c r="AJ17" i="11" s="1"/>
  <c r="U17" i="11"/>
  <c r="AK17" i="11" s="1"/>
  <c r="R18" i="11"/>
  <c r="AH18" i="11" s="1"/>
  <c r="AQ18" i="11" s="1"/>
  <c r="AS18" i="11" s="1"/>
  <c r="AU18" i="11" s="1"/>
  <c r="S18" i="11"/>
  <c r="AI18" i="11" s="1"/>
  <c r="T18" i="11"/>
  <c r="AJ18" i="11" s="1"/>
  <c r="U18" i="11"/>
  <c r="AK18" i="11" s="1"/>
  <c r="R19" i="11"/>
  <c r="AH19" i="11" s="1"/>
  <c r="AQ19" i="11" s="1"/>
  <c r="AS19" i="11" s="1"/>
  <c r="AU19" i="11" s="1"/>
  <c r="S19" i="11"/>
  <c r="AI19" i="11" s="1"/>
  <c r="T19" i="11"/>
  <c r="AJ19" i="11" s="1"/>
  <c r="U19" i="11"/>
  <c r="AK19" i="11" s="1"/>
  <c r="R20" i="11"/>
  <c r="AH20" i="11" s="1"/>
  <c r="AQ20" i="11" s="1"/>
  <c r="AS20" i="11" s="1"/>
  <c r="AU20" i="11" s="1"/>
  <c r="S20" i="11"/>
  <c r="AI20" i="11" s="1"/>
  <c r="T20" i="11"/>
  <c r="AJ20" i="11" s="1"/>
  <c r="U20" i="11"/>
  <c r="AK20" i="11" s="1"/>
  <c r="R21" i="11"/>
  <c r="AH21" i="11" s="1"/>
  <c r="AQ21" i="11" s="1"/>
  <c r="AS21" i="11" s="1"/>
  <c r="AU21" i="11" s="1"/>
  <c r="S21" i="11"/>
  <c r="AI21" i="11" s="1"/>
  <c r="T21" i="11"/>
  <c r="AJ21" i="11" s="1"/>
  <c r="U21" i="11"/>
  <c r="AK21" i="11" s="1"/>
  <c r="R22" i="11"/>
  <c r="AH22" i="11" s="1"/>
  <c r="AQ22" i="11" s="1"/>
  <c r="AS22" i="11" s="1"/>
  <c r="AU22" i="11" s="1"/>
  <c r="S22" i="11"/>
  <c r="AI22" i="11" s="1"/>
  <c r="T22" i="11"/>
  <c r="AJ22" i="11" s="1"/>
  <c r="U22" i="11"/>
  <c r="AK22" i="11" s="1"/>
  <c r="R23" i="11"/>
  <c r="AH23" i="11" s="1"/>
  <c r="AQ23" i="11" s="1"/>
  <c r="AS23" i="11" s="1"/>
  <c r="AU23" i="11" s="1"/>
  <c r="S23" i="11"/>
  <c r="AI23" i="11" s="1"/>
  <c r="T23" i="11"/>
  <c r="AJ23" i="11" s="1"/>
  <c r="U23" i="11"/>
  <c r="AK23" i="11" s="1"/>
  <c r="R24" i="11"/>
  <c r="AH24" i="11" s="1"/>
  <c r="AQ24" i="11" s="1"/>
  <c r="AS24" i="11" s="1"/>
  <c r="AU24" i="11" s="1"/>
  <c r="S24" i="11"/>
  <c r="AI24" i="11" s="1"/>
  <c r="T24" i="11"/>
  <c r="AJ24" i="11" s="1"/>
  <c r="U24" i="11"/>
  <c r="AK24" i="11" s="1"/>
  <c r="R25" i="11"/>
  <c r="AH25" i="11" s="1"/>
  <c r="AQ25" i="11" s="1"/>
  <c r="AS25" i="11" s="1"/>
  <c r="AU25" i="11" s="1"/>
  <c r="S25" i="11"/>
  <c r="AI25" i="11" s="1"/>
  <c r="T25" i="11"/>
  <c r="AJ25" i="11" s="1"/>
  <c r="U25" i="11"/>
  <c r="AK25" i="11" s="1"/>
  <c r="R26" i="11"/>
  <c r="AH26" i="11" s="1"/>
  <c r="AQ26" i="11" s="1"/>
  <c r="AS26" i="11" s="1"/>
  <c r="AU26" i="11" s="1"/>
  <c r="S26" i="11"/>
  <c r="AI26" i="11" s="1"/>
  <c r="T26" i="11"/>
  <c r="AJ26" i="11" s="1"/>
  <c r="U26" i="11"/>
  <c r="AK26" i="11" s="1"/>
  <c r="R27" i="11"/>
  <c r="AH27" i="11" s="1"/>
  <c r="AQ27" i="11" s="1"/>
  <c r="AS27" i="11" s="1"/>
  <c r="AU27" i="11" s="1"/>
  <c r="S27" i="11"/>
  <c r="AI27" i="11" s="1"/>
  <c r="T27" i="11"/>
  <c r="AJ27" i="11" s="1"/>
  <c r="U27" i="11"/>
  <c r="AK27" i="11" s="1"/>
  <c r="R28" i="11"/>
  <c r="AH28" i="11" s="1"/>
  <c r="AQ28" i="11" s="1"/>
  <c r="AS28" i="11" s="1"/>
  <c r="AU28" i="11" s="1"/>
  <c r="S28" i="11"/>
  <c r="AI28" i="11" s="1"/>
  <c r="T28" i="11"/>
  <c r="AJ28" i="11" s="1"/>
  <c r="U28" i="11"/>
  <c r="AK28" i="11" s="1"/>
  <c r="R29" i="11"/>
  <c r="AH29" i="11" s="1"/>
  <c r="AQ29" i="11" s="1"/>
  <c r="AS29" i="11" s="1"/>
  <c r="AU29" i="11" s="1"/>
  <c r="S29" i="11"/>
  <c r="AI29" i="11" s="1"/>
  <c r="T29" i="11"/>
  <c r="AJ29" i="11" s="1"/>
  <c r="U29" i="11"/>
  <c r="AK29" i="11" s="1"/>
  <c r="R30" i="11"/>
  <c r="AH30" i="11" s="1"/>
  <c r="AQ30" i="11" s="1"/>
  <c r="AS30" i="11" s="1"/>
  <c r="AU30" i="11" s="1"/>
  <c r="S30" i="11"/>
  <c r="AI30" i="11" s="1"/>
  <c r="T30" i="11"/>
  <c r="AJ30" i="11" s="1"/>
  <c r="U30" i="11"/>
  <c r="AK30" i="11" s="1"/>
  <c r="R31" i="11"/>
  <c r="AH31" i="11" s="1"/>
  <c r="AQ31" i="11" s="1"/>
  <c r="AS31" i="11" s="1"/>
  <c r="AU31" i="11" s="1"/>
  <c r="S31" i="11"/>
  <c r="AI31" i="11" s="1"/>
  <c r="T31" i="11"/>
  <c r="AJ31" i="11" s="1"/>
  <c r="U31" i="11"/>
  <c r="AK31" i="11" s="1"/>
  <c r="R32" i="11"/>
  <c r="AH32" i="11" s="1"/>
  <c r="AQ32" i="11" s="1"/>
  <c r="AS32" i="11" s="1"/>
  <c r="AU32" i="11" s="1"/>
  <c r="S32" i="11"/>
  <c r="AI32" i="11" s="1"/>
  <c r="T32" i="11"/>
  <c r="AJ32" i="11" s="1"/>
  <c r="U32" i="11"/>
  <c r="AK32" i="11" s="1"/>
  <c r="R33" i="11"/>
  <c r="AH33" i="11" s="1"/>
  <c r="AQ33" i="11" s="1"/>
  <c r="AS33" i="11" s="1"/>
  <c r="AU33" i="11" s="1"/>
  <c r="S33" i="11"/>
  <c r="AI33" i="11" s="1"/>
  <c r="T33" i="11"/>
  <c r="AJ33" i="11" s="1"/>
  <c r="U33" i="11"/>
  <c r="AK33" i="11" s="1"/>
  <c r="R34" i="11"/>
  <c r="AH34" i="11" s="1"/>
  <c r="AQ34" i="11" s="1"/>
  <c r="AS34" i="11" s="1"/>
  <c r="AU34" i="11" s="1"/>
  <c r="S34" i="11"/>
  <c r="AI34" i="11" s="1"/>
  <c r="T34" i="11"/>
  <c r="AJ34" i="11" s="1"/>
  <c r="U34" i="11"/>
  <c r="AK34" i="11" s="1"/>
  <c r="R35" i="11"/>
  <c r="AH35" i="11" s="1"/>
  <c r="AQ35" i="11" s="1"/>
  <c r="AS35" i="11" s="1"/>
  <c r="AU35" i="11" s="1"/>
  <c r="S35" i="11"/>
  <c r="AI35" i="11" s="1"/>
  <c r="T35" i="11"/>
  <c r="AJ35" i="11" s="1"/>
  <c r="U35" i="11"/>
  <c r="AK35" i="11" s="1"/>
  <c r="R36" i="11"/>
  <c r="AH36" i="11" s="1"/>
  <c r="AQ36" i="11" s="1"/>
  <c r="AS36" i="11" s="1"/>
  <c r="AU36" i="11" s="1"/>
  <c r="S36" i="11"/>
  <c r="AI36" i="11" s="1"/>
  <c r="T36" i="11"/>
  <c r="AJ36" i="11" s="1"/>
  <c r="U36" i="11"/>
  <c r="AK36" i="11" s="1"/>
  <c r="R37" i="11"/>
  <c r="AH37" i="11" s="1"/>
  <c r="AQ37" i="11" s="1"/>
  <c r="AS37" i="11" s="1"/>
  <c r="AU37" i="11" s="1"/>
  <c r="S37" i="11"/>
  <c r="AI37" i="11" s="1"/>
  <c r="T37" i="11"/>
  <c r="AJ37" i="11" s="1"/>
  <c r="U37" i="11"/>
  <c r="AK37" i="11" s="1"/>
  <c r="R38" i="11"/>
  <c r="AH38" i="11" s="1"/>
  <c r="AQ38" i="11" s="1"/>
  <c r="AS38" i="11" s="1"/>
  <c r="AU38" i="11" s="1"/>
  <c r="S38" i="11"/>
  <c r="AI38" i="11" s="1"/>
  <c r="T38" i="11"/>
  <c r="AJ38" i="11" s="1"/>
  <c r="U38" i="11"/>
  <c r="AK38" i="11" s="1"/>
  <c r="R39" i="11"/>
  <c r="AH39" i="11" s="1"/>
  <c r="AQ39" i="11" s="1"/>
  <c r="AS39" i="11" s="1"/>
  <c r="AU39" i="11" s="1"/>
  <c r="S39" i="11"/>
  <c r="AI39" i="11" s="1"/>
  <c r="T39" i="11"/>
  <c r="AJ39" i="11" s="1"/>
  <c r="U39" i="11"/>
  <c r="AK39" i="11" s="1"/>
  <c r="R40" i="11"/>
  <c r="AH40" i="11" s="1"/>
  <c r="AQ40" i="11" s="1"/>
  <c r="AS40" i="11" s="1"/>
  <c r="AU40" i="11" s="1"/>
  <c r="S40" i="11"/>
  <c r="AI40" i="11" s="1"/>
  <c r="T40" i="11"/>
  <c r="AJ40" i="11" s="1"/>
  <c r="U40" i="11"/>
  <c r="AK40" i="11" s="1"/>
  <c r="R41" i="11"/>
  <c r="AH41" i="11" s="1"/>
  <c r="AQ41" i="11" s="1"/>
  <c r="AS41" i="11" s="1"/>
  <c r="AU41" i="11" s="1"/>
  <c r="S41" i="11"/>
  <c r="AI41" i="11" s="1"/>
  <c r="T41" i="11"/>
  <c r="AJ41" i="11" s="1"/>
  <c r="U41" i="11"/>
  <c r="AK41" i="11" s="1"/>
  <c r="R42" i="11"/>
  <c r="AH42" i="11" s="1"/>
  <c r="AQ42" i="11" s="1"/>
  <c r="AS42" i="11" s="1"/>
  <c r="AU42" i="11" s="1"/>
  <c r="S42" i="11"/>
  <c r="AI42" i="11" s="1"/>
  <c r="T42" i="11"/>
  <c r="AJ42" i="11" s="1"/>
  <c r="U42" i="11"/>
  <c r="AK42" i="11" s="1"/>
  <c r="R43" i="11"/>
  <c r="AH43" i="11" s="1"/>
  <c r="AQ43" i="11" s="1"/>
  <c r="AS43" i="11" s="1"/>
  <c r="AU43" i="11" s="1"/>
  <c r="S43" i="11"/>
  <c r="AI43" i="11" s="1"/>
  <c r="T43" i="11"/>
  <c r="AJ43" i="11" s="1"/>
  <c r="U43" i="11"/>
  <c r="AK43" i="11" s="1"/>
  <c r="R44" i="11"/>
  <c r="AH44" i="11" s="1"/>
  <c r="AQ44" i="11" s="1"/>
  <c r="AS44" i="11" s="1"/>
  <c r="AU44" i="11" s="1"/>
  <c r="S44" i="11"/>
  <c r="AI44" i="11" s="1"/>
  <c r="T44" i="11"/>
  <c r="AJ44" i="11" s="1"/>
  <c r="U44" i="11"/>
  <c r="AK44" i="11" s="1"/>
  <c r="R45" i="11"/>
  <c r="AH45" i="11" s="1"/>
  <c r="AQ45" i="11" s="1"/>
  <c r="AS45" i="11" s="1"/>
  <c r="AU45" i="11" s="1"/>
  <c r="S45" i="11"/>
  <c r="AI45" i="11" s="1"/>
  <c r="T45" i="11"/>
  <c r="AJ45" i="11" s="1"/>
  <c r="U45" i="11"/>
  <c r="AK45" i="11" s="1"/>
  <c r="R46" i="11"/>
  <c r="AH46" i="11" s="1"/>
  <c r="AQ46" i="11" s="1"/>
  <c r="AS46" i="11" s="1"/>
  <c r="AU46" i="11" s="1"/>
  <c r="S46" i="11"/>
  <c r="AI46" i="11" s="1"/>
  <c r="T46" i="11"/>
  <c r="AJ46" i="11" s="1"/>
  <c r="U46" i="11"/>
  <c r="AK46" i="11" s="1"/>
  <c r="R47" i="11"/>
  <c r="AH47" i="11" s="1"/>
  <c r="AQ47" i="11" s="1"/>
  <c r="AS47" i="11" s="1"/>
  <c r="AU47" i="11" s="1"/>
  <c r="S47" i="11"/>
  <c r="AI47" i="11" s="1"/>
  <c r="T47" i="11"/>
  <c r="AJ47" i="11" s="1"/>
  <c r="U47" i="11"/>
  <c r="AK47" i="11" s="1"/>
  <c r="R48" i="11"/>
  <c r="AH48" i="11" s="1"/>
  <c r="AQ48" i="11" s="1"/>
  <c r="AS48" i="11" s="1"/>
  <c r="AU48" i="11" s="1"/>
  <c r="S48" i="11"/>
  <c r="AI48" i="11" s="1"/>
  <c r="T48" i="11"/>
  <c r="AJ48" i="11" s="1"/>
  <c r="U48" i="11"/>
  <c r="AK48" i="11" s="1"/>
  <c r="R49" i="11"/>
  <c r="AH49" i="11" s="1"/>
  <c r="AQ49" i="11" s="1"/>
  <c r="AS49" i="11" s="1"/>
  <c r="AU49" i="11" s="1"/>
  <c r="S49" i="11"/>
  <c r="AI49" i="11" s="1"/>
  <c r="T49" i="11"/>
  <c r="AJ49" i="11" s="1"/>
  <c r="U49" i="11"/>
  <c r="AK49" i="11" s="1"/>
  <c r="R50" i="11"/>
  <c r="AH50" i="11" s="1"/>
  <c r="AQ50" i="11" s="1"/>
  <c r="AS50" i="11" s="1"/>
  <c r="AU50" i="11" s="1"/>
  <c r="S50" i="11"/>
  <c r="AI50" i="11" s="1"/>
  <c r="T50" i="11"/>
  <c r="AJ50" i="11" s="1"/>
  <c r="U50" i="11"/>
  <c r="AK50" i="11" s="1"/>
  <c r="R51" i="11"/>
  <c r="AH51" i="11" s="1"/>
  <c r="AQ51" i="11" s="1"/>
  <c r="AS51" i="11" s="1"/>
  <c r="AU51" i="11" s="1"/>
  <c r="S51" i="11"/>
  <c r="AI51" i="11" s="1"/>
  <c r="T51" i="11"/>
  <c r="AJ51" i="11" s="1"/>
  <c r="U51" i="11"/>
  <c r="AK51" i="11" s="1"/>
  <c r="R52" i="11"/>
  <c r="AH52" i="11" s="1"/>
  <c r="AQ52" i="11" s="1"/>
  <c r="AS52" i="11" s="1"/>
  <c r="AU52" i="11" s="1"/>
  <c r="S52" i="11"/>
  <c r="AI52" i="11" s="1"/>
  <c r="T52" i="11"/>
  <c r="AJ52" i="11" s="1"/>
  <c r="U52" i="11"/>
  <c r="AK52" i="11" s="1"/>
  <c r="R53" i="11"/>
  <c r="AH53" i="11" s="1"/>
  <c r="AQ53" i="11" s="1"/>
  <c r="AS53" i="11" s="1"/>
  <c r="AU53" i="11" s="1"/>
  <c r="S53" i="11"/>
  <c r="AI53" i="11" s="1"/>
  <c r="T53" i="11"/>
  <c r="AJ53" i="11" s="1"/>
  <c r="U53" i="11"/>
  <c r="AK53" i="11" s="1"/>
  <c r="R54" i="11"/>
  <c r="AH54" i="11" s="1"/>
  <c r="AQ54" i="11" s="1"/>
  <c r="AS54" i="11" s="1"/>
  <c r="AU54" i="11" s="1"/>
  <c r="S54" i="11"/>
  <c r="AI54" i="11" s="1"/>
  <c r="T54" i="11"/>
  <c r="AJ54" i="11" s="1"/>
  <c r="U54" i="11"/>
  <c r="AK54" i="11" s="1"/>
  <c r="R55" i="11"/>
  <c r="AH55" i="11" s="1"/>
  <c r="AQ55" i="11" s="1"/>
  <c r="AS55" i="11" s="1"/>
  <c r="AU55" i="11" s="1"/>
  <c r="S55" i="11"/>
  <c r="AI55" i="11" s="1"/>
  <c r="T55" i="11"/>
  <c r="AJ55" i="11" s="1"/>
  <c r="U55" i="11"/>
  <c r="AK55" i="11" s="1"/>
  <c r="R56" i="11"/>
  <c r="AH56" i="11" s="1"/>
  <c r="AQ56" i="11" s="1"/>
  <c r="AS56" i="11" s="1"/>
  <c r="AU56" i="11" s="1"/>
  <c r="S56" i="11"/>
  <c r="AI56" i="11" s="1"/>
  <c r="T56" i="11"/>
  <c r="AJ56" i="11" s="1"/>
  <c r="U56" i="11"/>
  <c r="AK56" i="11" s="1"/>
  <c r="R57" i="11"/>
  <c r="AH57" i="11" s="1"/>
  <c r="AQ57" i="11" s="1"/>
  <c r="AS57" i="11" s="1"/>
  <c r="AU57" i="11" s="1"/>
  <c r="S57" i="11"/>
  <c r="AI57" i="11" s="1"/>
  <c r="T57" i="11"/>
  <c r="AJ57" i="11" s="1"/>
  <c r="U57" i="11"/>
  <c r="AK57" i="11" s="1"/>
  <c r="R58" i="11"/>
  <c r="AH58" i="11" s="1"/>
  <c r="AQ58" i="11" s="1"/>
  <c r="AS58" i="11" s="1"/>
  <c r="AU58" i="11" s="1"/>
  <c r="S58" i="11"/>
  <c r="AI58" i="11" s="1"/>
  <c r="T58" i="11"/>
  <c r="AJ58" i="11" s="1"/>
  <c r="U58" i="11"/>
  <c r="AK58" i="11" s="1"/>
  <c r="R59" i="11"/>
  <c r="AH59" i="11" s="1"/>
  <c r="AQ59" i="11" s="1"/>
  <c r="AS59" i="11" s="1"/>
  <c r="AU59" i="11" s="1"/>
  <c r="S59" i="11"/>
  <c r="AI59" i="11" s="1"/>
  <c r="T59" i="11"/>
  <c r="AJ59" i="11" s="1"/>
  <c r="U59" i="11"/>
  <c r="AK59" i="11" s="1"/>
  <c r="R60" i="11"/>
  <c r="AH60" i="11" s="1"/>
  <c r="AQ60" i="11" s="1"/>
  <c r="AS60" i="11" s="1"/>
  <c r="AU60" i="11" s="1"/>
  <c r="S60" i="11"/>
  <c r="AI60" i="11" s="1"/>
  <c r="T60" i="11"/>
  <c r="AJ60" i="11" s="1"/>
  <c r="U60" i="11"/>
  <c r="AK60" i="11" s="1"/>
  <c r="R61" i="11"/>
  <c r="AH61" i="11" s="1"/>
  <c r="AQ61" i="11" s="1"/>
  <c r="AS61" i="11" s="1"/>
  <c r="AU61" i="11" s="1"/>
  <c r="S61" i="11"/>
  <c r="AI61" i="11" s="1"/>
  <c r="T61" i="11"/>
  <c r="AJ61" i="11" s="1"/>
  <c r="U61" i="11"/>
  <c r="AK61" i="11" s="1"/>
  <c r="R62" i="11"/>
  <c r="AH62" i="11" s="1"/>
  <c r="AQ62" i="11" s="1"/>
  <c r="AS62" i="11" s="1"/>
  <c r="AU62" i="11" s="1"/>
  <c r="S62" i="11"/>
  <c r="AI62" i="11" s="1"/>
  <c r="T62" i="11"/>
  <c r="AJ62" i="11" s="1"/>
  <c r="U62" i="11"/>
  <c r="AK62" i="11" s="1"/>
  <c r="R63" i="11"/>
  <c r="AH63" i="11" s="1"/>
  <c r="AQ63" i="11" s="1"/>
  <c r="AS63" i="11" s="1"/>
  <c r="AU63" i="11" s="1"/>
  <c r="S63" i="11"/>
  <c r="AI63" i="11" s="1"/>
  <c r="T63" i="11"/>
  <c r="AJ63" i="11" s="1"/>
  <c r="U63" i="11"/>
  <c r="AK63" i="11" s="1"/>
  <c r="R64" i="11"/>
  <c r="AH64" i="11" s="1"/>
  <c r="AQ64" i="11" s="1"/>
  <c r="AS64" i="11" s="1"/>
  <c r="AU64" i="11" s="1"/>
  <c r="S64" i="11"/>
  <c r="AI64" i="11" s="1"/>
  <c r="T64" i="11"/>
  <c r="AJ64" i="11" s="1"/>
  <c r="U64" i="11"/>
  <c r="AK64" i="11" s="1"/>
  <c r="R65" i="11"/>
  <c r="AH65" i="11" s="1"/>
  <c r="AQ65" i="11" s="1"/>
  <c r="AS65" i="11" s="1"/>
  <c r="AU65" i="11" s="1"/>
  <c r="S65" i="11"/>
  <c r="AI65" i="11" s="1"/>
  <c r="T65" i="11"/>
  <c r="AJ65" i="11" s="1"/>
  <c r="U65" i="11"/>
  <c r="AK65" i="11" s="1"/>
  <c r="R66" i="11"/>
  <c r="AH66" i="11" s="1"/>
  <c r="AQ66" i="11" s="1"/>
  <c r="AS66" i="11" s="1"/>
  <c r="AU66" i="11" s="1"/>
  <c r="S66" i="11"/>
  <c r="AI66" i="11" s="1"/>
  <c r="T66" i="11"/>
  <c r="AJ66" i="11" s="1"/>
  <c r="U66" i="11"/>
  <c r="AK66" i="11" s="1"/>
  <c r="R67" i="11"/>
  <c r="AH67" i="11" s="1"/>
  <c r="AQ67" i="11" s="1"/>
  <c r="AS67" i="11" s="1"/>
  <c r="AU67" i="11" s="1"/>
  <c r="S67" i="11"/>
  <c r="AI67" i="11" s="1"/>
  <c r="T67" i="11"/>
  <c r="AJ67" i="11" s="1"/>
  <c r="U67" i="11"/>
  <c r="AK67" i="11" s="1"/>
  <c r="R68" i="11"/>
  <c r="AH68" i="11" s="1"/>
  <c r="AQ68" i="11" s="1"/>
  <c r="AS68" i="11" s="1"/>
  <c r="AU68" i="11" s="1"/>
  <c r="S68" i="11"/>
  <c r="AI68" i="11" s="1"/>
  <c r="T68" i="11"/>
  <c r="AJ68" i="11" s="1"/>
  <c r="U68" i="11"/>
  <c r="AK68" i="11" s="1"/>
  <c r="R69" i="11"/>
  <c r="AH69" i="11" s="1"/>
  <c r="AQ69" i="11" s="1"/>
  <c r="AS69" i="11" s="1"/>
  <c r="AU69" i="11" s="1"/>
  <c r="S69" i="11"/>
  <c r="AI69" i="11" s="1"/>
  <c r="T69" i="11"/>
  <c r="AJ69" i="11" s="1"/>
  <c r="U69" i="11"/>
  <c r="AK69" i="11" s="1"/>
  <c r="R70" i="11"/>
  <c r="AH70" i="11" s="1"/>
  <c r="AQ70" i="11" s="1"/>
  <c r="AS70" i="11" s="1"/>
  <c r="AU70" i="11" s="1"/>
  <c r="S70" i="11"/>
  <c r="AI70" i="11" s="1"/>
  <c r="T70" i="11"/>
  <c r="AJ70" i="11" s="1"/>
  <c r="U70" i="11"/>
  <c r="AK70" i="11" s="1"/>
  <c r="R71" i="11"/>
  <c r="AH71" i="11" s="1"/>
  <c r="AQ71" i="11" s="1"/>
  <c r="AS71" i="11" s="1"/>
  <c r="AU71" i="11" s="1"/>
  <c r="S71" i="11"/>
  <c r="AI71" i="11" s="1"/>
  <c r="T71" i="11"/>
  <c r="AJ71" i="11" s="1"/>
  <c r="U71" i="11"/>
  <c r="AK71" i="11" s="1"/>
  <c r="R72" i="11"/>
  <c r="AH72" i="11" s="1"/>
  <c r="AQ72" i="11" s="1"/>
  <c r="AS72" i="11" s="1"/>
  <c r="AU72" i="11" s="1"/>
  <c r="S72" i="11"/>
  <c r="AI72" i="11" s="1"/>
  <c r="T72" i="11"/>
  <c r="AJ72" i="11" s="1"/>
  <c r="U72" i="11"/>
  <c r="AK72" i="11" s="1"/>
  <c r="R73" i="11"/>
  <c r="AH73" i="11" s="1"/>
  <c r="AQ73" i="11" s="1"/>
  <c r="AS73" i="11" s="1"/>
  <c r="AU73" i="11" s="1"/>
  <c r="S73" i="11"/>
  <c r="AI73" i="11" s="1"/>
  <c r="T73" i="11"/>
  <c r="AJ73" i="11" s="1"/>
  <c r="U73" i="11"/>
  <c r="AK73" i="11" s="1"/>
  <c r="R74" i="11"/>
  <c r="AH74" i="11" s="1"/>
  <c r="AQ74" i="11" s="1"/>
  <c r="AS74" i="11" s="1"/>
  <c r="AU74" i="11" s="1"/>
  <c r="S74" i="11"/>
  <c r="AI74" i="11" s="1"/>
  <c r="T74" i="11"/>
  <c r="AJ74" i="11" s="1"/>
  <c r="U74" i="11"/>
  <c r="AK74" i="11" s="1"/>
  <c r="R75" i="11"/>
  <c r="AH75" i="11" s="1"/>
  <c r="AQ75" i="11" s="1"/>
  <c r="AS75" i="11" s="1"/>
  <c r="AU75" i="11" s="1"/>
  <c r="S75" i="11"/>
  <c r="AI75" i="11" s="1"/>
  <c r="T75" i="11"/>
  <c r="AJ75" i="11" s="1"/>
  <c r="U75" i="11"/>
  <c r="AK75" i="11" s="1"/>
  <c r="R76" i="11"/>
  <c r="AH76" i="11" s="1"/>
  <c r="AQ76" i="11" s="1"/>
  <c r="AS76" i="11" s="1"/>
  <c r="AU76" i="11" s="1"/>
  <c r="S76" i="11"/>
  <c r="AI76" i="11" s="1"/>
  <c r="T76" i="11"/>
  <c r="AJ76" i="11" s="1"/>
  <c r="U76" i="11"/>
  <c r="AK76" i="11" s="1"/>
  <c r="R77" i="11"/>
  <c r="AH77" i="11" s="1"/>
  <c r="AQ77" i="11" s="1"/>
  <c r="AS77" i="11" s="1"/>
  <c r="AU77" i="11" s="1"/>
  <c r="S77" i="11"/>
  <c r="AI77" i="11" s="1"/>
  <c r="T77" i="11"/>
  <c r="AJ77" i="11" s="1"/>
  <c r="U77" i="11"/>
  <c r="AK77" i="11" s="1"/>
  <c r="R78" i="11"/>
  <c r="AH78" i="11" s="1"/>
  <c r="S78" i="11"/>
  <c r="AI78" i="11" s="1"/>
  <c r="T78" i="11"/>
  <c r="AJ78" i="11" s="1"/>
  <c r="U78" i="11"/>
  <c r="AK78" i="11" s="1"/>
  <c r="R79" i="11"/>
  <c r="AH79" i="11" s="1"/>
  <c r="AQ79" i="11" s="1"/>
  <c r="AS79" i="11" s="1"/>
  <c r="AU79" i="11" s="1"/>
  <c r="S79" i="11"/>
  <c r="AI79" i="11" s="1"/>
  <c r="T79" i="11"/>
  <c r="AJ79" i="11" s="1"/>
  <c r="U79" i="11"/>
  <c r="AK79" i="11" s="1"/>
  <c r="R80" i="11"/>
  <c r="AH80" i="11" s="1"/>
  <c r="AQ80" i="11" s="1"/>
  <c r="AS80" i="11" s="1"/>
  <c r="AU80" i="11" s="1"/>
  <c r="S80" i="11"/>
  <c r="AI80" i="11" s="1"/>
  <c r="T80" i="11"/>
  <c r="AJ80" i="11" s="1"/>
  <c r="U80" i="11"/>
  <c r="AK80" i="11" s="1"/>
  <c r="R81" i="11"/>
  <c r="AH81" i="11" s="1"/>
  <c r="AQ81" i="11" s="1"/>
  <c r="AS81" i="11" s="1"/>
  <c r="AU81" i="11" s="1"/>
  <c r="S81" i="11"/>
  <c r="AI81" i="11" s="1"/>
  <c r="T81" i="11"/>
  <c r="AJ81" i="11" s="1"/>
  <c r="U81" i="11"/>
  <c r="AK81" i="11" s="1"/>
  <c r="R82" i="11"/>
  <c r="AH82" i="11" s="1"/>
  <c r="AQ82" i="11" s="1"/>
  <c r="AS82" i="11" s="1"/>
  <c r="AU82" i="11" s="1"/>
  <c r="S82" i="11"/>
  <c r="AI82" i="11" s="1"/>
  <c r="T82" i="11"/>
  <c r="AJ82" i="11" s="1"/>
  <c r="U82" i="11"/>
  <c r="AK82" i="11" s="1"/>
  <c r="R83" i="11"/>
  <c r="AH83" i="11" s="1"/>
  <c r="AQ83" i="11" s="1"/>
  <c r="AS83" i="11" s="1"/>
  <c r="AU83" i="11" s="1"/>
  <c r="S83" i="11"/>
  <c r="AI83" i="11" s="1"/>
  <c r="T83" i="11"/>
  <c r="AJ83" i="11" s="1"/>
  <c r="U83" i="11"/>
  <c r="AK83" i="11" s="1"/>
  <c r="R84" i="11"/>
  <c r="AH84" i="11" s="1"/>
  <c r="AQ84" i="11" s="1"/>
  <c r="AS84" i="11" s="1"/>
  <c r="AU84" i="11" s="1"/>
  <c r="S84" i="11"/>
  <c r="AI84" i="11" s="1"/>
  <c r="T84" i="11"/>
  <c r="AJ84" i="11" s="1"/>
  <c r="U84" i="11"/>
  <c r="AK84" i="11" s="1"/>
  <c r="R85" i="11"/>
  <c r="AH85" i="11" s="1"/>
  <c r="AQ85" i="11" s="1"/>
  <c r="AS85" i="11" s="1"/>
  <c r="AU85" i="11" s="1"/>
  <c r="S85" i="11"/>
  <c r="AI85" i="11" s="1"/>
  <c r="T85" i="11"/>
  <c r="AJ85" i="11" s="1"/>
  <c r="U85" i="11"/>
  <c r="AK85" i="11" s="1"/>
  <c r="R86" i="11"/>
  <c r="AH86" i="11" s="1"/>
  <c r="AQ86" i="11" s="1"/>
  <c r="AS86" i="11" s="1"/>
  <c r="AU86" i="11" s="1"/>
  <c r="S86" i="11"/>
  <c r="AI86" i="11" s="1"/>
  <c r="T86" i="11"/>
  <c r="AJ86" i="11" s="1"/>
  <c r="U86" i="11"/>
  <c r="AK86" i="11" s="1"/>
  <c r="R87" i="11"/>
  <c r="AH87" i="11" s="1"/>
  <c r="AQ87" i="11" s="1"/>
  <c r="AS87" i="11" s="1"/>
  <c r="AU87" i="11" s="1"/>
  <c r="S87" i="11"/>
  <c r="AI87" i="11" s="1"/>
  <c r="T87" i="11"/>
  <c r="AJ87" i="11" s="1"/>
  <c r="U87" i="11"/>
  <c r="AK87" i="11" s="1"/>
  <c r="R88" i="11"/>
  <c r="AH88" i="11" s="1"/>
  <c r="AQ88" i="11" s="1"/>
  <c r="AS88" i="11" s="1"/>
  <c r="AU88" i="11" s="1"/>
  <c r="S88" i="11"/>
  <c r="AI88" i="11" s="1"/>
  <c r="T88" i="11"/>
  <c r="AJ88" i="11" s="1"/>
  <c r="U88" i="11"/>
  <c r="AK88" i="11" s="1"/>
  <c r="R89" i="11"/>
  <c r="AH89" i="11" s="1"/>
  <c r="AQ89" i="11" s="1"/>
  <c r="AS89" i="11" s="1"/>
  <c r="AU89" i="11" s="1"/>
  <c r="S89" i="11"/>
  <c r="AI89" i="11" s="1"/>
  <c r="T89" i="11"/>
  <c r="AJ89" i="11" s="1"/>
  <c r="U89" i="11"/>
  <c r="AK89" i="11" s="1"/>
  <c r="R90" i="11"/>
  <c r="AH90" i="11" s="1"/>
  <c r="AQ90" i="11" s="1"/>
  <c r="AS90" i="11" s="1"/>
  <c r="AU90" i="11" s="1"/>
  <c r="S90" i="11"/>
  <c r="AI90" i="11" s="1"/>
  <c r="T90" i="11"/>
  <c r="AJ90" i="11" s="1"/>
  <c r="U90" i="11"/>
  <c r="AK90" i="11" s="1"/>
  <c r="R91" i="11"/>
  <c r="AH91" i="11" s="1"/>
  <c r="AQ91" i="11" s="1"/>
  <c r="AS91" i="11" s="1"/>
  <c r="AU91" i="11" s="1"/>
  <c r="S91" i="11"/>
  <c r="AI91" i="11" s="1"/>
  <c r="T91" i="11"/>
  <c r="AJ91" i="11" s="1"/>
  <c r="U91" i="11"/>
  <c r="AK91" i="11" s="1"/>
  <c r="R92" i="11"/>
  <c r="AH92" i="11" s="1"/>
  <c r="AQ92" i="11" s="1"/>
  <c r="AS92" i="11" s="1"/>
  <c r="AU92" i="11" s="1"/>
  <c r="S92" i="11"/>
  <c r="AI92" i="11" s="1"/>
  <c r="T92" i="11"/>
  <c r="AJ92" i="11" s="1"/>
  <c r="U92" i="11"/>
  <c r="AK92" i="11" s="1"/>
  <c r="AJ93" i="15" l="1"/>
  <c r="AQ92" i="15"/>
  <c r="AQ90" i="15"/>
  <c r="AQ88" i="15"/>
  <c r="AQ86" i="15"/>
  <c r="AQ84" i="15"/>
  <c r="AQ82" i="15"/>
  <c r="AQ80" i="15"/>
  <c r="AQ78" i="15"/>
  <c r="AQ76" i="15"/>
  <c r="AQ74" i="15"/>
  <c r="AQ72" i="15"/>
  <c r="AQ70" i="15"/>
  <c r="AQ68" i="15"/>
  <c r="AQ66" i="15"/>
  <c r="AQ64" i="15"/>
  <c r="AQ62" i="15"/>
  <c r="AQ60" i="15"/>
  <c r="AQ58" i="15"/>
  <c r="AQ56" i="15"/>
  <c r="AQ54" i="15"/>
  <c r="AQ52" i="15"/>
  <c r="AQ50" i="15"/>
  <c r="AQ48" i="15"/>
  <c r="AQ46" i="15"/>
  <c r="AQ44" i="15"/>
  <c r="AQ42" i="15"/>
  <c r="AQ40" i="15"/>
  <c r="AQ38" i="15"/>
  <c r="AQ36" i="15"/>
  <c r="AQ34" i="15"/>
  <c r="AQ32" i="15"/>
  <c r="AQ30" i="15"/>
  <c r="AQ28" i="15"/>
  <c r="AQ26" i="15"/>
  <c r="AQ24" i="15"/>
  <c r="AQ22" i="15"/>
  <c r="AQ20" i="15"/>
  <c r="AQ18" i="15"/>
  <c r="AW18" i="15" s="1"/>
  <c r="AQ16" i="15"/>
  <c r="AQ14" i="15"/>
  <c r="AQ12" i="15"/>
  <c r="AQ10" i="15"/>
  <c r="AQ8" i="15"/>
  <c r="AQ6" i="15"/>
  <c r="AQ78" i="11"/>
  <c r="AS78" i="11" s="1"/>
  <c r="AU78" i="11" s="1"/>
  <c r="AR92" i="11"/>
  <c r="AT92" i="11" s="1"/>
  <c r="AV92" i="11" s="1"/>
  <c r="AR91" i="11"/>
  <c r="AT91" i="11" s="1"/>
  <c r="AV91" i="11" s="1"/>
  <c r="AR90" i="11"/>
  <c r="AT90" i="11" s="1"/>
  <c r="AV90" i="11" s="1"/>
  <c r="AR89" i="11"/>
  <c r="AT89" i="11" s="1"/>
  <c r="AV89" i="11" s="1"/>
  <c r="AR88" i="11"/>
  <c r="AT88" i="11" s="1"/>
  <c r="AV88" i="11" s="1"/>
  <c r="AR87" i="11"/>
  <c r="AT87" i="11" s="1"/>
  <c r="AV87" i="11" s="1"/>
  <c r="AR86" i="11"/>
  <c r="AT86" i="11" s="1"/>
  <c r="AV86" i="11" s="1"/>
  <c r="AR85" i="11"/>
  <c r="AT85" i="11" s="1"/>
  <c r="AV85" i="11" s="1"/>
  <c r="AR84" i="11"/>
  <c r="AT84" i="11" s="1"/>
  <c r="AV84" i="11" s="1"/>
  <c r="AR83" i="11"/>
  <c r="AT83" i="11" s="1"/>
  <c r="AV83" i="11" s="1"/>
  <c r="AR82" i="11"/>
  <c r="AT82" i="11" s="1"/>
  <c r="AV82" i="11" s="1"/>
  <c r="AR81" i="11"/>
  <c r="AT81" i="11" s="1"/>
  <c r="AV81" i="11" s="1"/>
  <c r="AR80" i="11"/>
  <c r="AT80" i="11" s="1"/>
  <c r="AV80" i="11" s="1"/>
  <c r="AR79" i="11"/>
  <c r="AT79" i="11" s="1"/>
  <c r="AV79" i="11" s="1"/>
  <c r="AR78" i="11"/>
  <c r="AT78" i="11" s="1"/>
  <c r="AV78" i="11" s="1"/>
  <c r="AR77" i="11"/>
  <c r="AT77" i="11" s="1"/>
  <c r="AV77" i="11" s="1"/>
  <c r="AR76" i="11"/>
  <c r="AT76" i="11" s="1"/>
  <c r="AV76" i="11" s="1"/>
  <c r="AR75" i="11"/>
  <c r="AT75" i="11" s="1"/>
  <c r="AV75" i="11" s="1"/>
  <c r="AR74" i="11"/>
  <c r="AT74" i="11" s="1"/>
  <c r="AV74" i="11" s="1"/>
  <c r="AR73" i="11"/>
  <c r="AT73" i="11" s="1"/>
  <c r="AV73" i="11" s="1"/>
  <c r="AR72" i="11"/>
  <c r="AT72" i="11" s="1"/>
  <c r="AV72" i="11" s="1"/>
  <c r="AR71" i="11"/>
  <c r="AT71" i="11" s="1"/>
  <c r="AV71" i="11" s="1"/>
  <c r="AR70" i="11"/>
  <c r="AT70" i="11" s="1"/>
  <c r="AV70" i="11" s="1"/>
  <c r="AR69" i="11"/>
  <c r="AT69" i="11" s="1"/>
  <c r="AV69" i="11" s="1"/>
  <c r="AR68" i="11"/>
  <c r="AT68" i="11" s="1"/>
  <c r="AV68" i="11" s="1"/>
  <c r="AR67" i="11"/>
  <c r="AT67" i="11" s="1"/>
  <c r="AV67" i="11" s="1"/>
  <c r="AR66" i="11"/>
  <c r="AT66" i="11" s="1"/>
  <c r="AV66" i="11" s="1"/>
  <c r="AR65" i="11"/>
  <c r="AT65" i="11" s="1"/>
  <c r="AV65" i="11" s="1"/>
  <c r="AR64" i="11"/>
  <c r="AT64" i="11" s="1"/>
  <c r="AV64" i="11" s="1"/>
  <c r="AR63" i="11"/>
  <c r="AT63" i="11" s="1"/>
  <c r="AV63" i="11" s="1"/>
  <c r="AR62" i="11"/>
  <c r="AT62" i="11" s="1"/>
  <c r="AV62" i="11" s="1"/>
  <c r="AR61" i="11"/>
  <c r="AT61" i="11" s="1"/>
  <c r="AV61" i="11" s="1"/>
  <c r="AR60" i="11"/>
  <c r="AT60" i="11" s="1"/>
  <c r="AV60" i="11" s="1"/>
  <c r="AR59" i="11"/>
  <c r="AT59" i="11" s="1"/>
  <c r="AV59" i="11" s="1"/>
  <c r="AR58" i="11"/>
  <c r="AT58" i="11" s="1"/>
  <c r="AV58" i="11" s="1"/>
  <c r="AR57" i="11"/>
  <c r="AT57" i="11" s="1"/>
  <c r="AV57" i="11" s="1"/>
  <c r="AR56" i="11"/>
  <c r="AT56" i="11" s="1"/>
  <c r="AV56" i="11" s="1"/>
  <c r="AR55" i="11"/>
  <c r="AT55" i="11" s="1"/>
  <c r="AV55" i="11" s="1"/>
  <c r="AR54" i="11"/>
  <c r="AT54" i="11" s="1"/>
  <c r="AV54" i="11" s="1"/>
  <c r="AR53" i="11"/>
  <c r="AT53" i="11" s="1"/>
  <c r="AV53" i="11" s="1"/>
  <c r="AR52" i="11"/>
  <c r="AT52" i="11" s="1"/>
  <c r="AV52" i="11" s="1"/>
  <c r="AR51" i="11"/>
  <c r="AT51" i="11" s="1"/>
  <c r="AV51" i="11" s="1"/>
  <c r="AR50" i="11"/>
  <c r="AT50" i="11" s="1"/>
  <c r="AV50" i="11" s="1"/>
  <c r="AR49" i="11"/>
  <c r="AT49" i="11" s="1"/>
  <c r="AV49" i="11" s="1"/>
  <c r="AR48" i="11"/>
  <c r="AT48" i="11" s="1"/>
  <c r="AV48" i="11" s="1"/>
  <c r="AR47" i="11"/>
  <c r="AT47" i="11" s="1"/>
  <c r="AV47" i="11" s="1"/>
  <c r="AR46" i="11"/>
  <c r="AT46" i="11" s="1"/>
  <c r="AV46" i="11" s="1"/>
  <c r="AR45" i="11"/>
  <c r="AT45" i="11" s="1"/>
  <c r="AV45" i="11" s="1"/>
  <c r="AR44" i="11"/>
  <c r="AT44" i="11" s="1"/>
  <c r="AV44" i="11" s="1"/>
  <c r="AR43" i="11"/>
  <c r="AT43" i="11" s="1"/>
  <c r="AV43" i="11" s="1"/>
  <c r="AR42" i="11"/>
  <c r="AT42" i="11" s="1"/>
  <c r="AV42" i="11" s="1"/>
  <c r="AR41" i="11"/>
  <c r="AT41" i="11" s="1"/>
  <c r="AV41" i="11" s="1"/>
  <c r="AR40" i="11"/>
  <c r="AT40" i="11" s="1"/>
  <c r="AV40" i="11" s="1"/>
  <c r="AR39" i="11"/>
  <c r="AT39" i="11" s="1"/>
  <c r="AV39" i="11" s="1"/>
  <c r="AR38" i="11"/>
  <c r="AT38" i="11" s="1"/>
  <c r="AV38" i="11" s="1"/>
  <c r="AR37" i="11"/>
  <c r="AT37" i="11" s="1"/>
  <c r="AV37" i="11" s="1"/>
  <c r="AR36" i="11"/>
  <c r="AT36" i="11" s="1"/>
  <c r="AV36" i="11" s="1"/>
  <c r="AR35" i="11"/>
  <c r="AT35" i="11" s="1"/>
  <c r="AV35" i="11" s="1"/>
  <c r="AR34" i="11"/>
  <c r="AT34" i="11" s="1"/>
  <c r="AV34" i="11" s="1"/>
  <c r="AR33" i="11"/>
  <c r="AT33" i="11" s="1"/>
  <c r="AV33" i="11" s="1"/>
  <c r="AR32" i="11"/>
  <c r="AT32" i="11" s="1"/>
  <c r="AV32" i="11" s="1"/>
  <c r="AR31" i="11"/>
  <c r="AT31" i="11" s="1"/>
  <c r="AV31" i="11" s="1"/>
  <c r="AR30" i="11"/>
  <c r="AT30" i="11" s="1"/>
  <c r="AV30" i="11" s="1"/>
  <c r="AR29" i="11"/>
  <c r="AT29" i="11" s="1"/>
  <c r="AV29" i="11" s="1"/>
  <c r="AR28" i="11"/>
  <c r="AT28" i="11" s="1"/>
  <c r="AV28" i="11" s="1"/>
  <c r="AR27" i="11"/>
  <c r="AT27" i="11" s="1"/>
  <c r="AV27" i="11" s="1"/>
  <c r="AR26" i="11"/>
  <c r="AT26" i="11" s="1"/>
  <c r="AV26" i="11" s="1"/>
  <c r="AR25" i="11"/>
  <c r="AT25" i="11" s="1"/>
  <c r="AV25" i="11" s="1"/>
  <c r="AR24" i="11"/>
  <c r="AT24" i="11" s="1"/>
  <c r="AV24" i="11" s="1"/>
  <c r="AR23" i="11"/>
  <c r="AT23" i="11" s="1"/>
  <c r="AV23" i="11" s="1"/>
  <c r="AR22" i="11"/>
  <c r="AT22" i="11" s="1"/>
  <c r="AV22" i="11" s="1"/>
  <c r="AR21" i="11"/>
  <c r="AT21" i="11" s="1"/>
  <c r="AV21" i="11" s="1"/>
  <c r="AR20" i="11"/>
  <c r="AT20" i="11" s="1"/>
  <c r="AV20" i="11" s="1"/>
  <c r="AR19" i="11"/>
  <c r="AT19" i="11" s="1"/>
  <c r="AV19" i="11" s="1"/>
  <c r="AR18" i="11"/>
  <c r="AT18" i="11" s="1"/>
  <c r="AV18" i="11" s="1"/>
  <c r="AR17" i="11"/>
  <c r="AT17" i="11" s="1"/>
  <c r="AV17" i="11" s="1"/>
  <c r="AR16" i="11"/>
  <c r="AT16" i="11" s="1"/>
  <c r="AV16" i="11" s="1"/>
  <c r="AR15" i="11"/>
  <c r="AT15" i="11" s="1"/>
  <c r="AV15" i="11" s="1"/>
  <c r="AR14" i="11"/>
  <c r="AT14" i="11" s="1"/>
  <c r="AV14" i="11" s="1"/>
  <c r="AR13" i="11"/>
  <c r="AT13" i="11" s="1"/>
  <c r="AV13" i="11" s="1"/>
  <c r="AR12" i="11"/>
  <c r="AT12" i="11" s="1"/>
  <c r="AV12" i="11" s="1"/>
  <c r="AR11" i="11"/>
  <c r="AT11" i="11" s="1"/>
  <c r="AV11" i="11" s="1"/>
  <c r="AR10" i="11"/>
  <c r="AT10" i="11" s="1"/>
  <c r="AV10" i="11" s="1"/>
  <c r="AR9" i="11"/>
  <c r="AT9" i="11" s="1"/>
  <c r="AV9" i="11" s="1"/>
  <c r="AR8" i="11"/>
  <c r="AT8" i="11" s="1"/>
  <c r="AV8" i="11" s="1"/>
  <c r="AR7" i="11"/>
  <c r="AT7" i="11" s="1"/>
  <c r="AV7" i="11" s="1"/>
  <c r="AR6" i="11"/>
  <c r="AT6" i="11" s="1"/>
  <c r="AV6" i="11" s="1"/>
  <c r="AH78" i="24"/>
  <c r="AQ78" i="24" s="1"/>
  <c r="AW78" i="24" s="1"/>
  <c r="AH93" i="15"/>
  <c r="U92" i="46"/>
  <c r="AK92" i="46" s="1"/>
  <c r="T92" i="46"/>
  <c r="AJ92" i="46" s="1"/>
  <c r="S92" i="46"/>
  <c r="AI92" i="46" s="1"/>
  <c r="R92" i="46"/>
  <c r="AH92" i="46" s="1"/>
  <c r="U91" i="46"/>
  <c r="AK91" i="46" s="1"/>
  <c r="T91" i="46"/>
  <c r="AJ91" i="46" s="1"/>
  <c r="S91" i="46"/>
  <c r="AI91" i="46" s="1"/>
  <c r="R91" i="46"/>
  <c r="AH91" i="46" s="1"/>
  <c r="U90" i="46"/>
  <c r="AK90" i="46" s="1"/>
  <c r="T90" i="46"/>
  <c r="AJ90" i="46" s="1"/>
  <c r="S90" i="46"/>
  <c r="AI90" i="46" s="1"/>
  <c r="R90" i="46"/>
  <c r="AH90" i="46" s="1"/>
  <c r="U89" i="46"/>
  <c r="AK89" i="46" s="1"/>
  <c r="T89" i="46"/>
  <c r="AJ89" i="46" s="1"/>
  <c r="S89" i="46"/>
  <c r="AI89" i="46" s="1"/>
  <c r="R89" i="46"/>
  <c r="AH89" i="46" s="1"/>
  <c r="U88" i="46"/>
  <c r="AK88" i="46" s="1"/>
  <c r="T88" i="46"/>
  <c r="AJ88" i="46" s="1"/>
  <c r="S88" i="46"/>
  <c r="AI88" i="46" s="1"/>
  <c r="R88" i="46"/>
  <c r="AH88" i="46" s="1"/>
  <c r="U87" i="46"/>
  <c r="AK87" i="46" s="1"/>
  <c r="T87" i="46"/>
  <c r="AJ87" i="46" s="1"/>
  <c r="S87" i="46"/>
  <c r="AI87" i="46" s="1"/>
  <c r="R87" i="46"/>
  <c r="AH87" i="46" s="1"/>
  <c r="U86" i="46"/>
  <c r="AK86" i="46" s="1"/>
  <c r="T86" i="46"/>
  <c r="AJ86" i="46" s="1"/>
  <c r="S86" i="46"/>
  <c r="AI86" i="46" s="1"/>
  <c r="R86" i="46"/>
  <c r="AH86" i="46" s="1"/>
  <c r="U85" i="46"/>
  <c r="AK85" i="46" s="1"/>
  <c r="T85" i="46"/>
  <c r="AJ85" i="46" s="1"/>
  <c r="S85" i="46"/>
  <c r="AI85" i="46" s="1"/>
  <c r="R85" i="46"/>
  <c r="AH85" i="46" s="1"/>
  <c r="U84" i="46"/>
  <c r="AK84" i="46" s="1"/>
  <c r="T84" i="46"/>
  <c r="AJ84" i="46" s="1"/>
  <c r="S84" i="46"/>
  <c r="AI84" i="46" s="1"/>
  <c r="R84" i="46"/>
  <c r="AH84" i="46" s="1"/>
  <c r="U83" i="46"/>
  <c r="AK83" i="46" s="1"/>
  <c r="T83" i="46"/>
  <c r="AJ83" i="46" s="1"/>
  <c r="S83" i="46"/>
  <c r="AI83" i="46" s="1"/>
  <c r="R83" i="46"/>
  <c r="AH83" i="46" s="1"/>
  <c r="U82" i="46"/>
  <c r="AK82" i="46" s="1"/>
  <c r="T82" i="46"/>
  <c r="AJ82" i="46" s="1"/>
  <c r="S82" i="46"/>
  <c r="AI82" i="46" s="1"/>
  <c r="R82" i="46"/>
  <c r="AH82" i="46" s="1"/>
  <c r="U81" i="46"/>
  <c r="AK81" i="46" s="1"/>
  <c r="T81" i="46"/>
  <c r="AJ81" i="46" s="1"/>
  <c r="S81" i="46"/>
  <c r="AI81" i="46" s="1"/>
  <c r="R81" i="46"/>
  <c r="AH81" i="46" s="1"/>
  <c r="U80" i="46"/>
  <c r="AK80" i="46" s="1"/>
  <c r="T80" i="46"/>
  <c r="AJ80" i="46" s="1"/>
  <c r="S80" i="46"/>
  <c r="AI80" i="46" s="1"/>
  <c r="R80" i="46"/>
  <c r="AH80" i="46" s="1"/>
  <c r="U79" i="46"/>
  <c r="AK79" i="46" s="1"/>
  <c r="T79" i="46"/>
  <c r="AJ79" i="46" s="1"/>
  <c r="S79" i="46"/>
  <c r="AI79" i="46" s="1"/>
  <c r="R79" i="46"/>
  <c r="AH79" i="46" s="1"/>
  <c r="U78" i="46"/>
  <c r="AK78" i="46" s="1"/>
  <c r="T78" i="46"/>
  <c r="AJ78" i="46" s="1"/>
  <c r="S78" i="46"/>
  <c r="AI78" i="46" s="1"/>
  <c r="R78" i="46"/>
  <c r="AH78" i="46" s="1"/>
  <c r="U77" i="46"/>
  <c r="AK77" i="46" s="1"/>
  <c r="T77" i="46"/>
  <c r="AJ77" i="46" s="1"/>
  <c r="S77" i="46"/>
  <c r="AI77" i="46" s="1"/>
  <c r="R77" i="46"/>
  <c r="AH77" i="46" s="1"/>
  <c r="U76" i="46"/>
  <c r="AK76" i="46" s="1"/>
  <c r="T76" i="46"/>
  <c r="AJ76" i="46" s="1"/>
  <c r="S76" i="46"/>
  <c r="AI76" i="46" s="1"/>
  <c r="R76" i="46"/>
  <c r="AH76" i="46" s="1"/>
  <c r="U75" i="46"/>
  <c r="AK75" i="46" s="1"/>
  <c r="T75" i="46"/>
  <c r="AJ75" i="46" s="1"/>
  <c r="S75" i="46"/>
  <c r="AI75" i="46" s="1"/>
  <c r="R75" i="46"/>
  <c r="AH75" i="46" s="1"/>
  <c r="U74" i="46"/>
  <c r="AK74" i="46" s="1"/>
  <c r="T74" i="46"/>
  <c r="AJ74" i="46" s="1"/>
  <c r="S74" i="46"/>
  <c r="AI74" i="46" s="1"/>
  <c r="R74" i="46"/>
  <c r="AH74" i="46" s="1"/>
  <c r="U73" i="46"/>
  <c r="AK73" i="46" s="1"/>
  <c r="T73" i="46"/>
  <c r="AJ73" i="46" s="1"/>
  <c r="S73" i="46"/>
  <c r="AI73" i="46" s="1"/>
  <c r="R73" i="46"/>
  <c r="AH73" i="46" s="1"/>
  <c r="U72" i="46"/>
  <c r="AK72" i="46" s="1"/>
  <c r="T72" i="46"/>
  <c r="AJ72" i="46" s="1"/>
  <c r="S72" i="46"/>
  <c r="AI72" i="46" s="1"/>
  <c r="R72" i="46"/>
  <c r="AH72" i="46" s="1"/>
  <c r="U71" i="46"/>
  <c r="AK71" i="46" s="1"/>
  <c r="T71" i="46"/>
  <c r="AJ71" i="46" s="1"/>
  <c r="S71" i="46"/>
  <c r="AI71" i="46" s="1"/>
  <c r="R71" i="46"/>
  <c r="AH71" i="46" s="1"/>
  <c r="U70" i="46"/>
  <c r="AK70" i="46" s="1"/>
  <c r="T70" i="46"/>
  <c r="AJ70" i="46" s="1"/>
  <c r="S70" i="46"/>
  <c r="AI70" i="46" s="1"/>
  <c r="R70" i="46"/>
  <c r="AH70" i="46" s="1"/>
  <c r="U69" i="46"/>
  <c r="AK69" i="46" s="1"/>
  <c r="T69" i="46"/>
  <c r="AJ69" i="46" s="1"/>
  <c r="S69" i="46"/>
  <c r="AI69" i="46" s="1"/>
  <c r="R69" i="46"/>
  <c r="AH69" i="46" s="1"/>
  <c r="U68" i="46"/>
  <c r="AK68" i="46" s="1"/>
  <c r="T68" i="46"/>
  <c r="AJ68" i="46" s="1"/>
  <c r="S68" i="46"/>
  <c r="AI68" i="46" s="1"/>
  <c r="R68" i="46"/>
  <c r="AH68" i="46" s="1"/>
  <c r="U67" i="46"/>
  <c r="AK67" i="46" s="1"/>
  <c r="T67" i="46"/>
  <c r="AJ67" i="46" s="1"/>
  <c r="S67" i="46"/>
  <c r="AI67" i="46" s="1"/>
  <c r="R67" i="46"/>
  <c r="AH67" i="46" s="1"/>
  <c r="U66" i="46"/>
  <c r="AK66" i="46" s="1"/>
  <c r="T66" i="46"/>
  <c r="AJ66" i="46" s="1"/>
  <c r="S66" i="46"/>
  <c r="AI66" i="46" s="1"/>
  <c r="R66" i="46"/>
  <c r="AH66" i="46" s="1"/>
  <c r="U65" i="46"/>
  <c r="AK65" i="46" s="1"/>
  <c r="T65" i="46"/>
  <c r="AJ65" i="46" s="1"/>
  <c r="S65" i="46"/>
  <c r="AI65" i="46" s="1"/>
  <c r="R65" i="46"/>
  <c r="AH65" i="46" s="1"/>
  <c r="U64" i="46"/>
  <c r="AK64" i="46" s="1"/>
  <c r="T64" i="46"/>
  <c r="AJ64" i="46" s="1"/>
  <c r="S64" i="46"/>
  <c r="AI64" i="46" s="1"/>
  <c r="R64" i="46"/>
  <c r="AH64" i="46" s="1"/>
  <c r="U63" i="46"/>
  <c r="AK63" i="46" s="1"/>
  <c r="T63" i="46"/>
  <c r="AJ63" i="46" s="1"/>
  <c r="S63" i="46"/>
  <c r="AI63" i="46" s="1"/>
  <c r="R63" i="46"/>
  <c r="AH63" i="46" s="1"/>
  <c r="U62" i="46"/>
  <c r="AK62" i="46" s="1"/>
  <c r="T62" i="46"/>
  <c r="AJ62" i="46" s="1"/>
  <c r="S62" i="46"/>
  <c r="AI62" i="46" s="1"/>
  <c r="R62" i="46"/>
  <c r="AH62" i="46" s="1"/>
  <c r="U61" i="46"/>
  <c r="AK61" i="46" s="1"/>
  <c r="T61" i="46"/>
  <c r="AJ61" i="46" s="1"/>
  <c r="S61" i="46"/>
  <c r="AI61" i="46" s="1"/>
  <c r="R61" i="46"/>
  <c r="AH61" i="46" s="1"/>
  <c r="U60" i="46"/>
  <c r="AK60" i="46" s="1"/>
  <c r="T60" i="46"/>
  <c r="AJ60" i="46" s="1"/>
  <c r="S60" i="46"/>
  <c r="AI60" i="46" s="1"/>
  <c r="R60" i="46"/>
  <c r="AH60" i="46" s="1"/>
  <c r="U59" i="46"/>
  <c r="AK59" i="46" s="1"/>
  <c r="T59" i="46"/>
  <c r="AJ59" i="46" s="1"/>
  <c r="S59" i="46"/>
  <c r="AI59" i="46" s="1"/>
  <c r="R59" i="46"/>
  <c r="AH59" i="46" s="1"/>
  <c r="U58" i="46"/>
  <c r="AK58" i="46" s="1"/>
  <c r="T58" i="46"/>
  <c r="AJ58" i="46" s="1"/>
  <c r="S58" i="46"/>
  <c r="AI58" i="46" s="1"/>
  <c r="R58" i="46"/>
  <c r="AH58" i="46" s="1"/>
  <c r="U57" i="46"/>
  <c r="AK57" i="46" s="1"/>
  <c r="T57" i="46"/>
  <c r="AJ57" i="46" s="1"/>
  <c r="S57" i="46"/>
  <c r="AI57" i="46" s="1"/>
  <c r="R57" i="46"/>
  <c r="AH57" i="46" s="1"/>
  <c r="U56" i="46"/>
  <c r="AK56" i="46" s="1"/>
  <c r="T56" i="46"/>
  <c r="AJ56" i="46" s="1"/>
  <c r="S56" i="46"/>
  <c r="AI56" i="46" s="1"/>
  <c r="R56" i="46"/>
  <c r="AH56" i="46" s="1"/>
  <c r="U55" i="46"/>
  <c r="AK55" i="46" s="1"/>
  <c r="T55" i="46"/>
  <c r="AJ55" i="46" s="1"/>
  <c r="S55" i="46"/>
  <c r="AI55" i="46" s="1"/>
  <c r="R55" i="46"/>
  <c r="AH55" i="46" s="1"/>
  <c r="U54" i="46"/>
  <c r="AK54" i="46" s="1"/>
  <c r="T54" i="46"/>
  <c r="AJ54" i="46" s="1"/>
  <c r="S54" i="46"/>
  <c r="AI54" i="46" s="1"/>
  <c r="R54" i="46"/>
  <c r="AH54" i="46" s="1"/>
  <c r="U53" i="46"/>
  <c r="AK53" i="46" s="1"/>
  <c r="T53" i="46"/>
  <c r="AJ53" i="46" s="1"/>
  <c r="S53" i="46"/>
  <c r="AI53" i="46" s="1"/>
  <c r="R53" i="46"/>
  <c r="AH53" i="46" s="1"/>
  <c r="U52" i="46"/>
  <c r="AK52" i="46" s="1"/>
  <c r="T52" i="46"/>
  <c r="AJ52" i="46" s="1"/>
  <c r="S52" i="46"/>
  <c r="AI52" i="46" s="1"/>
  <c r="R52" i="46"/>
  <c r="AH52" i="46" s="1"/>
  <c r="U51" i="46"/>
  <c r="AK51" i="46" s="1"/>
  <c r="T51" i="46"/>
  <c r="AJ51" i="46" s="1"/>
  <c r="S51" i="46"/>
  <c r="AI51" i="46" s="1"/>
  <c r="R51" i="46"/>
  <c r="AH51" i="46" s="1"/>
  <c r="U50" i="46"/>
  <c r="AK50" i="46" s="1"/>
  <c r="T50" i="46"/>
  <c r="AJ50" i="46" s="1"/>
  <c r="S50" i="46"/>
  <c r="AI50" i="46" s="1"/>
  <c r="R50" i="46"/>
  <c r="AH50" i="46" s="1"/>
  <c r="U49" i="46"/>
  <c r="AK49" i="46" s="1"/>
  <c r="T49" i="46"/>
  <c r="AJ49" i="46" s="1"/>
  <c r="S49" i="46"/>
  <c r="AI49" i="46" s="1"/>
  <c r="R49" i="46"/>
  <c r="AH49" i="46" s="1"/>
  <c r="U48" i="46"/>
  <c r="AK48" i="46" s="1"/>
  <c r="T48" i="46"/>
  <c r="AJ48" i="46" s="1"/>
  <c r="S48" i="46"/>
  <c r="AI48" i="46" s="1"/>
  <c r="R48" i="46"/>
  <c r="AH48" i="46" s="1"/>
  <c r="U47" i="46"/>
  <c r="AK47" i="46" s="1"/>
  <c r="T47" i="46"/>
  <c r="AJ47" i="46" s="1"/>
  <c r="S47" i="46"/>
  <c r="AI47" i="46" s="1"/>
  <c r="R47" i="46"/>
  <c r="AH47" i="46" s="1"/>
  <c r="U46" i="46"/>
  <c r="AK46" i="46" s="1"/>
  <c r="T46" i="46"/>
  <c r="AJ46" i="46" s="1"/>
  <c r="S46" i="46"/>
  <c r="AI46" i="46" s="1"/>
  <c r="R46" i="46"/>
  <c r="AH46" i="46" s="1"/>
  <c r="U45" i="46"/>
  <c r="AK45" i="46" s="1"/>
  <c r="T45" i="46"/>
  <c r="AJ45" i="46" s="1"/>
  <c r="S45" i="46"/>
  <c r="AI45" i="46" s="1"/>
  <c r="R45" i="46"/>
  <c r="AH45" i="46" s="1"/>
  <c r="U44" i="46"/>
  <c r="AK44" i="46" s="1"/>
  <c r="T44" i="46"/>
  <c r="AJ44" i="46" s="1"/>
  <c r="S44" i="46"/>
  <c r="AI44" i="46" s="1"/>
  <c r="R44" i="46"/>
  <c r="AH44" i="46" s="1"/>
  <c r="U43" i="46"/>
  <c r="AK43" i="46" s="1"/>
  <c r="T43" i="46"/>
  <c r="AJ43" i="46" s="1"/>
  <c r="S43" i="46"/>
  <c r="AI43" i="46" s="1"/>
  <c r="R43" i="46"/>
  <c r="AH43" i="46" s="1"/>
  <c r="U42" i="46"/>
  <c r="AK42" i="46" s="1"/>
  <c r="T42" i="46"/>
  <c r="AJ42" i="46" s="1"/>
  <c r="S42" i="46"/>
  <c r="AI42" i="46" s="1"/>
  <c r="R42" i="46"/>
  <c r="AH42" i="46" s="1"/>
  <c r="U41" i="46"/>
  <c r="AK41" i="46" s="1"/>
  <c r="T41" i="46"/>
  <c r="AJ41" i="46" s="1"/>
  <c r="S41" i="46"/>
  <c r="AI41" i="46" s="1"/>
  <c r="R41" i="46"/>
  <c r="AH41" i="46" s="1"/>
  <c r="U40" i="46"/>
  <c r="AK40" i="46" s="1"/>
  <c r="T40" i="46"/>
  <c r="AJ40" i="46" s="1"/>
  <c r="S40" i="46"/>
  <c r="AI40" i="46" s="1"/>
  <c r="R40" i="46"/>
  <c r="AH40" i="46" s="1"/>
  <c r="U39" i="46"/>
  <c r="AK39" i="46" s="1"/>
  <c r="T39" i="46"/>
  <c r="AJ39" i="46" s="1"/>
  <c r="S39" i="46"/>
  <c r="AI39" i="46" s="1"/>
  <c r="R39" i="46"/>
  <c r="AH39" i="46" s="1"/>
  <c r="U38" i="46"/>
  <c r="AK38" i="46" s="1"/>
  <c r="T38" i="46"/>
  <c r="AJ38" i="46" s="1"/>
  <c r="S38" i="46"/>
  <c r="AI38" i="46" s="1"/>
  <c r="R38" i="46"/>
  <c r="AH38" i="46" s="1"/>
  <c r="U37" i="46"/>
  <c r="AK37" i="46" s="1"/>
  <c r="T37" i="46"/>
  <c r="AJ37" i="46" s="1"/>
  <c r="S37" i="46"/>
  <c r="AI37" i="46" s="1"/>
  <c r="R37" i="46"/>
  <c r="AH37" i="46" s="1"/>
  <c r="U36" i="46"/>
  <c r="AK36" i="46" s="1"/>
  <c r="T36" i="46"/>
  <c r="AJ36" i="46" s="1"/>
  <c r="S36" i="46"/>
  <c r="AI36" i="46" s="1"/>
  <c r="R36" i="46"/>
  <c r="AH36" i="46" s="1"/>
  <c r="U35" i="46"/>
  <c r="AK35" i="46" s="1"/>
  <c r="T35" i="46"/>
  <c r="AJ35" i="46" s="1"/>
  <c r="S35" i="46"/>
  <c r="AI35" i="46" s="1"/>
  <c r="R35" i="46"/>
  <c r="AH35" i="46" s="1"/>
  <c r="U34" i="46"/>
  <c r="AK34" i="46" s="1"/>
  <c r="T34" i="46"/>
  <c r="AJ34" i="46" s="1"/>
  <c r="S34" i="46"/>
  <c r="AI34" i="46" s="1"/>
  <c r="R34" i="46"/>
  <c r="AH34" i="46" s="1"/>
  <c r="U33" i="46"/>
  <c r="AK33" i="46" s="1"/>
  <c r="T33" i="46"/>
  <c r="AJ33" i="46" s="1"/>
  <c r="S33" i="46"/>
  <c r="AI33" i="46" s="1"/>
  <c r="R33" i="46"/>
  <c r="AH33" i="46" s="1"/>
  <c r="U32" i="46"/>
  <c r="AK32" i="46" s="1"/>
  <c r="T32" i="46"/>
  <c r="AJ32" i="46" s="1"/>
  <c r="S32" i="46"/>
  <c r="AI32" i="46" s="1"/>
  <c r="R32" i="46"/>
  <c r="AH32" i="46" s="1"/>
  <c r="U31" i="46"/>
  <c r="AK31" i="46" s="1"/>
  <c r="T31" i="46"/>
  <c r="AJ31" i="46" s="1"/>
  <c r="S31" i="46"/>
  <c r="AI31" i="46" s="1"/>
  <c r="R31" i="46"/>
  <c r="AH31" i="46" s="1"/>
  <c r="U30" i="46"/>
  <c r="AK30" i="46" s="1"/>
  <c r="T30" i="46"/>
  <c r="AJ30" i="46" s="1"/>
  <c r="S30" i="46"/>
  <c r="AI30" i="46" s="1"/>
  <c r="R30" i="46"/>
  <c r="AH30" i="46" s="1"/>
  <c r="U29" i="46"/>
  <c r="AK29" i="46" s="1"/>
  <c r="T29" i="46"/>
  <c r="AJ29" i="46" s="1"/>
  <c r="S29" i="46"/>
  <c r="AI29" i="46" s="1"/>
  <c r="R29" i="46"/>
  <c r="AH29" i="46" s="1"/>
  <c r="U28" i="46"/>
  <c r="AK28" i="46" s="1"/>
  <c r="T28" i="46"/>
  <c r="AJ28" i="46" s="1"/>
  <c r="S28" i="46"/>
  <c r="AI28" i="46" s="1"/>
  <c r="R28" i="46"/>
  <c r="AH28" i="46" s="1"/>
  <c r="U27" i="46"/>
  <c r="AK27" i="46" s="1"/>
  <c r="T27" i="46"/>
  <c r="AJ27" i="46" s="1"/>
  <c r="S27" i="46"/>
  <c r="AI27" i="46" s="1"/>
  <c r="R27" i="46"/>
  <c r="AH27" i="46" s="1"/>
  <c r="U26" i="46"/>
  <c r="AK26" i="46" s="1"/>
  <c r="T26" i="46"/>
  <c r="AJ26" i="46" s="1"/>
  <c r="S26" i="46"/>
  <c r="AI26" i="46" s="1"/>
  <c r="R26" i="46"/>
  <c r="AH26" i="46" s="1"/>
  <c r="U25" i="46"/>
  <c r="AK25" i="46" s="1"/>
  <c r="T25" i="46"/>
  <c r="AJ25" i="46" s="1"/>
  <c r="S25" i="46"/>
  <c r="AI25" i="46" s="1"/>
  <c r="R25" i="46"/>
  <c r="AH25" i="46" s="1"/>
  <c r="U24" i="46"/>
  <c r="AK24" i="46" s="1"/>
  <c r="T24" i="46"/>
  <c r="AJ24" i="46" s="1"/>
  <c r="S24" i="46"/>
  <c r="AI24" i="46" s="1"/>
  <c r="R24" i="46"/>
  <c r="AH24" i="46" s="1"/>
  <c r="U23" i="46"/>
  <c r="AK23" i="46" s="1"/>
  <c r="T23" i="46"/>
  <c r="AJ23" i="46" s="1"/>
  <c r="S23" i="46"/>
  <c r="AI23" i="46" s="1"/>
  <c r="R23" i="46"/>
  <c r="AH23" i="46" s="1"/>
  <c r="U22" i="46"/>
  <c r="AK22" i="46" s="1"/>
  <c r="T22" i="46"/>
  <c r="AJ22" i="46" s="1"/>
  <c r="S22" i="46"/>
  <c r="AI22" i="46" s="1"/>
  <c r="R22" i="46"/>
  <c r="AH22" i="46" s="1"/>
  <c r="U21" i="46"/>
  <c r="AK21" i="46" s="1"/>
  <c r="T21" i="46"/>
  <c r="AJ21" i="46" s="1"/>
  <c r="S21" i="46"/>
  <c r="AI21" i="46" s="1"/>
  <c r="R21" i="46"/>
  <c r="AH21" i="46" s="1"/>
  <c r="U20" i="46"/>
  <c r="AK20" i="46" s="1"/>
  <c r="T20" i="46"/>
  <c r="AJ20" i="46" s="1"/>
  <c r="S20" i="46"/>
  <c r="AI20" i="46" s="1"/>
  <c r="R20" i="46"/>
  <c r="AH20" i="46" s="1"/>
  <c r="U19" i="46"/>
  <c r="AK19" i="46" s="1"/>
  <c r="T19" i="46"/>
  <c r="AJ19" i="46" s="1"/>
  <c r="S19" i="46"/>
  <c r="AI19" i="46" s="1"/>
  <c r="R19" i="46"/>
  <c r="AH19" i="46" s="1"/>
  <c r="U18" i="46"/>
  <c r="AK18" i="46" s="1"/>
  <c r="T18" i="46"/>
  <c r="AJ18" i="46" s="1"/>
  <c r="S18" i="46"/>
  <c r="AI18" i="46" s="1"/>
  <c r="R18" i="46"/>
  <c r="AH18" i="46" s="1"/>
  <c r="U17" i="46"/>
  <c r="AK17" i="46" s="1"/>
  <c r="T17" i="46"/>
  <c r="AJ17" i="46" s="1"/>
  <c r="S17" i="46"/>
  <c r="AI17" i="46" s="1"/>
  <c r="R17" i="46"/>
  <c r="AH17" i="46" s="1"/>
  <c r="U16" i="46"/>
  <c r="AK16" i="46" s="1"/>
  <c r="T16" i="46"/>
  <c r="AJ16" i="46" s="1"/>
  <c r="S16" i="46"/>
  <c r="AI16" i="46" s="1"/>
  <c r="R16" i="46"/>
  <c r="AH16" i="46" s="1"/>
  <c r="U15" i="46"/>
  <c r="AK15" i="46" s="1"/>
  <c r="T15" i="46"/>
  <c r="AJ15" i="46" s="1"/>
  <c r="S15" i="46"/>
  <c r="AI15" i="46" s="1"/>
  <c r="R15" i="46"/>
  <c r="AH15" i="46" s="1"/>
  <c r="U14" i="46"/>
  <c r="AK14" i="46" s="1"/>
  <c r="T14" i="46"/>
  <c r="AJ14" i="46" s="1"/>
  <c r="S14" i="46"/>
  <c r="AI14" i="46" s="1"/>
  <c r="R14" i="46"/>
  <c r="AH14" i="46" s="1"/>
  <c r="U13" i="46"/>
  <c r="AK13" i="46" s="1"/>
  <c r="T13" i="46"/>
  <c r="AJ13" i="46" s="1"/>
  <c r="S13" i="46"/>
  <c r="AI13" i="46" s="1"/>
  <c r="R13" i="46"/>
  <c r="AH13" i="46" s="1"/>
  <c r="U12" i="46"/>
  <c r="AK12" i="46" s="1"/>
  <c r="T12" i="46"/>
  <c r="AJ12" i="46" s="1"/>
  <c r="S12" i="46"/>
  <c r="AI12" i="46" s="1"/>
  <c r="R12" i="46"/>
  <c r="AH12" i="46" s="1"/>
  <c r="U11" i="46"/>
  <c r="AK11" i="46" s="1"/>
  <c r="T11" i="46"/>
  <c r="AJ11" i="46" s="1"/>
  <c r="S11" i="46"/>
  <c r="AI11" i="46" s="1"/>
  <c r="R11" i="46"/>
  <c r="AH11" i="46" s="1"/>
  <c r="U10" i="46"/>
  <c r="AK10" i="46" s="1"/>
  <c r="T10" i="46"/>
  <c r="AJ10" i="46" s="1"/>
  <c r="S10" i="46"/>
  <c r="AI10" i="46" s="1"/>
  <c r="R10" i="46"/>
  <c r="AH10" i="46" s="1"/>
  <c r="U9" i="46"/>
  <c r="AK9" i="46" s="1"/>
  <c r="T9" i="46"/>
  <c r="AJ9" i="46" s="1"/>
  <c r="S9" i="46"/>
  <c r="AI9" i="46" s="1"/>
  <c r="R9" i="46"/>
  <c r="AH9" i="46" s="1"/>
  <c r="U8" i="46"/>
  <c r="AK8" i="46" s="1"/>
  <c r="T8" i="46"/>
  <c r="AJ8" i="46" s="1"/>
  <c r="S8" i="46"/>
  <c r="AI8" i="46" s="1"/>
  <c r="R8" i="46"/>
  <c r="AH8" i="46" s="1"/>
  <c r="U7" i="46"/>
  <c r="AK7" i="46" s="1"/>
  <c r="T7" i="46"/>
  <c r="AJ7" i="46" s="1"/>
  <c r="S7" i="46"/>
  <c r="AI7" i="46" s="1"/>
  <c r="R7" i="46"/>
  <c r="AH7" i="46" s="1"/>
  <c r="U6" i="46"/>
  <c r="AK6" i="46" s="1"/>
  <c r="T6" i="46"/>
  <c r="AJ6" i="46" s="1"/>
  <c r="S6" i="46"/>
  <c r="AI6" i="46" s="1"/>
  <c r="R6" i="46"/>
  <c r="AH6" i="46" s="1"/>
  <c r="U5" i="46"/>
  <c r="AK5" i="46" s="1"/>
  <c r="T5" i="46"/>
  <c r="AJ5" i="46" s="1"/>
  <c r="AJ93" i="46" s="1"/>
  <c r="S5" i="46"/>
  <c r="AI5" i="46" s="1"/>
  <c r="AI93" i="46" s="1"/>
  <c r="R5" i="46"/>
  <c r="AH5" i="46" s="1"/>
  <c r="AH93" i="46" s="1"/>
  <c r="AK93" i="46" l="1"/>
  <c r="AR7" i="46"/>
  <c r="AR11" i="46"/>
  <c r="AQ12" i="46"/>
  <c r="AW12" i="46" s="1"/>
  <c r="AX11" i="16" s="1"/>
  <c r="AR17" i="46"/>
  <c r="AX17" i="46" s="1"/>
  <c r="AY16" i="16" s="1"/>
  <c r="AQ18" i="46"/>
  <c r="AR21" i="46"/>
  <c r="AQ22" i="46"/>
  <c r="AW22" i="46" s="1"/>
  <c r="AX21" i="16" s="1"/>
  <c r="AR25" i="46"/>
  <c r="AX25" i="46" s="1"/>
  <c r="AY24" i="16" s="1"/>
  <c r="AQ26" i="46"/>
  <c r="AR29" i="46"/>
  <c r="AQ30" i="46"/>
  <c r="AW30" i="46" s="1"/>
  <c r="AX29" i="16" s="1"/>
  <c r="AR33" i="46"/>
  <c r="AT33" i="46" s="1"/>
  <c r="AV33" i="46" s="1"/>
  <c r="AQ34" i="46"/>
  <c r="AQ40" i="46"/>
  <c r="AW40" i="46" s="1"/>
  <c r="AX39" i="16" s="1"/>
  <c r="AQ43" i="46"/>
  <c r="AW43" i="46" s="1"/>
  <c r="AX42" i="16" s="1"/>
  <c r="AR43" i="46"/>
  <c r="AX43" i="46" s="1"/>
  <c r="AY42" i="16" s="1"/>
  <c r="AR44" i="46"/>
  <c r="AQ45" i="46"/>
  <c r="AR46" i="46"/>
  <c r="AX46" i="46" s="1"/>
  <c r="AY45" i="16" s="1"/>
  <c r="AQ50" i="46"/>
  <c r="AW50" i="46" s="1"/>
  <c r="AX49" i="16" s="1"/>
  <c r="AR52" i="46"/>
  <c r="AR53" i="46"/>
  <c r="AR55" i="46"/>
  <c r="AT55" i="46" s="1"/>
  <c r="AV55" i="46" s="1"/>
  <c r="AR56" i="46"/>
  <c r="AT56" i="46" s="1"/>
  <c r="AV56" i="46" s="1"/>
  <c r="AR57" i="46"/>
  <c r="AR67" i="46"/>
  <c r="AQ67" i="46"/>
  <c r="AW67" i="46" s="1"/>
  <c r="AX66" i="16" s="1"/>
  <c r="AQ75" i="46"/>
  <c r="AW75" i="46" s="1"/>
  <c r="AX74" i="16" s="1"/>
  <c r="AR76" i="46"/>
  <c r="AQ79" i="46"/>
  <c r="AR80" i="46"/>
  <c r="AX80" i="46" s="1"/>
  <c r="AY79" i="16" s="1"/>
  <c r="AQ83" i="46"/>
  <c r="AW83" i="46" s="1"/>
  <c r="AX82" i="16" s="1"/>
  <c r="AR84" i="46"/>
  <c r="AQ87" i="46"/>
  <c r="AR88" i="46"/>
  <c r="AT88" i="46" s="1"/>
  <c r="AV88" i="46" s="1"/>
  <c r="AR92" i="46"/>
  <c r="AX92" i="46" s="1"/>
  <c r="AY91" i="16" s="1"/>
  <c r="AQ5" i="46"/>
  <c r="AR15" i="46"/>
  <c r="AX15" i="46" s="1"/>
  <c r="AY14" i="16" s="1"/>
  <c r="AQ19" i="46"/>
  <c r="AW19" i="46" s="1"/>
  <c r="AX18" i="16" s="1"/>
  <c r="AQ23" i="46"/>
  <c r="AS23" i="46" s="1"/>
  <c r="AU23" i="46" s="1"/>
  <c r="AQ27" i="46"/>
  <c r="AQ31" i="46"/>
  <c r="AQ36" i="46"/>
  <c r="AS36" i="46" s="1"/>
  <c r="AU36" i="46" s="1"/>
  <c r="AQ41" i="46"/>
  <c r="AW41" i="46" s="1"/>
  <c r="AX40" i="16" s="1"/>
  <c r="AR5" i="46"/>
  <c r="AX5" i="46" s="1"/>
  <c r="AY4" i="16" s="1"/>
  <c r="AQ9" i="46"/>
  <c r="AW9" i="46" s="1"/>
  <c r="AX8" i="16" s="1"/>
  <c r="AR36" i="46"/>
  <c r="AT36" i="46" s="1"/>
  <c r="AV36" i="46" s="1"/>
  <c r="AQ37" i="46"/>
  <c r="AS37" i="46" s="1"/>
  <c r="AU37" i="46" s="1"/>
  <c r="AQ48" i="46"/>
  <c r="AQ54" i="46"/>
  <c r="AS54" i="46" s="1"/>
  <c r="AU54" i="46" s="1"/>
  <c r="AQ65" i="46"/>
  <c r="AS65" i="46" s="1"/>
  <c r="AU65" i="46" s="1"/>
  <c r="AQ71" i="46"/>
  <c r="AS71" i="46" s="1"/>
  <c r="AU71" i="46" s="1"/>
  <c r="AR74" i="46"/>
  <c r="AR78" i="46"/>
  <c r="AR82" i="46"/>
  <c r="AX82" i="46" s="1"/>
  <c r="AY81" i="16" s="1"/>
  <c r="AR86" i="46"/>
  <c r="AX86" i="46" s="1"/>
  <c r="AY85" i="16" s="1"/>
  <c r="AR90" i="46"/>
  <c r="AQ91" i="46"/>
  <c r="AR12" i="46"/>
  <c r="AX12" i="46" s="1"/>
  <c r="AY11" i="16" s="1"/>
  <c r="AQ13" i="46"/>
  <c r="AW13" i="46" s="1"/>
  <c r="AX12" i="16" s="1"/>
  <c r="AR32" i="46"/>
  <c r="AQ33" i="46"/>
  <c r="AQ44" i="46"/>
  <c r="AS44" i="46" s="1"/>
  <c r="AU44" i="46" s="1"/>
  <c r="AQ47" i="46"/>
  <c r="AS47" i="46" s="1"/>
  <c r="AU47" i="46" s="1"/>
  <c r="AR47" i="46"/>
  <c r="AR48" i="46"/>
  <c r="AQ49" i="46"/>
  <c r="AS49" i="46" s="1"/>
  <c r="AU49" i="46" s="1"/>
  <c r="AR50" i="46"/>
  <c r="AX50" i="46" s="1"/>
  <c r="AY49" i="16" s="1"/>
  <c r="AQ53" i="46"/>
  <c r="AS53" i="46" s="1"/>
  <c r="AU53" i="46" s="1"/>
  <c r="AQ70" i="46"/>
  <c r="AR75" i="46"/>
  <c r="AX75" i="46" s="1"/>
  <c r="AY74" i="16" s="1"/>
  <c r="AQ76" i="46"/>
  <c r="AW76" i="46" s="1"/>
  <c r="AX75" i="16" s="1"/>
  <c r="AR79" i="46"/>
  <c r="AQ80" i="46"/>
  <c r="AR83" i="46"/>
  <c r="AX83" i="46" s="1"/>
  <c r="AY82" i="16" s="1"/>
  <c r="AQ84" i="46"/>
  <c r="AW84" i="46" s="1"/>
  <c r="AX83" i="16" s="1"/>
  <c r="AR87" i="46"/>
  <c r="AQ88" i="46"/>
  <c r="AR91" i="46"/>
  <c r="AX91" i="46" s="1"/>
  <c r="AY90" i="16" s="1"/>
  <c r="AQ92" i="46"/>
  <c r="AW92" i="46" s="1"/>
  <c r="AX91" i="16" s="1"/>
  <c r="AT5" i="46"/>
  <c r="AV5" i="46" s="1"/>
  <c r="AR8" i="46"/>
  <c r="AR18" i="46"/>
  <c r="AX18" i="46" s="1"/>
  <c r="AY17" i="16" s="1"/>
  <c r="AR22" i="46"/>
  <c r="AT22" i="46" s="1"/>
  <c r="AV22" i="46" s="1"/>
  <c r="AR26" i="46"/>
  <c r="AT26" i="46" s="1"/>
  <c r="AV26" i="46" s="1"/>
  <c r="AR30" i="46"/>
  <c r="AX30" i="46" s="1"/>
  <c r="AY29" i="16" s="1"/>
  <c r="AR34" i="46"/>
  <c r="AX34" i="46" s="1"/>
  <c r="AY33" i="16" s="1"/>
  <c r="AQ39" i="46"/>
  <c r="AS39" i="46" s="1"/>
  <c r="AU39" i="46" s="1"/>
  <c r="AR39" i="46"/>
  <c r="AT39" i="46" s="1"/>
  <c r="AV39" i="46" s="1"/>
  <c r="AR40" i="46"/>
  <c r="AT40" i="46" s="1"/>
  <c r="AV40" i="46" s="1"/>
  <c r="AR42" i="46"/>
  <c r="AX42" i="46" s="1"/>
  <c r="AY41" i="16" s="1"/>
  <c r="AQ46" i="46"/>
  <c r="AW46" i="46" s="1"/>
  <c r="AX45" i="16" s="1"/>
  <c r="AQ52" i="46"/>
  <c r="AW52" i="46" s="1"/>
  <c r="AX51" i="16" s="1"/>
  <c r="AQ56" i="46"/>
  <c r="AS56" i="46" s="1"/>
  <c r="AU56" i="46" s="1"/>
  <c r="AR61" i="46"/>
  <c r="AX61" i="46" s="1"/>
  <c r="AY60" i="16" s="1"/>
  <c r="AQ61" i="46"/>
  <c r="AW61" i="46" s="1"/>
  <c r="AX60" i="16" s="1"/>
  <c r="AR66" i="46"/>
  <c r="AQ8" i="46"/>
  <c r="AR38" i="46"/>
  <c r="AX38" i="46" s="1"/>
  <c r="AY37" i="16" s="1"/>
  <c r="AQ42" i="46"/>
  <c r="AW42" i="46" s="1"/>
  <c r="AX41" i="16" s="1"/>
  <c r="AQ51" i="46"/>
  <c r="AW51" i="46" s="1"/>
  <c r="AX50" i="16" s="1"/>
  <c r="AR51" i="46"/>
  <c r="AX51" i="46" s="1"/>
  <c r="AY50" i="16" s="1"/>
  <c r="AR60" i="46"/>
  <c r="AX60" i="46" s="1"/>
  <c r="AY59" i="16" s="1"/>
  <c r="AR64" i="46"/>
  <c r="AX64" i="46" s="1"/>
  <c r="AY63" i="16" s="1"/>
  <c r="AQ72" i="46"/>
  <c r="AW72" i="46" s="1"/>
  <c r="AX71" i="16" s="1"/>
  <c r="AQ38" i="46"/>
  <c r="AW38" i="46" s="1"/>
  <c r="AX37" i="16" s="1"/>
  <c r="AX8" i="46"/>
  <c r="AY7" i="16" s="1"/>
  <c r="AT8" i="46"/>
  <c r="AV8" i="46" s="1"/>
  <c r="AS9" i="46"/>
  <c r="AU9" i="46" s="1"/>
  <c r="AW8" i="46"/>
  <c r="AX7" i="16" s="1"/>
  <c r="AS8" i="46"/>
  <c r="AU8" i="46" s="1"/>
  <c r="AW5" i="46"/>
  <c r="AX4" i="16" s="1"/>
  <c r="AS5" i="46"/>
  <c r="AU5" i="46" s="1"/>
  <c r="AS12" i="46"/>
  <c r="AU12" i="46" s="1"/>
  <c r="AS40" i="46"/>
  <c r="AU40" i="46" s="1"/>
  <c r="AT44" i="46"/>
  <c r="AV44" i="46" s="1"/>
  <c r="AX44" i="46"/>
  <c r="AY43" i="16" s="1"/>
  <c r="AW27" i="46"/>
  <c r="AX26" i="16" s="1"/>
  <c r="AS27" i="46"/>
  <c r="AU27" i="46" s="1"/>
  <c r="AW31" i="46"/>
  <c r="AX30" i="16" s="1"/>
  <c r="AS31" i="46"/>
  <c r="AU31" i="46" s="1"/>
  <c r="AX40" i="46"/>
  <c r="AY39" i="16" s="1"/>
  <c r="AW56" i="46"/>
  <c r="AX55" i="16" s="1"/>
  <c r="AX7" i="46"/>
  <c r="AY6" i="16" s="1"/>
  <c r="AT7" i="46"/>
  <c r="AV7" i="46" s="1"/>
  <c r="AX11" i="46"/>
  <c r="AY10" i="16" s="1"/>
  <c r="AT11" i="46"/>
  <c r="AV11" i="46" s="1"/>
  <c r="AT15" i="46"/>
  <c r="AV15" i="46" s="1"/>
  <c r="AX21" i="46"/>
  <c r="AY20" i="16" s="1"/>
  <c r="AT21" i="46"/>
  <c r="AV21" i="46" s="1"/>
  <c r="AX29" i="46"/>
  <c r="AY28" i="16" s="1"/>
  <c r="AT29" i="46"/>
  <c r="AV29" i="46" s="1"/>
  <c r="AW45" i="46"/>
  <c r="AX44" i="16" s="1"/>
  <c r="AS45" i="46"/>
  <c r="AU45" i="46" s="1"/>
  <c r="AT52" i="46"/>
  <c r="AV52" i="46" s="1"/>
  <c r="AX52" i="46"/>
  <c r="AY51" i="16" s="1"/>
  <c r="AQ6" i="46"/>
  <c r="AQ7" i="46"/>
  <c r="AQ10" i="46"/>
  <c r="AQ11" i="46"/>
  <c r="AQ14" i="46"/>
  <c r="AQ15" i="46"/>
  <c r="AQ16" i="46"/>
  <c r="AR19" i="46"/>
  <c r="AQ20" i="46"/>
  <c r="AR23" i="46"/>
  <c r="AQ24" i="46"/>
  <c r="AR27" i="46"/>
  <c r="AQ28" i="46"/>
  <c r="AR31" i="46"/>
  <c r="AQ32" i="46"/>
  <c r="AW48" i="46"/>
  <c r="AX47" i="16" s="1"/>
  <c r="AS48" i="46"/>
  <c r="AU48" i="46" s="1"/>
  <c r="AW54" i="46"/>
  <c r="AX53" i="16" s="1"/>
  <c r="AW18" i="46"/>
  <c r="AX17" i="16" s="1"/>
  <c r="AS18" i="46"/>
  <c r="AU18" i="46" s="1"/>
  <c r="AW26" i="46"/>
  <c r="AX25" i="16" s="1"/>
  <c r="AS26" i="46"/>
  <c r="AU26" i="46" s="1"/>
  <c r="AW34" i="46"/>
  <c r="AX33" i="16" s="1"/>
  <c r="AS34" i="46"/>
  <c r="AU34" i="46" s="1"/>
  <c r="AT46" i="46"/>
  <c r="AV46" i="46" s="1"/>
  <c r="AX53" i="46"/>
  <c r="AY52" i="16" s="1"/>
  <c r="AT53" i="46"/>
  <c r="AV53" i="46" s="1"/>
  <c r="AR6" i="46"/>
  <c r="AR9" i="46"/>
  <c r="AR10" i="46"/>
  <c r="AR13" i="46"/>
  <c r="AR14" i="46"/>
  <c r="AR16" i="46"/>
  <c r="AQ17" i="46"/>
  <c r="AR20" i="46"/>
  <c r="AQ21" i="46"/>
  <c r="AR24" i="46"/>
  <c r="AQ25" i="46"/>
  <c r="AR28" i="46"/>
  <c r="AQ29" i="46"/>
  <c r="AT32" i="46"/>
  <c r="AV32" i="46" s="1"/>
  <c r="AX32" i="46"/>
  <c r="AY31" i="16" s="1"/>
  <c r="AS33" i="46"/>
  <c r="AU33" i="46" s="1"/>
  <c r="AW33" i="46"/>
  <c r="AX32" i="16" s="1"/>
  <c r="AQ35" i="46"/>
  <c r="AR35" i="46"/>
  <c r="AX47" i="46"/>
  <c r="AY46" i="16" s="1"/>
  <c r="AT47" i="46"/>
  <c r="AV47" i="46" s="1"/>
  <c r="AT48" i="46"/>
  <c r="AV48" i="46" s="1"/>
  <c r="AX48" i="46"/>
  <c r="AY47" i="16" s="1"/>
  <c r="AT51" i="46"/>
  <c r="AV51" i="46" s="1"/>
  <c r="AX76" i="46"/>
  <c r="AY75" i="16" s="1"/>
  <c r="AT76" i="46"/>
  <c r="AV76" i="46" s="1"/>
  <c r="AW53" i="46"/>
  <c r="AX52" i="16" s="1"/>
  <c r="AX57" i="46"/>
  <c r="AY56" i="16" s="1"/>
  <c r="AT57" i="46"/>
  <c r="AV57" i="46" s="1"/>
  <c r="AX67" i="46"/>
  <c r="AY66" i="16" s="1"/>
  <c r="AT67" i="46"/>
  <c r="AV67" i="46" s="1"/>
  <c r="AW79" i="46"/>
  <c r="AX78" i="16" s="1"/>
  <c r="AS79" i="46"/>
  <c r="AU79" i="46" s="1"/>
  <c r="AX84" i="46"/>
  <c r="AY83" i="16" s="1"/>
  <c r="AT84" i="46"/>
  <c r="AV84" i="46" s="1"/>
  <c r="AW87" i="46"/>
  <c r="AX86" i="16" s="1"/>
  <c r="AS87" i="46"/>
  <c r="AU87" i="46" s="1"/>
  <c r="AR37" i="46"/>
  <c r="AR41" i="46"/>
  <c r="AR45" i="46"/>
  <c r="AR49" i="46"/>
  <c r="AS51" i="46"/>
  <c r="AU51" i="46" s="1"/>
  <c r="AR54" i="46"/>
  <c r="AQ55" i="46"/>
  <c r="AQ57" i="46"/>
  <c r="AQ58" i="46"/>
  <c r="AQ62" i="46"/>
  <c r="AT66" i="46"/>
  <c r="AV66" i="46" s="1"/>
  <c r="AX66" i="46"/>
  <c r="AY65" i="16" s="1"/>
  <c r="AQ68" i="46"/>
  <c r="AW70" i="46"/>
  <c r="AX69" i="16" s="1"/>
  <c r="AS70" i="46"/>
  <c r="AU70" i="46" s="1"/>
  <c r="AX79" i="46"/>
  <c r="AY78" i="16" s="1"/>
  <c r="AT79" i="46"/>
  <c r="AV79" i="46" s="1"/>
  <c r="AW80" i="46"/>
  <c r="AX79" i="16" s="1"/>
  <c r="AS80" i="46"/>
  <c r="AU80" i="46" s="1"/>
  <c r="AQ59" i="46"/>
  <c r="AQ60" i="46"/>
  <c r="AQ63" i="46"/>
  <c r="AQ64" i="46"/>
  <c r="AR65" i="46"/>
  <c r="AQ66" i="46"/>
  <c r="AR69" i="46"/>
  <c r="AR72" i="46"/>
  <c r="AR73" i="46"/>
  <c r="AR77" i="46"/>
  <c r="AR81" i="46"/>
  <c r="AR85" i="46"/>
  <c r="AR89" i="46"/>
  <c r="AR58" i="46"/>
  <c r="AR59" i="46"/>
  <c r="AR62" i="46"/>
  <c r="AR63" i="46"/>
  <c r="AR68" i="46"/>
  <c r="AQ69" i="46"/>
  <c r="AR70" i="46"/>
  <c r="AX74" i="46"/>
  <c r="AY73" i="16" s="1"/>
  <c r="AT74" i="46"/>
  <c r="AV74" i="46" s="1"/>
  <c r="AX78" i="46"/>
  <c r="AY77" i="16" s="1"/>
  <c r="AT78" i="46"/>
  <c r="AV78" i="46" s="1"/>
  <c r="AX90" i="46"/>
  <c r="AY89" i="16" s="1"/>
  <c r="AT90" i="46"/>
  <c r="AV90" i="46" s="1"/>
  <c r="AW91" i="46"/>
  <c r="AX90" i="16" s="1"/>
  <c r="AS91" i="46"/>
  <c r="AU91" i="46" s="1"/>
  <c r="AX87" i="46"/>
  <c r="AY86" i="16" s="1"/>
  <c r="AT87" i="46"/>
  <c r="AV87" i="46" s="1"/>
  <c r="AW88" i="46"/>
  <c r="AX87" i="16" s="1"/>
  <c r="AS88" i="46"/>
  <c r="AU88" i="46" s="1"/>
  <c r="AR71" i="46"/>
  <c r="AQ73" i="46"/>
  <c r="AQ74" i="46"/>
  <c r="AQ77" i="46"/>
  <c r="AQ78" i="46"/>
  <c r="AQ81" i="46"/>
  <c r="AQ82" i="46"/>
  <c r="AQ85" i="46"/>
  <c r="AQ86" i="46"/>
  <c r="AQ89" i="46"/>
  <c r="AQ90" i="46"/>
  <c r="AT17" i="46" l="1"/>
  <c r="AV17" i="46" s="1"/>
  <c r="AT30" i="46"/>
  <c r="AV30" i="46" s="1"/>
  <c r="AS19" i="46"/>
  <c r="AU19" i="46" s="1"/>
  <c r="AS38" i="46"/>
  <c r="AU38" i="46" s="1"/>
  <c r="AX55" i="46"/>
  <c r="AY54" i="16" s="1"/>
  <c r="AS83" i="46"/>
  <c r="AU83" i="46" s="1"/>
  <c r="AT50" i="46"/>
  <c r="AV50" i="46" s="1"/>
  <c r="AW71" i="46"/>
  <c r="AX70" i="16" s="1"/>
  <c r="AS84" i="46"/>
  <c r="AU84" i="46" s="1"/>
  <c r="AX88" i="46"/>
  <c r="AY87" i="16" s="1"/>
  <c r="AT61" i="46"/>
  <c r="AV61" i="46" s="1"/>
  <c r="AW47" i="46"/>
  <c r="AX46" i="16" s="1"/>
  <c r="AW37" i="46"/>
  <c r="AX36" i="16" s="1"/>
  <c r="AS67" i="46"/>
  <c r="AU67" i="46" s="1"/>
  <c r="AS30" i="46"/>
  <c r="AU30" i="46" s="1"/>
  <c r="AS92" i="46"/>
  <c r="AU92" i="46" s="1"/>
  <c r="AT80" i="46"/>
  <c r="AV80" i="46" s="1"/>
  <c r="AW44" i="46"/>
  <c r="AX43" i="16" s="1"/>
  <c r="AT43" i="46"/>
  <c r="AV43" i="46" s="1"/>
  <c r="AS13" i="46"/>
  <c r="AU13" i="46" s="1"/>
  <c r="AT86" i="46"/>
  <c r="AV86" i="46" s="1"/>
  <c r="AS76" i="46"/>
  <c r="AU76" i="46" s="1"/>
  <c r="AW49" i="46"/>
  <c r="AX48" i="16" s="1"/>
  <c r="AS43" i="46"/>
  <c r="AU43" i="46" s="1"/>
  <c r="AS72" i="46"/>
  <c r="AU72" i="46" s="1"/>
  <c r="AT60" i="46"/>
  <c r="AV60" i="46" s="1"/>
  <c r="AS41" i="46"/>
  <c r="AU41" i="46" s="1"/>
  <c r="AW36" i="46"/>
  <c r="AX35" i="16" s="1"/>
  <c r="AW23" i="46"/>
  <c r="AX22" i="16" s="1"/>
  <c r="AS22" i="46"/>
  <c r="AU22" i="46" s="1"/>
  <c r="AX56" i="46"/>
  <c r="AY55" i="16" s="1"/>
  <c r="AT64" i="46"/>
  <c r="AV64" i="46" s="1"/>
  <c r="AX22" i="46"/>
  <c r="AY21" i="16" s="1"/>
  <c r="AT12" i="46"/>
  <c r="AV12" i="46" s="1"/>
  <c r="AT91" i="46"/>
  <c r="AV91" i="46" s="1"/>
  <c r="AT82" i="46"/>
  <c r="AV82" i="46" s="1"/>
  <c r="AT83" i="46"/>
  <c r="AV83" i="46" s="1"/>
  <c r="AT75" i="46"/>
  <c r="AV75" i="46" s="1"/>
  <c r="AS75" i="46"/>
  <c r="AU75" i="46" s="1"/>
  <c r="AW65" i="46"/>
  <c r="AX64" i="16" s="1"/>
  <c r="AX33" i="46"/>
  <c r="AY32" i="16" s="1"/>
  <c r="AT25" i="46"/>
  <c r="AV25" i="46" s="1"/>
  <c r="AT42" i="46"/>
  <c r="AV42" i="46" s="1"/>
  <c r="AT34" i="46"/>
  <c r="AV34" i="46" s="1"/>
  <c r="AT92" i="46"/>
  <c r="AV92" i="46" s="1"/>
  <c r="AT38" i="46"/>
  <c r="AV38" i="46" s="1"/>
  <c r="AX36" i="46"/>
  <c r="AY35" i="16" s="1"/>
  <c r="AT18" i="46"/>
  <c r="AV18" i="46" s="1"/>
  <c r="AS50" i="46"/>
  <c r="AU50" i="46" s="1"/>
  <c r="AS52" i="46"/>
  <c r="AU52" i="46" s="1"/>
  <c r="AX39" i="46"/>
  <c r="AY38" i="16" s="1"/>
  <c r="AX26" i="46"/>
  <c r="AY25" i="16" s="1"/>
  <c r="AS61" i="46"/>
  <c r="AU61" i="46" s="1"/>
  <c r="AS46" i="46"/>
  <c r="AU46" i="46" s="1"/>
  <c r="AW39" i="46"/>
  <c r="AX38" i="16" s="1"/>
  <c r="AS42" i="46"/>
  <c r="AU42" i="46" s="1"/>
  <c r="AW90" i="46"/>
  <c r="AX89" i="16" s="1"/>
  <c r="AS90" i="46"/>
  <c r="AU90" i="46" s="1"/>
  <c r="AW82" i="46"/>
  <c r="AX81" i="16" s="1"/>
  <c r="AS82" i="46"/>
  <c r="AU82" i="46" s="1"/>
  <c r="AW74" i="46"/>
  <c r="AX73" i="16" s="1"/>
  <c r="AS74" i="46"/>
  <c r="AU74" i="46" s="1"/>
  <c r="AS69" i="46"/>
  <c r="AU69" i="46" s="1"/>
  <c r="AW69" i="46"/>
  <c r="AX68" i="16" s="1"/>
  <c r="AX59" i="46"/>
  <c r="AY58" i="16" s="1"/>
  <c r="AT59" i="46"/>
  <c r="AV59" i="46" s="1"/>
  <c r="AX81" i="46"/>
  <c r="AY80" i="16" s="1"/>
  <c r="AT81" i="46"/>
  <c r="AV81" i="46" s="1"/>
  <c r="AX69" i="46"/>
  <c r="AY68" i="16" s="1"/>
  <c r="AT69" i="46"/>
  <c r="AV69" i="46" s="1"/>
  <c r="AS63" i="46"/>
  <c r="AU63" i="46" s="1"/>
  <c r="AW63" i="46"/>
  <c r="AX62" i="16" s="1"/>
  <c r="AW62" i="46"/>
  <c r="AX61" i="16" s="1"/>
  <c r="AS62" i="46"/>
  <c r="AU62" i="46" s="1"/>
  <c r="AT54" i="46"/>
  <c r="AV54" i="46" s="1"/>
  <c r="AX54" i="46"/>
  <c r="AY53" i="16" s="1"/>
  <c r="AX41" i="46"/>
  <c r="AY40" i="16" s="1"/>
  <c r="AT41" i="46"/>
  <c r="AV41" i="46" s="1"/>
  <c r="AS35" i="46"/>
  <c r="AU35" i="46" s="1"/>
  <c r="AW35" i="46"/>
  <c r="AX34" i="16" s="1"/>
  <c r="AX24" i="46"/>
  <c r="AY23" i="16" s="1"/>
  <c r="AT24" i="46"/>
  <c r="AV24" i="46" s="1"/>
  <c r="AX16" i="46"/>
  <c r="AY15" i="16" s="1"/>
  <c r="AT16" i="46"/>
  <c r="AV16" i="46" s="1"/>
  <c r="AT9" i="46"/>
  <c r="AV9" i="46" s="1"/>
  <c r="AX9" i="46"/>
  <c r="AY8" i="16" s="1"/>
  <c r="AW32" i="46"/>
  <c r="AX31" i="16" s="1"/>
  <c r="AS32" i="46"/>
  <c r="AU32" i="46" s="1"/>
  <c r="AW24" i="46"/>
  <c r="AX23" i="16" s="1"/>
  <c r="AS24" i="46"/>
  <c r="AU24" i="46" s="1"/>
  <c r="AW16" i="46"/>
  <c r="AX15" i="16" s="1"/>
  <c r="AS16" i="46"/>
  <c r="AU16" i="46" s="1"/>
  <c r="AS10" i="46"/>
  <c r="AU10" i="46" s="1"/>
  <c r="AW10" i="46"/>
  <c r="AX9" i="16" s="1"/>
  <c r="AW89" i="46"/>
  <c r="AX88" i="16" s="1"/>
  <c r="AS89" i="46"/>
  <c r="AU89" i="46" s="1"/>
  <c r="AW81" i="46"/>
  <c r="AX80" i="16" s="1"/>
  <c r="AS81" i="46"/>
  <c r="AU81" i="46" s="1"/>
  <c r="AW73" i="46"/>
  <c r="AX72" i="16" s="1"/>
  <c r="AS73" i="46"/>
  <c r="AU73" i="46" s="1"/>
  <c r="AX68" i="46"/>
  <c r="AY67" i="16" s="1"/>
  <c r="AT68" i="46"/>
  <c r="AV68" i="46" s="1"/>
  <c r="AT58" i="46"/>
  <c r="AV58" i="46" s="1"/>
  <c r="AX58" i="46"/>
  <c r="AY57" i="16" s="1"/>
  <c r="AX77" i="46"/>
  <c r="AY76" i="16" s="1"/>
  <c r="AT77" i="46"/>
  <c r="AV77" i="46" s="1"/>
  <c r="AW66" i="46"/>
  <c r="AX65" i="16" s="1"/>
  <c r="AS66" i="46"/>
  <c r="AU66" i="46" s="1"/>
  <c r="AW60" i="46"/>
  <c r="AX59" i="16" s="1"/>
  <c r="AS60" i="46"/>
  <c r="AU60" i="46" s="1"/>
  <c r="AW68" i="46"/>
  <c r="AX67" i="16" s="1"/>
  <c r="AS68" i="46"/>
  <c r="AU68" i="46" s="1"/>
  <c r="AW58" i="46"/>
  <c r="AX57" i="16" s="1"/>
  <c r="AS58" i="46"/>
  <c r="AU58" i="46" s="1"/>
  <c r="AT37" i="46"/>
  <c r="AV37" i="46" s="1"/>
  <c r="AX37" i="46"/>
  <c r="AY36" i="16" s="1"/>
  <c r="AW29" i="46"/>
  <c r="AX28" i="16" s="1"/>
  <c r="AS29" i="46"/>
  <c r="AU29" i="46" s="1"/>
  <c r="AW21" i="46"/>
  <c r="AX20" i="16" s="1"/>
  <c r="AS21" i="46"/>
  <c r="AU21" i="46" s="1"/>
  <c r="AX14" i="46"/>
  <c r="AY13" i="16" s="1"/>
  <c r="AT14" i="46"/>
  <c r="AV14" i="46" s="1"/>
  <c r="AX6" i="46"/>
  <c r="AT6" i="46"/>
  <c r="AV6" i="46" s="1"/>
  <c r="AX31" i="46"/>
  <c r="AY30" i="16" s="1"/>
  <c r="AT31" i="46"/>
  <c r="AV31" i="46" s="1"/>
  <c r="AX23" i="46"/>
  <c r="AY22" i="16" s="1"/>
  <c r="AT23" i="46"/>
  <c r="AV23" i="46" s="1"/>
  <c r="AW15" i="46"/>
  <c r="AX14" i="16" s="1"/>
  <c r="AS15" i="46"/>
  <c r="AU15" i="46" s="1"/>
  <c r="AW7" i="46"/>
  <c r="AX6" i="16" s="1"/>
  <c r="AS7" i="46"/>
  <c r="AU7" i="46" s="1"/>
  <c r="AW86" i="46"/>
  <c r="AX85" i="16" s="1"/>
  <c r="AS86" i="46"/>
  <c r="AU86" i="46" s="1"/>
  <c r="AW78" i="46"/>
  <c r="AX77" i="16" s="1"/>
  <c r="AS78" i="46"/>
  <c r="AU78" i="46" s="1"/>
  <c r="AX71" i="46"/>
  <c r="AY70" i="16" s="1"/>
  <c r="AT71" i="46"/>
  <c r="AV71" i="46" s="1"/>
  <c r="AX63" i="46"/>
  <c r="AY62" i="16" s="1"/>
  <c r="AT63" i="46"/>
  <c r="AV63" i="46" s="1"/>
  <c r="AX89" i="46"/>
  <c r="AY88" i="16" s="1"/>
  <c r="AT89" i="46"/>
  <c r="AV89" i="46" s="1"/>
  <c r="AX73" i="46"/>
  <c r="AY72" i="16" s="1"/>
  <c r="AT73" i="46"/>
  <c r="AV73" i="46" s="1"/>
  <c r="AX65" i="46"/>
  <c r="AY64" i="16" s="1"/>
  <c r="AT65" i="46"/>
  <c r="AV65" i="46" s="1"/>
  <c r="AS59" i="46"/>
  <c r="AU59" i="46" s="1"/>
  <c r="AW59" i="46"/>
  <c r="AX58" i="16" s="1"/>
  <c r="AS57" i="46"/>
  <c r="AU57" i="46" s="1"/>
  <c r="AW57" i="46"/>
  <c r="AX56" i="16" s="1"/>
  <c r="AX49" i="46"/>
  <c r="AY48" i="16" s="1"/>
  <c r="AT49" i="46"/>
  <c r="AV49" i="46" s="1"/>
  <c r="AX28" i="46"/>
  <c r="AY27" i="16" s="1"/>
  <c r="AT28" i="46"/>
  <c r="AV28" i="46" s="1"/>
  <c r="AX20" i="46"/>
  <c r="AY19" i="16" s="1"/>
  <c r="AT20" i="46"/>
  <c r="AV20" i="46" s="1"/>
  <c r="AX13" i="46"/>
  <c r="AY12" i="16" s="1"/>
  <c r="AT13" i="46"/>
  <c r="AV13" i="46" s="1"/>
  <c r="AW28" i="46"/>
  <c r="AX27" i="16" s="1"/>
  <c r="AS28" i="46"/>
  <c r="AU28" i="46" s="1"/>
  <c r="AW20" i="46"/>
  <c r="AX19" i="16" s="1"/>
  <c r="AS20" i="46"/>
  <c r="AU20" i="46" s="1"/>
  <c r="AW14" i="46"/>
  <c r="AX13" i="16" s="1"/>
  <c r="AS14" i="46"/>
  <c r="AU14" i="46" s="1"/>
  <c r="AW6" i="46"/>
  <c r="AS6" i="46"/>
  <c r="AU6" i="46" s="1"/>
  <c r="AW85" i="46"/>
  <c r="AX84" i="16" s="1"/>
  <c r="AS85" i="46"/>
  <c r="AU85" i="46" s="1"/>
  <c r="AW77" i="46"/>
  <c r="AX76" i="16" s="1"/>
  <c r="AS77" i="46"/>
  <c r="AU77" i="46" s="1"/>
  <c r="AT70" i="46"/>
  <c r="AV70" i="46" s="1"/>
  <c r="AX70" i="46"/>
  <c r="AY69" i="16" s="1"/>
  <c r="AT62" i="46"/>
  <c r="AV62" i="46" s="1"/>
  <c r="AX62" i="46"/>
  <c r="AY61" i="16" s="1"/>
  <c r="AX85" i="46"/>
  <c r="AY84" i="16" s="1"/>
  <c r="AT85" i="46"/>
  <c r="AV85" i="46" s="1"/>
  <c r="AX72" i="46"/>
  <c r="AY71" i="16" s="1"/>
  <c r="AT72" i="46"/>
  <c r="AV72" i="46" s="1"/>
  <c r="AW64" i="46"/>
  <c r="AX63" i="16" s="1"/>
  <c r="AS64" i="46"/>
  <c r="AU64" i="46" s="1"/>
  <c r="AW55" i="46"/>
  <c r="AX54" i="16" s="1"/>
  <c r="AS55" i="46"/>
  <c r="AU55" i="46" s="1"/>
  <c r="AT45" i="46"/>
  <c r="AV45" i="46" s="1"/>
  <c r="AX45" i="46"/>
  <c r="AY44" i="16" s="1"/>
  <c r="AX35" i="46"/>
  <c r="AY34" i="16" s="1"/>
  <c r="AT35" i="46"/>
  <c r="AV35" i="46" s="1"/>
  <c r="AW25" i="46"/>
  <c r="AX24" i="16" s="1"/>
  <c r="AS25" i="46"/>
  <c r="AU25" i="46" s="1"/>
  <c r="AW17" i="46"/>
  <c r="AX16" i="16" s="1"/>
  <c r="AS17" i="46"/>
  <c r="AU17" i="46" s="1"/>
  <c r="AX10" i="46"/>
  <c r="AY9" i="16" s="1"/>
  <c r="AT10" i="46"/>
  <c r="AV10" i="46" s="1"/>
  <c r="AX27" i="46"/>
  <c r="AY26" i="16" s="1"/>
  <c r="AT27" i="46"/>
  <c r="AV27" i="46" s="1"/>
  <c r="AX19" i="46"/>
  <c r="AY18" i="16" s="1"/>
  <c r="AT19" i="46"/>
  <c r="AV19" i="46" s="1"/>
  <c r="AW11" i="46"/>
  <c r="AX10" i="16" s="1"/>
  <c r="AS11" i="46"/>
  <c r="AU11" i="46" s="1"/>
  <c r="AO10" i="17" l="1"/>
  <c r="AO7" i="17"/>
  <c r="AN7" i="17"/>
  <c r="AN10" i="17"/>
  <c r="AN8" i="17"/>
  <c r="AO6" i="17"/>
  <c r="AO9" i="17"/>
  <c r="AO11" i="17"/>
  <c r="AX93" i="46"/>
  <c r="AY5" i="16"/>
  <c r="AO8" i="17"/>
  <c r="AN6" i="17"/>
  <c r="AW93" i="46"/>
  <c r="AX5" i="16"/>
  <c r="AN12" i="17" s="1"/>
  <c r="AN11" i="17"/>
  <c r="AN9" i="17"/>
  <c r="R5" i="45"/>
  <c r="AH5" i="45" s="1"/>
  <c r="R6" i="41"/>
  <c r="AH6" i="41" s="1"/>
  <c r="T6" i="41"/>
  <c r="AJ6" i="41" s="1"/>
  <c r="R7" i="41"/>
  <c r="AH7" i="41" s="1"/>
  <c r="T7" i="41"/>
  <c r="AJ7" i="41" s="1"/>
  <c r="R8" i="41"/>
  <c r="AH8" i="41" s="1"/>
  <c r="T8" i="41"/>
  <c r="AJ8" i="41" s="1"/>
  <c r="R9" i="41"/>
  <c r="AH9" i="41" s="1"/>
  <c r="T9" i="41"/>
  <c r="AJ9" i="41" s="1"/>
  <c r="R10" i="41"/>
  <c r="AH10" i="41" s="1"/>
  <c r="T10" i="41"/>
  <c r="AJ10" i="41" s="1"/>
  <c r="R11" i="41"/>
  <c r="AH11" i="41" s="1"/>
  <c r="T11" i="41"/>
  <c r="AJ11" i="41" s="1"/>
  <c r="R12" i="41"/>
  <c r="AH12" i="41" s="1"/>
  <c r="T12" i="41"/>
  <c r="AJ12" i="41" s="1"/>
  <c r="R13" i="41"/>
  <c r="AH13" i="41" s="1"/>
  <c r="T13" i="41"/>
  <c r="AJ13" i="41" s="1"/>
  <c r="R14" i="41"/>
  <c r="AH14" i="41" s="1"/>
  <c r="T14" i="41"/>
  <c r="AJ14" i="41" s="1"/>
  <c r="R15" i="41"/>
  <c r="AH15" i="41" s="1"/>
  <c r="T15" i="41"/>
  <c r="AJ15" i="41" s="1"/>
  <c r="R16" i="41"/>
  <c r="AH16" i="41" s="1"/>
  <c r="T16" i="41"/>
  <c r="AJ16" i="41" s="1"/>
  <c r="R17" i="41"/>
  <c r="AH17" i="41" s="1"/>
  <c r="T17" i="41"/>
  <c r="AJ17" i="41" s="1"/>
  <c r="R18" i="41"/>
  <c r="AH18" i="41" s="1"/>
  <c r="T18" i="41"/>
  <c r="AJ18" i="41" s="1"/>
  <c r="R19" i="41"/>
  <c r="AH19" i="41" s="1"/>
  <c r="T19" i="41"/>
  <c r="AJ19" i="41" s="1"/>
  <c r="R20" i="41"/>
  <c r="AH20" i="41" s="1"/>
  <c r="T20" i="41"/>
  <c r="AJ20" i="41" s="1"/>
  <c r="R21" i="41"/>
  <c r="AH21" i="41" s="1"/>
  <c r="T21" i="41"/>
  <c r="AJ21" i="41" s="1"/>
  <c r="R22" i="41"/>
  <c r="AH22" i="41" s="1"/>
  <c r="T22" i="41"/>
  <c r="AJ22" i="41" s="1"/>
  <c r="R23" i="41"/>
  <c r="AH23" i="41" s="1"/>
  <c r="T23" i="41"/>
  <c r="AJ23" i="41" s="1"/>
  <c r="R24" i="41"/>
  <c r="AH24" i="41" s="1"/>
  <c r="T24" i="41"/>
  <c r="AJ24" i="41" s="1"/>
  <c r="R25" i="41"/>
  <c r="AH25" i="41" s="1"/>
  <c r="T25" i="41"/>
  <c r="AJ25" i="41" s="1"/>
  <c r="R26" i="41"/>
  <c r="AH26" i="41" s="1"/>
  <c r="T26" i="41"/>
  <c r="AJ26" i="41" s="1"/>
  <c r="R27" i="41"/>
  <c r="AH27" i="41" s="1"/>
  <c r="T27" i="41"/>
  <c r="AJ27" i="41" s="1"/>
  <c r="R28" i="41"/>
  <c r="AH28" i="41" s="1"/>
  <c r="T28" i="41"/>
  <c r="AJ28" i="41" s="1"/>
  <c r="R29" i="41"/>
  <c r="AH29" i="41" s="1"/>
  <c r="T29" i="41"/>
  <c r="AJ29" i="41" s="1"/>
  <c r="R30" i="41"/>
  <c r="AH30" i="41" s="1"/>
  <c r="T30" i="41"/>
  <c r="AJ30" i="41" s="1"/>
  <c r="R31" i="41"/>
  <c r="AH31" i="41" s="1"/>
  <c r="T31" i="41"/>
  <c r="AJ31" i="41" s="1"/>
  <c r="R32" i="41"/>
  <c r="AH32" i="41" s="1"/>
  <c r="T32" i="41"/>
  <c r="AJ32" i="41" s="1"/>
  <c r="R33" i="41"/>
  <c r="AH33" i="41" s="1"/>
  <c r="T33" i="41"/>
  <c r="AJ33" i="41" s="1"/>
  <c r="R34" i="41"/>
  <c r="AH34" i="41" s="1"/>
  <c r="T34" i="41"/>
  <c r="AJ34" i="41" s="1"/>
  <c r="R35" i="41"/>
  <c r="AH35" i="41" s="1"/>
  <c r="T35" i="41"/>
  <c r="AJ35" i="41" s="1"/>
  <c r="R36" i="41"/>
  <c r="AH36" i="41" s="1"/>
  <c r="T36" i="41"/>
  <c r="AJ36" i="41" s="1"/>
  <c r="R37" i="41"/>
  <c r="AH37" i="41" s="1"/>
  <c r="T37" i="41"/>
  <c r="AJ37" i="41" s="1"/>
  <c r="R38" i="41"/>
  <c r="AH38" i="41" s="1"/>
  <c r="T38" i="41"/>
  <c r="AJ38" i="41" s="1"/>
  <c r="R39" i="41"/>
  <c r="AH39" i="41" s="1"/>
  <c r="T39" i="41"/>
  <c r="AJ39" i="41" s="1"/>
  <c r="R40" i="41"/>
  <c r="AH40" i="41" s="1"/>
  <c r="T40" i="41"/>
  <c r="AJ40" i="41" s="1"/>
  <c r="R41" i="41"/>
  <c r="AH41" i="41" s="1"/>
  <c r="T41" i="41"/>
  <c r="AJ41" i="41" s="1"/>
  <c r="R42" i="41"/>
  <c r="AH42" i="41" s="1"/>
  <c r="T42" i="41"/>
  <c r="AJ42" i="41" s="1"/>
  <c r="R43" i="41"/>
  <c r="AH43" i="41" s="1"/>
  <c r="T43" i="41"/>
  <c r="AJ43" i="41" s="1"/>
  <c r="R44" i="41"/>
  <c r="AH44" i="41" s="1"/>
  <c r="T44" i="41"/>
  <c r="AJ44" i="41" s="1"/>
  <c r="R45" i="41"/>
  <c r="AH45" i="41" s="1"/>
  <c r="T45" i="41"/>
  <c r="AJ45" i="41" s="1"/>
  <c r="R46" i="41"/>
  <c r="AH46" i="41" s="1"/>
  <c r="T46" i="41"/>
  <c r="AJ46" i="41" s="1"/>
  <c r="R47" i="41"/>
  <c r="AH47" i="41" s="1"/>
  <c r="T47" i="41"/>
  <c r="AJ47" i="41" s="1"/>
  <c r="R48" i="41"/>
  <c r="AH48" i="41" s="1"/>
  <c r="T48" i="41"/>
  <c r="AJ48" i="41" s="1"/>
  <c r="R49" i="41"/>
  <c r="AH49" i="41" s="1"/>
  <c r="T49" i="41"/>
  <c r="AJ49" i="41" s="1"/>
  <c r="R50" i="41"/>
  <c r="AH50" i="41" s="1"/>
  <c r="T50" i="41"/>
  <c r="AJ50" i="41" s="1"/>
  <c r="R51" i="41"/>
  <c r="AH51" i="41" s="1"/>
  <c r="T51" i="41"/>
  <c r="AJ51" i="41" s="1"/>
  <c r="R52" i="41"/>
  <c r="AH52" i="41" s="1"/>
  <c r="T52" i="41"/>
  <c r="AJ52" i="41" s="1"/>
  <c r="R53" i="41"/>
  <c r="AH53" i="41" s="1"/>
  <c r="T53" i="41"/>
  <c r="AJ53" i="41" s="1"/>
  <c r="R54" i="41"/>
  <c r="AH54" i="41" s="1"/>
  <c r="T54" i="41"/>
  <c r="AJ54" i="41" s="1"/>
  <c r="R55" i="41"/>
  <c r="AH55" i="41" s="1"/>
  <c r="T55" i="41"/>
  <c r="AJ55" i="41" s="1"/>
  <c r="R56" i="41"/>
  <c r="AH56" i="41" s="1"/>
  <c r="T56" i="41"/>
  <c r="AJ56" i="41" s="1"/>
  <c r="R57" i="41"/>
  <c r="AH57" i="41" s="1"/>
  <c r="T57" i="41"/>
  <c r="AJ57" i="41" s="1"/>
  <c r="R58" i="41"/>
  <c r="AH58" i="41" s="1"/>
  <c r="T58" i="41"/>
  <c r="AJ58" i="41" s="1"/>
  <c r="R59" i="41"/>
  <c r="AH59" i="41" s="1"/>
  <c r="T59" i="41"/>
  <c r="AJ59" i="41" s="1"/>
  <c r="R60" i="41"/>
  <c r="AH60" i="41" s="1"/>
  <c r="T60" i="41"/>
  <c r="AJ60" i="41" s="1"/>
  <c r="R61" i="41"/>
  <c r="AH61" i="41" s="1"/>
  <c r="T61" i="41"/>
  <c r="AJ61" i="41" s="1"/>
  <c r="R62" i="41"/>
  <c r="AH62" i="41" s="1"/>
  <c r="T62" i="41"/>
  <c r="AJ62" i="41" s="1"/>
  <c r="R63" i="41"/>
  <c r="AH63" i="41" s="1"/>
  <c r="T63" i="41"/>
  <c r="AJ63" i="41" s="1"/>
  <c r="R64" i="41"/>
  <c r="AH64" i="41" s="1"/>
  <c r="T64" i="41"/>
  <c r="AJ64" i="41" s="1"/>
  <c r="R65" i="41"/>
  <c r="AH65" i="41" s="1"/>
  <c r="T65" i="41"/>
  <c r="AJ65" i="41" s="1"/>
  <c r="R66" i="41"/>
  <c r="AH66" i="41" s="1"/>
  <c r="T66" i="41"/>
  <c r="AJ66" i="41" s="1"/>
  <c r="R67" i="41"/>
  <c r="AH67" i="41" s="1"/>
  <c r="T67" i="41"/>
  <c r="AJ67" i="41" s="1"/>
  <c r="R68" i="41"/>
  <c r="AH68" i="41" s="1"/>
  <c r="T68" i="41"/>
  <c r="AJ68" i="41" s="1"/>
  <c r="R69" i="41"/>
  <c r="AH69" i="41" s="1"/>
  <c r="T69" i="41"/>
  <c r="AJ69" i="41" s="1"/>
  <c r="R70" i="41"/>
  <c r="AH70" i="41" s="1"/>
  <c r="T70" i="41"/>
  <c r="AJ70" i="41" s="1"/>
  <c r="R71" i="41"/>
  <c r="AH71" i="41" s="1"/>
  <c r="T71" i="41"/>
  <c r="AJ71" i="41" s="1"/>
  <c r="R72" i="41"/>
  <c r="AH72" i="41" s="1"/>
  <c r="T72" i="41"/>
  <c r="AJ72" i="41" s="1"/>
  <c r="R73" i="41"/>
  <c r="AH73" i="41" s="1"/>
  <c r="T73" i="41"/>
  <c r="AJ73" i="41" s="1"/>
  <c r="R74" i="41"/>
  <c r="AH74" i="41" s="1"/>
  <c r="T74" i="41"/>
  <c r="AJ74" i="41" s="1"/>
  <c r="R75" i="41"/>
  <c r="AH75" i="41" s="1"/>
  <c r="T75" i="41"/>
  <c r="AJ75" i="41" s="1"/>
  <c r="R76" i="41"/>
  <c r="AH76" i="41" s="1"/>
  <c r="T76" i="41"/>
  <c r="AJ76" i="41" s="1"/>
  <c r="R77" i="41"/>
  <c r="AH77" i="41" s="1"/>
  <c r="T77" i="41"/>
  <c r="AJ77" i="41" s="1"/>
  <c r="R78" i="41"/>
  <c r="AH78" i="41" s="1"/>
  <c r="T78" i="41"/>
  <c r="AJ78" i="41" s="1"/>
  <c r="R79" i="41"/>
  <c r="AH79" i="41" s="1"/>
  <c r="T79" i="41"/>
  <c r="AJ79" i="41" s="1"/>
  <c r="R80" i="41"/>
  <c r="AH80" i="41" s="1"/>
  <c r="T80" i="41"/>
  <c r="AJ80" i="41" s="1"/>
  <c r="R81" i="41"/>
  <c r="AH81" i="41" s="1"/>
  <c r="T81" i="41"/>
  <c r="AJ81" i="41" s="1"/>
  <c r="R82" i="41"/>
  <c r="AH82" i="41" s="1"/>
  <c r="T82" i="41"/>
  <c r="AJ82" i="41" s="1"/>
  <c r="R83" i="41"/>
  <c r="AH83" i="41" s="1"/>
  <c r="T83" i="41"/>
  <c r="AJ83" i="41" s="1"/>
  <c r="R84" i="41"/>
  <c r="AH84" i="41" s="1"/>
  <c r="T84" i="41"/>
  <c r="AJ84" i="41" s="1"/>
  <c r="R85" i="41"/>
  <c r="AH85" i="41" s="1"/>
  <c r="T85" i="41"/>
  <c r="AJ85" i="41" s="1"/>
  <c r="R86" i="41"/>
  <c r="AH86" i="41" s="1"/>
  <c r="T86" i="41"/>
  <c r="AJ86" i="41" s="1"/>
  <c r="R87" i="41"/>
  <c r="AH87" i="41" s="1"/>
  <c r="T87" i="41"/>
  <c r="AJ87" i="41" s="1"/>
  <c r="R88" i="41"/>
  <c r="AH88" i="41" s="1"/>
  <c r="T88" i="41"/>
  <c r="AJ88" i="41" s="1"/>
  <c r="R89" i="41"/>
  <c r="AH89" i="41" s="1"/>
  <c r="T89" i="41"/>
  <c r="AJ89" i="41" s="1"/>
  <c r="R90" i="41"/>
  <c r="AH90" i="41" s="1"/>
  <c r="T90" i="41"/>
  <c r="AJ90" i="41" s="1"/>
  <c r="R91" i="41"/>
  <c r="AH91" i="41" s="1"/>
  <c r="T91" i="41"/>
  <c r="AJ91" i="41" s="1"/>
  <c r="R92" i="41"/>
  <c r="AH92" i="41" s="1"/>
  <c r="T92" i="41"/>
  <c r="AJ92" i="41" s="1"/>
  <c r="R5" i="41"/>
  <c r="AH5" i="41" s="1"/>
  <c r="R6" i="42"/>
  <c r="AH6" i="42" s="1"/>
  <c r="S6" i="42"/>
  <c r="AI6" i="42" s="1"/>
  <c r="T6" i="42"/>
  <c r="AJ6" i="42" s="1"/>
  <c r="U6" i="42"/>
  <c r="AK6" i="42" s="1"/>
  <c r="R7" i="42"/>
  <c r="AH7" i="42" s="1"/>
  <c r="S7" i="42"/>
  <c r="AI7" i="42" s="1"/>
  <c r="T7" i="42"/>
  <c r="AJ7" i="42" s="1"/>
  <c r="U7" i="42"/>
  <c r="AK7" i="42" s="1"/>
  <c r="R8" i="42"/>
  <c r="AH8" i="42" s="1"/>
  <c r="S8" i="42"/>
  <c r="AI8" i="42" s="1"/>
  <c r="T8" i="42"/>
  <c r="AJ8" i="42" s="1"/>
  <c r="U8" i="42"/>
  <c r="AK8" i="42" s="1"/>
  <c r="R9" i="42"/>
  <c r="AH9" i="42" s="1"/>
  <c r="S9" i="42"/>
  <c r="AI9" i="42" s="1"/>
  <c r="T9" i="42"/>
  <c r="AJ9" i="42" s="1"/>
  <c r="U9" i="42"/>
  <c r="AK9" i="42" s="1"/>
  <c r="R10" i="42"/>
  <c r="AH10" i="42" s="1"/>
  <c r="S10" i="42"/>
  <c r="AI10" i="42" s="1"/>
  <c r="T10" i="42"/>
  <c r="AJ10" i="42" s="1"/>
  <c r="U10" i="42"/>
  <c r="AK10" i="42" s="1"/>
  <c r="R11" i="42"/>
  <c r="AH11" i="42" s="1"/>
  <c r="S11" i="42"/>
  <c r="AI11" i="42" s="1"/>
  <c r="T11" i="42"/>
  <c r="AJ11" i="42" s="1"/>
  <c r="U11" i="42"/>
  <c r="AK11" i="42" s="1"/>
  <c r="R12" i="42"/>
  <c r="AH12" i="42" s="1"/>
  <c r="S12" i="42"/>
  <c r="AI12" i="42" s="1"/>
  <c r="T12" i="42"/>
  <c r="AJ12" i="42" s="1"/>
  <c r="U12" i="42"/>
  <c r="AK12" i="42" s="1"/>
  <c r="R13" i="42"/>
  <c r="AH13" i="42" s="1"/>
  <c r="S13" i="42"/>
  <c r="AI13" i="42" s="1"/>
  <c r="T13" i="42"/>
  <c r="AJ13" i="42" s="1"/>
  <c r="U13" i="42"/>
  <c r="AK13" i="42" s="1"/>
  <c r="R14" i="42"/>
  <c r="AH14" i="42" s="1"/>
  <c r="S14" i="42"/>
  <c r="AI14" i="42" s="1"/>
  <c r="T14" i="42"/>
  <c r="AJ14" i="42" s="1"/>
  <c r="U14" i="42"/>
  <c r="AK14" i="42" s="1"/>
  <c r="R15" i="42"/>
  <c r="AH15" i="42" s="1"/>
  <c r="S15" i="42"/>
  <c r="AI15" i="42" s="1"/>
  <c r="T15" i="42"/>
  <c r="AJ15" i="42" s="1"/>
  <c r="U15" i="42"/>
  <c r="AK15" i="42" s="1"/>
  <c r="R16" i="42"/>
  <c r="AH16" i="42" s="1"/>
  <c r="S16" i="42"/>
  <c r="AI16" i="42" s="1"/>
  <c r="T16" i="42"/>
  <c r="AJ16" i="42" s="1"/>
  <c r="U16" i="42"/>
  <c r="AK16" i="42" s="1"/>
  <c r="R17" i="42"/>
  <c r="AH17" i="42" s="1"/>
  <c r="S17" i="42"/>
  <c r="AI17" i="42" s="1"/>
  <c r="T17" i="42"/>
  <c r="AJ17" i="42" s="1"/>
  <c r="U17" i="42"/>
  <c r="AK17" i="42" s="1"/>
  <c r="R18" i="42"/>
  <c r="AH18" i="42" s="1"/>
  <c r="S18" i="42"/>
  <c r="AI18" i="42" s="1"/>
  <c r="T18" i="42"/>
  <c r="AJ18" i="42" s="1"/>
  <c r="U18" i="42"/>
  <c r="AK18" i="42" s="1"/>
  <c r="R19" i="42"/>
  <c r="AH19" i="42" s="1"/>
  <c r="S19" i="42"/>
  <c r="AI19" i="42" s="1"/>
  <c r="T19" i="42"/>
  <c r="AJ19" i="42" s="1"/>
  <c r="U19" i="42"/>
  <c r="AK19" i="42" s="1"/>
  <c r="R20" i="42"/>
  <c r="AH20" i="42" s="1"/>
  <c r="S20" i="42"/>
  <c r="AI20" i="42" s="1"/>
  <c r="T20" i="42"/>
  <c r="AJ20" i="42" s="1"/>
  <c r="U20" i="42"/>
  <c r="AK20" i="42" s="1"/>
  <c r="R21" i="42"/>
  <c r="AH21" i="42" s="1"/>
  <c r="S21" i="42"/>
  <c r="AI21" i="42" s="1"/>
  <c r="T21" i="42"/>
  <c r="AJ21" i="42" s="1"/>
  <c r="U21" i="42"/>
  <c r="AK21" i="42" s="1"/>
  <c r="R22" i="42"/>
  <c r="AH22" i="42" s="1"/>
  <c r="S22" i="42"/>
  <c r="AI22" i="42" s="1"/>
  <c r="T22" i="42"/>
  <c r="AJ22" i="42" s="1"/>
  <c r="U22" i="42"/>
  <c r="AK22" i="42" s="1"/>
  <c r="R23" i="42"/>
  <c r="AH23" i="42" s="1"/>
  <c r="S23" i="42"/>
  <c r="AI23" i="42" s="1"/>
  <c r="T23" i="42"/>
  <c r="AJ23" i="42" s="1"/>
  <c r="U23" i="42"/>
  <c r="AK23" i="42" s="1"/>
  <c r="R24" i="42"/>
  <c r="AH24" i="42" s="1"/>
  <c r="S24" i="42"/>
  <c r="AI24" i="42" s="1"/>
  <c r="T24" i="42"/>
  <c r="AJ24" i="42" s="1"/>
  <c r="U24" i="42"/>
  <c r="AK24" i="42" s="1"/>
  <c r="R25" i="42"/>
  <c r="AH25" i="42" s="1"/>
  <c r="S25" i="42"/>
  <c r="AI25" i="42" s="1"/>
  <c r="T25" i="42"/>
  <c r="AJ25" i="42" s="1"/>
  <c r="U25" i="42"/>
  <c r="AK25" i="42" s="1"/>
  <c r="R26" i="42"/>
  <c r="AH26" i="42" s="1"/>
  <c r="S26" i="42"/>
  <c r="AI26" i="42" s="1"/>
  <c r="T26" i="42"/>
  <c r="AJ26" i="42" s="1"/>
  <c r="U26" i="42"/>
  <c r="AK26" i="42" s="1"/>
  <c r="R27" i="42"/>
  <c r="AH27" i="42" s="1"/>
  <c r="S27" i="42"/>
  <c r="AI27" i="42" s="1"/>
  <c r="T27" i="42"/>
  <c r="AJ27" i="42" s="1"/>
  <c r="U27" i="42"/>
  <c r="AK27" i="42" s="1"/>
  <c r="R28" i="42"/>
  <c r="AH28" i="42" s="1"/>
  <c r="S28" i="42"/>
  <c r="AI28" i="42" s="1"/>
  <c r="T28" i="42"/>
  <c r="AJ28" i="42" s="1"/>
  <c r="U28" i="42"/>
  <c r="AK28" i="42" s="1"/>
  <c r="R29" i="42"/>
  <c r="AH29" i="42" s="1"/>
  <c r="S29" i="42"/>
  <c r="AI29" i="42" s="1"/>
  <c r="T29" i="42"/>
  <c r="AJ29" i="42" s="1"/>
  <c r="U29" i="42"/>
  <c r="AK29" i="42" s="1"/>
  <c r="R30" i="42"/>
  <c r="AH30" i="42" s="1"/>
  <c r="S30" i="42"/>
  <c r="AI30" i="42" s="1"/>
  <c r="T30" i="42"/>
  <c r="AJ30" i="42" s="1"/>
  <c r="U30" i="42"/>
  <c r="AK30" i="42" s="1"/>
  <c r="R31" i="42"/>
  <c r="AH31" i="42" s="1"/>
  <c r="S31" i="42"/>
  <c r="AI31" i="42" s="1"/>
  <c r="T31" i="42"/>
  <c r="AJ31" i="42" s="1"/>
  <c r="U31" i="42"/>
  <c r="AK31" i="42" s="1"/>
  <c r="R32" i="42"/>
  <c r="AH32" i="42" s="1"/>
  <c r="S32" i="42"/>
  <c r="AI32" i="42" s="1"/>
  <c r="T32" i="42"/>
  <c r="AJ32" i="42" s="1"/>
  <c r="U32" i="42"/>
  <c r="AK32" i="42" s="1"/>
  <c r="R33" i="42"/>
  <c r="AH33" i="42" s="1"/>
  <c r="S33" i="42"/>
  <c r="AI33" i="42" s="1"/>
  <c r="T33" i="42"/>
  <c r="AJ33" i="42" s="1"/>
  <c r="U33" i="42"/>
  <c r="AK33" i="42" s="1"/>
  <c r="R34" i="42"/>
  <c r="AH34" i="42" s="1"/>
  <c r="S34" i="42"/>
  <c r="AI34" i="42" s="1"/>
  <c r="T34" i="42"/>
  <c r="AJ34" i="42" s="1"/>
  <c r="U34" i="42"/>
  <c r="AK34" i="42" s="1"/>
  <c r="R35" i="42"/>
  <c r="AH35" i="42" s="1"/>
  <c r="S35" i="42"/>
  <c r="AI35" i="42" s="1"/>
  <c r="T35" i="42"/>
  <c r="AJ35" i="42" s="1"/>
  <c r="U35" i="42"/>
  <c r="AK35" i="42" s="1"/>
  <c r="R36" i="42"/>
  <c r="AH36" i="42" s="1"/>
  <c r="S36" i="42"/>
  <c r="AI36" i="42" s="1"/>
  <c r="T36" i="42"/>
  <c r="AJ36" i="42" s="1"/>
  <c r="U36" i="42"/>
  <c r="AK36" i="42" s="1"/>
  <c r="R37" i="42"/>
  <c r="AH37" i="42" s="1"/>
  <c r="S37" i="42"/>
  <c r="AI37" i="42" s="1"/>
  <c r="T37" i="42"/>
  <c r="AJ37" i="42" s="1"/>
  <c r="U37" i="42"/>
  <c r="AK37" i="42" s="1"/>
  <c r="R38" i="42"/>
  <c r="AH38" i="42" s="1"/>
  <c r="S38" i="42"/>
  <c r="AI38" i="42" s="1"/>
  <c r="T38" i="42"/>
  <c r="AJ38" i="42" s="1"/>
  <c r="U38" i="42"/>
  <c r="AK38" i="42" s="1"/>
  <c r="R39" i="42"/>
  <c r="AH39" i="42" s="1"/>
  <c r="S39" i="42"/>
  <c r="AI39" i="42" s="1"/>
  <c r="T39" i="42"/>
  <c r="AJ39" i="42" s="1"/>
  <c r="U39" i="42"/>
  <c r="AK39" i="42" s="1"/>
  <c r="R40" i="42"/>
  <c r="AH40" i="42" s="1"/>
  <c r="S40" i="42"/>
  <c r="AI40" i="42" s="1"/>
  <c r="T40" i="42"/>
  <c r="AJ40" i="42" s="1"/>
  <c r="U40" i="42"/>
  <c r="AK40" i="42" s="1"/>
  <c r="R41" i="42"/>
  <c r="AH41" i="42" s="1"/>
  <c r="S41" i="42"/>
  <c r="AI41" i="42" s="1"/>
  <c r="T41" i="42"/>
  <c r="AJ41" i="42" s="1"/>
  <c r="U41" i="42"/>
  <c r="AK41" i="42" s="1"/>
  <c r="R42" i="42"/>
  <c r="AH42" i="42" s="1"/>
  <c r="S42" i="42"/>
  <c r="AI42" i="42" s="1"/>
  <c r="T42" i="42"/>
  <c r="AJ42" i="42" s="1"/>
  <c r="U42" i="42"/>
  <c r="AK42" i="42" s="1"/>
  <c r="R43" i="42"/>
  <c r="AH43" i="42" s="1"/>
  <c r="S43" i="42"/>
  <c r="AI43" i="42" s="1"/>
  <c r="T43" i="42"/>
  <c r="AJ43" i="42" s="1"/>
  <c r="U43" i="42"/>
  <c r="AK43" i="42" s="1"/>
  <c r="R44" i="42"/>
  <c r="AH44" i="42" s="1"/>
  <c r="S44" i="42"/>
  <c r="AI44" i="42" s="1"/>
  <c r="T44" i="42"/>
  <c r="AJ44" i="42" s="1"/>
  <c r="U44" i="42"/>
  <c r="AK44" i="42" s="1"/>
  <c r="R45" i="42"/>
  <c r="AH45" i="42" s="1"/>
  <c r="S45" i="42"/>
  <c r="AI45" i="42" s="1"/>
  <c r="T45" i="42"/>
  <c r="AJ45" i="42" s="1"/>
  <c r="U45" i="42"/>
  <c r="AK45" i="42" s="1"/>
  <c r="R46" i="42"/>
  <c r="AH46" i="42" s="1"/>
  <c r="S46" i="42"/>
  <c r="AI46" i="42" s="1"/>
  <c r="T46" i="42"/>
  <c r="AJ46" i="42" s="1"/>
  <c r="U46" i="42"/>
  <c r="AK46" i="42" s="1"/>
  <c r="R47" i="42"/>
  <c r="AH47" i="42" s="1"/>
  <c r="S47" i="42"/>
  <c r="AI47" i="42" s="1"/>
  <c r="T47" i="42"/>
  <c r="AJ47" i="42" s="1"/>
  <c r="U47" i="42"/>
  <c r="AK47" i="42" s="1"/>
  <c r="R48" i="42"/>
  <c r="AH48" i="42" s="1"/>
  <c r="S48" i="42"/>
  <c r="AI48" i="42" s="1"/>
  <c r="T48" i="42"/>
  <c r="AJ48" i="42" s="1"/>
  <c r="U48" i="42"/>
  <c r="AK48" i="42" s="1"/>
  <c r="R49" i="42"/>
  <c r="AH49" i="42" s="1"/>
  <c r="S49" i="42"/>
  <c r="AI49" i="42" s="1"/>
  <c r="T49" i="42"/>
  <c r="AJ49" i="42" s="1"/>
  <c r="U49" i="42"/>
  <c r="AK49" i="42" s="1"/>
  <c r="R50" i="42"/>
  <c r="AH50" i="42" s="1"/>
  <c r="S50" i="42"/>
  <c r="AI50" i="42" s="1"/>
  <c r="T50" i="42"/>
  <c r="AJ50" i="42" s="1"/>
  <c r="U50" i="42"/>
  <c r="AK50" i="42" s="1"/>
  <c r="R51" i="42"/>
  <c r="AH51" i="42" s="1"/>
  <c r="S51" i="42"/>
  <c r="AI51" i="42" s="1"/>
  <c r="T51" i="42"/>
  <c r="AJ51" i="42" s="1"/>
  <c r="U51" i="42"/>
  <c r="AK51" i="42" s="1"/>
  <c r="R52" i="42"/>
  <c r="AH52" i="42" s="1"/>
  <c r="S52" i="42"/>
  <c r="AI52" i="42" s="1"/>
  <c r="T52" i="42"/>
  <c r="AJ52" i="42" s="1"/>
  <c r="U52" i="42"/>
  <c r="AK52" i="42" s="1"/>
  <c r="R53" i="42"/>
  <c r="AH53" i="42" s="1"/>
  <c r="S53" i="42"/>
  <c r="AI53" i="42" s="1"/>
  <c r="T53" i="42"/>
  <c r="AJ53" i="42" s="1"/>
  <c r="U53" i="42"/>
  <c r="AK53" i="42" s="1"/>
  <c r="R54" i="42"/>
  <c r="AH54" i="42" s="1"/>
  <c r="S54" i="42"/>
  <c r="AI54" i="42" s="1"/>
  <c r="T54" i="42"/>
  <c r="AJ54" i="42" s="1"/>
  <c r="U54" i="42"/>
  <c r="AK54" i="42" s="1"/>
  <c r="R55" i="42"/>
  <c r="AH55" i="42" s="1"/>
  <c r="S55" i="42"/>
  <c r="AI55" i="42" s="1"/>
  <c r="T55" i="42"/>
  <c r="AJ55" i="42" s="1"/>
  <c r="U55" i="42"/>
  <c r="AK55" i="42" s="1"/>
  <c r="R56" i="42"/>
  <c r="AH56" i="42" s="1"/>
  <c r="S56" i="42"/>
  <c r="AI56" i="42" s="1"/>
  <c r="T56" i="42"/>
  <c r="AJ56" i="42" s="1"/>
  <c r="U56" i="42"/>
  <c r="AK56" i="42" s="1"/>
  <c r="R57" i="42"/>
  <c r="AH57" i="42" s="1"/>
  <c r="S57" i="42"/>
  <c r="AI57" i="42" s="1"/>
  <c r="T57" i="42"/>
  <c r="AJ57" i="42" s="1"/>
  <c r="U57" i="42"/>
  <c r="AK57" i="42" s="1"/>
  <c r="R58" i="42"/>
  <c r="AH58" i="42" s="1"/>
  <c r="S58" i="42"/>
  <c r="AI58" i="42" s="1"/>
  <c r="T58" i="42"/>
  <c r="AJ58" i="42" s="1"/>
  <c r="U58" i="42"/>
  <c r="AK58" i="42" s="1"/>
  <c r="R59" i="42"/>
  <c r="AH59" i="42" s="1"/>
  <c r="S59" i="42"/>
  <c r="AI59" i="42" s="1"/>
  <c r="T59" i="42"/>
  <c r="AJ59" i="42" s="1"/>
  <c r="U59" i="42"/>
  <c r="AK59" i="42" s="1"/>
  <c r="R60" i="42"/>
  <c r="AH60" i="42" s="1"/>
  <c r="S60" i="42"/>
  <c r="AI60" i="42" s="1"/>
  <c r="T60" i="42"/>
  <c r="AJ60" i="42" s="1"/>
  <c r="U60" i="42"/>
  <c r="AK60" i="42" s="1"/>
  <c r="R61" i="42"/>
  <c r="AH61" i="42" s="1"/>
  <c r="S61" i="42"/>
  <c r="AI61" i="42" s="1"/>
  <c r="T61" i="42"/>
  <c r="AJ61" i="42" s="1"/>
  <c r="U61" i="42"/>
  <c r="AK61" i="42" s="1"/>
  <c r="R62" i="42"/>
  <c r="AH62" i="42" s="1"/>
  <c r="S62" i="42"/>
  <c r="AI62" i="42" s="1"/>
  <c r="T62" i="42"/>
  <c r="AJ62" i="42" s="1"/>
  <c r="U62" i="42"/>
  <c r="AK62" i="42" s="1"/>
  <c r="R63" i="42"/>
  <c r="AH63" i="42" s="1"/>
  <c r="S63" i="42"/>
  <c r="AI63" i="42" s="1"/>
  <c r="T63" i="42"/>
  <c r="AJ63" i="42" s="1"/>
  <c r="U63" i="42"/>
  <c r="AK63" i="42" s="1"/>
  <c r="R64" i="42"/>
  <c r="AH64" i="42" s="1"/>
  <c r="S64" i="42"/>
  <c r="AI64" i="42" s="1"/>
  <c r="T64" i="42"/>
  <c r="AJ64" i="42" s="1"/>
  <c r="U64" i="42"/>
  <c r="AK64" i="42" s="1"/>
  <c r="R65" i="42"/>
  <c r="AH65" i="42" s="1"/>
  <c r="S65" i="42"/>
  <c r="AI65" i="42" s="1"/>
  <c r="T65" i="42"/>
  <c r="AJ65" i="42" s="1"/>
  <c r="U65" i="42"/>
  <c r="AK65" i="42" s="1"/>
  <c r="R66" i="42"/>
  <c r="AH66" i="42" s="1"/>
  <c r="S66" i="42"/>
  <c r="AI66" i="42" s="1"/>
  <c r="T66" i="42"/>
  <c r="AJ66" i="42" s="1"/>
  <c r="U66" i="42"/>
  <c r="AK66" i="42" s="1"/>
  <c r="R67" i="42"/>
  <c r="AH67" i="42" s="1"/>
  <c r="S67" i="42"/>
  <c r="AI67" i="42" s="1"/>
  <c r="T67" i="42"/>
  <c r="AJ67" i="42" s="1"/>
  <c r="U67" i="42"/>
  <c r="AK67" i="42" s="1"/>
  <c r="R68" i="42"/>
  <c r="AH68" i="42" s="1"/>
  <c r="S68" i="42"/>
  <c r="AI68" i="42" s="1"/>
  <c r="T68" i="42"/>
  <c r="AJ68" i="42" s="1"/>
  <c r="U68" i="42"/>
  <c r="AK68" i="42" s="1"/>
  <c r="R69" i="42"/>
  <c r="AH69" i="42" s="1"/>
  <c r="S69" i="42"/>
  <c r="AI69" i="42" s="1"/>
  <c r="T69" i="42"/>
  <c r="AJ69" i="42" s="1"/>
  <c r="U69" i="42"/>
  <c r="AK69" i="42" s="1"/>
  <c r="R70" i="42"/>
  <c r="AH70" i="42" s="1"/>
  <c r="S70" i="42"/>
  <c r="AI70" i="42" s="1"/>
  <c r="T70" i="42"/>
  <c r="AJ70" i="42" s="1"/>
  <c r="U70" i="42"/>
  <c r="AK70" i="42" s="1"/>
  <c r="R71" i="42"/>
  <c r="AH71" i="42" s="1"/>
  <c r="S71" i="42"/>
  <c r="AI71" i="42" s="1"/>
  <c r="T71" i="42"/>
  <c r="AJ71" i="42" s="1"/>
  <c r="U71" i="42"/>
  <c r="AK71" i="42" s="1"/>
  <c r="R72" i="42"/>
  <c r="AH72" i="42" s="1"/>
  <c r="S72" i="42"/>
  <c r="AI72" i="42" s="1"/>
  <c r="T72" i="42"/>
  <c r="AJ72" i="42" s="1"/>
  <c r="U72" i="42"/>
  <c r="AK72" i="42" s="1"/>
  <c r="R73" i="42"/>
  <c r="AH73" i="42" s="1"/>
  <c r="S73" i="42"/>
  <c r="AI73" i="42" s="1"/>
  <c r="T73" i="42"/>
  <c r="AJ73" i="42" s="1"/>
  <c r="U73" i="42"/>
  <c r="AK73" i="42" s="1"/>
  <c r="R74" i="42"/>
  <c r="AH74" i="42" s="1"/>
  <c r="S74" i="42"/>
  <c r="AI74" i="42" s="1"/>
  <c r="T74" i="42"/>
  <c r="AJ74" i="42" s="1"/>
  <c r="U74" i="42"/>
  <c r="AK74" i="42" s="1"/>
  <c r="R75" i="42"/>
  <c r="AH75" i="42" s="1"/>
  <c r="S75" i="42"/>
  <c r="AI75" i="42" s="1"/>
  <c r="T75" i="42"/>
  <c r="AJ75" i="42" s="1"/>
  <c r="U75" i="42"/>
  <c r="AK75" i="42" s="1"/>
  <c r="R76" i="42"/>
  <c r="AH76" i="42" s="1"/>
  <c r="S76" i="42"/>
  <c r="AI76" i="42" s="1"/>
  <c r="T76" i="42"/>
  <c r="AJ76" i="42" s="1"/>
  <c r="U76" i="42"/>
  <c r="AK76" i="42" s="1"/>
  <c r="R77" i="42"/>
  <c r="AH77" i="42" s="1"/>
  <c r="S77" i="42"/>
  <c r="AI77" i="42" s="1"/>
  <c r="T77" i="42"/>
  <c r="AJ77" i="42" s="1"/>
  <c r="U77" i="42"/>
  <c r="AK77" i="42" s="1"/>
  <c r="R78" i="42"/>
  <c r="AH78" i="42" s="1"/>
  <c r="S78" i="42"/>
  <c r="AI78" i="42" s="1"/>
  <c r="T78" i="42"/>
  <c r="AJ78" i="42" s="1"/>
  <c r="U78" i="42"/>
  <c r="AK78" i="42" s="1"/>
  <c r="R79" i="42"/>
  <c r="AH79" i="42" s="1"/>
  <c r="S79" i="42"/>
  <c r="AI79" i="42" s="1"/>
  <c r="T79" i="42"/>
  <c r="AJ79" i="42" s="1"/>
  <c r="U79" i="42"/>
  <c r="AK79" i="42" s="1"/>
  <c r="R80" i="42"/>
  <c r="AH80" i="42" s="1"/>
  <c r="S80" i="42"/>
  <c r="AI80" i="42" s="1"/>
  <c r="T80" i="42"/>
  <c r="AJ80" i="42" s="1"/>
  <c r="U80" i="42"/>
  <c r="AK80" i="42" s="1"/>
  <c r="R81" i="42"/>
  <c r="AH81" i="42" s="1"/>
  <c r="S81" i="42"/>
  <c r="AI81" i="42" s="1"/>
  <c r="T81" i="42"/>
  <c r="AJ81" i="42" s="1"/>
  <c r="U81" i="42"/>
  <c r="AK81" i="42" s="1"/>
  <c r="R82" i="42"/>
  <c r="AH82" i="42" s="1"/>
  <c r="S82" i="42"/>
  <c r="AI82" i="42" s="1"/>
  <c r="T82" i="42"/>
  <c r="AJ82" i="42" s="1"/>
  <c r="U82" i="42"/>
  <c r="AK82" i="42" s="1"/>
  <c r="R83" i="42"/>
  <c r="AH83" i="42" s="1"/>
  <c r="S83" i="42"/>
  <c r="AI83" i="42" s="1"/>
  <c r="T83" i="42"/>
  <c r="AJ83" i="42" s="1"/>
  <c r="U83" i="42"/>
  <c r="AK83" i="42" s="1"/>
  <c r="R84" i="42"/>
  <c r="AH84" i="42" s="1"/>
  <c r="S84" i="42"/>
  <c r="AI84" i="42" s="1"/>
  <c r="T84" i="42"/>
  <c r="AJ84" i="42" s="1"/>
  <c r="U84" i="42"/>
  <c r="AK84" i="42" s="1"/>
  <c r="R85" i="42"/>
  <c r="AH85" i="42" s="1"/>
  <c r="S85" i="42"/>
  <c r="AI85" i="42" s="1"/>
  <c r="T85" i="42"/>
  <c r="AJ85" i="42" s="1"/>
  <c r="U85" i="42"/>
  <c r="AK85" i="42" s="1"/>
  <c r="R86" i="42"/>
  <c r="AH86" i="42" s="1"/>
  <c r="S86" i="42"/>
  <c r="AI86" i="42" s="1"/>
  <c r="T86" i="42"/>
  <c r="AJ86" i="42" s="1"/>
  <c r="U86" i="42"/>
  <c r="AK86" i="42" s="1"/>
  <c r="R87" i="42"/>
  <c r="AH87" i="42" s="1"/>
  <c r="S87" i="42"/>
  <c r="AI87" i="42" s="1"/>
  <c r="T87" i="42"/>
  <c r="AJ87" i="42" s="1"/>
  <c r="U87" i="42"/>
  <c r="AK87" i="42" s="1"/>
  <c r="R88" i="42"/>
  <c r="AH88" i="42" s="1"/>
  <c r="S88" i="42"/>
  <c r="AI88" i="42" s="1"/>
  <c r="T88" i="42"/>
  <c r="AJ88" i="42" s="1"/>
  <c r="U88" i="42"/>
  <c r="AK88" i="42" s="1"/>
  <c r="R89" i="42"/>
  <c r="AH89" i="42" s="1"/>
  <c r="S89" i="42"/>
  <c r="AI89" i="42" s="1"/>
  <c r="T89" i="42"/>
  <c r="AJ89" i="42" s="1"/>
  <c r="U89" i="42"/>
  <c r="AK89" i="42" s="1"/>
  <c r="R90" i="42"/>
  <c r="AH90" i="42" s="1"/>
  <c r="S90" i="42"/>
  <c r="AI90" i="42" s="1"/>
  <c r="T90" i="42"/>
  <c r="AJ90" i="42" s="1"/>
  <c r="U90" i="42"/>
  <c r="AK90" i="42" s="1"/>
  <c r="R91" i="42"/>
  <c r="AH91" i="42" s="1"/>
  <c r="S91" i="42"/>
  <c r="AI91" i="42" s="1"/>
  <c r="T91" i="42"/>
  <c r="AJ91" i="42" s="1"/>
  <c r="U91" i="42"/>
  <c r="AK91" i="42" s="1"/>
  <c r="R92" i="42"/>
  <c r="AH92" i="42" s="1"/>
  <c r="S92" i="42"/>
  <c r="AI92" i="42" s="1"/>
  <c r="T92" i="42"/>
  <c r="AJ92" i="42" s="1"/>
  <c r="U92" i="42"/>
  <c r="AK92" i="42" s="1"/>
  <c r="R6" i="43"/>
  <c r="AH6" i="43" s="1"/>
  <c r="S6" i="43"/>
  <c r="AI6" i="43" s="1"/>
  <c r="T6" i="43"/>
  <c r="AJ6" i="43" s="1"/>
  <c r="U6" i="43"/>
  <c r="AK6" i="43" s="1"/>
  <c r="R7" i="43"/>
  <c r="AH7" i="43" s="1"/>
  <c r="S7" i="43"/>
  <c r="AI7" i="43" s="1"/>
  <c r="T7" i="43"/>
  <c r="AJ7" i="43" s="1"/>
  <c r="U7" i="43"/>
  <c r="AK7" i="43" s="1"/>
  <c r="R8" i="43"/>
  <c r="AH8" i="43" s="1"/>
  <c r="S8" i="43"/>
  <c r="AI8" i="43" s="1"/>
  <c r="T8" i="43"/>
  <c r="AJ8" i="43" s="1"/>
  <c r="U8" i="43"/>
  <c r="AK8" i="43" s="1"/>
  <c r="R9" i="43"/>
  <c r="AH9" i="43" s="1"/>
  <c r="S9" i="43"/>
  <c r="AI9" i="43" s="1"/>
  <c r="T9" i="43"/>
  <c r="AJ9" i="43" s="1"/>
  <c r="U9" i="43"/>
  <c r="AK9" i="43" s="1"/>
  <c r="R10" i="43"/>
  <c r="AH10" i="43" s="1"/>
  <c r="S10" i="43"/>
  <c r="AI10" i="43" s="1"/>
  <c r="T10" i="43"/>
  <c r="AJ10" i="43" s="1"/>
  <c r="U10" i="43"/>
  <c r="AK10" i="43" s="1"/>
  <c r="R11" i="43"/>
  <c r="AH11" i="43" s="1"/>
  <c r="S11" i="43"/>
  <c r="AI11" i="43" s="1"/>
  <c r="T11" i="43"/>
  <c r="AJ11" i="43" s="1"/>
  <c r="U11" i="43"/>
  <c r="AK11" i="43" s="1"/>
  <c r="R12" i="43"/>
  <c r="AH12" i="43" s="1"/>
  <c r="S12" i="43"/>
  <c r="AI12" i="43" s="1"/>
  <c r="T12" i="43"/>
  <c r="AJ12" i="43" s="1"/>
  <c r="U12" i="43"/>
  <c r="AK12" i="43" s="1"/>
  <c r="R13" i="43"/>
  <c r="AH13" i="43" s="1"/>
  <c r="S13" i="43"/>
  <c r="AI13" i="43" s="1"/>
  <c r="T13" i="43"/>
  <c r="AJ13" i="43" s="1"/>
  <c r="U13" i="43"/>
  <c r="AK13" i="43" s="1"/>
  <c r="R14" i="43"/>
  <c r="AH14" i="43" s="1"/>
  <c r="S14" i="43"/>
  <c r="AI14" i="43" s="1"/>
  <c r="T14" i="43"/>
  <c r="AJ14" i="43" s="1"/>
  <c r="U14" i="43"/>
  <c r="AK14" i="43" s="1"/>
  <c r="R15" i="43"/>
  <c r="AH15" i="43" s="1"/>
  <c r="S15" i="43"/>
  <c r="AI15" i="43" s="1"/>
  <c r="T15" i="43"/>
  <c r="AJ15" i="43" s="1"/>
  <c r="U15" i="43"/>
  <c r="AK15" i="43" s="1"/>
  <c r="R16" i="43"/>
  <c r="AH16" i="43" s="1"/>
  <c r="S16" i="43"/>
  <c r="AI16" i="43" s="1"/>
  <c r="T16" i="43"/>
  <c r="AJ16" i="43" s="1"/>
  <c r="U16" i="43"/>
  <c r="AK16" i="43" s="1"/>
  <c r="R17" i="43"/>
  <c r="AH17" i="43" s="1"/>
  <c r="S17" i="43"/>
  <c r="AI17" i="43" s="1"/>
  <c r="T17" i="43"/>
  <c r="AJ17" i="43" s="1"/>
  <c r="U17" i="43"/>
  <c r="AK17" i="43" s="1"/>
  <c r="R18" i="43"/>
  <c r="AH18" i="43" s="1"/>
  <c r="S18" i="43"/>
  <c r="AI18" i="43" s="1"/>
  <c r="T18" i="43"/>
  <c r="AJ18" i="43" s="1"/>
  <c r="U18" i="43"/>
  <c r="AK18" i="43" s="1"/>
  <c r="R19" i="43"/>
  <c r="AH19" i="43" s="1"/>
  <c r="S19" i="43"/>
  <c r="AI19" i="43" s="1"/>
  <c r="T19" i="43"/>
  <c r="AJ19" i="43" s="1"/>
  <c r="U19" i="43"/>
  <c r="AK19" i="43" s="1"/>
  <c r="R20" i="43"/>
  <c r="AH20" i="43" s="1"/>
  <c r="S20" i="43"/>
  <c r="AI20" i="43" s="1"/>
  <c r="T20" i="43"/>
  <c r="AJ20" i="43" s="1"/>
  <c r="U20" i="43"/>
  <c r="AK20" i="43" s="1"/>
  <c r="R21" i="43"/>
  <c r="AH21" i="43" s="1"/>
  <c r="S21" i="43"/>
  <c r="AI21" i="43" s="1"/>
  <c r="T21" i="43"/>
  <c r="AJ21" i="43" s="1"/>
  <c r="U21" i="43"/>
  <c r="AK21" i="43" s="1"/>
  <c r="R22" i="43"/>
  <c r="AH22" i="43" s="1"/>
  <c r="S22" i="43"/>
  <c r="AI22" i="43" s="1"/>
  <c r="T22" i="43"/>
  <c r="AJ22" i="43" s="1"/>
  <c r="U22" i="43"/>
  <c r="AK22" i="43" s="1"/>
  <c r="R23" i="43"/>
  <c r="AH23" i="43" s="1"/>
  <c r="S23" i="43"/>
  <c r="AI23" i="43" s="1"/>
  <c r="T23" i="43"/>
  <c r="AJ23" i="43" s="1"/>
  <c r="U23" i="43"/>
  <c r="AK23" i="43" s="1"/>
  <c r="R24" i="43"/>
  <c r="AH24" i="43" s="1"/>
  <c r="S24" i="43"/>
  <c r="AI24" i="43" s="1"/>
  <c r="T24" i="43"/>
  <c r="AJ24" i="43" s="1"/>
  <c r="U24" i="43"/>
  <c r="AK24" i="43" s="1"/>
  <c r="R25" i="43"/>
  <c r="AH25" i="43" s="1"/>
  <c r="S25" i="43"/>
  <c r="AI25" i="43" s="1"/>
  <c r="T25" i="43"/>
  <c r="AJ25" i="43" s="1"/>
  <c r="U25" i="43"/>
  <c r="AK25" i="43" s="1"/>
  <c r="R26" i="43"/>
  <c r="AH26" i="43" s="1"/>
  <c r="S26" i="43"/>
  <c r="AI26" i="43" s="1"/>
  <c r="T26" i="43"/>
  <c r="AJ26" i="43" s="1"/>
  <c r="U26" i="43"/>
  <c r="AK26" i="43" s="1"/>
  <c r="R27" i="43"/>
  <c r="AH27" i="43" s="1"/>
  <c r="S27" i="43"/>
  <c r="AI27" i="43" s="1"/>
  <c r="T27" i="43"/>
  <c r="AJ27" i="43" s="1"/>
  <c r="U27" i="43"/>
  <c r="AK27" i="43" s="1"/>
  <c r="R28" i="43"/>
  <c r="AH28" i="43" s="1"/>
  <c r="S28" i="43"/>
  <c r="AI28" i="43" s="1"/>
  <c r="T28" i="43"/>
  <c r="AJ28" i="43" s="1"/>
  <c r="U28" i="43"/>
  <c r="AK28" i="43" s="1"/>
  <c r="R29" i="43"/>
  <c r="AH29" i="43" s="1"/>
  <c r="S29" i="43"/>
  <c r="AI29" i="43" s="1"/>
  <c r="T29" i="43"/>
  <c r="AJ29" i="43" s="1"/>
  <c r="U29" i="43"/>
  <c r="AK29" i="43" s="1"/>
  <c r="R30" i="43"/>
  <c r="AH30" i="43" s="1"/>
  <c r="S30" i="43"/>
  <c r="AI30" i="43" s="1"/>
  <c r="T30" i="43"/>
  <c r="AJ30" i="43" s="1"/>
  <c r="U30" i="43"/>
  <c r="AK30" i="43" s="1"/>
  <c r="R31" i="43"/>
  <c r="AH31" i="43" s="1"/>
  <c r="S31" i="43"/>
  <c r="AI31" i="43" s="1"/>
  <c r="T31" i="43"/>
  <c r="AJ31" i="43" s="1"/>
  <c r="U31" i="43"/>
  <c r="AK31" i="43" s="1"/>
  <c r="R32" i="43"/>
  <c r="AH32" i="43" s="1"/>
  <c r="S32" i="43"/>
  <c r="AI32" i="43" s="1"/>
  <c r="T32" i="43"/>
  <c r="AJ32" i="43" s="1"/>
  <c r="U32" i="43"/>
  <c r="AK32" i="43" s="1"/>
  <c r="R33" i="43"/>
  <c r="AH33" i="43" s="1"/>
  <c r="S33" i="43"/>
  <c r="AI33" i="43" s="1"/>
  <c r="T33" i="43"/>
  <c r="AJ33" i="43" s="1"/>
  <c r="U33" i="43"/>
  <c r="AK33" i="43" s="1"/>
  <c r="R34" i="43"/>
  <c r="AH34" i="43" s="1"/>
  <c r="S34" i="43"/>
  <c r="AI34" i="43" s="1"/>
  <c r="T34" i="43"/>
  <c r="AJ34" i="43" s="1"/>
  <c r="U34" i="43"/>
  <c r="AK34" i="43" s="1"/>
  <c r="R35" i="43"/>
  <c r="AH35" i="43" s="1"/>
  <c r="S35" i="43"/>
  <c r="AI35" i="43" s="1"/>
  <c r="T35" i="43"/>
  <c r="AJ35" i="43" s="1"/>
  <c r="U35" i="43"/>
  <c r="AK35" i="43" s="1"/>
  <c r="R36" i="43"/>
  <c r="AH36" i="43" s="1"/>
  <c r="S36" i="43"/>
  <c r="AI36" i="43" s="1"/>
  <c r="T36" i="43"/>
  <c r="AJ36" i="43" s="1"/>
  <c r="U36" i="43"/>
  <c r="AK36" i="43" s="1"/>
  <c r="R37" i="43"/>
  <c r="AH37" i="43" s="1"/>
  <c r="S37" i="43"/>
  <c r="AI37" i="43" s="1"/>
  <c r="T37" i="43"/>
  <c r="AJ37" i="43" s="1"/>
  <c r="U37" i="43"/>
  <c r="AK37" i="43" s="1"/>
  <c r="R38" i="43"/>
  <c r="AH38" i="43" s="1"/>
  <c r="S38" i="43"/>
  <c r="AI38" i="43" s="1"/>
  <c r="T38" i="43"/>
  <c r="AJ38" i="43" s="1"/>
  <c r="U38" i="43"/>
  <c r="AK38" i="43" s="1"/>
  <c r="R39" i="43"/>
  <c r="AH39" i="43" s="1"/>
  <c r="S39" i="43"/>
  <c r="AI39" i="43" s="1"/>
  <c r="T39" i="43"/>
  <c r="AJ39" i="43" s="1"/>
  <c r="U39" i="43"/>
  <c r="AK39" i="43" s="1"/>
  <c r="R40" i="43"/>
  <c r="AH40" i="43" s="1"/>
  <c r="S40" i="43"/>
  <c r="AI40" i="43" s="1"/>
  <c r="T40" i="43"/>
  <c r="AJ40" i="43" s="1"/>
  <c r="U40" i="43"/>
  <c r="AK40" i="43" s="1"/>
  <c r="R41" i="43"/>
  <c r="AH41" i="43" s="1"/>
  <c r="S41" i="43"/>
  <c r="AI41" i="43" s="1"/>
  <c r="T41" i="43"/>
  <c r="AJ41" i="43" s="1"/>
  <c r="U41" i="43"/>
  <c r="AK41" i="43" s="1"/>
  <c r="R42" i="43"/>
  <c r="AH42" i="43" s="1"/>
  <c r="S42" i="43"/>
  <c r="AI42" i="43" s="1"/>
  <c r="T42" i="43"/>
  <c r="AJ42" i="43" s="1"/>
  <c r="U42" i="43"/>
  <c r="AK42" i="43" s="1"/>
  <c r="R43" i="43"/>
  <c r="AH43" i="43" s="1"/>
  <c r="S43" i="43"/>
  <c r="AI43" i="43" s="1"/>
  <c r="T43" i="43"/>
  <c r="AJ43" i="43" s="1"/>
  <c r="U43" i="43"/>
  <c r="AK43" i="43" s="1"/>
  <c r="R44" i="43"/>
  <c r="AH44" i="43" s="1"/>
  <c r="S44" i="43"/>
  <c r="AI44" i="43" s="1"/>
  <c r="T44" i="43"/>
  <c r="AJ44" i="43" s="1"/>
  <c r="U44" i="43"/>
  <c r="AK44" i="43" s="1"/>
  <c r="R45" i="43"/>
  <c r="AH45" i="43" s="1"/>
  <c r="S45" i="43"/>
  <c r="AI45" i="43" s="1"/>
  <c r="T45" i="43"/>
  <c r="AJ45" i="43" s="1"/>
  <c r="U45" i="43"/>
  <c r="AK45" i="43" s="1"/>
  <c r="R46" i="43"/>
  <c r="AH46" i="43" s="1"/>
  <c r="S46" i="43"/>
  <c r="AI46" i="43" s="1"/>
  <c r="T46" i="43"/>
  <c r="AJ46" i="43" s="1"/>
  <c r="U46" i="43"/>
  <c r="AK46" i="43" s="1"/>
  <c r="R47" i="43"/>
  <c r="AH47" i="43" s="1"/>
  <c r="S47" i="43"/>
  <c r="AI47" i="43" s="1"/>
  <c r="T47" i="43"/>
  <c r="AJ47" i="43" s="1"/>
  <c r="U47" i="43"/>
  <c r="AK47" i="43" s="1"/>
  <c r="R48" i="43"/>
  <c r="AH48" i="43" s="1"/>
  <c r="S48" i="43"/>
  <c r="AI48" i="43" s="1"/>
  <c r="T48" i="43"/>
  <c r="AJ48" i="43" s="1"/>
  <c r="U48" i="43"/>
  <c r="AK48" i="43" s="1"/>
  <c r="R49" i="43"/>
  <c r="AH49" i="43" s="1"/>
  <c r="S49" i="43"/>
  <c r="AI49" i="43" s="1"/>
  <c r="T49" i="43"/>
  <c r="AJ49" i="43" s="1"/>
  <c r="U49" i="43"/>
  <c r="AK49" i="43" s="1"/>
  <c r="R50" i="43"/>
  <c r="AH50" i="43" s="1"/>
  <c r="S50" i="43"/>
  <c r="AI50" i="43" s="1"/>
  <c r="T50" i="43"/>
  <c r="AJ50" i="43" s="1"/>
  <c r="U50" i="43"/>
  <c r="AK50" i="43" s="1"/>
  <c r="R51" i="43"/>
  <c r="AH51" i="43" s="1"/>
  <c r="S51" i="43"/>
  <c r="AI51" i="43" s="1"/>
  <c r="T51" i="43"/>
  <c r="AJ51" i="43" s="1"/>
  <c r="U51" i="43"/>
  <c r="AK51" i="43" s="1"/>
  <c r="R52" i="43"/>
  <c r="AH52" i="43" s="1"/>
  <c r="S52" i="43"/>
  <c r="AI52" i="43" s="1"/>
  <c r="T52" i="43"/>
  <c r="AJ52" i="43" s="1"/>
  <c r="U52" i="43"/>
  <c r="AK52" i="43" s="1"/>
  <c r="R53" i="43"/>
  <c r="AH53" i="43" s="1"/>
  <c r="S53" i="43"/>
  <c r="AI53" i="43" s="1"/>
  <c r="T53" i="43"/>
  <c r="AJ53" i="43" s="1"/>
  <c r="U53" i="43"/>
  <c r="AK53" i="43" s="1"/>
  <c r="R54" i="43"/>
  <c r="AH54" i="43" s="1"/>
  <c r="S54" i="43"/>
  <c r="AI54" i="43" s="1"/>
  <c r="T54" i="43"/>
  <c r="AJ54" i="43" s="1"/>
  <c r="U54" i="43"/>
  <c r="AK54" i="43" s="1"/>
  <c r="R55" i="43"/>
  <c r="AH55" i="43" s="1"/>
  <c r="S55" i="43"/>
  <c r="AI55" i="43" s="1"/>
  <c r="T55" i="43"/>
  <c r="AJ55" i="43" s="1"/>
  <c r="U55" i="43"/>
  <c r="AK55" i="43" s="1"/>
  <c r="R56" i="43"/>
  <c r="AH56" i="43" s="1"/>
  <c r="S56" i="43"/>
  <c r="AI56" i="43" s="1"/>
  <c r="T56" i="43"/>
  <c r="AJ56" i="43" s="1"/>
  <c r="U56" i="43"/>
  <c r="AK56" i="43" s="1"/>
  <c r="R57" i="43"/>
  <c r="AH57" i="43" s="1"/>
  <c r="S57" i="43"/>
  <c r="AI57" i="43" s="1"/>
  <c r="T57" i="43"/>
  <c r="AJ57" i="43" s="1"/>
  <c r="U57" i="43"/>
  <c r="AK57" i="43" s="1"/>
  <c r="R58" i="43"/>
  <c r="AH58" i="43" s="1"/>
  <c r="S58" i="43"/>
  <c r="AI58" i="43" s="1"/>
  <c r="T58" i="43"/>
  <c r="AJ58" i="43" s="1"/>
  <c r="U58" i="43"/>
  <c r="AK58" i="43" s="1"/>
  <c r="R59" i="43"/>
  <c r="AH59" i="43" s="1"/>
  <c r="S59" i="43"/>
  <c r="AI59" i="43" s="1"/>
  <c r="T59" i="43"/>
  <c r="AJ59" i="43" s="1"/>
  <c r="U59" i="43"/>
  <c r="AK59" i="43" s="1"/>
  <c r="R60" i="43"/>
  <c r="AH60" i="43" s="1"/>
  <c r="S60" i="43"/>
  <c r="AI60" i="43" s="1"/>
  <c r="T60" i="43"/>
  <c r="AJ60" i="43" s="1"/>
  <c r="U60" i="43"/>
  <c r="AK60" i="43" s="1"/>
  <c r="R61" i="43"/>
  <c r="AH61" i="43" s="1"/>
  <c r="S61" i="43"/>
  <c r="AI61" i="43" s="1"/>
  <c r="T61" i="43"/>
  <c r="AJ61" i="43" s="1"/>
  <c r="U61" i="43"/>
  <c r="AK61" i="43" s="1"/>
  <c r="R62" i="43"/>
  <c r="AH62" i="43" s="1"/>
  <c r="S62" i="43"/>
  <c r="AI62" i="43" s="1"/>
  <c r="T62" i="43"/>
  <c r="AJ62" i="43" s="1"/>
  <c r="U62" i="43"/>
  <c r="AK62" i="43" s="1"/>
  <c r="R63" i="43"/>
  <c r="AH63" i="43" s="1"/>
  <c r="S63" i="43"/>
  <c r="AI63" i="43" s="1"/>
  <c r="T63" i="43"/>
  <c r="AJ63" i="43" s="1"/>
  <c r="U63" i="43"/>
  <c r="AK63" i="43" s="1"/>
  <c r="R64" i="43"/>
  <c r="AH64" i="43" s="1"/>
  <c r="S64" i="43"/>
  <c r="AI64" i="43" s="1"/>
  <c r="T64" i="43"/>
  <c r="AJ64" i="43" s="1"/>
  <c r="U64" i="43"/>
  <c r="AK64" i="43" s="1"/>
  <c r="R65" i="43"/>
  <c r="AH65" i="43" s="1"/>
  <c r="S65" i="43"/>
  <c r="AI65" i="43" s="1"/>
  <c r="T65" i="43"/>
  <c r="AJ65" i="43" s="1"/>
  <c r="U65" i="43"/>
  <c r="AK65" i="43" s="1"/>
  <c r="R66" i="43"/>
  <c r="AH66" i="43" s="1"/>
  <c r="S66" i="43"/>
  <c r="AI66" i="43" s="1"/>
  <c r="T66" i="43"/>
  <c r="AJ66" i="43" s="1"/>
  <c r="U66" i="43"/>
  <c r="AK66" i="43" s="1"/>
  <c r="R67" i="43"/>
  <c r="AH67" i="43" s="1"/>
  <c r="S67" i="43"/>
  <c r="AI67" i="43" s="1"/>
  <c r="T67" i="43"/>
  <c r="AJ67" i="43" s="1"/>
  <c r="U67" i="43"/>
  <c r="AK67" i="43" s="1"/>
  <c r="R68" i="43"/>
  <c r="AH68" i="43" s="1"/>
  <c r="S68" i="43"/>
  <c r="AI68" i="43" s="1"/>
  <c r="T68" i="43"/>
  <c r="AJ68" i="43" s="1"/>
  <c r="U68" i="43"/>
  <c r="AK68" i="43" s="1"/>
  <c r="R69" i="43"/>
  <c r="AH69" i="43" s="1"/>
  <c r="S69" i="43"/>
  <c r="AI69" i="43" s="1"/>
  <c r="T69" i="43"/>
  <c r="AJ69" i="43" s="1"/>
  <c r="U69" i="43"/>
  <c r="AK69" i="43" s="1"/>
  <c r="R70" i="43"/>
  <c r="AH70" i="43" s="1"/>
  <c r="S70" i="43"/>
  <c r="AI70" i="43" s="1"/>
  <c r="T70" i="43"/>
  <c r="AJ70" i="43" s="1"/>
  <c r="U70" i="43"/>
  <c r="AK70" i="43" s="1"/>
  <c r="R71" i="43"/>
  <c r="AH71" i="43" s="1"/>
  <c r="S71" i="43"/>
  <c r="AI71" i="43" s="1"/>
  <c r="T71" i="43"/>
  <c r="AJ71" i="43" s="1"/>
  <c r="U71" i="43"/>
  <c r="AK71" i="43" s="1"/>
  <c r="R72" i="43"/>
  <c r="AH72" i="43" s="1"/>
  <c r="S72" i="43"/>
  <c r="AI72" i="43" s="1"/>
  <c r="T72" i="43"/>
  <c r="AJ72" i="43" s="1"/>
  <c r="U72" i="43"/>
  <c r="AK72" i="43" s="1"/>
  <c r="R73" i="43"/>
  <c r="AH73" i="43" s="1"/>
  <c r="S73" i="43"/>
  <c r="AI73" i="43" s="1"/>
  <c r="T73" i="43"/>
  <c r="AJ73" i="43" s="1"/>
  <c r="U73" i="43"/>
  <c r="AK73" i="43" s="1"/>
  <c r="R74" i="43"/>
  <c r="AH74" i="43" s="1"/>
  <c r="S74" i="43"/>
  <c r="AI74" i="43" s="1"/>
  <c r="T74" i="43"/>
  <c r="AJ74" i="43" s="1"/>
  <c r="U74" i="43"/>
  <c r="AK74" i="43" s="1"/>
  <c r="R75" i="43"/>
  <c r="AH75" i="43" s="1"/>
  <c r="S75" i="43"/>
  <c r="AI75" i="43" s="1"/>
  <c r="T75" i="43"/>
  <c r="AJ75" i="43" s="1"/>
  <c r="U75" i="43"/>
  <c r="AK75" i="43" s="1"/>
  <c r="R76" i="43"/>
  <c r="AH76" i="43" s="1"/>
  <c r="S76" i="43"/>
  <c r="AI76" i="43" s="1"/>
  <c r="T76" i="43"/>
  <c r="AJ76" i="43" s="1"/>
  <c r="U76" i="43"/>
  <c r="AK76" i="43" s="1"/>
  <c r="R77" i="43"/>
  <c r="AH77" i="43" s="1"/>
  <c r="S77" i="43"/>
  <c r="AI77" i="43" s="1"/>
  <c r="T77" i="43"/>
  <c r="AJ77" i="43" s="1"/>
  <c r="U77" i="43"/>
  <c r="AK77" i="43" s="1"/>
  <c r="R78" i="43"/>
  <c r="AH78" i="43" s="1"/>
  <c r="S78" i="43"/>
  <c r="AI78" i="43" s="1"/>
  <c r="T78" i="43"/>
  <c r="AJ78" i="43" s="1"/>
  <c r="U78" i="43"/>
  <c r="AK78" i="43" s="1"/>
  <c r="R79" i="43"/>
  <c r="AH79" i="43" s="1"/>
  <c r="S79" i="43"/>
  <c r="AI79" i="43" s="1"/>
  <c r="T79" i="43"/>
  <c r="AJ79" i="43" s="1"/>
  <c r="U79" i="43"/>
  <c r="AK79" i="43" s="1"/>
  <c r="R80" i="43"/>
  <c r="AH80" i="43" s="1"/>
  <c r="S80" i="43"/>
  <c r="AI80" i="43" s="1"/>
  <c r="T80" i="43"/>
  <c r="AJ80" i="43" s="1"/>
  <c r="U80" i="43"/>
  <c r="AK80" i="43" s="1"/>
  <c r="R81" i="43"/>
  <c r="AH81" i="43" s="1"/>
  <c r="S81" i="43"/>
  <c r="AI81" i="43" s="1"/>
  <c r="T81" i="43"/>
  <c r="AJ81" i="43" s="1"/>
  <c r="U81" i="43"/>
  <c r="AK81" i="43" s="1"/>
  <c r="R82" i="43"/>
  <c r="AH82" i="43" s="1"/>
  <c r="S82" i="43"/>
  <c r="AI82" i="43" s="1"/>
  <c r="T82" i="43"/>
  <c r="AJ82" i="43" s="1"/>
  <c r="U82" i="43"/>
  <c r="AK82" i="43" s="1"/>
  <c r="R83" i="43"/>
  <c r="AH83" i="43" s="1"/>
  <c r="S83" i="43"/>
  <c r="AI83" i="43" s="1"/>
  <c r="T83" i="43"/>
  <c r="AJ83" i="43" s="1"/>
  <c r="U83" i="43"/>
  <c r="AK83" i="43" s="1"/>
  <c r="R84" i="43"/>
  <c r="AH84" i="43" s="1"/>
  <c r="S84" i="43"/>
  <c r="AI84" i="43" s="1"/>
  <c r="T84" i="43"/>
  <c r="AJ84" i="43" s="1"/>
  <c r="U84" i="43"/>
  <c r="AK84" i="43" s="1"/>
  <c r="R85" i="43"/>
  <c r="AH85" i="43" s="1"/>
  <c r="S85" i="43"/>
  <c r="AI85" i="43" s="1"/>
  <c r="T85" i="43"/>
  <c r="AJ85" i="43" s="1"/>
  <c r="U85" i="43"/>
  <c r="AK85" i="43" s="1"/>
  <c r="R86" i="43"/>
  <c r="AH86" i="43" s="1"/>
  <c r="S86" i="43"/>
  <c r="AI86" i="43" s="1"/>
  <c r="T86" i="43"/>
  <c r="AJ86" i="43" s="1"/>
  <c r="U86" i="43"/>
  <c r="AK86" i="43" s="1"/>
  <c r="R87" i="43"/>
  <c r="AH87" i="43" s="1"/>
  <c r="S87" i="43"/>
  <c r="AI87" i="43" s="1"/>
  <c r="T87" i="43"/>
  <c r="AJ87" i="43" s="1"/>
  <c r="U87" i="43"/>
  <c r="AK87" i="43" s="1"/>
  <c r="R88" i="43"/>
  <c r="AH88" i="43" s="1"/>
  <c r="S88" i="43"/>
  <c r="AI88" i="43" s="1"/>
  <c r="T88" i="43"/>
  <c r="AJ88" i="43" s="1"/>
  <c r="U88" i="43"/>
  <c r="AK88" i="43" s="1"/>
  <c r="R89" i="43"/>
  <c r="AH89" i="43" s="1"/>
  <c r="S89" i="43"/>
  <c r="AI89" i="43" s="1"/>
  <c r="T89" i="43"/>
  <c r="AJ89" i="43" s="1"/>
  <c r="U89" i="43"/>
  <c r="AK89" i="43" s="1"/>
  <c r="R90" i="43"/>
  <c r="AH90" i="43" s="1"/>
  <c r="S90" i="43"/>
  <c r="AI90" i="43" s="1"/>
  <c r="T90" i="43"/>
  <c r="AJ90" i="43" s="1"/>
  <c r="U90" i="43"/>
  <c r="AK90" i="43" s="1"/>
  <c r="R91" i="43"/>
  <c r="AH91" i="43" s="1"/>
  <c r="S91" i="43"/>
  <c r="AI91" i="43" s="1"/>
  <c r="T91" i="43"/>
  <c r="AJ91" i="43" s="1"/>
  <c r="U91" i="43"/>
  <c r="AK91" i="43" s="1"/>
  <c r="R92" i="43"/>
  <c r="AH92" i="43" s="1"/>
  <c r="S92" i="43"/>
  <c r="AI92" i="43" s="1"/>
  <c r="T92" i="43"/>
  <c r="AJ92" i="43" s="1"/>
  <c r="U92" i="43"/>
  <c r="AK92" i="43" s="1"/>
  <c r="R6" i="44"/>
  <c r="AH6" i="44" s="1"/>
  <c r="T6" i="44"/>
  <c r="AJ6" i="44" s="1"/>
  <c r="R7" i="44"/>
  <c r="AH7" i="44" s="1"/>
  <c r="T7" i="44"/>
  <c r="AJ7" i="44" s="1"/>
  <c r="R8" i="44"/>
  <c r="AH8" i="44" s="1"/>
  <c r="T8" i="44"/>
  <c r="AJ8" i="44" s="1"/>
  <c r="R9" i="44"/>
  <c r="AH9" i="44" s="1"/>
  <c r="T9" i="44"/>
  <c r="AJ9" i="44" s="1"/>
  <c r="R10" i="44"/>
  <c r="AH10" i="44" s="1"/>
  <c r="T10" i="44"/>
  <c r="AJ10" i="44" s="1"/>
  <c r="R11" i="44"/>
  <c r="AH11" i="44" s="1"/>
  <c r="T11" i="44"/>
  <c r="AJ11" i="44" s="1"/>
  <c r="R12" i="44"/>
  <c r="AH12" i="44" s="1"/>
  <c r="T12" i="44"/>
  <c r="AJ12" i="44" s="1"/>
  <c r="R13" i="44"/>
  <c r="AH13" i="44" s="1"/>
  <c r="T13" i="44"/>
  <c r="AJ13" i="44" s="1"/>
  <c r="R14" i="44"/>
  <c r="AH14" i="44" s="1"/>
  <c r="T14" i="44"/>
  <c r="AJ14" i="44" s="1"/>
  <c r="R15" i="44"/>
  <c r="AH15" i="44" s="1"/>
  <c r="T15" i="44"/>
  <c r="AJ15" i="44" s="1"/>
  <c r="R16" i="44"/>
  <c r="AH16" i="44" s="1"/>
  <c r="T16" i="44"/>
  <c r="AJ16" i="44" s="1"/>
  <c r="R17" i="44"/>
  <c r="AH17" i="44" s="1"/>
  <c r="T17" i="44"/>
  <c r="AJ17" i="44" s="1"/>
  <c r="R18" i="44"/>
  <c r="AH18" i="44" s="1"/>
  <c r="T18" i="44"/>
  <c r="AJ18" i="44" s="1"/>
  <c r="R19" i="44"/>
  <c r="AH19" i="44" s="1"/>
  <c r="T19" i="44"/>
  <c r="AJ19" i="44" s="1"/>
  <c r="R20" i="44"/>
  <c r="AH20" i="44" s="1"/>
  <c r="T20" i="44"/>
  <c r="AJ20" i="44" s="1"/>
  <c r="R21" i="44"/>
  <c r="AH21" i="44" s="1"/>
  <c r="T21" i="44"/>
  <c r="AJ21" i="44" s="1"/>
  <c r="R22" i="44"/>
  <c r="AH22" i="44" s="1"/>
  <c r="T22" i="44"/>
  <c r="AJ22" i="44" s="1"/>
  <c r="R23" i="44"/>
  <c r="AH23" i="44" s="1"/>
  <c r="T23" i="44"/>
  <c r="AJ23" i="44" s="1"/>
  <c r="R24" i="44"/>
  <c r="AH24" i="44" s="1"/>
  <c r="T24" i="44"/>
  <c r="AJ24" i="44" s="1"/>
  <c r="R25" i="44"/>
  <c r="AH25" i="44" s="1"/>
  <c r="T25" i="44"/>
  <c r="AJ25" i="44" s="1"/>
  <c r="R26" i="44"/>
  <c r="AH26" i="44" s="1"/>
  <c r="T26" i="44"/>
  <c r="AJ26" i="44" s="1"/>
  <c r="R27" i="44"/>
  <c r="AH27" i="44" s="1"/>
  <c r="T27" i="44"/>
  <c r="AJ27" i="44" s="1"/>
  <c r="R28" i="44"/>
  <c r="AH28" i="44" s="1"/>
  <c r="T28" i="44"/>
  <c r="AJ28" i="44" s="1"/>
  <c r="R29" i="44"/>
  <c r="AH29" i="44" s="1"/>
  <c r="T29" i="44"/>
  <c r="AJ29" i="44" s="1"/>
  <c r="R30" i="44"/>
  <c r="AH30" i="44" s="1"/>
  <c r="T30" i="44"/>
  <c r="AJ30" i="44" s="1"/>
  <c r="R31" i="44"/>
  <c r="AH31" i="44" s="1"/>
  <c r="T31" i="44"/>
  <c r="AJ31" i="44" s="1"/>
  <c r="R32" i="44"/>
  <c r="AH32" i="44" s="1"/>
  <c r="T32" i="44"/>
  <c r="AJ32" i="44" s="1"/>
  <c r="R33" i="44"/>
  <c r="AH33" i="44" s="1"/>
  <c r="T33" i="44"/>
  <c r="AJ33" i="44" s="1"/>
  <c r="R34" i="44"/>
  <c r="AH34" i="44" s="1"/>
  <c r="T34" i="44"/>
  <c r="AJ34" i="44" s="1"/>
  <c r="R35" i="44"/>
  <c r="AH35" i="44" s="1"/>
  <c r="T35" i="44"/>
  <c r="AJ35" i="44" s="1"/>
  <c r="R36" i="44"/>
  <c r="AH36" i="44" s="1"/>
  <c r="T36" i="44"/>
  <c r="AJ36" i="44" s="1"/>
  <c r="R37" i="44"/>
  <c r="AH37" i="44" s="1"/>
  <c r="T37" i="44"/>
  <c r="AJ37" i="44" s="1"/>
  <c r="R38" i="44"/>
  <c r="AH38" i="44" s="1"/>
  <c r="T38" i="44"/>
  <c r="AJ38" i="44" s="1"/>
  <c r="R39" i="44"/>
  <c r="AH39" i="44" s="1"/>
  <c r="T39" i="44"/>
  <c r="AJ39" i="44" s="1"/>
  <c r="R40" i="44"/>
  <c r="AH40" i="44" s="1"/>
  <c r="T40" i="44"/>
  <c r="AJ40" i="44" s="1"/>
  <c r="R41" i="44"/>
  <c r="AH41" i="44" s="1"/>
  <c r="T41" i="44"/>
  <c r="AJ41" i="44" s="1"/>
  <c r="R42" i="44"/>
  <c r="AH42" i="44" s="1"/>
  <c r="T42" i="44"/>
  <c r="AJ42" i="44" s="1"/>
  <c r="R43" i="44"/>
  <c r="AH43" i="44" s="1"/>
  <c r="T43" i="44"/>
  <c r="AJ43" i="44" s="1"/>
  <c r="R44" i="44"/>
  <c r="AH44" i="44" s="1"/>
  <c r="T44" i="44"/>
  <c r="AJ44" i="44" s="1"/>
  <c r="R45" i="44"/>
  <c r="AH45" i="44" s="1"/>
  <c r="T45" i="44"/>
  <c r="AJ45" i="44" s="1"/>
  <c r="R46" i="44"/>
  <c r="AH46" i="44" s="1"/>
  <c r="T46" i="44"/>
  <c r="AJ46" i="44" s="1"/>
  <c r="R47" i="44"/>
  <c r="AH47" i="44" s="1"/>
  <c r="T47" i="44"/>
  <c r="AJ47" i="44" s="1"/>
  <c r="R48" i="44"/>
  <c r="AH48" i="44" s="1"/>
  <c r="T48" i="44"/>
  <c r="AJ48" i="44" s="1"/>
  <c r="R49" i="44"/>
  <c r="AH49" i="44" s="1"/>
  <c r="T49" i="44"/>
  <c r="AJ49" i="44" s="1"/>
  <c r="R50" i="44"/>
  <c r="AH50" i="44" s="1"/>
  <c r="T50" i="44"/>
  <c r="AJ50" i="44" s="1"/>
  <c r="R51" i="44"/>
  <c r="AH51" i="44" s="1"/>
  <c r="T51" i="44"/>
  <c r="AJ51" i="44" s="1"/>
  <c r="R52" i="44"/>
  <c r="AH52" i="44" s="1"/>
  <c r="T52" i="44"/>
  <c r="AJ52" i="44" s="1"/>
  <c r="R53" i="44"/>
  <c r="AH53" i="44" s="1"/>
  <c r="T53" i="44"/>
  <c r="AJ53" i="44" s="1"/>
  <c r="R54" i="44"/>
  <c r="AH54" i="44" s="1"/>
  <c r="T54" i="44"/>
  <c r="AJ54" i="44" s="1"/>
  <c r="R55" i="44"/>
  <c r="AH55" i="44" s="1"/>
  <c r="T55" i="44"/>
  <c r="AJ55" i="44" s="1"/>
  <c r="R56" i="44"/>
  <c r="AH56" i="44" s="1"/>
  <c r="T56" i="44"/>
  <c r="AJ56" i="44" s="1"/>
  <c r="R57" i="44"/>
  <c r="AH57" i="44" s="1"/>
  <c r="T57" i="44"/>
  <c r="AJ57" i="44" s="1"/>
  <c r="R58" i="44"/>
  <c r="AH58" i="44" s="1"/>
  <c r="T58" i="44"/>
  <c r="AJ58" i="44" s="1"/>
  <c r="R59" i="44"/>
  <c r="AH59" i="44" s="1"/>
  <c r="T59" i="44"/>
  <c r="AJ59" i="44" s="1"/>
  <c r="R60" i="44"/>
  <c r="AH60" i="44" s="1"/>
  <c r="T60" i="44"/>
  <c r="AJ60" i="44" s="1"/>
  <c r="R61" i="44"/>
  <c r="AH61" i="44" s="1"/>
  <c r="T61" i="44"/>
  <c r="AJ61" i="44" s="1"/>
  <c r="R62" i="44"/>
  <c r="AH62" i="44" s="1"/>
  <c r="T62" i="44"/>
  <c r="AJ62" i="44" s="1"/>
  <c r="R63" i="44"/>
  <c r="AH63" i="44" s="1"/>
  <c r="T63" i="44"/>
  <c r="AJ63" i="44" s="1"/>
  <c r="R64" i="44"/>
  <c r="AH64" i="44" s="1"/>
  <c r="T64" i="44"/>
  <c r="AJ64" i="44" s="1"/>
  <c r="R65" i="44"/>
  <c r="AH65" i="44" s="1"/>
  <c r="T65" i="44"/>
  <c r="AJ65" i="44" s="1"/>
  <c r="R66" i="44"/>
  <c r="AH66" i="44" s="1"/>
  <c r="T66" i="44"/>
  <c r="AJ66" i="44" s="1"/>
  <c r="R67" i="44"/>
  <c r="AH67" i="44" s="1"/>
  <c r="T67" i="44"/>
  <c r="AJ67" i="44" s="1"/>
  <c r="R68" i="44"/>
  <c r="AH68" i="44" s="1"/>
  <c r="T68" i="44"/>
  <c r="AJ68" i="44" s="1"/>
  <c r="R69" i="44"/>
  <c r="AH69" i="44" s="1"/>
  <c r="T69" i="44"/>
  <c r="AJ69" i="44" s="1"/>
  <c r="R70" i="44"/>
  <c r="AH70" i="44" s="1"/>
  <c r="T70" i="44"/>
  <c r="AJ70" i="44" s="1"/>
  <c r="R71" i="44"/>
  <c r="AH71" i="44" s="1"/>
  <c r="T71" i="44"/>
  <c r="AJ71" i="44" s="1"/>
  <c r="R72" i="44"/>
  <c r="AH72" i="44" s="1"/>
  <c r="T72" i="44"/>
  <c r="AJ72" i="44" s="1"/>
  <c r="R73" i="44"/>
  <c r="AH73" i="44" s="1"/>
  <c r="T73" i="44"/>
  <c r="AJ73" i="44" s="1"/>
  <c r="R74" i="44"/>
  <c r="AH74" i="44" s="1"/>
  <c r="T74" i="44"/>
  <c r="AJ74" i="44" s="1"/>
  <c r="R75" i="44"/>
  <c r="AH75" i="44" s="1"/>
  <c r="T75" i="44"/>
  <c r="AJ75" i="44" s="1"/>
  <c r="R76" i="44"/>
  <c r="AH76" i="44" s="1"/>
  <c r="T76" i="44"/>
  <c r="AJ76" i="44" s="1"/>
  <c r="R77" i="44"/>
  <c r="AH77" i="44" s="1"/>
  <c r="T77" i="44"/>
  <c r="AJ77" i="44" s="1"/>
  <c r="R78" i="44"/>
  <c r="AH78" i="44" s="1"/>
  <c r="T78" i="44"/>
  <c r="AJ78" i="44" s="1"/>
  <c r="R79" i="44"/>
  <c r="AH79" i="44" s="1"/>
  <c r="T79" i="44"/>
  <c r="AJ79" i="44" s="1"/>
  <c r="R80" i="44"/>
  <c r="AH80" i="44" s="1"/>
  <c r="T80" i="44"/>
  <c r="AJ80" i="44" s="1"/>
  <c r="R81" i="44"/>
  <c r="AH81" i="44" s="1"/>
  <c r="T81" i="44"/>
  <c r="AJ81" i="44" s="1"/>
  <c r="R82" i="44"/>
  <c r="AH82" i="44" s="1"/>
  <c r="T82" i="44"/>
  <c r="AJ82" i="44" s="1"/>
  <c r="R83" i="44"/>
  <c r="AH83" i="44" s="1"/>
  <c r="T83" i="44"/>
  <c r="AJ83" i="44" s="1"/>
  <c r="R84" i="44"/>
  <c r="AH84" i="44" s="1"/>
  <c r="T84" i="44"/>
  <c r="AJ84" i="44" s="1"/>
  <c r="R85" i="44"/>
  <c r="AH85" i="44" s="1"/>
  <c r="T85" i="44"/>
  <c r="AJ85" i="44" s="1"/>
  <c r="R86" i="44"/>
  <c r="AH86" i="44" s="1"/>
  <c r="T86" i="44"/>
  <c r="AJ86" i="44" s="1"/>
  <c r="R87" i="44"/>
  <c r="AH87" i="44" s="1"/>
  <c r="T87" i="44"/>
  <c r="AJ87" i="44" s="1"/>
  <c r="R88" i="44"/>
  <c r="AH88" i="44" s="1"/>
  <c r="T88" i="44"/>
  <c r="AJ88" i="44" s="1"/>
  <c r="R89" i="44"/>
  <c r="AH89" i="44" s="1"/>
  <c r="T89" i="44"/>
  <c r="AJ89" i="44" s="1"/>
  <c r="R90" i="44"/>
  <c r="AH90" i="44" s="1"/>
  <c r="T90" i="44"/>
  <c r="AJ90" i="44" s="1"/>
  <c r="R91" i="44"/>
  <c r="AH91" i="44" s="1"/>
  <c r="T91" i="44"/>
  <c r="AJ91" i="44" s="1"/>
  <c r="R92" i="44"/>
  <c r="AH92" i="44" s="1"/>
  <c r="T92" i="44"/>
  <c r="AJ92" i="44" s="1"/>
  <c r="R6" i="45"/>
  <c r="AH6" i="45" s="1"/>
  <c r="S6" i="45"/>
  <c r="AI6" i="45" s="1"/>
  <c r="T6" i="45"/>
  <c r="AJ6" i="45" s="1"/>
  <c r="U6" i="45"/>
  <c r="AK6" i="45" s="1"/>
  <c r="R7" i="45"/>
  <c r="AH7" i="45" s="1"/>
  <c r="S7" i="45"/>
  <c r="AI7" i="45" s="1"/>
  <c r="T7" i="45"/>
  <c r="AJ7" i="45" s="1"/>
  <c r="U7" i="45"/>
  <c r="AK7" i="45" s="1"/>
  <c r="R8" i="45"/>
  <c r="AH8" i="45" s="1"/>
  <c r="S8" i="45"/>
  <c r="AI8" i="45" s="1"/>
  <c r="T8" i="45"/>
  <c r="AJ8" i="45" s="1"/>
  <c r="U8" i="45"/>
  <c r="AK8" i="45" s="1"/>
  <c r="R9" i="45"/>
  <c r="AH9" i="45" s="1"/>
  <c r="S9" i="45"/>
  <c r="AI9" i="45" s="1"/>
  <c r="T9" i="45"/>
  <c r="AJ9" i="45" s="1"/>
  <c r="U9" i="45"/>
  <c r="AK9" i="45" s="1"/>
  <c r="R10" i="45"/>
  <c r="AH10" i="45" s="1"/>
  <c r="S10" i="45"/>
  <c r="AI10" i="45" s="1"/>
  <c r="T10" i="45"/>
  <c r="AJ10" i="45" s="1"/>
  <c r="U10" i="45"/>
  <c r="AK10" i="45" s="1"/>
  <c r="R11" i="45"/>
  <c r="AH11" i="45" s="1"/>
  <c r="S11" i="45"/>
  <c r="AI11" i="45" s="1"/>
  <c r="T11" i="45"/>
  <c r="AJ11" i="45" s="1"/>
  <c r="U11" i="45"/>
  <c r="AK11" i="45" s="1"/>
  <c r="R12" i="45"/>
  <c r="AH12" i="45" s="1"/>
  <c r="S12" i="45"/>
  <c r="AI12" i="45" s="1"/>
  <c r="T12" i="45"/>
  <c r="AJ12" i="45" s="1"/>
  <c r="U12" i="45"/>
  <c r="AK12" i="45" s="1"/>
  <c r="R13" i="45"/>
  <c r="AH13" i="45" s="1"/>
  <c r="S13" i="45"/>
  <c r="AI13" i="45" s="1"/>
  <c r="T13" i="45"/>
  <c r="AJ13" i="45" s="1"/>
  <c r="U13" i="45"/>
  <c r="AK13" i="45" s="1"/>
  <c r="R14" i="45"/>
  <c r="AH14" i="45" s="1"/>
  <c r="S14" i="45"/>
  <c r="AI14" i="45" s="1"/>
  <c r="T14" i="45"/>
  <c r="AJ14" i="45" s="1"/>
  <c r="U14" i="45"/>
  <c r="AK14" i="45" s="1"/>
  <c r="R15" i="45"/>
  <c r="AH15" i="45" s="1"/>
  <c r="S15" i="45"/>
  <c r="AI15" i="45" s="1"/>
  <c r="T15" i="45"/>
  <c r="AJ15" i="45" s="1"/>
  <c r="U15" i="45"/>
  <c r="AK15" i="45" s="1"/>
  <c r="R16" i="45"/>
  <c r="AH16" i="45" s="1"/>
  <c r="S16" i="45"/>
  <c r="AI16" i="45" s="1"/>
  <c r="T16" i="45"/>
  <c r="AJ16" i="45" s="1"/>
  <c r="U16" i="45"/>
  <c r="AK16" i="45" s="1"/>
  <c r="R17" i="45"/>
  <c r="AH17" i="45" s="1"/>
  <c r="S17" i="45"/>
  <c r="AI17" i="45" s="1"/>
  <c r="T17" i="45"/>
  <c r="AJ17" i="45" s="1"/>
  <c r="U17" i="45"/>
  <c r="AK17" i="45" s="1"/>
  <c r="R18" i="45"/>
  <c r="AH18" i="45" s="1"/>
  <c r="S18" i="45"/>
  <c r="AI18" i="45" s="1"/>
  <c r="T18" i="45"/>
  <c r="AJ18" i="45" s="1"/>
  <c r="U18" i="45"/>
  <c r="AK18" i="45" s="1"/>
  <c r="R19" i="45"/>
  <c r="AH19" i="45" s="1"/>
  <c r="S19" i="45"/>
  <c r="AI19" i="45" s="1"/>
  <c r="T19" i="45"/>
  <c r="AJ19" i="45" s="1"/>
  <c r="U19" i="45"/>
  <c r="AK19" i="45" s="1"/>
  <c r="R20" i="45"/>
  <c r="AH20" i="45" s="1"/>
  <c r="S20" i="45"/>
  <c r="AI20" i="45" s="1"/>
  <c r="T20" i="45"/>
  <c r="AJ20" i="45" s="1"/>
  <c r="U20" i="45"/>
  <c r="AK20" i="45" s="1"/>
  <c r="R21" i="45"/>
  <c r="AH21" i="45" s="1"/>
  <c r="S21" i="45"/>
  <c r="AI21" i="45" s="1"/>
  <c r="T21" i="45"/>
  <c r="AJ21" i="45" s="1"/>
  <c r="U21" i="45"/>
  <c r="AK21" i="45" s="1"/>
  <c r="R22" i="45"/>
  <c r="AH22" i="45" s="1"/>
  <c r="S22" i="45"/>
  <c r="AI22" i="45" s="1"/>
  <c r="T22" i="45"/>
  <c r="AJ22" i="45" s="1"/>
  <c r="U22" i="45"/>
  <c r="AK22" i="45" s="1"/>
  <c r="R23" i="45"/>
  <c r="AH23" i="45" s="1"/>
  <c r="S23" i="45"/>
  <c r="AI23" i="45" s="1"/>
  <c r="T23" i="45"/>
  <c r="AJ23" i="45" s="1"/>
  <c r="U23" i="45"/>
  <c r="AK23" i="45" s="1"/>
  <c r="R24" i="45"/>
  <c r="AH24" i="45" s="1"/>
  <c r="S24" i="45"/>
  <c r="AI24" i="45" s="1"/>
  <c r="T24" i="45"/>
  <c r="AJ24" i="45" s="1"/>
  <c r="U24" i="45"/>
  <c r="AK24" i="45" s="1"/>
  <c r="R25" i="45"/>
  <c r="AH25" i="45" s="1"/>
  <c r="S25" i="45"/>
  <c r="AI25" i="45" s="1"/>
  <c r="T25" i="45"/>
  <c r="AJ25" i="45" s="1"/>
  <c r="U25" i="45"/>
  <c r="AK25" i="45" s="1"/>
  <c r="R26" i="45"/>
  <c r="AH26" i="45" s="1"/>
  <c r="S26" i="45"/>
  <c r="AI26" i="45" s="1"/>
  <c r="T26" i="45"/>
  <c r="AJ26" i="45" s="1"/>
  <c r="U26" i="45"/>
  <c r="AK26" i="45" s="1"/>
  <c r="R27" i="45"/>
  <c r="AH27" i="45" s="1"/>
  <c r="S27" i="45"/>
  <c r="AI27" i="45" s="1"/>
  <c r="T27" i="45"/>
  <c r="AJ27" i="45" s="1"/>
  <c r="U27" i="45"/>
  <c r="AK27" i="45" s="1"/>
  <c r="R28" i="45"/>
  <c r="AH28" i="45" s="1"/>
  <c r="S28" i="45"/>
  <c r="AI28" i="45" s="1"/>
  <c r="T28" i="45"/>
  <c r="AJ28" i="45" s="1"/>
  <c r="U28" i="45"/>
  <c r="AK28" i="45" s="1"/>
  <c r="R29" i="45"/>
  <c r="AH29" i="45" s="1"/>
  <c r="S29" i="45"/>
  <c r="AI29" i="45" s="1"/>
  <c r="T29" i="45"/>
  <c r="AJ29" i="45" s="1"/>
  <c r="U29" i="45"/>
  <c r="AK29" i="45" s="1"/>
  <c r="R30" i="45"/>
  <c r="AH30" i="45" s="1"/>
  <c r="S30" i="45"/>
  <c r="AI30" i="45" s="1"/>
  <c r="T30" i="45"/>
  <c r="AJ30" i="45" s="1"/>
  <c r="U30" i="45"/>
  <c r="AK30" i="45" s="1"/>
  <c r="R31" i="45"/>
  <c r="AH31" i="45" s="1"/>
  <c r="S31" i="45"/>
  <c r="AI31" i="45" s="1"/>
  <c r="T31" i="45"/>
  <c r="AJ31" i="45" s="1"/>
  <c r="U31" i="45"/>
  <c r="AK31" i="45" s="1"/>
  <c r="R32" i="45"/>
  <c r="AH32" i="45" s="1"/>
  <c r="S32" i="45"/>
  <c r="AI32" i="45" s="1"/>
  <c r="T32" i="45"/>
  <c r="AJ32" i="45" s="1"/>
  <c r="U32" i="45"/>
  <c r="AK32" i="45" s="1"/>
  <c r="R33" i="45"/>
  <c r="AH33" i="45" s="1"/>
  <c r="S33" i="45"/>
  <c r="AI33" i="45" s="1"/>
  <c r="T33" i="45"/>
  <c r="AJ33" i="45" s="1"/>
  <c r="U33" i="45"/>
  <c r="AK33" i="45" s="1"/>
  <c r="R34" i="45"/>
  <c r="AH34" i="45" s="1"/>
  <c r="S34" i="45"/>
  <c r="AI34" i="45" s="1"/>
  <c r="T34" i="45"/>
  <c r="AJ34" i="45" s="1"/>
  <c r="U34" i="45"/>
  <c r="AK34" i="45" s="1"/>
  <c r="R35" i="45"/>
  <c r="AH35" i="45" s="1"/>
  <c r="S35" i="45"/>
  <c r="AI35" i="45" s="1"/>
  <c r="T35" i="45"/>
  <c r="AJ35" i="45" s="1"/>
  <c r="U35" i="45"/>
  <c r="AK35" i="45" s="1"/>
  <c r="R36" i="45"/>
  <c r="AH36" i="45" s="1"/>
  <c r="S36" i="45"/>
  <c r="AI36" i="45" s="1"/>
  <c r="T36" i="45"/>
  <c r="AJ36" i="45" s="1"/>
  <c r="U36" i="45"/>
  <c r="AK36" i="45" s="1"/>
  <c r="R37" i="45"/>
  <c r="AH37" i="45" s="1"/>
  <c r="S37" i="45"/>
  <c r="AI37" i="45" s="1"/>
  <c r="T37" i="45"/>
  <c r="AJ37" i="45" s="1"/>
  <c r="U37" i="45"/>
  <c r="AK37" i="45" s="1"/>
  <c r="R38" i="45"/>
  <c r="AH38" i="45" s="1"/>
  <c r="S38" i="45"/>
  <c r="AI38" i="45" s="1"/>
  <c r="T38" i="45"/>
  <c r="AJ38" i="45" s="1"/>
  <c r="U38" i="45"/>
  <c r="AK38" i="45" s="1"/>
  <c r="R39" i="45"/>
  <c r="AH39" i="45" s="1"/>
  <c r="S39" i="45"/>
  <c r="AI39" i="45" s="1"/>
  <c r="T39" i="45"/>
  <c r="AJ39" i="45" s="1"/>
  <c r="U39" i="45"/>
  <c r="AK39" i="45" s="1"/>
  <c r="R40" i="45"/>
  <c r="AH40" i="45" s="1"/>
  <c r="S40" i="45"/>
  <c r="AI40" i="45" s="1"/>
  <c r="T40" i="45"/>
  <c r="AJ40" i="45" s="1"/>
  <c r="U40" i="45"/>
  <c r="AK40" i="45" s="1"/>
  <c r="R41" i="45"/>
  <c r="AH41" i="45" s="1"/>
  <c r="S41" i="45"/>
  <c r="AI41" i="45" s="1"/>
  <c r="T41" i="45"/>
  <c r="AJ41" i="45" s="1"/>
  <c r="U41" i="45"/>
  <c r="AK41" i="45" s="1"/>
  <c r="R42" i="45"/>
  <c r="AH42" i="45" s="1"/>
  <c r="S42" i="45"/>
  <c r="AI42" i="45" s="1"/>
  <c r="T42" i="45"/>
  <c r="AJ42" i="45" s="1"/>
  <c r="U42" i="45"/>
  <c r="AK42" i="45" s="1"/>
  <c r="R43" i="45"/>
  <c r="AH43" i="45" s="1"/>
  <c r="S43" i="45"/>
  <c r="AI43" i="45" s="1"/>
  <c r="T43" i="45"/>
  <c r="AJ43" i="45" s="1"/>
  <c r="U43" i="45"/>
  <c r="AK43" i="45" s="1"/>
  <c r="R44" i="45"/>
  <c r="AH44" i="45" s="1"/>
  <c r="S44" i="45"/>
  <c r="AI44" i="45" s="1"/>
  <c r="T44" i="45"/>
  <c r="AJ44" i="45" s="1"/>
  <c r="U44" i="45"/>
  <c r="AK44" i="45" s="1"/>
  <c r="R45" i="45"/>
  <c r="AH45" i="45" s="1"/>
  <c r="S45" i="45"/>
  <c r="AI45" i="45" s="1"/>
  <c r="T45" i="45"/>
  <c r="AJ45" i="45" s="1"/>
  <c r="U45" i="45"/>
  <c r="AK45" i="45" s="1"/>
  <c r="R46" i="45"/>
  <c r="AH46" i="45" s="1"/>
  <c r="S46" i="45"/>
  <c r="AI46" i="45" s="1"/>
  <c r="T46" i="45"/>
  <c r="AJ46" i="45" s="1"/>
  <c r="U46" i="45"/>
  <c r="AK46" i="45" s="1"/>
  <c r="R47" i="45"/>
  <c r="AH47" i="45" s="1"/>
  <c r="S47" i="45"/>
  <c r="AI47" i="45" s="1"/>
  <c r="T47" i="45"/>
  <c r="AJ47" i="45" s="1"/>
  <c r="U47" i="45"/>
  <c r="AK47" i="45" s="1"/>
  <c r="R48" i="45"/>
  <c r="AH48" i="45" s="1"/>
  <c r="S48" i="45"/>
  <c r="AI48" i="45" s="1"/>
  <c r="T48" i="45"/>
  <c r="AJ48" i="45" s="1"/>
  <c r="U48" i="45"/>
  <c r="AK48" i="45" s="1"/>
  <c r="R49" i="45"/>
  <c r="AH49" i="45" s="1"/>
  <c r="S49" i="45"/>
  <c r="AI49" i="45" s="1"/>
  <c r="T49" i="45"/>
  <c r="AJ49" i="45" s="1"/>
  <c r="U49" i="45"/>
  <c r="AK49" i="45" s="1"/>
  <c r="R50" i="45"/>
  <c r="AH50" i="45" s="1"/>
  <c r="S50" i="45"/>
  <c r="AI50" i="45" s="1"/>
  <c r="T50" i="45"/>
  <c r="AJ50" i="45" s="1"/>
  <c r="U50" i="45"/>
  <c r="AK50" i="45" s="1"/>
  <c r="R51" i="45"/>
  <c r="AH51" i="45" s="1"/>
  <c r="S51" i="45"/>
  <c r="AI51" i="45" s="1"/>
  <c r="T51" i="45"/>
  <c r="AJ51" i="45" s="1"/>
  <c r="U51" i="45"/>
  <c r="AK51" i="45" s="1"/>
  <c r="R52" i="45"/>
  <c r="AH52" i="45" s="1"/>
  <c r="S52" i="45"/>
  <c r="AI52" i="45" s="1"/>
  <c r="T52" i="45"/>
  <c r="AJ52" i="45" s="1"/>
  <c r="U52" i="45"/>
  <c r="AK52" i="45" s="1"/>
  <c r="R53" i="45"/>
  <c r="AH53" i="45" s="1"/>
  <c r="S53" i="45"/>
  <c r="AI53" i="45" s="1"/>
  <c r="T53" i="45"/>
  <c r="AJ53" i="45" s="1"/>
  <c r="U53" i="45"/>
  <c r="AK53" i="45" s="1"/>
  <c r="R54" i="45"/>
  <c r="AH54" i="45" s="1"/>
  <c r="S54" i="45"/>
  <c r="AI54" i="45" s="1"/>
  <c r="T54" i="45"/>
  <c r="AJ54" i="45" s="1"/>
  <c r="U54" i="45"/>
  <c r="AK54" i="45" s="1"/>
  <c r="R55" i="45"/>
  <c r="AH55" i="45" s="1"/>
  <c r="S55" i="45"/>
  <c r="AI55" i="45" s="1"/>
  <c r="T55" i="45"/>
  <c r="AJ55" i="45" s="1"/>
  <c r="U55" i="45"/>
  <c r="AK55" i="45" s="1"/>
  <c r="R56" i="45"/>
  <c r="AH56" i="45" s="1"/>
  <c r="S56" i="45"/>
  <c r="AI56" i="45" s="1"/>
  <c r="T56" i="45"/>
  <c r="AJ56" i="45" s="1"/>
  <c r="U56" i="45"/>
  <c r="AK56" i="45" s="1"/>
  <c r="R57" i="45"/>
  <c r="AH57" i="45" s="1"/>
  <c r="S57" i="45"/>
  <c r="AI57" i="45" s="1"/>
  <c r="T57" i="45"/>
  <c r="AJ57" i="45" s="1"/>
  <c r="U57" i="45"/>
  <c r="AK57" i="45" s="1"/>
  <c r="R58" i="45"/>
  <c r="AH58" i="45" s="1"/>
  <c r="S58" i="45"/>
  <c r="AI58" i="45" s="1"/>
  <c r="T58" i="45"/>
  <c r="AJ58" i="45" s="1"/>
  <c r="U58" i="45"/>
  <c r="AK58" i="45" s="1"/>
  <c r="R59" i="45"/>
  <c r="AH59" i="45" s="1"/>
  <c r="S59" i="45"/>
  <c r="AI59" i="45" s="1"/>
  <c r="T59" i="45"/>
  <c r="AJ59" i="45" s="1"/>
  <c r="U59" i="45"/>
  <c r="AK59" i="45" s="1"/>
  <c r="R60" i="45"/>
  <c r="AH60" i="45" s="1"/>
  <c r="S60" i="45"/>
  <c r="AI60" i="45" s="1"/>
  <c r="T60" i="45"/>
  <c r="AJ60" i="45" s="1"/>
  <c r="U60" i="45"/>
  <c r="AK60" i="45" s="1"/>
  <c r="R61" i="45"/>
  <c r="AH61" i="45" s="1"/>
  <c r="S61" i="45"/>
  <c r="AI61" i="45" s="1"/>
  <c r="T61" i="45"/>
  <c r="AJ61" i="45" s="1"/>
  <c r="U61" i="45"/>
  <c r="AK61" i="45" s="1"/>
  <c r="R62" i="45"/>
  <c r="AH62" i="45" s="1"/>
  <c r="S62" i="45"/>
  <c r="AI62" i="45" s="1"/>
  <c r="T62" i="45"/>
  <c r="AJ62" i="45" s="1"/>
  <c r="U62" i="45"/>
  <c r="AK62" i="45" s="1"/>
  <c r="R63" i="45"/>
  <c r="AH63" i="45" s="1"/>
  <c r="S63" i="45"/>
  <c r="AI63" i="45" s="1"/>
  <c r="T63" i="45"/>
  <c r="AJ63" i="45" s="1"/>
  <c r="U63" i="45"/>
  <c r="AK63" i="45" s="1"/>
  <c r="R64" i="45"/>
  <c r="AH64" i="45" s="1"/>
  <c r="S64" i="45"/>
  <c r="AI64" i="45" s="1"/>
  <c r="T64" i="45"/>
  <c r="AJ64" i="45" s="1"/>
  <c r="U64" i="45"/>
  <c r="AK64" i="45" s="1"/>
  <c r="R65" i="45"/>
  <c r="AH65" i="45" s="1"/>
  <c r="S65" i="45"/>
  <c r="AI65" i="45" s="1"/>
  <c r="T65" i="45"/>
  <c r="AJ65" i="45" s="1"/>
  <c r="U65" i="45"/>
  <c r="AK65" i="45" s="1"/>
  <c r="R66" i="45"/>
  <c r="AH66" i="45" s="1"/>
  <c r="S66" i="45"/>
  <c r="AI66" i="45" s="1"/>
  <c r="T66" i="45"/>
  <c r="AJ66" i="45" s="1"/>
  <c r="U66" i="45"/>
  <c r="AK66" i="45" s="1"/>
  <c r="R67" i="45"/>
  <c r="AH67" i="45" s="1"/>
  <c r="S67" i="45"/>
  <c r="AI67" i="45" s="1"/>
  <c r="T67" i="45"/>
  <c r="AJ67" i="45" s="1"/>
  <c r="U67" i="45"/>
  <c r="AK67" i="45" s="1"/>
  <c r="R68" i="45"/>
  <c r="AH68" i="45" s="1"/>
  <c r="S68" i="45"/>
  <c r="AI68" i="45" s="1"/>
  <c r="T68" i="45"/>
  <c r="AJ68" i="45" s="1"/>
  <c r="U68" i="45"/>
  <c r="AK68" i="45" s="1"/>
  <c r="R69" i="45"/>
  <c r="AH69" i="45" s="1"/>
  <c r="S69" i="45"/>
  <c r="AI69" i="45" s="1"/>
  <c r="T69" i="45"/>
  <c r="AJ69" i="45" s="1"/>
  <c r="U69" i="45"/>
  <c r="AK69" i="45" s="1"/>
  <c r="R70" i="45"/>
  <c r="AH70" i="45" s="1"/>
  <c r="S70" i="45"/>
  <c r="AI70" i="45" s="1"/>
  <c r="T70" i="45"/>
  <c r="AJ70" i="45" s="1"/>
  <c r="U70" i="45"/>
  <c r="AK70" i="45" s="1"/>
  <c r="R71" i="45"/>
  <c r="AH71" i="45" s="1"/>
  <c r="S71" i="45"/>
  <c r="AI71" i="45" s="1"/>
  <c r="T71" i="45"/>
  <c r="AJ71" i="45" s="1"/>
  <c r="U71" i="45"/>
  <c r="AK71" i="45" s="1"/>
  <c r="R72" i="45"/>
  <c r="AH72" i="45" s="1"/>
  <c r="S72" i="45"/>
  <c r="AI72" i="45" s="1"/>
  <c r="T72" i="45"/>
  <c r="AJ72" i="45" s="1"/>
  <c r="U72" i="45"/>
  <c r="AK72" i="45" s="1"/>
  <c r="R73" i="45"/>
  <c r="AH73" i="45" s="1"/>
  <c r="S73" i="45"/>
  <c r="AI73" i="45" s="1"/>
  <c r="T73" i="45"/>
  <c r="AJ73" i="45" s="1"/>
  <c r="U73" i="45"/>
  <c r="AK73" i="45" s="1"/>
  <c r="R74" i="45"/>
  <c r="AH74" i="45" s="1"/>
  <c r="S74" i="45"/>
  <c r="AI74" i="45" s="1"/>
  <c r="T74" i="45"/>
  <c r="AJ74" i="45" s="1"/>
  <c r="U74" i="45"/>
  <c r="AK74" i="45" s="1"/>
  <c r="R75" i="45"/>
  <c r="AH75" i="45" s="1"/>
  <c r="S75" i="45"/>
  <c r="AI75" i="45" s="1"/>
  <c r="T75" i="45"/>
  <c r="AJ75" i="45" s="1"/>
  <c r="U75" i="45"/>
  <c r="AK75" i="45" s="1"/>
  <c r="R76" i="45"/>
  <c r="AH76" i="45" s="1"/>
  <c r="S76" i="45"/>
  <c r="AI76" i="45" s="1"/>
  <c r="T76" i="45"/>
  <c r="AJ76" i="45" s="1"/>
  <c r="U76" i="45"/>
  <c r="AK76" i="45" s="1"/>
  <c r="R77" i="45"/>
  <c r="AH77" i="45" s="1"/>
  <c r="S77" i="45"/>
  <c r="AI77" i="45" s="1"/>
  <c r="T77" i="45"/>
  <c r="AJ77" i="45" s="1"/>
  <c r="U77" i="45"/>
  <c r="AK77" i="45" s="1"/>
  <c r="R78" i="45"/>
  <c r="AH78" i="45" s="1"/>
  <c r="S78" i="45"/>
  <c r="AI78" i="45" s="1"/>
  <c r="T78" i="45"/>
  <c r="AJ78" i="45" s="1"/>
  <c r="U78" i="45"/>
  <c r="AK78" i="45" s="1"/>
  <c r="R79" i="45"/>
  <c r="AH79" i="45" s="1"/>
  <c r="S79" i="45"/>
  <c r="AI79" i="45" s="1"/>
  <c r="T79" i="45"/>
  <c r="AJ79" i="45" s="1"/>
  <c r="U79" i="45"/>
  <c r="AK79" i="45" s="1"/>
  <c r="R80" i="45"/>
  <c r="AH80" i="45" s="1"/>
  <c r="S80" i="45"/>
  <c r="AI80" i="45" s="1"/>
  <c r="T80" i="45"/>
  <c r="AJ80" i="45" s="1"/>
  <c r="U80" i="45"/>
  <c r="AK80" i="45" s="1"/>
  <c r="R81" i="45"/>
  <c r="AH81" i="45" s="1"/>
  <c r="S81" i="45"/>
  <c r="AI81" i="45" s="1"/>
  <c r="T81" i="45"/>
  <c r="AJ81" i="45" s="1"/>
  <c r="U81" i="45"/>
  <c r="AK81" i="45" s="1"/>
  <c r="R82" i="45"/>
  <c r="AH82" i="45" s="1"/>
  <c r="S82" i="45"/>
  <c r="AI82" i="45" s="1"/>
  <c r="T82" i="45"/>
  <c r="AJ82" i="45" s="1"/>
  <c r="U82" i="45"/>
  <c r="AK82" i="45" s="1"/>
  <c r="R83" i="45"/>
  <c r="AH83" i="45" s="1"/>
  <c r="S83" i="45"/>
  <c r="AI83" i="45" s="1"/>
  <c r="T83" i="45"/>
  <c r="AJ83" i="45" s="1"/>
  <c r="U83" i="45"/>
  <c r="AK83" i="45" s="1"/>
  <c r="R84" i="45"/>
  <c r="AH84" i="45" s="1"/>
  <c r="S84" i="45"/>
  <c r="AI84" i="45" s="1"/>
  <c r="T84" i="45"/>
  <c r="AJ84" i="45" s="1"/>
  <c r="U84" i="45"/>
  <c r="AK84" i="45" s="1"/>
  <c r="R85" i="45"/>
  <c r="AH85" i="45" s="1"/>
  <c r="S85" i="45"/>
  <c r="AI85" i="45" s="1"/>
  <c r="T85" i="45"/>
  <c r="AJ85" i="45" s="1"/>
  <c r="U85" i="45"/>
  <c r="AK85" i="45" s="1"/>
  <c r="R86" i="45"/>
  <c r="AH86" i="45" s="1"/>
  <c r="S86" i="45"/>
  <c r="AI86" i="45" s="1"/>
  <c r="T86" i="45"/>
  <c r="AJ86" i="45" s="1"/>
  <c r="U86" i="45"/>
  <c r="AK86" i="45" s="1"/>
  <c r="R87" i="45"/>
  <c r="AH87" i="45" s="1"/>
  <c r="S87" i="45"/>
  <c r="AI87" i="45" s="1"/>
  <c r="T87" i="45"/>
  <c r="AJ87" i="45" s="1"/>
  <c r="U87" i="45"/>
  <c r="AK87" i="45" s="1"/>
  <c r="R88" i="45"/>
  <c r="AH88" i="45" s="1"/>
  <c r="S88" i="45"/>
  <c r="AI88" i="45" s="1"/>
  <c r="T88" i="45"/>
  <c r="AJ88" i="45" s="1"/>
  <c r="U88" i="45"/>
  <c r="AK88" i="45" s="1"/>
  <c r="R89" i="45"/>
  <c r="AH89" i="45" s="1"/>
  <c r="S89" i="45"/>
  <c r="AI89" i="45" s="1"/>
  <c r="T89" i="45"/>
  <c r="AJ89" i="45" s="1"/>
  <c r="U89" i="45"/>
  <c r="AK89" i="45" s="1"/>
  <c r="R90" i="45"/>
  <c r="AH90" i="45" s="1"/>
  <c r="S90" i="45"/>
  <c r="AI90" i="45" s="1"/>
  <c r="T90" i="45"/>
  <c r="AJ90" i="45" s="1"/>
  <c r="U90" i="45"/>
  <c r="AK90" i="45" s="1"/>
  <c r="R91" i="45"/>
  <c r="AH91" i="45" s="1"/>
  <c r="S91" i="45"/>
  <c r="AI91" i="45" s="1"/>
  <c r="T91" i="45"/>
  <c r="AJ91" i="45" s="1"/>
  <c r="U91" i="45"/>
  <c r="AK91" i="45" s="1"/>
  <c r="R92" i="45"/>
  <c r="AH92" i="45" s="1"/>
  <c r="S92" i="45"/>
  <c r="AI92" i="45" s="1"/>
  <c r="T92" i="45"/>
  <c r="AJ92" i="45" s="1"/>
  <c r="U92" i="45"/>
  <c r="AK92" i="45" s="1"/>
  <c r="U5" i="45"/>
  <c r="AK5" i="45" s="1"/>
  <c r="T5" i="45"/>
  <c r="AJ5" i="45" s="1"/>
  <c r="AJ93" i="45" s="1"/>
  <c r="S5" i="45"/>
  <c r="AI5" i="45" s="1"/>
  <c r="AI93" i="45" s="1"/>
  <c r="AQ52" i="45"/>
  <c r="T5" i="44"/>
  <c r="AJ5" i="44" s="1"/>
  <c r="AJ93" i="44" s="1"/>
  <c r="R5" i="44"/>
  <c r="AH5" i="44" s="1"/>
  <c r="AH93" i="44" s="1"/>
  <c r="U5" i="43"/>
  <c r="AK5" i="43" s="1"/>
  <c r="AK93" i="43" s="1"/>
  <c r="T5" i="43"/>
  <c r="AJ5" i="43" s="1"/>
  <c r="AJ93" i="43" s="1"/>
  <c r="S5" i="43"/>
  <c r="AI5" i="43" s="1"/>
  <c r="AI93" i="43" s="1"/>
  <c r="R5" i="43"/>
  <c r="AH5" i="43" s="1"/>
  <c r="AH93" i="43" s="1"/>
  <c r="U5" i="42"/>
  <c r="AK5" i="42" s="1"/>
  <c r="T5" i="42"/>
  <c r="AJ5" i="42" s="1"/>
  <c r="AJ93" i="42" s="1"/>
  <c r="S5" i="42"/>
  <c r="AI5" i="42" s="1"/>
  <c r="AI93" i="42" s="1"/>
  <c r="R5" i="42"/>
  <c r="AH5" i="42" s="1"/>
  <c r="AH93" i="42" s="1"/>
  <c r="T5" i="41"/>
  <c r="AJ5" i="41" s="1"/>
  <c r="AQ37" i="41"/>
  <c r="AQ21" i="41"/>
  <c r="U92" i="40"/>
  <c r="AK92" i="40" s="1"/>
  <c r="T92" i="40"/>
  <c r="AJ92" i="40" s="1"/>
  <c r="S92" i="40"/>
  <c r="AI92" i="40" s="1"/>
  <c r="R92" i="40"/>
  <c r="AH92" i="40" s="1"/>
  <c r="U91" i="40"/>
  <c r="AK91" i="40" s="1"/>
  <c r="T91" i="40"/>
  <c r="AJ91" i="40" s="1"/>
  <c r="S91" i="40"/>
  <c r="AI91" i="40" s="1"/>
  <c r="R91" i="40"/>
  <c r="AH91" i="40" s="1"/>
  <c r="U90" i="40"/>
  <c r="AK90" i="40" s="1"/>
  <c r="T90" i="40"/>
  <c r="AJ90" i="40" s="1"/>
  <c r="S90" i="40"/>
  <c r="AI90" i="40" s="1"/>
  <c r="R90" i="40"/>
  <c r="AH90" i="40" s="1"/>
  <c r="U89" i="40"/>
  <c r="AK89" i="40" s="1"/>
  <c r="T89" i="40"/>
  <c r="AJ89" i="40" s="1"/>
  <c r="S89" i="40"/>
  <c r="AI89" i="40" s="1"/>
  <c r="R89" i="40"/>
  <c r="AH89" i="40" s="1"/>
  <c r="U88" i="40"/>
  <c r="AK88" i="40" s="1"/>
  <c r="T88" i="40"/>
  <c r="AJ88" i="40" s="1"/>
  <c r="S88" i="40"/>
  <c r="AI88" i="40" s="1"/>
  <c r="R88" i="40"/>
  <c r="AH88" i="40" s="1"/>
  <c r="U87" i="40"/>
  <c r="AK87" i="40" s="1"/>
  <c r="T87" i="40"/>
  <c r="AJ87" i="40" s="1"/>
  <c r="S87" i="40"/>
  <c r="AI87" i="40" s="1"/>
  <c r="R87" i="40"/>
  <c r="AH87" i="40" s="1"/>
  <c r="U86" i="40"/>
  <c r="AK86" i="40" s="1"/>
  <c r="T86" i="40"/>
  <c r="AJ86" i="40" s="1"/>
  <c r="S86" i="40"/>
  <c r="AI86" i="40" s="1"/>
  <c r="R86" i="40"/>
  <c r="AH86" i="40" s="1"/>
  <c r="U85" i="40"/>
  <c r="AK85" i="40" s="1"/>
  <c r="T85" i="40"/>
  <c r="AJ85" i="40" s="1"/>
  <c r="S85" i="40"/>
  <c r="AI85" i="40" s="1"/>
  <c r="R85" i="40"/>
  <c r="AH85" i="40" s="1"/>
  <c r="U84" i="40"/>
  <c r="AK84" i="40" s="1"/>
  <c r="T84" i="40"/>
  <c r="AJ84" i="40" s="1"/>
  <c r="S84" i="40"/>
  <c r="AI84" i="40" s="1"/>
  <c r="R84" i="40"/>
  <c r="AH84" i="40" s="1"/>
  <c r="U83" i="40"/>
  <c r="AK83" i="40" s="1"/>
  <c r="T83" i="40"/>
  <c r="AJ83" i="40" s="1"/>
  <c r="S83" i="40"/>
  <c r="AI83" i="40" s="1"/>
  <c r="R83" i="40"/>
  <c r="AH83" i="40" s="1"/>
  <c r="U82" i="40"/>
  <c r="AK82" i="40" s="1"/>
  <c r="T82" i="40"/>
  <c r="AJ82" i="40" s="1"/>
  <c r="S82" i="40"/>
  <c r="AI82" i="40" s="1"/>
  <c r="R82" i="40"/>
  <c r="AH82" i="40" s="1"/>
  <c r="U81" i="40"/>
  <c r="AK81" i="40" s="1"/>
  <c r="T81" i="40"/>
  <c r="AJ81" i="40" s="1"/>
  <c r="S81" i="40"/>
  <c r="AI81" i="40" s="1"/>
  <c r="R81" i="40"/>
  <c r="AH81" i="40" s="1"/>
  <c r="U80" i="40"/>
  <c r="AK80" i="40" s="1"/>
  <c r="T80" i="40"/>
  <c r="AJ80" i="40" s="1"/>
  <c r="S80" i="40"/>
  <c r="AI80" i="40" s="1"/>
  <c r="R80" i="40"/>
  <c r="AH80" i="40" s="1"/>
  <c r="U79" i="40"/>
  <c r="AK79" i="40" s="1"/>
  <c r="T79" i="40"/>
  <c r="AJ79" i="40" s="1"/>
  <c r="S79" i="40"/>
  <c r="AI79" i="40" s="1"/>
  <c r="R79" i="40"/>
  <c r="AH79" i="40" s="1"/>
  <c r="U78" i="40"/>
  <c r="AK78" i="40" s="1"/>
  <c r="T78" i="40"/>
  <c r="AJ78" i="40" s="1"/>
  <c r="S78" i="40"/>
  <c r="AI78" i="40" s="1"/>
  <c r="R78" i="40"/>
  <c r="AH78" i="40" s="1"/>
  <c r="U77" i="40"/>
  <c r="AK77" i="40" s="1"/>
  <c r="T77" i="40"/>
  <c r="AJ77" i="40" s="1"/>
  <c r="S77" i="40"/>
  <c r="AI77" i="40" s="1"/>
  <c r="R77" i="40"/>
  <c r="AH77" i="40" s="1"/>
  <c r="U76" i="40"/>
  <c r="AK76" i="40" s="1"/>
  <c r="T76" i="40"/>
  <c r="AJ76" i="40" s="1"/>
  <c r="S76" i="40"/>
  <c r="AI76" i="40" s="1"/>
  <c r="R76" i="40"/>
  <c r="AH76" i="40" s="1"/>
  <c r="U75" i="40"/>
  <c r="AK75" i="40" s="1"/>
  <c r="T75" i="40"/>
  <c r="AJ75" i="40" s="1"/>
  <c r="S75" i="40"/>
  <c r="AI75" i="40" s="1"/>
  <c r="R75" i="40"/>
  <c r="AH75" i="40" s="1"/>
  <c r="U74" i="40"/>
  <c r="AK74" i="40" s="1"/>
  <c r="T74" i="40"/>
  <c r="AJ74" i="40" s="1"/>
  <c r="S74" i="40"/>
  <c r="AI74" i="40" s="1"/>
  <c r="R74" i="40"/>
  <c r="AH74" i="40" s="1"/>
  <c r="U73" i="40"/>
  <c r="AK73" i="40" s="1"/>
  <c r="T73" i="40"/>
  <c r="AJ73" i="40" s="1"/>
  <c r="S73" i="40"/>
  <c r="AI73" i="40" s="1"/>
  <c r="R73" i="40"/>
  <c r="AH73" i="40" s="1"/>
  <c r="U72" i="40"/>
  <c r="AK72" i="40" s="1"/>
  <c r="T72" i="40"/>
  <c r="AJ72" i="40" s="1"/>
  <c r="S72" i="40"/>
  <c r="AI72" i="40" s="1"/>
  <c r="R72" i="40"/>
  <c r="AH72" i="40" s="1"/>
  <c r="U71" i="40"/>
  <c r="AK71" i="40" s="1"/>
  <c r="T71" i="40"/>
  <c r="AJ71" i="40" s="1"/>
  <c r="S71" i="40"/>
  <c r="AI71" i="40" s="1"/>
  <c r="R71" i="40"/>
  <c r="AH71" i="40" s="1"/>
  <c r="U70" i="40"/>
  <c r="AK70" i="40" s="1"/>
  <c r="T70" i="40"/>
  <c r="AJ70" i="40" s="1"/>
  <c r="S70" i="40"/>
  <c r="AI70" i="40" s="1"/>
  <c r="R70" i="40"/>
  <c r="AH70" i="40" s="1"/>
  <c r="U69" i="40"/>
  <c r="AK69" i="40" s="1"/>
  <c r="T69" i="40"/>
  <c r="AJ69" i="40" s="1"/>
  <c r="S69" i="40"/>
  <c r="AI69" i="40" s="1"/>
  <c r="R69" i="40"/>
  <c r="AH69" i="40" s="1"/>
  <c r="U68" i="40"/>
  <c r="AK68" i="40" s="1"/>
  <c r="T68" i="40"/>
  <c r="AJ68" i="40" s="1"/>
  <c r="S68" i="40"/>
  <c r="AI68" i="40" s="1"/>
  <c r="R68" i="40"/>
  <c r="AH68" i="40" s="1"/>
  <c r="U67" i="40"/>
  <c r="AK67" i="40" s="1"/>
  <c r="T67" i="40"/>
  <c r="AJ67" i="40" s="1"/>
  <c r="S67" i="40"/>
  <c r="AI67" i="40" s="1"/>
  <c r="R67" i="40"/>
  <c r="AH67" i="40" s="1"/>
  <c r="U66" i="40"/>
  <c r="AK66" i="40" s="1"/>
  <c r="T66" i="40"/>
  <c r="AJ66" i="40" s="1"/>
  <c r="S66" i="40"/>
  <c r="AI66" i="40" s="1"/>
  <c r="R66" i="40"/>
  <c r="AH66" i="40" s="1"/>
  <c r="U65" i="40"/>
  <c r="AK65" i="40" s="1"/>
  <c r="T65" i="40"/>
  <c r="AJ65" i="40" s="1"/>
  <c r="S65" i="40"/>
  <c r="AI65" i="40" s="1"/>
  <c r="R65" i="40"/>
  <c r="AH65" i="40" s="1"/>
  <c r="U64" i="40"/>
  <c r="AK64" i="40" s="1"/>
  <c r="T64" i="40"/>
  <c r="AJ64" i="40" s="1"/>
  <c r="S64" i="40"/>
  <c r="AI64" i="40" s="1"/>
  <c r="R64" i="40"/>
  <c r="AH64" i="40" s="1"/>
  <c r="U63" i="40"/>
  <c r="AK63" i="40" s="1"/>
  <c r="T63" i="40"/>
  <c r="AJ63" i="40" s="1"/>
  <c r="S63" i="40"/>
  <c r="AI63" i="40" s="1"/>
  <c r="R63" i="40"/>
  <c r="AH63" i="40" s="1"/>
  <c r="U62" i="40"/>
  <c r="AK62" i="40" s="1"/>
  <c r="T62" i="40"/>
  <c r="AJ62" i="40" s="1"/>
  <c r="S62" i="40"/>
  <c r="AI62" i="40" s="1"/>
  <c r="R62" i="40"/>
  <c r="AH62" i="40" s="1"/>
  <c r="U61" i="40"/>
  <c r="AK61" i="40" s="1"/>
  <c r="T61" i="40"/>
  <c r="AJ61" i="40" s="1"/>
  <c r="S61" i="40"/>
  <c r="AI61" i="40" s="1"/>
  <c r="R61" i="40"/>
  <c r="AH61" i="40" s="1"/>
  <c r="U60" i="40"/>
  <c r="AK60" i="40" s="1"/>
  <c r="T60" i="40"/>
  <c r="AJ60" i="40" s="1"/>
  <c r="S60" i="40"/>
  <c r="AI60" i="40" s="1"/>
  <c r="R60" i="40"/>
  <c r="AH60" i="40" s="1"/>
  <c r="U59" i="40"/>
  <c r="AK59" i="40" s="1"/>
  <c r="T59" i="40"/>
  <c r="AJ59" i="40" s="1"/>
  <c r="S59" i="40"/>
  <c r="AI59" i="40" s="1"/>
  <c r="R59" i="40"/>
  <c r="AH59" i="40" s="1"/>
  <c r="U58" i="40"/>
  <c r="AK58" i="40" s="1"/>
  <c r="T58" i="40"/>
  <c r="AJ58" i="40" s="1"/>
  <c r="S58" i="40"/>
  <c r="AI58" i="40" s="1"/>
  <c r="R58" i="40"/>
  <c r="AH58" i="40" s="1"/>
  <c r="U57" i="40"/>
  <c r="AK57" i="40" s="1"/>
  <c r="T57" i="40"/>
  <c r="AJ57" i="40" s="1"/>
  <c r="S57" i="40"/>
  <c r="AI57" i="40" s="1"/>
  <c r="R57" i="40"/>
  <c r="AH57" i="40" s="1"/>
  <c r="U56" i="40"/>
  <c r="AK56" i="40" s="1"/>
  <c r="T56" i="40"/>
  <c r="AJ56" i="40" s="1"/>
  <c r="S56" i="40"/>
  <c r="AI56" i="40" s="1"/>
  <c r="R56" i="40"/>
  <c r="AH56" i="40" s="1"/>
  <c r="U55" i="40"/>
  <c r="AK55" i="40" s="1"/>
  <c r="T55" i="40"/>
  <c r="AJ55" i="40" s="1"/>
  <c r="S55" i="40"/>
  <c r="AI55" i="40" s="1"/>
  <c r="R55" i="40"/>
  <c r="AH55" i="40" s="1"/>
  <c r="U54" i="40"/>
  <c r="AK54" i="40" s="1"/>
  <c r="T54" i="40"/>
  <c r="AJ54" i="40" s="1"/>
  <c r="S54" i="40"/>
  <c r="AI54" i="40" s="1"/>
  <c r="R54" i="40"/>
  <c r="AH54" i="40" s="1"/>
  <c r="U53" i="40"/>
  <c r="AK53" i="40" s="1"/>
  <c r="T53" i="40"/>
  <c r="AJ53" i="40" s="1"/>
  <c r="S53" i="40"/>
  <c r="AI53" i="40" s="1"/>
  <c r="R53" i="40"/>
  <c r="AH53" i="40" s="1"/>
  <c r="U52" i="40"/>
  <c r="AK52" i="40" s="1"/>
  <c r="T52" i="40"/>
  <c r="AJ52" i="40" s="1"/>
  <c r="S52" i="40"/>
  <c r="AI52" i="40" s="1"/>
  <c r="R52" i="40"/>
  <c r="AH52" i="40" s="1"/>
  <c r="U51" i="40"/>
  <c r="AK51" i="40" s="1"/>
  <c r="T51" i="40"/>
  <c r="AJ51" i="40" s="1"/>
  <c r="S51" i="40"/>
  <c r="AI51" i="40" s="1"/>
  <c r="R51" i="40"/>
  <c r="AH51" i="40" s="1"/>
  <c r="U50" i="40"/>
  <c r="AK50" i="40" s="1"/>
  <c r="T50" i="40"/>
  <c r="AJ50" i="40" s="1"/>
  <c r="S50" i="40"/>
  <c r="AI50" i="40" s="1"/>
  <c r="R50" i="40"/>
  <c r="AH50" i="40" s="1"/>
  <c r="U49" i="40"/>
  <c r="AK49" i="40" s="1"/>
  <c r="T49" i="40"/>
  <c r="AJ49" i="40" s="1"/>
  <c r="S49" i="40"/>
  <c r="AI49" i="40" s="1"/>
  <c r="R49" i="40"/>
  <c r="AH49" i="40" s="1"/>
  <c r="U48" i="40"/>
  <c r="AK48" i="40" s="1"/>
  <c r="T48" i="40"/>
  <c r="AJ48" i="40" s="1"/>
  <c r="S48" i="40"/>
  <c r="AI48" i="40" s="1"/>
  <c r="R48" i="40"/>
  <c r="AH48" i="40" s="1"/>
  <c r="U47" i="40"/>
  <c r="AK47" i="40" s="1"/>
  <c r="T47" i="40"/>
  <c r="AJ47" i="40" s="1"/>
  <c r="S47" i="40"/>
  <c r="AI47" i="40" s="1"/>
  <c r="R47" i="40"/>
  <c r="AH47" i="40" s="1"/>
  <c r="U46" i="40"/>
  <c r="AK46" i="40" s="1"/>
  <c r="T46" i="40"/>
  <c r="AJ46" i="40" s="1"/>
  <c r="S46" i="40"/>
  <c r="AI46" i="40" s="1"/>
  <c r="R46" i="40"/>
  <c r="AH46" i="40" s="1"/>
  <c r="U45" i="40"/>
  <c r="AK45" i="40" s="1"/>
  <c r="T45" i="40"/>
  <c r="AJ45" i="40" s="1"/>
  <c r="S45" i="40"/>
  <c r="AI45" i="40" s="1"/>
  <c r="R45" i="40"/>
  <c r="AH45" i="40" s="1"/>
  <c r="U44" i="40"/>
  <c r="AK44" i="40" s="1"/>
  <c r="T44" i="40"/>
  <c r="AJ44" i="40" s="1"/>
  <c r="S44" i="40"/>
  <c r="AI44" i="40" s="1"/>
  <c r="R44" i="40"/>
  <c r="AH44" i="40" s="1"/>
  <c r="U43" i="40"/>
  <c r="AK43" i="40" s="1"/>
  <c r="T43" i="40"/>
  <c r="AJ43" i="40" s="1"/>
  <c r="S43" i="40"/>
  <c r="AI43" i="40" s="1"/>
  <c r="R43" i="40"/>
  <c r="AH43" i="40" s="1"/>
  <c r="U42" i="40"/>
  <c r="AK42" i="40" s="1"/>
  <c r="T42" i="40"/>
  <c r="AJ42" i="40" s="1"/>
  <c r="S42" i="40"/>
  <c r="AI42" i="40" s="1"/>
  <c r="R42" i="40"/>
  <c r="AH42" i="40" s="1"/>
  <c r="U41" i="40"/>
  <c r="AK41" i="40" s="1"/>
  <c r="T41" i="40"/>
  <c r="AJ41" i="40" s="1"/>
  <c r="S41" i="40"/>
  <c r="AI41" i="40" s="1"/>
  <c r="R41" i="40"/>
  <c r="AH41" i="40" s="1"/>
  <c r="U40" i="40"/>
  <c r="AK40" i="40" s="1"/>
  <c r="T40" i="40"/>
  <c r="AJ40" i="40" s="1"/>
  <c r="S40" i="40"/>
  <c r="R40" i="40"/>
  <c r="AH40" i="40" s="1"/>
  <c r="U39" i="40"/>
  <c r="AK39" i="40" s="1"/>
  <c r="T39" i="40"/>
  <c r="AJ39" i="40" s="1"/>
  <c r="S39" i="40"/>
  <c r="AI39" i="40" s="1"/>
  <c r="R39" i="40"/>
  <c r="AH39" i="40" s="1"/>
  <c r="U38" i="40"/>
  <c r="AK38" i="40" s="1"/>
  <c r="T38" i="40"/>
  <c r="AJ38" i="40" s="1"/>
  <c r="S38" i="40"/>
  <c r="AI38" i="40" s="1"/>
  <c r="R38" i="40"/>
  <c r="AH38" i="40" s="1"/>
  <c r="U37" i="40"/>
  <c r="AK37" i="40" s="1"/>
  <c r="T37" i="40"/>
  <c r="AJ37" i="40" s="1"/>
  <c r="S37" i="40"/>
  <c r="AI37" i="40" s="1"/>
  <c r="R37" i="40"/>
  <c r="AH37" i="40" s="1"/>
  <c r="U36" i="40"/>
  <c r="AK36" i="40" s="1"/>
  <c r="T36" i="40"/>
  <c r="AJ36" i="40" s="1"/>
  <c r="S36" i="40"/>
  <c r="AI36" i="40" s="1"/>
  <c r="R36" i="40"/>
  <c r="AH36" i="40" s="1"/>
  <c r="U35" i="40"/>
  <c r="AK35" i="40" s="1"/>
  <c r="T35" i="40"/>
  <c r="AJ35" i="40" s="1"/>
  <c r="S35" i="40"/>
  <c r="AI35" i="40" s="1"/>
  <c r="R35" i="40"/>
  <c r="AH35" i="40" s="1"/>
  <c r="U34" i="40"/>
  <c r="AK34" i="40" s="1"/>
  <c r="T34" i="40"/>
  <c r="AJ34" i="40" s="1"/>
  <c r="S34" i="40"/>
  <c r="AI34" i="40" s="1"/>
  <c r="R34" i="40"/>
  <c r="AH34" i="40" s="1"/>
  <c r="U33" i="40"/>
  <c r="AK33" i="40" s="1"/>
  <c r="T33" i="40"/>
  <c r="AJ33" i="40" s="1"/>
  <c r="S33" i="40"/>
  <c r="AI33" i="40" s="1"/>
  <c r="R33" i="40"/>
  <c r="AH33" i="40" s="1"/>
  <c r="U32" i="40"/>
  <c r="AK32" i="40" s="1"/>
  <c r="T32" i="40"/>
  <c r="AJ32" i="40" s="1"/>
  <c r="S32" i="40"/>
  <c r="AI32" i="40" s="1"/>
  <c r="R32" i="40"/>
  <c r="AH32" i="40" s="1"/>
  <c r="U31" i="40"/>
  <c r="AK31" i="40" s="1"/>
  <c r="T31" i="40"/>
  <c r="AJ31" i="40" s="1"/>
  <c r="S31" i="40"/>
  <c r="AI31" i="40" s="1"/>
  <c r="R31" i="40"/>
  <c r="AH31" i="40" s="1"/>
  <c r="U30" i="40"/>
  <c r="AK30" i="40" s="1"/>
  <c r="T30" i="40"/>
  <c r="AJ30" i="40" s="1"/>
  <c r="S30" i="40"/>
  <c r="AI30" i="40" s="1"/>
  <c r="R30" i="40"/>
  <c r="U29" i="40"/>
  <c r="AK29" i="40" s="1"/>
  <c r="T29" i="40"/>
  <c r="AJ29" i="40" s="1"/>
  <c r="S29" i="40"/>
  <c r="AI29" i="40" s="1"/>
  <c r="R29" i="40"/>
  <c r="AH29" i="40" s="1"/>
  <c r="U28" i="40"/>
  <c r="AK28" i="40" s="1"/>
  <c r="T28" i="40"/>
  <c r="AJ28" i="40" s="1"/>
  <c r="S28" i="40"/>
  <c r="AI28" i="40" s="1"/>
  <c r="R28" i="40"/>
  <c r="AH28" i="40" s="1"/>
  <c r="U27" i="40"/>
  <c r="AK27" i="40" s="1"/>
  <c r="T27" i="40"/>
  <c r="AJ27" i="40" s="1"/>
  <c r="S27" i="40"/>
  <c r="R27" i="40"/>
  <c r="AH27" i="40" s="1"/>
  <c r="U26" i="40"/>
  <c r="AK26" i="40" s="1"/>
  <c r="T26" i="40"/>
  <c r="AJ26" i="40" s="1"/>
  <c r="S26" i="40"/>
  <c r="AI26" i="40" s="1"/>
  <c r="R26" i="40"/>
  <c r="AH26" i="40" s="1"/>
  <c r="U25" i="40"/>
  <c r="AK25" i="40" s="1"/>
  <c r="T25" i="40"/>
  <c r="AJ25" i="40" s="1"/>
  <c r="S25" i="40"/>
  <c r="AI25" i="40" s="1"/>
  <c r="R25" i="40"/>
  <c r="AH25" i="40" s="1"/>
  <c r="U24" i="40"/>
  <c r="AK24" i="40" s="1"/>
  <c r="T24" i="40"/>
  <c r="AJ24" i="40" s="1"/>
  <c r="S24" i="40"/>
  <c r="R24" i="40"/>
  <c r="AH24" i="40" s="1"/>
  <c r="U23" i="40"/>
  <c r="AK23" i="40" s="1"/>
  <c r="T23" i="40"/>
  <c r="AJ23" i="40" s="1"/>
  <c r="S23" i="40"/>
  <c r="AI23" i="40" s="1"/>
  <c r="R23" i="40"/>
  <c r="AH23" i="40" s="1"/>
  <c r="U22" i="40"/>
  <c r="AK22" i="40" s="1"/>
  <c r="T22" i="40"/>
  <c r="AJ22" i="40" s="1"/>
  <c r="S22" i="40"/>
  <c r="AI22" i="40" s="1"/>
  <c r="R22" i="40"/>
  <c r="U21" i="40"/>
  <c r="AK21" i="40" s="1"/>
  <c r="T21" i="40"/>
  <c r="AJ21" i="40" s="1"/>
  <c r="S21" i="40"/>
  <c r="AI21" i="40" s="1"/>
  <c r="R21" i="40"/>
  <c r="AH21" i="40" s="1"/>
  <c r="U20" i="40"/>
  <c r="AK20" i="40" s="1"/>
  <c r="T20" i="40"/>
  <c r="AJ20" i="40" s="1"/>
  <c r="S20" i="40"/>
  <c r="AI20" i="40" s="1"/>
  <c r="R20" i="40"/>
  <c r="AH20" i="40" s="1"/>
  <c r="U19" i="40"/>
  <c r="AK19" i="40" s="1"/>
  <c r="T19" i="40"/>
  <c r="AJ19" i="40" s="1"/>
  <c r="S19" i="40"/>
  <c r="AI19" i="40" s="1"/>
  <c r="R19" i="40"/>
  <c r="AH19" i="40" s="1"/>
  <c r="U18" i="40"/>
  <c r="AK18" i="40" s="1"/>
  <c r="T18" i="40"/>
  <c r="AJ18" i="40" s="1"/>
  <c r="S18" i="40"/>
  <c r="AI18" i="40" s="1"/>
  <c r="R18" i="40"/>
  <c r="AH18" i="40" s="1"/>
  <c r="U17" i="40"/>
  <c r="AK17" i="40" s="1"/>
  <c r="T17" i="40"/>
  <c r="AJ17" i="40" s="1"/>
  <c r="S17" i="40"/>
  <c r="R17" i="40"/>
  <c r="AH17" i="40" s="1"/>
  <c r="U16" i="40"/>
  <c r="AK16" i="40" s="1"/>
  <c r="T16" i="40"/>
  <c r="AJ16" i="40" s="1"/>
  <c r="S16" i="40"/>
  <c r="AI16" i="40" s="1"/>
  <c r="R16" i="40"/>
  <c r="AH16" i="40" s="1"/>
  <c r="U15" i="40"/>
  <c r="AK15" i="40" s="1"/>
  <c r="T15" i="40"/>
  <c r="AJ15" i="40" s="1"/>
  <c r="S15" i="40"/>
  <c r="AI15" i="40" s="1"/>
  <c r="R15" i="40"/>
  <c r="AH15" i="40" s="1"/>
  <c r="U14" i="40"/>
  <c r="AK14" i="40" s="1"/>
  <c r="T14" i="40"/>
  <c r="AJ14" i="40" s="1"/>
  <c r="S14" i="40"/>
  <c r="AI14" i="40" s="1"/>
  <c r="R14" i="40"/>
  <c r="AH14" i="40" s="1"/>
  <c r="U13" i="40"/>
  <c r="AK13" i="40" s="1"/>
  <c r="T13" i="40"/>
  <c r="AJ13" i="40" s="1"/>
  <c r="S13" i="40"/>
  <c r="AI13" i="40" s="1"/>
  <c r="R13" i="40"/>
  <c r="AH13" i="40" s="1"/>
  <c r="U12" i="40"/>
  <c r="AK12" i="40" s="1"/>
  <c r="T12" i="40"/>
  <c r="AJ12" i="40" s="1"/>
  <c r="S12" i="40"/>
  <c r="AI12" i="40" s="1"/>
  <c r="R12" i="40"/>
  <c r="AH12" i="40" s="1"/>
  <c r="U11" i="40"/>
  <c r="AK11" i="40" s="1"/>
  <c r="T11" i="40"/>
  <c r="AJ11" i="40" s="1"/>
  <c r="S11" i="40"/>
  <c r="AI11" i="40" s="1"/>
  <c r="R11" i="40"/>
  <c r="AH11" i="40" s="1"/>
  <c r="U10" i="40"/>
  <c r="AK10" i="40" s="1"/>
  <c r="T10" i="40"/>
  <c r="AJ10" i="40" s="1"/>
  <c r="S10" i="40"/>
  <c r="AI10" i="40" s="1"/>
  <c r="R10" i="40"/>
  <c r="AH10" i="40" s="1"/>
  <c r="U9" i="40"/>
  <c r="AK9" i="40" s="1"/>
  <c r="T9" i="40"/>
  <c r="AJ9" i="40" s="1"/>
  <c r="S9" i="40"/>
  <c r="AI9" i="40" s="1"/>
  <c r="R9" i="40"/>
  <c r="AH9" i="40" s="1"/>
  <c r="U8" i="40"/>
  <c r="AK8" i="40" s="1"/>
  <c r="T8" i="40"/>
  <c r="AJ8" i="40" s="1"/>
  <c r="S8" i="40"/>
  <c r="AI8" i="40" s="1"/>
  <c r="R8" i="40"/>
  <c r="AH8" i="40" s="1"/>
  <c r="U7" i="40"/>
  <c r="AK7" i="40" s="1"/>
  <c r="T7" i="40"/>
  <c r="AJ7" i="40" s="1"/>
  <c r="S7" i="40"/>
  <c r="AI7" i="40" s="1"/>
  <c r="R7" i="40"/>
  <c r="AH7" i="40" s="1"/>
  <c r="U6" i="40"/>
  <c r="AK6" i="40" s="1"/>
  <c r="T6" i="40"/>
  <c r="AJ6" i="40" s="1"/>
  <c r="S6" i="40"/>
  <c r="AI6" i="40" s="1"/>
  <c r="R6" i="40"/>
  <c r="AH6" i="40" s="1"/>
  <c r="U5" i="40"/>
  <c r="AK5" i="40" s="1"/>
  <c r="T5" i="40"/>
  <c r="AJ5" i="40" s="1"/>
  <c r="AJ93" i="40" s="1"/>
  <c r="S5" i="40"/>
  <c r="AI5" i="40" s="1"/>
  <c r="R5" i="40"/>
  <c r="AH5" i="40" s="1"/>
  <c r="U92" i="39"/>
  <c r="AK92" i="39" s="1"/>
  <c r="T92" i="39"/>
  <c r="AJ92" i="39" s="1"/>
  <c r="S92" i="39"/>
  <c r="AI92" i="39" s="1"/>
  <c r="R92" i="39"/>
  <c r="AH92" i="39" s="1"/>
  <c r="U91" i="39"/>
  <c r="AK91" i="39" s="1"/>
  <c r="T91" i="39"/>
  <c r="AJ91" i="39" s="1"/>
  <c r="S91" i="39"/>
  <c r="AI91" i="39" s="1"/>
  <c r="R91" i="39"/>
  <c r="AH91" i="39" s="1"/>
  <c r="U90" i="39"/>
  <c r="AK90" i="39" s="1"/>
  <c r="T90" i="39"/>
  <c r="AJ90" i="39" s="1"/>
  <c r="S90" i="39"/>
  <c r="AI90" i="39" s="1"/>
  <c r="R90" i="39"/>
  <c r="AH90" i="39" s="1"/>
  <c r="U89" i="39"/>
  <c r="AK89" i="39" s="1"/>
  <c r="T89" i="39"/>
  <c r="AJ89" i="39" s="1"/>
  <c r="S89" i="39"/>
  <c r="AI89" i="39" s="1"/>
  <c r="R89" i="39"/>
  <c r="AH89" i="39" s="1"/>
  <c r="U88" i="39"/>
  <c r="AK88" i="39" s="1"/>
  <c r="T88" i="39"/>
  <c r="AJ88" i="39" s="1"/>
  <c r="S88" i="39"/>
  <c r="AI88" i="39" s="1"/>
  <c r="R88" i="39"/>
  <c r="AH88" i="39" s="1"/>
  <c r="U87" i="39"/>
  <c r="AK87" i="39" s="1"/>
  <c r="T87" i="39"/>
  <c r="AJ87" i="39" s="1"/>
  <c r="S87" i="39"/>
  <c r="AI87" i="39" s="1"/>
  <c r="R87" i="39"/>
  <c r="AH87" i="39" s="1"/>
  <c r="U86" i="39"/>
  <c r="AK86" i="39" s="1"/>
  <c r="T86" i="39"/>
  <c r="AJ86" i="39" s="1"/>
  <c r="S86" i="39"/>
  <c r="AI86" i="39" s="1"/>
  <c r="R86" i="39"/>
  <c r="AH86" i="39" s="1"/>
  <c r="U85" i="39"/>
  <c r="AK85" i="39" s="1"/>
  <c r="T85" i="39"/>
  <c r="AJ85" i="39" s="1"/>
  <c r="S85" i="39"/>
  <c r="AI85" i="39" s="1"/>
  <c r="R85" i="39"/>
  <c r="AH85" i="39" s="1"/>
  <c r="U84" i="39"/>
  <c r="AK84" i="39" s="1"/>
  <c r="T84" i="39"/>
  <c r="AJ84" i="39" s="1"/>
  <c r="S84" i="39"/>
  <c r="AI84" i="39" s="1"/>
  <c r="R84" i="39"/>
  <c r="AH84" i="39" s="1"/>
  <c r="U83" i="39"/>
  <c r="AK83" i="39" s="1"/>
  <c r="T83" i="39"/>
  <c r="AJ83" i="39" s="1"/>
  <c r="S83" i="39"/>
  <c r="AI83" i="39" s="1"/>
  <c r="R83" i="39"/>
  <c r="AH83" i="39" s="1"/>
  <c r="U82" i="39"/>
  <c r="AK82" i="39" s="1"/>
  <c r="T82" i="39"/>
  <c r="AJ82" i="39" s="1"/>
  <c r="S82" i="39"/>
  <c r="AI82" i="39" s="1"/>
  <c r="R82" i="39"/>
  <c r="AH82" i="39" s="1"/>
  <c r="U81" i="39"/>
  <c r="AK81" i="39" s="1"/>
  <c r="T81" i="39"/>
  <c r="AJ81" i="39" s="1"/>
  <c r="S81" i="39"/>
  <c r="AI81" i="39" s="1"/>
  <c r="R81" i="39"/>
  <c r="AH81" i="39" s="1"/>
  <c r="U80" i="39"/>
  <c r="AK80" i="39" s="1"/>
  <c r="T80" i="39"/>
  <c r="AJ80" i="39" s="1"/>
  <c r="S80" i="39"/>
  <c r="AI80" i="39" s="1"/>
  <c r="R80" i="39"/>
  <c r="AH80" i="39" s="1"/>
  <c r="U79" i="39"/>
  <c r="AK79" i="39" s="1"/>
  <c r="T79" i="39"/>
  <c r="AJ79" i="39" s="1"/>
  <c r="S79" i="39"/>
  <c r="AI79" i="39" s="1"/>
  <c r="R79" i="39"/>
  <c r="AH79" i="39" s="1"/>
  <c r="U78" i="39"/>
  <c r="AK78" i="39" s="1"/>
  <c r="T78" i="39"/>
  <c r="AJ78" i="39" s="1"/>
  <c r="S78" i="39"/>
  <c r="AI78" i="39" s="1"/>
  <c r="R78" i="39"/>
  <c r="AH78" i="39" s="1"/>
  <c r="U77" i="39"/>
  <c r="AK77" i="39" s="1"/>
  <c r="T77" i="39"/>
  <c r="AJ77" i="39" s="1"/>
  <c r="S77" i="39"/>
  <c r="AI77" i="39" s="1"/>
  <c r="R77" i="39"/>
  <c r="AH77" i="39" s="1"/>
  <c r="U76" i="39"/>
  <c r="AK76" i="39" s="1"/>
  <c r="T76" i="39"/>
  <c r="AJ76" i="39" s="1"/>
  <c r="S76" i="39"/>
  <c r="AI76" i="39" s="1"/>
  <c r="R76" i="39"/>
  <c r="AH76" i="39" s="1"/>
  <c r="U75" i="39"/>
  <c r="AK75" i="39" s="1"/>
  <c r="T75" i="39"/>
  <c r="AJ75" i="39" s="1"/>
  <c r="S75" i="39"/>
  <c r="AI75" i="39" s="1"/>
  <c r="R75" i="39"/>
  <c r="AH75" i="39" s="1"/>
  <c r="U74" i="39"/>
  <c r="AK74" i="39" s="1"/>
  <c r="T74" i="39"/>
  <c r="AJ74" i="39" s="1"/>
  <c r="S74" i="39"/>
  <c r="AI74" i="39" s="1"/>
  <c r="R74" i="39"/>
  <c r="AH74" i="39" s="1"/>
  <c r="U73" i="39"/>
  <c r="AK73" i="39" s="1"/>
  <c r="T73" i="39"/>
  <c r="AJ73" i="39" s="1"/>
  <c r="S73" i="39"/>
  <c r="AI73" i="39" s="1"/>
  <c r="R73" i="39"/>
  <c r="AH73" i="39" s="1"/>
  <c r="U72" i="39"/>
  <c r="AK72" i="39" s="1"/>
  <c r="T72" i="39"/>
  <c r="AJ72" i="39" s="1"/>
  <c r="S72" i="39"/>
  <c r="AI72" i="39" s="1"/>
  <c r="R72" i="39"/>
  <c r="AH72" i="39" s="1"/>
  <c r="U71" i="39"/>
  <c r="AK71" i="39" s="1"/>
  <c r="T71" i="39"/>
  <c r="AJ71" i="39" s="1"/>
  <c r="S71" i="39"/>
  <c r="AI71" i="39" s="1"/>
  <c r="R71" i="39"/>
  <c r="AH71" i="39" s="1"/>
  <c r="U70" i="39"/>
  <c r="AK70" i="39" s="1"/>
  <c r="T70" i="39"/>
  <c r="AJ70" i="39" s="1"/>
  <c r="S70" i="39"/>
  <c r="AI70" i="39" s="1"/>
  <c r="R70" i="39"/>
  <c r="AH70" i="39" s="1"/>
  <c r="U69" i="39"/>
  <c r="AK69" i="39" s="1"/>
  <c r="T69" i="39"/>
  <c r="AJ69" i="39" s="1"/>
  <c r="S69" i="39"/>
  <c r="AI69" i="39" s="1"/>
  <c r="R69" i="39"/>
  <c r="U68" i="39"/>
  <c r="AK68" i="39" s="1"/>
  <c r="T68" i="39"/>
  <c r="AJ68" i="39" s="1"/>
  <c r="S68" i="39"/>
  <c r="AI68" i="39" s="1"/>
  <c r="R68" i="39"/>
  <c r="AH68" i="39" s="1"/>
  <c r="U67" i="39"/>
  <c r="AK67" i="39" s="1"/>
  <c r="T67" i="39"/>
  <c r="AJ67" i="39" s="1"/>
  <c r="S67" i="39"/>
  <c r="AI67" i="39" s="1"/>
  <c r="R67" i="39"/>
  <c r="AH67" i="39" s="1"/>
  <c r="U66" i="39"/>
  <c r="AK66" i="39" s="1"/>
  <c r="T66" i="39"/>
  <c r="AJ66" i="39" s="1"/>
  <c r="S66" i="39"/>
  <c r="AI66" i="39" s="1"/>
  <c r="R66" i="39"/>
  <c r="AH66" i="39" s="1"/>
  <c r="U65" i="39"/>
  <c r="AK65" i="39" s="1"/>
  <c r="T65" i="39"/>
  <c r="AJ65" i="39" s="1"/>
  <c r="S65" i="39"/>
  <c r="AI65" i="39" s="1"/>
  <c r="R65" i="39"/>
  <c r="AH65" i="39" s="1"/>
  <c r="U64" i="39"/>
  <c r="AK64" i="39" s="1"/>
  <c r="T64" i="39"/>
  <c r="AJ64" i="39" s="1"/>
  <c r="S64" i="39"/>
  <c r="AI64" i="39" s="1"/>
  <c r="R64" i="39"/>
  <c r="AH64" i="39" s="1"/>
  <c r="U63" i="39"/>
  <c r="AK63" i="39" s="1"/>
  <c r="T63" i="39"/>
  <c r="AJ63" i="39" s="1"/>
  <c r="S63" i="39"/>
  <c r="AI63" i="39" s="1"/>
  <c r="R63" i="39"/>
  <c r="AH63" i="39" s="1"/>
  <c r="U62" i="39"/>
  <c r="AK62" i="39" s="1"/>
  <c r="T62" i="39"/>
  <c r="AJ62" i="39" s="1"/>
  <c r="S62" i="39"/>
  <c r="AI62" i="39" s="1"/>
  <c r="R62" i="39"/>
  <c r="AH62" i="39" s="1"/>
  <c r="U61" i="39"/>
  <c r="AK61" i="39" s="1"/>
  <c r="T61" i="39"/>
  <c r="AJ61" i="39" s="1"/>
  <c r="S61" i="39"/>
  <c r="AI61" i="39" s="1"/>
  <c r="R61" i="39"/>
  <c r="AH61" i="39" s="1"/>
  <c r="U60" i="39"/>
  <c r="AK60" i="39" s="1"/>
  <c r="T60" i="39"/>
  <c r="AJ60" i="39" s="1"/>
  <c r="S60" i="39"/>
  <c r="AI60" i="39" s="1"/>
  <c r="R60" i="39"/>
  <c r="U59" i="39"/>
  <c r="AK59" i="39" s="1"/>
  <c r="T59" i="39"/>
  <c r="AJ59" i="39" s="1"/>
  <c r="S59" i="39"/>
  <c r="AI59" i="39" s="1"/>
  <c r="R59" i="39"/>
  <c r="AH59" i="39" s="1"/>
  <c r="U58" i="39"/>
  <c r="AK58" i="39" s="1"/>
  <c r="T58" i="39"/>
  <c r="AJ58" i="39" s="1"/>
  <c r="S58" i="39"/>
  <c r="AI58" i="39" s="1"/>
  <c r="R58" i="39"/>
  <c r="AH58" i="39" s="1"/>
  <c r="U57" i="39"/>
  <c r="AK57" i="39" s="1"/>
  <c r="T57" i="39"/>
  <c r="AJ57" i="39" s="1"/>
  <c r="S57" i="39"/>
  <c r="AI57" i="39" s="1"/>
  <c r="R57" i="39"/>
  <c r="AH57" i="39" s="1"/>
  <c r="U56" i="39"/>
  <c r="AK56" i="39" s="1"/>
  <c r="T56" i="39"/>
  <c r="AJ56" i="39" s="1"/>
  <c r="S56" i="39"/>
  <c r="AI56" i="39" s="1"/>
  <c r="R56" i="39"/>
  <c r="AH56" i="39" s="1"/>
  <c r="U55" i="39"/>
  <c r="AK55" i="39" s="1"/>
  <c r="T55" i="39"/>
  <c r="AJ55" i="39" s="1"/>
  <c r="S55" i="39"/>
  <c r="AI55" i="39" s="1"/>
  <c r="R55" i="39"/>
  <c r="AH55" i="39" s="1"/>
  <c r="U54" i="39"/>
  <c r="AK54" i="39" s="1"/>
  <c r="T54" i="39"/>
  <c r="AJ54" i="39" s="1"/>
  <c r="S54" i="39"/>
  <c r="AI54" i="39" s="1"/>
  <c r="R54" i="39"/>
  <c r="AH54" i="39" s="1"/>
  <c r="U53" i="39"/>
  <c r="AK53" i="39" s="1"/>
  <c r="T53" i="39"/>
  <c r="AJ53" i="39" s="1"/>
  <c r="S53" i="39"/>
  <c r="R53" i="39"/>
  <c r="AH53" i="39" s="1"/>
  <c r="U52" i="39"/>
  <c r="AK52" i="39" s="1"/>
  <c r="T52" i="39"/>
  <c r="AJ52" i="39" s="1"/>
  <c r="S52" i="39"/>
  <c r="AI52" i="39" s="1"/>
  <c r="R52" i="39"/>
  <c r="AH52" i="39" s="1"/>
  <c r="U51" i="39"/>
  <c r="AK51" i="39" s="1"/>
  <c r="T51" i="39"/>
  <c r="AJ51" i="39" s="1"/>
  <c r="S51" i="39"/>
  <c r="AI51" i="39" s="1"/>
  <c r="R51" i="39"/>
  <c r="AH51" i="39" s="1"/>
  <c r="U50" i="39"/>
  <c r="AK50" i="39" s="1"/>
  <c r="T50" i="39"/>
  <c r="AJ50" i="39" s="1"/>
  <c r="S50" i="39"/>
  <c r="AI50" i="39" s="1"/>
  <c r="R50" i="39"/>
  <c r="AH50" i="39" s="1"/>
  <c r="U49" i="39"/>
  <c r="AK49" i="39" s="1"/>
  <c r="T49" i="39"/>
  <c r="AJ49" i="39" s="1"/>
  <c r="S49" i="39"/>
  <c r="AI49" i="39" s="1"/>
  <c r="R49" i="39"/>
  <c r="AH49" i="39" s="1"/>
  <c r="U48" i="39"/>
  <c r="AK48" i="39" s="1"/>
  <c r="T48" i="39"/>
  <c r="AJ48" i="39" s="1"/>
  <c r="S48" i="39"/>
  <c r="AI48" i="39" s="1"/>
  <c r="R48" i="39"/>
  <c r="AH48" i="39" s="1"/>
  <c r="U47" i="39"/>
  <c r="AK47" i="39" s="1"/>
  <c r="T47" i="39"/>
  <c r="AJ47" i="39" s="1"/>
  <c r="S47" i="39"/>
  <c r="AI47" i="39" s="1"/>
  <c r="R47" i="39"/>
  <c r="U46" i="39"/>
  <c r="AK46" i="39" s="1"/>
  <c r="T46" i="39"/>
  <c r="AJ46" i="39" s="1"/>
  <c r="S46" i="39"/>
  <c r="AI46" i="39" s="1"/>
  <c r="R46" i="39"/>
  <c r="AH46" i="39" s="1"/>
  <c r="U45" i="39"/>
  <c r="AK45" i="39" s="1"/>
  <c r="AR45" i="39" s="1"/>
  <c r="AT45" i="39" s="1"/>
  <c r="T45" i="39"/>
  <c r="AJ45" i="39" s="1"/>
  <c r="S45" i="39"/>
  <c r="AI45" i="39" s="1"/>
  <c r="R45" i="39"/>
  <c r="AH45" i="39" s="1"/>
  <c r="U44" i="39"/>
  <c r="AK44" i="39" s="1"/>
  <c r="T44" i="39"/>
  <c r="AJ44" i="39" s="1"/>
  <c r="S44" i="39"/>
  <c r="AI44" i="39" s="1"/>
  <c r="R44" i="39"/>
  <c r="U43" i="39"/>
  <c r="AK43" i="39" s="1"/>
  <c r="T43" i="39"/>
  <c r="AJ43" i="39" s="1"/>
  <c r="S43" i="39"/>
  <c r="AI43" i="39" s="1"/>
  <c r="R43" i="39"/>
  <c r="AH43" i="39" s="1"/>
  <c r="U42" i="39"/>
  <c r="AK42" i="39" s="1"/>
  <c r="T42" i="39"/>
  <c r="AJ42" i="39" s="1"/>
  <c r="S42" i="39"/>
  <c r="AI42" i="39" s="1"/>
  <c r="R42" i="39"/>
  <c r="AH42" i="39" s="1"/>
  <c r="U41" i="39"/>
  <c r="AK41" i="39" s="1"/>
  <c r="T41" i="39"/>
  <c r="AJ41" i="39" s="1"/>
  <c r="S41" i="39"/>
  <c r="AI41" i="39" s="1"/>
  <c r="R41" i="39"/>
  <c r="AH41" i="39" s="1"/>
  <c r="U40" i="39"/>
  <c r="AK40" i="39" s="1"/>
  <c r="T40" i="39"/>
  <c r="AJ40" i="39" s="1"/>
  <c r="S40" i="39"/>
  <c r="AI40" i="39" s="1"/>
  <c r="R40" i="39"/>
  <c r="AH40" i="39" s="1"/>
  <c r="U39" i="39"/>
  <c r="AK39" i="39" s="1"/>
  <c r="T39" i="39"/>
  <c r="AJ39" i="39" s="1"/>
  <c r="S39" i="39"/>
  <c r="AI39" i="39" s="1"/>
  <c r="R39" i="39"/>
  <c r="AH39" i="39" s="1"/>
  <c r="U38" i="39"/>
  <c r="AK38" i="39" s="1"/>
  <c r="T38" i="39"/>
  <c r="AJ38" i="39" s="1"/>
  <c r="S38" i="39"/>
  <c r="R38" i="39"/>
  <c r="AH38" i="39" s="1"/>
  <c r="U37" i="39"/>
  <c r="AK37" i="39" s="1"/>
  <c r="T37" i="39"/>
  <c r="AJ37" i="39" s="1"/>
  <c r="S37" i="39"/>
  <c r="AI37" i="39" s="1"/>
  <c r="R37" i="39"/>
  <c r="AH37" i="39" s="1"/>
  <c r="U36" i="39"/>
  <c r="AK36" i="39" s="1"/>
  <c r="T36" i="39"/>
  <c r="AJ36" i="39" s="1"/>
  <c r="S36" i="39"/>
  <c r="AI36" i="39" s="1"/>
  <c r="R36" i="39"/>
  <c r="AH36" i="39" s="1"/>
  <c r="U35" i="39"/>
  <c r="AK35" i="39" s="1"/>
  <c r="T35" i="39"/>
  <c r="AJ35" i="39" s="1"/>
  <c r="S35" i="39"/>
  <c r="AI35" i="39" s="1"/>
  <c r="R35" i="39"/>
  <c r="AH35" i="39" s="1"/>
  <c r="U34" i="39"/>
  <c r="AK34" i="39" s="1"/>
  <c r="T34" i="39"/>
  <c r="AJ34" i="39" s="1"/>
  <c r="S34" i="39"/>
  <c r="AI34" i="39" s="1"/>
  <c r="R34" i="39"/>
  <c r="AH34" i="39" s="1"/>
  <c r="U33" i="39"/>
  <c r="AK33" i="39" s="1"/>
  <c r="T33" i="39"/>
  <c r="AJ33" i="39" s="1"/>
  <c r="S33" i="39"/>
  <c r="AI33" i="39" s="1"/>
  <c r="R33" i="39"/>
  <c r="AH33" i="39" s="1"/>
  <c r="U32" i="39"/>
  <c r="AK32" i="39" s="1"/>
  <c r="T32" i="39"/>
  <c r="AJ32" i="39" s="1"/>
  <c r="S32" i="39"/>
  <c r="AI32" i="39" s="1"/>
  <c r="R32" i="39"/>
  <c r="AH32" i="39" s="1"/>
  <c r="U31" i="39"/>
  <c r="AK31" i="39" s="1"/>
  <c r="T31" i="39"/>
  <c r="AJ31" i="39" s="1"/>
  <c r="S31" i="39"/>
  <c r="AI31" i="39" s="1"/>
  <c r="R31" i="39"/>
  <c r="AH31" i="39" s="1"/>
  <c r="U30" i="39"/>
  <c r="AK30" i="39" s="1"/>
  <c r="T30" i="39"/>
  <c r="AJ30" i="39" s="1"/>
  <c r="S30" i="39"/>
  <c r="AI30" i="39" s="1"/>
  <c r="R30" i="39"/>
  <c r="AH30" i="39" s="1"/>
  <c r="U29" i="39"/>
  <c r="AK29" i="39" s="1"/>
  <c r="T29" i="39"/>
  <c r="AJ29" i="39" s="1"/>
  <c r="S29" i="39"/>
  <c r="AI29" i="39" s="1"/>
  <c r="R29" i="39"/>
  <c r="U28" i="39"/>
  <c r="AK28" i="39" s="1"/>
  <c r="T28" i="39"/>
  <c r="AJ28" i="39" s="1"/>
  <c r="S28" i="39"/>
  <c r="AI28" i="39" s="1"/>
  <c r="R28" i="39"/>
  <c r="AH28" i="39" s="1"/>
  <c r="U27" i="39"/>
  <c r="AK27" i="39" s="1"/>
  <c r="T27" i="39"/>
  <c r="AJ27" i="39" s="1"/>
  <c r="S27" i="39"/>
  <c r="AI27" i="39" s="1"/>
  <c r="R27" i="39"/>
  <c r="AH27" i="39" s="1"/>
  <c r="U26" i="39"/>
  <c r="AK26" i="39" s="1"/>
  <c r="T26" i="39"/>
  <c r="AJ26" i="39" s="1"/>
  <c r="S26" i="39"/>
  <c r="AI26" i="39" s="1"/>
  <c r="R26" i="39"/>
  <c r="AH26" i="39" s="1"/>
  <c r="U25" i="39"/>
  <c r="AK25" i="39" s="1"/>
  <c r="T25" i="39"/>
  <c r="AJ25" i="39" s="1"/>
  <c r="S25" i="39"/>
  <c r="AI25" i="39" s="1"/>
  <c r="R25" i="39"/>
  <c r="AH25" i="39" s="1"/>
  <c r="U24" i="39"/>
  <c r="AK24" i="39" s="1"/>
  <c r="T24" i="39"/>
  <c r="AJ24" i="39" s="1"/>
  <c r="S24" i="39"/>
  <c r="AI24" i="39" s="1"/>
  <c r="R24" i="39"/>
  <c r="AH24" i="39" s="1"/>
  <c r="U23" i="39"/>
  <c r="AK23" i="39" s="1"/>
  <c r="T23" i="39"/>
  <c r="AJ23" i="39" s="1"/>
  <c r="S23" i="39"/>
  <c r="AI23" i="39" s="1"/>
  <c r="R23" i="39"/>
  <c r="AH23" i="39" s="1"/>
  <c r="U22" i="39"/>
  <c r="AK22" i="39" s="1"/>
  <c r="T22" i="39"/>
  <c r="AJ22" i="39" s="1"/>
  <c r="S22" i="39"/>
  <c r="AI22" i="39" s="1"/>
  <c r="R22" i="39"/>
  <c r="AH22" i="39" s="1"/>
  <c r="U21" i="39"/>
  <c r="AK21" i="39" s="1"/>
  <c r="T21" i="39"/>
  <c r="AJ21" i="39" s="1"/>
  <c r="S21" i="39"/>
  <c r="AI21" i="39" s="1"/>
  <c r="R21" i="39"/>
  <c r="AH21" i="39" s="1"/>
  <c r="U20" i="39"/>
  <c r="AK20" i="39" s="1"/>
  <c r="T20" i="39"/>
  <c r="AJ20" i="39" s="1"/>
  <c r="S20" i="39"/>
  <c r="AI20" i="39" s="1"/>
  <c r="R20" i="39"/>
  <c r="AH20" i="39" s="1"/>
  <c r="U19" i="39"/>
  <c r="AK19" i="39" s="1"/>
  <c r="T19" i="39"/>
  <c r="AJ19" i="39" s="1"/>
  <c r="S19" i="39"/>
  <c r="AI19" i="39" s="1"/>
  <c r="R19" i="39"/>
  <c r="AH19" i="39" s="1"/>
  <c r="U18" i="39"/>
  <c r="AK18" i="39" s="1"/>
  <c r="T18" i="39"/>
  <c r="AJ18" i="39" s="1"/>
  <c r="S18" i="39"/>
  <c r="AI18" i="39" s="1"/>
  <c r="R18" i="39"/>
  <c r="AH18" i="39" s="1"/>
  <c r="U17" i="39"/>
  <c r="AK17" i="39" s="1"/>
  <c r="T17" i="39"/>
  <c r="AJ17" i="39" s="1"/>
  <c r="S17" i="39"/>
  <c r="AI17" i="39" s="1"/>
  <c r="R17" i="39"/>
  <c r="AH17" i="39" s="1"/>
  <c r="U16" i="39"/>
  <c r="AK16" i="39" s="1"/>
  <c r="T16" i="39"/>
  <c r="AJ16" i="39" s="1"/>
  <c r="S16" i="39"/>
  <c r="AI16" i="39" s="1"/>
  <c r="R16" i="39"/>
  <c r="AH16" i="39" s="1"/>
  <c r="U15" i="39"/>
  <c r="AK15" i="39" s="1"/>
  <c r="T15" i="39"/>
  <c r="AJ15" i="39" s="1"/>
  <c r="S15" i="39"/>
  <c r="AI15" i="39" s="1"/>
  <c r="R15" i="39"/>
  <c r="AH15" i="39" s="1"/>
  <c r="U14" i="39"/>
  <c r="AK14" i="39" s="1"/>
  <c r="T14" i="39"/>
  <c r="AJ14" i="39" s="1"/>
  <c r="S14" i="39"/>
  <c r="AI14" i="39" s="1"/>
  <c r="R14" i="39"/>
  <c r="AH14" i="39" s="1"/>
  <c r="U13" i="39"/>
  <c r="AK13" i="39" s="1"/>
  <c r="T13" i="39"/>
  <c r="AJ13" i="39" s="1"/>
  <c r="S13" i="39"/>
  <c r="AI13" i="39" s="1"/>
  <c r="R13" i="39"/>
  <c r="AH13" i="39" s="1"/>
  <c r="U12" i="39"/>
  <c r="AK12" i="39" s="1"/>
  <c r="T12" i="39"/>
  <c r="AJ12" i="39" s="1"/>
  <c r="S12" i="39"/>
  <c r="AI12" i="39" s="1"/>
  <c r="R12" i="39"/>
  <c r="AH12" i="39" s="1"/>
  <c r="U11" i="39"/>
  <c r="AK11" i="39" s="1"/>
  <c r="T11" i="39"/>
  <c r="AJ11" i="39" s="1"/>
  <c r="S11" i="39"/>
  <c r="AI11" i="39" s="1"/>
  <c r="R11" i="39"/>
  <c r="AH11" i="39" s="1"/>
  <c r="U10" i="39"/>
  <c r="AK10" i="39" s="1"/>
  <c r="T10" i="39"/>
  <c r="AJ10" i="39" s="1"/>
  <c r="S10" i="39"/>
  <c r="AI10" i="39" s="1"/>
  <c r="R10" i="39"/>
  <c r="AH10" i="39" s="1"/>
  <c r="U9" i="39"/>
  <c r="AK9" i="39" s="1"/>
  <c r="T9" i="39"/>
  <c r="AJ9" i="39" s="1"/>
  <c r="S9" i="39"/>
  <c r="AI9" i="39" s="1"/>
  <c r="R9" i="39"/>
  <c r="AH9" i="39" s="1"/>
  <c r="U8" i="39"/>
  <c r="AK8" i="39" s="1"/>
  <c r="T8" i="39"/>
  <c r="AJ8" i="39" s="1"/>
  <c r="S8" i="39"/>
  <c r="AI8" i="39" s="1"/>
  <c r="R8" i="39"/>
  <c r="AH8" i="39" s="1"/>
  <c r="U7" i="39"/>
  <c r="AK7" i="39" s="1"/>
  <c r="T7" i="39"/>
  <c r="AJ7" i="39" s="1"/>
  <c r="S7" i="39"/>
  <c r="AI7" i="39" s="1"/>
  <c r="R7" i="39"/>
  <c r="AH7" i="39" s="1"/>
  <c r="U6" i="39"/>
  <c r="AK6" i="39" s="1"/>
  <c r="T6" i="39"/>
  <c r="AJ6" i="39" s="1"/>
  <c r="S6" i="39"/>
  <c r="AI6" i="39" s="1"/>
  <c r="R6" i="39"/>
  <c r="AH6" i="39" s="1"/>
  <c r="U5" i="39"/>
  <c r="AK5" i="39" s="1"/>
  <c r="T5" i="39"/>
  <c r="AJ5" i="39" s="1"/>
  <c r="AJ93" i="39" s="1"/>
  <c r="S5" i="39"/>
  <c r="AI5" i="39" s="1"/>
  <c r="R5" i="39"/>
  <c r="AH5" i="39" s="1"/>
  <c r="R6" i="38"/>
  <c r="AH6" i="38" s="1"/>
  <c r="T6" i="38"/>
  <c r="AJ6" i="38" s="1"/>
  <c r="R7" i="38"/>
  <c r="AH7" i="38" s="1"/>
  <c r="T7" i="38"/>
  <c r="AJ7" i="38" s="1"/>
  <c r="R8" i="38"/>
  <c r="AH8" i="38" s="1"/>
  <c r="T8" i="38"/>
  <c r="AJ8" i="38" s="1"/>
  <c r="R9" i="38"/>
  <c r="AH9" i="38" s="1"/>
  <c r="T9" i="38"/>
  <c r="AJ9" i="38" s="1"/>
  <c r="R10" i="38"/>
  <c r="AH10" i="38" s="1"/>
  <c r="T10" i="38"/>
  <c r="AJ10" i="38" s="1"/>
  <c r="R11" i="38"/>
  <c r="AH11" i="38" s="1"/>
  <c r="T11" i="38"/>
  <c r="AJ11" i="38" s="1"/>
  <c r="R12" i="38"/>
  <c r="AH12" i="38" s="1"/>
  <c r="T12" i="38"/>
  <c r="AJ12" i="38" s="1"/>
  <c r="R13" i="38"/>
  <c r="AH13" i="38" s="1"/>
  <c r="T13" i="38"/>
  <c r="AJ13" i="38" s="1"/>
  <c r="R14" i="38"/>
  <c r="AH14" i="38" s="1"/>
  <c r="T14" i="38"/>
  <c r="AJ14" i="38" s="1"/>
  <c r="R15" i="38"/>
  <c r="AH15" i="38" s="1"/>
  <c r="T15" i="38"/>
  <c r="AJ15" i="38" s="1"/>
  <c r="R16" i="38"/>
  <c r="AH16" i="38" s="1"/>
  <c r="T16" i="38"/>
  <c r="AJ16" i="38" s="1"/>
  <c r="R17" i="38"/>
  <c r="AH17" i="38" s="1"/>
  <c r="T17" i="38"/>
  <c r="AJ17" i="38" s="1"/>
  <c r="R18" i="38"/>
  <c r="AH18" i="38" s="1"/>
  <c r="T18" i="38"/>
  <c r="AJ18" i="38" s="1"/>
  <c r="R19" i="38"/>
  <c r="AH19" i="38" s="1"/>
  <c r="T19" i="38"/>
  <c r="AJ19" i="38" s="1"/>
  <c r="R20" i="38"/>
  <c r="AH20" i="38" s="1"/>
  <c r="T20" i="38"/>
  <c r="AJ20" i="38" s="1"/>
  <c r="R21" i="38"/>
  <c r="AH21" i="38" s="1"/>
  <c r="T21" i="38"/>
  <c r="AJ21" i="38" s="1"/>
  <c r="R22" i="38"/>
  <c r="AH22" i="38" s="1"/>
  <c r="T22" i="38"/>
  <c r="AJ22" i="38" s="1"/>
  <c r="R23" i="38"/>
  <c r="AH23" i="38" s="1"/>
  <c r="T23" i="38"/>
  <c r="AJ23" i="38" s="1"/>
  <c r="R24" i="38"/>
  <c r="AH24" i="38" s="1"/>
  <c r="T24" i="38"/>
  <c r="AJ24" i="38" s="1"/>
  <c r="R25" i="38"/>
  <c r="AH25" i="38" s="1"/>
  <c r="T25" i="38"/>
  <c r="AJ25" i="38" s="1"/>
  <c r="R26" i="38"/>
  <c r="AH26" i="38" s="1"/>
  <c r="T26" i="38"/>
  <c r="AJ26" i="38" s="1"/>
  <c r="R27" i="38"/>
  <c r="AH27" i="38" s="1"/>
  <c r="T27" i="38"/>
  <c r="AJ27" i="38" s="1"/>
  <c r="R28" i="38"/>
  <c r="AH28" i="38" s="1"/>
  <c r="T28" i="38"/>
  <c r="AJ28" i="38" s="1"/>
  <c r="R29" i="38"/>
  <c r="AH29" i="38" s="1"/>
  <c r="T29" i="38"/>
  <c r="AJ29" i="38" s="1"/>
  <c r="R30" i="38"/>
  <c r="AH30" i="38" s="1"/>
  <c r="T30" i="38"/>
  <c r="AJ30" i="38" s="1"/>
  <c r="R31" i="38"/>
  <c r="AH31" i="38" s="1"/>
  <c r="T31" i="38"/>
  <c r="AJ31" i="38" s="1"/>
  <c r="R32" i="38"/>
  <c r="AH32" i="38" s="1"/>
  <c r="T32" i="38"/>
  <c r="AJ32" i="38" s="1"/>
  <c r="R33" i="38"/>
  <c r="AH33" i="38" s="1"/>
  <c r="T33" i="38"/>
  <c r="AJ33" i="38" s="1"/>
  <c r="R34" i="38"/>
  <c r="AH34" i="38" s="1"/>
  <c r="T34" i="38"/>
  <c r="AJ34" i="38" s="1"/>
  <c r="R35" i="38"/>
  <c r="AH35" i="38" s="1"/>
  <c r="T35" i="38"/>
  <c r="AJ35" i="38" s="1"/>
  <c r="R36" i="38"/>
  <c r="AH36" i="38" s="1"/>
  <c r="T36" i="38"/>
  <c r="AJ36" i="38" s="1"/>
  <c r="R37" i="38"/>
  <c r="AH37" i="38" s="1"/>
  <c r="T37" i="38"/>
  <c r="AJ37" i="38" s="1"/>
  <c r="R38" i="38"/>
  <c r="AH38" i="38" s="1"/>
  <c r="T38" i="38"/>
  <c r="AJ38" i="38" s="1"/>
  <c r="R39" i="38"/>
  <c r="AH39" i="38" s="1"/>
  <c r="T39" i="38"/>
  <c r="AJ39" i="38" s="1"/>
  <c r="R40" i="38"/>
  <c r="AH40" i="38" s="1"/>
  <c r="T40" i="38"/>
  <c r="AJ40" i="38" s="1"/>
  <c r="R41" i="38"/>
  <c r="AH41" i="38" s="1"/>
  <c r="T41" i="38"/>
  <c r="AJ41" i="38" s="1"/>
  <c r="R42" i="38"/>
  <c r="AH42" i="38" s="1"/>
  <c r="T42" i="38"/>
  <c r="AJ42" i="38" s="1"/>
  <c r="R43" i="38"/>
  <c r="AH43" i="38" s="1"/>
  <c r="T43" i="38"/>
  <c r="AJ43" i="38" s="1"/>
  <c r="R44" i="38"/>
  <c r="AH44" i="38" s="1"/>
  <c r="T44" i="38"/>
  <c r="AJ44" i="38" s="1"/>
  <c r="R45" i="38"/>
  <c r="AH45" i="38" s="1"/>
  <c r="T45" i="38"/>
  <c r="AJ45" i="38" s="1"/>
  <c r="R46" i="38"/>
  <c r="AH46" i="38" s="1"/>
  <c r="T46" i="38"/>
  <c r="AJ46" i="38" s="1"/>
  <c r="R47" i="38"/>
  <c r="AH47" i="38" s="1"/>
  <c r="T47" i="38"/>
  <c r="AJ47" i="38" s="1"/>
  <c r="R48" i="38"/>
  <c r="AH48" i="38" s="1"/>
  <c r="T48" i="38"/>
  <c r="AJ48" i="38" s="1"/>
  <c r="R49" i="38"/>
  <c r="AH49" i="38" s="1"/>
  <c r="T49" i="38"/>
  <c r="AJ49" i="38" s="1"/>
  <c r="R50" i="38"/>
  <c r="AH50" i="38" s="1"/>
  <c r="T50" i="38"/>
  <c r="AJ50" i="38" s="1"/>
  <c r="R51" i="38"/>
  <c r="AH51" i="38" s="1"/>
  <c r="T51" i="38"/>
  <c r="AJ51" i="38" s="1"/>
  <c r="R52" i="38"/>
  <c r="AH52" i="38" s="1"/>
  <c r="T52" i="38"/>
  <c r="AJ52" i="38" s="1"/>
  <c r="R53" i="38"/>
  <c r="AH53" i="38" s="1"/>
  <c r="T53" i="38"/>
  <c r="AJ53" i="38" s="1"/>
  <c r="R54" i="38"/>
  <c r="AH54" i="38" s="1"/>
  <c r="T54" i="38"/>
  <c r="AJ54" i="38" s="1"/>
  <c r="R55" i="38"/>
  <c r="AH55" i="38" s="1"/>
  <c r="T55" i="38"/>
  <c r="AJ55" i="38" s="1"/>
  <c r="R56" i="38"/>
  <c r="AH56" i="38" s="1"/>
  <c r="T56" i="38"/>
  <c r="AJ56" i="38" s="1"/>
  <c r="R57" i="38"/>
  <c r="AH57" i="38" s="1"/>
  <c r="T57" i="38"/>
  <c r="AJ57" i="38" s="1"/>
  <c r="R58" i="38"/>
  <c r="AH58" i="38" s="1"/>
  <c r="T58" i="38"/>
  <c r="AJ58" i="38" s="1"/>
  <c r="R59" i="38"/>
  <c r="AH59" i="38" s="1"/>
  <c r="T59" i="38"/>
  <c r="AJ59" i="38" s="1"/>
  <c r="R60" i="38"/>
  <c r="AH60" i="38" s="1"/>
  <c r="T60" i="38"/>
  <c r="AJ60" i="38" s="1"/>
  <c r="R61" i="38"/>
  <c r="AH61" i="38" s="1"/>
  <c r="T61" i="38"/>
  <c r="AJ61" i="38" s="1"/>
  <c r="R62" i="38"/>
  <c r="AH62" i="38" s="1"/>
  <c r="T62" i="38"/>
  <c r="AJ62" i="38" s="1"/>
  <c r="R63" i="38"/>
  <c r="AH63" i="38" s="1"/>
  <c r="T63" i="38"/>
  <c r="AJ63" i="38" s="1"/>
  <c r="R64" i="38"/>
  <c r="AH64" i="38" s="1"/>
  <c r="T64" i="38"/>
  <c r="AJ64" i="38" s="1"/>
  <c r="R65" i="38"/>
  <c r="AH65" i="38" s="1"/>
  <c r="T65" i="38"/>
  <c r="AJ65" i="38" s="1"/>
  <c r="R66" i="38"/>
  <c r="AH66" i="38" s="1"/>
  <c r="T66" i="38"/>
  <c r="AJ66" i="38" s="1"/>
  <c r="R67" i="38"/>
  <c r="AH67" i="38" s="1"/>
  <c r="T67" i="38"/>
  <c r="AJ67" i="38" s="1"/>
  <c r="R68" i="38"/>
  <c r="AH68" i="38" s="1"/>
  <c r="T68" i="38"/>
  <c r="AJ68" i="38" s="1"/>
  <c r="R69" i="38"/>
  <c r="AH69" i="38" s="1"/>
  <c r="T69" i="38"/>
  <c r="AJ69" i="38" s="1"/>
  <c r="R70" i="38"/>
  <c r="AH70" i="38" s="1"/>
  <c r="T70" i="38"/>
  <c r="AJ70" i="38" s="1"/>
  <c r="R71" i="38"/>
  <c r="AH71" i="38" s="1"/>
  <c r="T71" i="38"/>
  <c r="AJ71" i="38" s="1"/>
  <c r="R72" i="38"/>
  <c r="AH72" i="38" s="1"/>
  <c r="T72" i="38"/>
  <c r="AJ72" i="38" s="1"/>
  <c r="R73" i="38"/>
  <c r="AH73" i="38" s="1"/>
  <c r="T73" i="38"/>
  <c r="AJ73" i="38" s="1"/>
  <c r="R74" i="38"/>
  <c r="AH74" i="38" s="1"/>
  <c r="T74" i="38"/>
  <c r="AJ74" i="38" s="1"/>
  <c r="R75" i="38"/>
  <c r="AH75" i="38" s="1"/>
  <c r="T75" i="38"/>
  <c r="AJ75" i="38" s="1"/>
  <c r="R76" i="38"/>
  <c r="AH76" i="38" s="1"/>
  <c r="T76" i="38"/>
  <c r="AJ76" i="38" s="1"/>
  <c r="R77" i="38"/>
  <c r="AH77" i="38" s="1"/>
  <c r="T77" i="38"/>
  <c r="AJ77" i="38" s="1"/>
  <c r="R78" i="38"/>
  <c r="AH78" i="38" s="1"/>
  <c r="T78" i="38"/>
  <c r="AJ78" i="38" s="1"/>
  <c r="R79" i="38"/>
  <c r="AH79" i="38" s="1"/>
  <c r="T79" i="38"/>
  <c r="AJ79" i="38" s="1"/>
  <c r="R80" i="38"/>
  <c r="AH80" i="38" s="1"/>
  <c r="T80" i="38"/>
  <c r="AJ80" i="38" s="1"/>
  <c r="R81" i="38"/>
  <c r="AH81" i="38" s="1"/>
  <c r="T81" i="38"/>
  <c r="AJ81" i="38" s="1"/>
  <c r="R82" i="38"/>
  <c r="AH82" i="38" s="1"/>
  <c r="T82" i="38"/>
  <c r="AJ82" i="38" s="1"/>
  <c r="R83" i="38"/>
  <c r="AH83" i="38" s="1"/>
  <c r="T83" i="38"/>
  <c r="AJ83" i="38" s="1"/>
  <c r="R84" i="38"/>
  <c r="AH84" i="38" s="1"/>
  <c r="T84" i="38"/>
  <c r="AJ84" i="38" s="1"/>
  <c r="R85" i="38"/>
  <c r="AH85" i="38" s="1"/>
  <c r="T85" i="38"/>
  <c r="AJ85" i="38" s="1"/>
  <c r="R86" i="38"/>
  <c r="AH86" i="38" s="1"/>
  <c r="T86" i="38"/>
  <c r="AJ86" i="38" s="1"/>
  <c r="R87" i="38"/>
  <c r="AH87" i="38" s="1"/>
  <c r="T87" i="38"/>
  <c r="AJ87" i="38" s="1"/>
  <c r="R88" i="38"/>
  <c r="AH88" i="38" s="1"/>
  <c r="T88" i="38"/>
  <c r="AJ88" i="38" s="1"/>
  <c r="R89" i="38"/>
  <c r="AH89" i="38" s="1"/>
  <c r="T89" i="38"/>
  <c r="AJ89" i="38" s="1"/>
  <c r="R90" i="38"/>
  <c r="AH90" i="38" s="1"/>
  <c r="T90" i="38"/>
  <c r="AJ90" i="38" s="1"/>
  <c r="R91" i="38"/>
  <c r="AH91" i="38" s="1"/>
  <c r="T91" i="38"/>
  <c r="AJ91" i="38" s="1"/>
  <c r="R92" i="38"/>
  <c r="AH92" i="38" s="1"/>
  <c r="T92" i="38"/>
  <c r="AJ92" i="38" s="1"/>
  <c r="T5" i="38"/>
  <c r="AJ5" i="38" s="1"/>
  <c r="R5" i="38"/>
  <c r="AH5" i="38" s="1"/>
  <c r="AH93" i="38" s="1"/>
  <c r="U92" i="37"/>
  <c r="AK92" i="37" s="1"/>
  <c r="T92" i="37"/>
  <c r="AJ92" i="37" s="1"/>
  <c r="S92" i="37"/>
  <c r="AI92" i="37" s="1"/>
  <c r="R92" i="37"/>
  <c r="AH92" i="37" s="1"/>
  <c r="U91" i="37"/>
  <c r="AK91" i="37" s="1"/>
  <c r="T91" i="37"/>
  <c r="AJ91" i="37" s="1"/>
  <c r="S91" i="37"/>
  <c r="AI91" i="37" s="1"/>
  <c r="R91" i="37"/>
  <c r="AH91" i="37" s="1"/>
  <c r="U90" i="37"/>
  <c r="AK90" i="37" s="1"/>
  <c r="T90" i="37"/>
  <c r="AJ90" i="37" s="1"/>
  <c r="S90" i="37"/>
  <c r="AI90" i="37" s="1"/>
  <c r="R90" i="37"/>
  <c r="AH90" i="37" s="1"/>
  <c r="U89" i="37"/>
  <c r="AK89" i="37" s="1"/>
  <c r="T89" i="37"/>
  <c r="AJ89" i="37" s="1"/>
  <c r="S89" i="37"/>
  <c r="AI89" i="37" s="1"/>
  <c r="R89" i="37"/>
  <c r="AH89" i="37" s="1"/>
  <c r="U88" i="37"/>
  <c r="AK88" i="37" s="1"/>
  <c r="T88" i="37"/>
  <c r="AJ88" i="37" s="1"/>
  <c r="S88" i="37"/>
  <c r="AI88" i="37" s="1"/>
  <c r="R88" i="37"/>
  <c r="AH88" i="37" s="1"/>
  <c r="U87" i="37"/>
  <c r="AK87" i="37" s="1"/>
  <c r="T87" i="37"/>
  <c r="AJ87" i="37" s="1"/>
  <c r="S87" i="37"/>
  <c r="AI87" i="37" s="1"/>
  <c r="R87" i="37"/>
  <c r="AH87" i="37" s="1"/>
  <c r="U86" i="37"/>
  <c r="AK86" i="37" s="1"/>
  <c r="T86" i="37"/>
  <c r="AJ86" i="37" s="1"/>
  <c r="S86" i="37"/>
  <c r="AI86" i="37" s="1"/>
  <c r="R86" i="37"/>
  <c r="AH86" i="37" s="1"/>
  <c r="U85" i="37"/>
  <c r="AK85" i="37" s="1"/>
  <c r="T85" i="37"/>
  <c r="AJ85" i="37" s="1"/>
  <c r="S85" i="37"/>
  <c r="AI85" i="37" s="1"/>
  <c r="R85" i="37"/>
  <c r="AH85" i="37" s="1"/>
  <c r="U84" i="37"/>
  <c r="AK84" i="37" s="1"/>
  <c r="T84" i="37"/>
  <c r="AJ84" i="37" s="1"/>
  <c r="S84" i="37"/>
  <c r="AI84" i="37" s="1"/>
  <c r="R84" i="37"/>
  <c r="AH84" i="37" s="1"/>
  <c r="U83" i="37"/>
  <c r="AK83" i="37" s="1"/>
  <c r="T83" i="37"/>
  <c r="AJ83" i="37" s="1"/>
  <c r="S83" i="37"/>
  <c r="AI83" i="37" s="1"/>
  <c r="R83" i="37"/>
  <c r="AH83" i="37" s="1"/>
  <c r="U82" i="37"/>
  <c r="AK82" i="37" s="1"/>
  <c r="T82" i="37"/>
  <c r="AJ82" i="37" s="1"/>
  <c r="S82" i="37"/>
  <c r="AI82" i="37" s="1"/>
  <c r="R82" i="37"/>
  <c r="AH82" i="37" s="1"/>
  <c r="U81" i="37"/>
  <c r="AK81" i="37" s="1"/>
  <c r="T81" i="37"/>
  <c r="AJ81" i="37" s="1"/>
  <c r="S81" i="37"/>
  <c r="AI81" i="37" s="1"/>
  <c r="R81" i="37"/>
  <c r="AH81" i="37" s="1"/>
  <c r="U80" i="37"/>
  <c r="AK80" i="37" s="1"/>
  <c r="T80" i="37"/>
  <c r="AJ80" i="37" s="1"/>
  <c r="S80" i="37"/>
  <c r="AI80" i="37" s="1"/>
  <c r="R80" i="37"/>
  <c r="AH80" i="37" s="1"/>
  <c r="U79" i="37"/>
  <c r="AK79" i="37" s="1"/>
  <c r="T79" i="37"/>
  <c r="AJ79" i="37" s="1"/>
  <c r="S79" i="37"/>
  <c r="AI79" i="37" s="1"/>
  <c r="R79" i="37"/>
  <c r="AH79" i="37" s="1"/>
  <c r="U78" i="37"/>
  <c r="AK78" i="37" s="1"/>
  <c r="T78" i="37"/>
  <c r="AJ78" i="37" s="1"/>
  <c r="S78" i="37"/>
  <c r="AI78" i="37" s="1"/>
  <c r="R78" i="37"/>
  <c r="AH78" i="37" s="1"/>
  <c r="U77" i="37"/>
  <c r="AK77" i="37" s="1"/>
  <c r="T77" i="37"/>
  <c r="AJ77" i="37" s="1"/>
  <c r="S77" i="37"/>
  <c r="AI77" i="37" s="1"/>
  <c r="R77" i="37"/>
  <c r="AH77" i="37" s="1"/>
  <c r="U76" i="37"/>
  <c r="AK76" i="37" s="1"/>
  <c r="T76" i="37"/>
  <c r="AJ76" i="37" s="1"/>
  <c r="S76" i="37"/>
  <c r="AI76" i="37" s="1"/>
  <c r="R76" i="37"/>
  <c r="AH76" i="37" s="1"/>
  <c r="U75" i="37"/>
  <c r="AK75" i="37" s="1"/>
  <c r="T75" i="37"/>
  <c r="AJ75" i="37" s="1"/>
  <c r="S75" i="37"/>
  <c r="AI75" i="37" s="1"/>
  <c r="R75" i="37"/>
  <c r="AH75" i="37" s="1"/>
  <c r="U74" i="37"/>
  <c r="AK74" i="37" s="1"/>
  <c r="T74" i="37"/>
  <c r="AJ74" i="37" s="1"/>
  <c r="S74" i="37"/>
  <c r="AI74" i="37" s="1"/>
  <c r="R74" i="37"/>
  <c r="AH74" i="37" s="1"/>
  <c r="U73" i="37"/>
  <c r="AK73" i="37" s="1"/>
  <c r="T73" i="37"/>
  <c r="AJ73" i="37" s="1"/>
  <c r="S73" i="37"/>
  <c r="AI73" i="37" s="1"/>
  <c r="R73" i="37"/>
  <c r="AH73" i="37" s="1"/>
  <c r="U72" i="37"/>
  <c r="AK72" i="37" s="1"/>
  <c r="T72" i="37"/>
  <c r="AJ72" i="37" s="1"/>
  <c r="S72" i="37"/>
  <c r="AI72" i="37" s="1"/>
  <c r="R72" i="37"/>
  <c r="AH72" i="37" s="1"/>
  <c r="U71" i="37"/>
  <c r="AK71" i="37" s="1"/>
  <c r="T71" i="37"/>
  <c r="AJ71" i="37" s="1"/>
  <c r="S71" i="37"/>
  <c r="AI71" i="37" s="1"/>
  <c r="R71" i="37"/>
  <c r="AH71" i="37" s="1"/>
  <c r="U70" i="37"/>
  <c r="AK70" i="37" s="1"/>
  <c r="T70" i="37"/>
  <c r="AJ70" i="37" s="1"/>
  <c r="S70" i="37"/>
  <c r="AI70" i="37" s="1"/>
  <c r="R70" i="37"/>
  <c r="AH70" i="37" s="1"/>
  <c r="U69" i="37"/>
  <c r="AK69" i="37" s="1"/>
  <c r="T69" i="37"/>
  <c r="AJ69" i="37" s="1"/>
  <c r="S69" i="37"/>
  <c r="AI69" i="37" s="1"/>
  <c r="R69" i="37"/>
  <c r="AH69" i="37" s="1"/>
  <c r="U68" i="37"/>
  <c r="AK68" i="37" s="1"/>
  <c r="T68" i="37"/>
  <c r="AJ68" i="37" s="1"/>
  <c r="S68" i="37"/>
  <c r="AI68" i="37" s="1"/>
  <c r="R68" i="37"/>
  <c r="AH68" i="37" s="1"/>
  <c r="U67" i="37"/>
  <c r="AK67" i="37" s="1"/>
  <c r="T67" i="37"/>
  <c r="AJ67" i="37" s="1"/>
  <c r="S67" i="37"/>
  <c r="AI67" i="37" s="1"/>
  <c r="R67" i="37"/>
  <c r="AH67" i="37" s="1"/>
  <c r="U66" i="37"/>
  <c r="AK66" i="37" s="1"/>
  <c r="T66" i="37"/>
  <c r="AJ66" i="37" s="1"/>
  <c r="S66" i="37"/>
  <c r="AI66" i="37" s="1"/>
  <c r="R66" i="37"/>
  <c r="AH66" i="37" s="1"/>
  <c r="U65" i="37"/>
  <c r="AK65" i="37" s="1"/>
  <c r="T65" i="37"/>
  <c r="AJ65" i="37" s="1"/>
  <c r="S65" i="37"/>
  <c r="AI65" i="37" s="1"/>
  <c r="R65" i="37"/>
  <c r="AH65" i="37" s="1"/>
  <c r="U64" i="37"/>
  <c r="AK64" i="37" s="1"/>
  <c r="T64" i="37"/>
  <c r="AJ64" i="37" s="1"/>
  <c r="S64" i="37"/>
  <c r="AI64" i="37" s="1"/>
  <c r="R64" i="37"/>
  <c r="U63" i="37"/>
  <c r="AK63" i="37" s="1"/>
  <c r="T63" i="37"/>
  <c r="AJ63" i="37" s="1"/>
  <c r="S63" i="37"/>
  <c r="AI63" i="37" s="1"/>
  <c r="R63" i="37"/>
  <c r="AH63" i="37" s="1"/>
  <c r="U62" i="37"/>
  <c r="AK62" i="37" s="1"/>
  <c r="T62" i="37"/>
  <c r="AJ62" i="37" s="1"/>
  <c r="S62" i="37"/>
  <c r="AI62" i="37" s="1"/>
  <c r="R62" i="37"/>
  <c r="U61" i="37"/>
  <c r="AK61" i="37" s="1"/>
  <c r="T61" i="37"/>
  <c r="AJ61" i="37" s="1"/>
  <c r="S61" i="37"/>
  <c r="AI61" i="37" s="1"/>
  <c r="R61" i="37"/>
  <c r="AH61" i="37" s="1"/>
  <c r="U60" i="37"/>
  <c r="AK60" i="37" s="1"/>
  <c r="T60" i="37"/>
  <c r="AJ60" i="37" s="1"/>
  <c r="S60" i="37"/>
  <c r="AI60" i="37" s="1"/>
  <c r="R60" i="37"/>
  <c r="AH60" i="37" s="1"/>
  <c r="U59" i="37"/>
  <c r="AK59" i="37" s="1"/>
  <c r="T59" i="37"/>
  <c r="AJ59" i="37" s="1"/>
  <c r="S59" i="37"/>
  <c r="AI59" i="37" s="1"/>
  <c r="R59" i="37"/>
  <c r="AH59" i="37" s="1"/>
  <c r="U58" i="37"/>
  <c r="AK58" i="37" s="1"/>
  <c r="T58" i="37"/>
  <c r="AJ58" i="37" s="1"/>
  <c r="S58" i="37"/>
  <c r="AI58" i="37" s="1"/>
  <c r="R58" i="37"/>
  <c r="AH58" i="37" s="1"/>
  <c r="U57" i="37"/>
  <c r="AK57" i="37" s="1"/>
  <c r="T57" i="37"/>
  <c r="AJ57" i="37" s="1"/>
  <c r="S57" i="37"/>
  <c r="AI57" i="37" s="1"/>
  <c r="R57" i="37"/>
  <c r="AH57" i="37" s="1"/>
  <c r="U56" i="37"/>
  <c r="AK56" i="37" s="1"/>
  <c r="T56" i="37"/>
  <c r="AJ56" i="37" s="1"/>
  <c r="S56" i="37"/>
  <c r="AI56" i="37" s="1"/>
  <c r="R56" i="37"/>
  <c r="AH56" i="37" s="1"/>
  <c r="U55" i="37"/>
  <c r="AK55" i="37" s="1"/>
  <c r="T55" i="37"/>
  <c r="AJ55" i="37" s="1"/>
  <c r="S55" i="37"/>
  <c r="AI55" i="37" s="1"/>
  <c r="AR55" i="37" s="1"/>
  <c r="R55" i="37"/>
  <c r="U54" i="37"/>
  <c r="AK54" i="37" s="1"/>
  <c r="T54" i="37"/>
  <c r="AJ54" i="37" s="1"/>
  <c r="S54" i="37"/>
  <c r="AI54" i="37" s="1"/>
  <c r="R54" i="37"/>
  <c r="AH54" i="37" s="1"/>
  <c r="U53" i="37"/>
  <c r="AK53" i="37" s="1"/>
  <c r="T53" i="37"/>
  <c r="AJ53" i="37" s="1"/>
  <c r="S53" i="37"/>
  <c r="AI53" i="37" s="1"/>
  <c r="R53" i="37"/>
  <c r="U52" i="37"/>
  <c r="AK52" i="37" s="1"/>
  <c r="T52" i="37"/>
  <c r="AJ52" i="37" s="1"/>
  <c r="S52" i="37"/>
  <c r="R52" i="37"/>
  <c r="AH52" i="37" s="1"/>
  <c r="U51" i="37"/>
  <c r="AK51" i="37" s="1"/>
  <c r="T51" i="37"/>
  <c r="AJ51" i="37" s="1"/>
  <c r="S51" i="37"/>
  <c r="AI51" i="37" s="1"/>
  <c r="R51" i="37"/>
  <c r="AH51" i="37" s="1"/>
  <c r="U50" i="37"/>
  <c r="AK50" i="37" s="1"/>
  <c r="T50" i="37"/>
  <c r="AJ50" i="37" s="1"/>
  <c r="S50" i="37"/>
  <c r="AI50" i="37" s="1"/>
  <c r="R50" i="37"/>
  <c r="AH50" i="37" s="1"/>
  <c r="U49" i="37"/>
  <c r="AK49" i="37" s="1"/>
  <c r="T49" i="37"/>
  <c r="AJ49" i="37" s="1"/>
  <c r="S49" i="37"/>
  <c r="AI49" i="37" s="1"/>
  <c r="R49" i="37"/>
  <c r="AH49" i="37" s="1"/>
  <c r="U48" i="37"/>
  <c r="AK48" i="37" s="1"/>
  <c r="T48" i="37"/>
  <c r="AJ48" i="37" s="1"/>
  <c r="S48" i="37"/>
  <c r="AI48" i="37" s="1"/>
  <c r="R48" i="37"/>
  <c r="U47" i="37"/>
  <c r="AK47" i="37" s="1"/>
  <c r="T47" i="37"/>
  <c r="AJ47" i="37" s="1"/>
  <c r="S47" i="37"/>
  <c r="AI47" i="37" s="1"/>
  <c r="R47" i="37"/>
  <c r="AH47" i="37" s="1"/>
  <c r="U46" i="37"/>
  <c r="AK46" i="37" s="1"/>
  <c r="T46" i="37"/>
  <c r="AJ46" i="37" s="1"/>
  <c r="S46" i="37"/>
  <c r="AI46" i="37" s="1"/>
  <c r="R46" i="37"/>
  <c r="AH46" i="37" s="1"/>
  <c r="U45" i="37"/>
  <c r="AK45" i="37" s="1"/>
  <c r="T45" i="37"/>
  <c r="AJ45" i="37" s="1"/>
  <c r="S45" i="37"/>
  <c r="AI45" i="37" s="1"/>
  <c r="R45" i="37"/>
  <c r="U44" i="37"/>
  <c r="AK44" i="37" s="1"/>
  <c r="T44" i="37"/>
  <c r="AJ44" i="37" s="1"/>
  <c r="S44" i="37"/>
  <c r="R44" i="37"/>
  <c r="AH44" i="37" s="1"/>
  <c r="U43" i="37"/>
  <c r="AK43" i="37" s="1"/>
  <c r="T43" i="37"/>
  <c r="AJ43" i="37" s="1"/>
  <c r="S43" i="37"/>
  <c r="AI43" i="37" s="1"/>
  <c r="R43" i="37"/>
  <c r="AH43" i="37" s="1"/>
  <c r="U42" i="37"/>
  <c r="AK42" i="37" s="1"/>
  <c r="T42" i="37"/>
  <c r="AJ42" i="37" s="1"/>
  <c r="S42" i="37"/>
  <c r="AI42" i="37" s="1"/>
  <c r="R42" i="37"/>
  <c r="AH42" i="37" s="1"/>
  <c r="U41" i="37"/>
  <c r="AK41" i="37" s="1"/>
  <c r="T41" i="37"/>
  <c r="AJ41" i="37" s="1"/>
  <c r="S41" i="37"/>
  <c r="AI41" i="37" s="1"/>
  <c r="R41" i="37"/>
  <c r="AH41" i="37" s="1"/>
  <c r="U40" i="37"/>
  <c r="AK40" i="37" s="1"/>
  <c r="T40" i="37"/>
  <c r="AJ40" i="37" s="1"/>
  <c r="S40" i="37"/>
  <c r="R40" i="37"/>
  <c r="AH40" i="37" s="1"/>
  <c r="U39" i="37"/>
  <c r="AK39" i="37" s="1"/>
  <c r="T39" i="37"/>
  <c r="AJ39" i="37" s="1"/>
  <c r="S39" i="37"/>
  <c r="AI39" i="37" s="1"/>
  <c r="R39" i="37"/>
  <c r="AH39" i="37" s="1"/>
  <c r="U38" i="37"/>
  <c r="AK38" i="37" s="1"/>
  <c r="T38" i="37"/>
  <c r="AJ38" i="37" s="1"/>
  <c r="S38" i="37"/>
  <c r="AI38" i="37" s="1"/>
  <c r="R38" i="37"/>
  <c r="AH38" i="37" s="1"/>
  <c r="U37" i="37"/>
  <c r="AK37" i="37" s="1"/>
  <c r="T37" i="37"/>
  <c r="AJ37" i="37" s="1"/>
  <c r="S37" i="37"/>
  <c r="AI37" i="37" s="1"/>
  <c r="R37" i="37"/>
  <c r="AH37" i="37" s="1"/>
  <c r="U36" i="37"/>
  <c r="AK36" i="37" s="1"/>
  <c r="T36" i="37"/>
  <c r="AJ36" i="37" s="1"/>
  <c r="S36" i="37"/>
  <c r="R36" i="37"/>
  <c r="AH36" i="37" s="1"/>
  <c r="U35" i="37"/>
  <c r="AK35" i="37" s="1"/>
  <c r="T35" i="37"/>
  <c r="AJ35" i="37" s="1"/>
  <c r="S35" i="37"/>
  <c r="AI35" i="37" s="1"/>
  <c r="R35" i="37"/>
  <c r="AH35" i="37" s="1"/>
  <c r="U34" i="37"/>
  <c r="AK34" i="37" s="1"/>
  <c r="T34" i="37"/>
  <c r="AJ34" i="37" s="1"/>
  <c r="S34" i="37"/>
  <c r="AI34" i="37" s="1"/>
  <c r="R34" i="37"/>
  <c r="AH34" i="37" s="1"/>
  <c r="U33" i="37"/>
  <c r="AK33" i="37" s="1"/>
  <c r="T33" i="37"/>
  <c r="AJ33" i="37" s="1"/>
  <c r="S33" i="37"/>
  <c r="AI33" i="37" s="1"/>
  <c r="R33" i="37"/>
  <c r="U32" i="37"/>
  <c r="AK32" i="37" s="1"/>
  <c r="T32" i="37"/>
  <c r="AJ32" i="37" s="1"/>
  <c r="S32" i="37"/>
  <c r="R32" i="37"/>
  <c r="AH32" i="37" s="1"/>
  <c r="U31" i="37"/>
  <c r="AK31" i="37" s="1"/>
  <c r="T31" i="37"/>
  <c r="AJ31" i="37" s="1"/>
  <c r="S31" i="37"/>
  <c r="AI31" i="37" s="1"/>
  <c r="R31" i="37"/>
  <c r="AH31" i="37" s="1"/>
  <c r="U30" i="37"/>
  <c r="AK30" i="37" s="1"/>
  <c r="T30" i="37"/>
  <c r="AJ30" i="37" s="1"/>
  <c r="S30" i="37"/>
  <c r="AI30" i="37" s="1"/>
  <c r="R30" i="37"/>
  <c r="AH30" i="37" s="1"/>
  <c r="U29" i="37"/>
  <c r="AK29" i="37" s="1"/>
  <c r="T29" i="37"/>
  <c r="AJ29" i="37" s="1"/>
  <c r="S29" i="37"/>
  <c r="AI29" i="37" s="1"/>
  <c r="R29" i="37"/>
  <c r="AH29" i="37" s="1"/>
  <c r="U28" i="37"/>
  <c r="AK28" i="37" s="1"/>
  <c r="T28" i="37"/>
  <c r="AJ28" i="37" s="1"/>
  <c r="S28" i="37"/>
  <c r="AI28" i="37" s="1"/>
  <c r="R28" i="37"/>
  <c r="AH28" i="37" s="1"/>
  <c r="U27" i="37"/>
  <c r="AK27" i="37" s="1"/>
  <c r="T27" i="37"/>
  <c r="AJ27" i="37" s="1"/>
  <c r="S27" i="37"/>
  <c r="AI27" i="37" s="1"/>
  <c r="R27" i="37"/>
  <c r="AH27" i="37" s="1"/>
  <c r="U26" i="37"/>
  <c r="AK26" i="37" s="1"/>
  <c r="T26" i="37"/>
  <c r="AJ26" i="37" s="1"/>
  <c r="S26" i="37"/>
  <c r="AI26" i="37" s="1"/>
  <c r="R26" i="37"/>
  <c r="AH26" i="37" s="1"/>
  <c r="U25" i="37"/>
  <c r="AK25" i="37" s="1"/>
  <c r="T25" i="37"/>
  <c r="AJ25" i="37" s="1"/>
  <c r="S25" i="37"/>
  <c r="AI25" i="37" s="1"/>
  <c r="R25" i="37"/>
  <c r="AH25" i="37" s="1"/>
  <c r="U24" i="37"/>
  <c r="AK24" i="37" s="1"/>
  <c r="T24" i="37"/>
  <c r="AJ24" i="37" s="1"/>
  <c r="S24" i="37"/>
  <c r="AI24" i="37" s="1"/>
  <c r="R24" i="37"/>
  <c r="AH24" i="37" s="1"/>
  <c r="U23" i="37"/>
  <c r="AK23" i="37" s="1"/>
  <c r="T23" i="37"/>
  <c r="AJ23" i="37" s="1"/>
  <c r="S23" i="37"/>
  <c r="AI23" i="37" s="1"/>
  <c r="R23" i="37"/>
  <c r="AH23" i="37" s="1"/>
  <c r="U22" i="37"/>
  <c r="AK22" i="37" s="1"/>
  <c r="T22" i="37"/>
  <c r="AJ22" i="37" s="1"/>
  <c r="S22" i="37"/>
  <c r="AI22" i="37" s="1"/>
  <c r="R22" i="37"/>
  <c r="AH22" i="37" s="1"/>
  <c r="U21" i="37"/>
  <c r="AK21" i="37" s="1"/>
  <c r="T21" i="37"/>
  <c r="AJ21" i="37" s="1"/>
  <c r="S21" i="37"/>
  <c r="AI21" i="37" s="1"/>
  <c r="R21" i="37"/>
  <c r="AH21" i="37" s="1"/>
  <c r="U20" i="37"/>
  <c r="AK20" i="37" s="1"/>
  <c r="T20" i="37"/>
  <c r="AJ20" i="37" s="1"/>
  <c r="S20" i="37"/>
  <c r="AI20" i="37" s="1"/>
  <c r="R20" i="37"/>
  <c r="AH20" i="37" s="1"/>
  <c r="U19" i="37"/>
  <c r="AK19" i="37" s="1"/>
  <c r="T19" i="37"/>
  <c r="AJ19" i="37" s="1"/>
  <c r="S19" i="37"/>
  <c r="AI19" i="37" s="1"/>
  <c r="R19" i="37"/>
  <c r="AH19" i="37" s="1"/>
  <c r="U18" i="37"/>
  <c r="AK18" i="37" s="1"/>
  <c r="T18" i="37"/>
  <c r="AJ18" i="37" s="1"/>
  <c r="S18" i="37"/>
  <c r="AI18" i="37" s="1"/>
  <c r="R18" i="37"/>
  <c r="AH18" i="37" s="1"/>
  <c r="U17" i="37"/>
  <c r="AK17" i="37" s="1"/>
  <c r="T17" i="37"/>
  <c r="AJ17" i="37" s="1"/>
  <c r="S17" i="37"/>
  <c r="AI17" i="37" s="1"/>
  <c r="R17" i="37"/>
  <c r="AH17" i="37" s="1"/>
  <c r="U16" i="37"/>
  <c r="AK16" i="37" s="1"/>
  <c r="T16" i="37"/>
  <c r="AJ16" i="37" s="1"/>
  <c r="S16" i="37"/>
  <c r="AI16" i="37" s="1"/>
  <c r="R16" i="37"/>
  <c r="AH16" i="37" s="1"/>
  <c r="U15" i="37"/>
  <c r="AK15" i="37" s="1"/>
  <c r="T15" i="37"/>
  <c r="AJ15" i="37" s="1"/>
  <c r="S15" i="37"/>
  <c r="AI15" i="37" s="1"/>
  <c r="R15" i="37"/>
  <c r="AH15" i="37" s="1"/>
  <c r="U14" i="37"/>
  <c r="AK14" i="37" s="1"/>
  <c r="T14" i="37"/>
  <c r="AJ14" i="37" s="1"/>
  <c r="S14" i="37"/>
  <c r="AI14" i="37" s="1"/>
  <c r="R14" i="37"/>
  <c r="AH14" i="37" s="1"/>
  <c r="U13" i="37"/>
  <c r="AK13" i="37" s="1"/>
  <c r="T13" i="37"/>
  <c r="AJ13" i="37" s="1"/>
  <c r="S13" i="37"/>
  <c r="AI13" i="37" s="1"/>
  <c r="R13" i="37"/>
  <c r="AH13" i="37" s="1"/>
  <c r="U12" i="37"/>
  <c r="AK12" i="37" s="1"/>
  <c r="T12" i="37"/>
  <c r="AJ12" i="37" s="1"/>
  <c r="S12" i="37"/>
  <c r="AI12" i="37" s="1"/>
  <c r="R12" i="37"/>
  <c r="AH12" i="37" s="1"/>
  <c r="U11" i="37"/>
  <c r="AK11" i="37" s="1"/>
  <c r="T11" i="37"/>
  <c r="AJ11" i="37" s="1"/>
  <c r="S11" i="37"/>
  <c r="AI11" i="37" s="1"/>
  <c r="R11" i="37"/>
  <c r="AH11" i="37" s="1"/>
  <c r="U10" i="37"/>
  <c r="AK10" i="37" s="1"/>
  <c r="T10" i="37"/>
  <c r="AJ10" i="37" s="1"/>
  <c r="S10" i="37"/>
  <c r="AI10" i="37" s="1"/>
  <c r="R10" i="37"/>
  <c r="AH10" i="37" s="1"/>
  <c r="U9" i="37"/>
  <c r="AK9" i="37" s="1"/>
  <c r="T9" i="37"/>
  <c r="AJ9" i="37" s="1"/>
  <c r="S9" i="37"/>
  <c r="AI9" i="37" s="1"/>
  <c r="R9" i="37"/>
  <c r="AH9" i="37" s="1"/>
  <c r="U8" i="37"/>
  <c r="AK8" i="37" s="1"/>
  <c r="T8" i="37"/>
  <c r="AJ8" i="37" s="1"/>
  <c r="S8" i="37"/>
  <c r="AI8" i="37" s="1"/>
  <c r="R8" i="37"/>
  <c r="AH8" i="37" s="1"/>
  <c r="U7" i="37"/>
  <c r="AK7" i="37" s="1"/>
  <c r="T7" i="37"/>
  <c r="AJ7" i="37" s="1"/>
  <c r="S7" i="37"/>
  <c r="AI7" i="37" s="1"/>
  <c r="R7" i="37"/>
  <c r="AH7" i="37" s="1"/>
  <c r="U6" i="37"/>
  <c r="AK6" i="37" s="1"/>
  <c r="T6" i="37"/>
  <c r="AJ6" i="37" s="1"/>
  <c r="S6" i="37"/>
  <c r="AI6" i="37" s="1"/>
  <c r="R6" i="37"/>
  <c r="AH6" i="37" s="1"/>
  <c r="U5" i="37"/>
  <c r="AK5" i="37" s="1"/>
  <c r="AK93" i="37" s="1"/>
  <c r="T5" i="37"/>
  <c r="AJ5" i="37" s="1"/>
  <c r="AJ93" i="37" s="1"/>
  <c r="S5" i="37"/>
  <c r="AI5" i="37" s="1"/>
  <c r="R5" i="37"/>
  <c r="AH5" i="37" s="1"/>
  <c r="R6" i="36"/>
  <c r="AH6" i="36" s="1"/>
  <c r="S6" i="36"/>
  <c r="AI6" i="36" s="1"/>
  <c r="T6" i="36"/>
  <c r="AJ6" i="36" s="1"/>
  <c r="U6" i="36"/>
  <c r="AK6" i="36" s="1"/>
  <c r="R7" i="36"/>
  <c r="AH7" i="36" s="1"/>
  <c r="S7" i="36"/>
  <c r="AI7" i="36" s="1"/>
  <c r="T7" i="36"/>
  <c r="AJ7" i="36" s="1"/>
  <c r="U7" i="36"/>
  <c r="AK7" i="36" s="1"/>
  <c r="R8" i="36"/>
  <c r="AH8" i="36" s="1"/>
  <c r="S8" i="36"/>
  <c r="AI8" i="36" s="1"/>
  <c r="T8" i="36"/>
  <c r="AJ8" i="36" s="1"/>
  <c r="U8" i="36"/>
  <c r="AK8" i="36" s="1"/>
  <c r="R9" i="36"/>
  <c r="AH9" i="36" s="1"/>
  <c r="S9" i="36"/>
  <c r="AI9" i="36" s="1"/>
  <c r="T9" i="36"/>
  <c r="AJ9" i="36" s="1"/>
  <c r="U9" i="36"/>
  <c r="AK9" i="36" s="1"/>
  <c r="R10" i="36"/>
  <c r="AH10" i="36" s="1"/>
  <c r="S10" i="36"/>
  <c r="AI10" i="36" s="1"/>
  <c r="T10" i="36"/>
  <c r="AJ10" i="36" s="1"/>
  <c r="U10" i="36"/>
  <c r="AK10" i="36" s="1"/>
  <c r="R11" i="36"/>
  <c r="AH11" i="36" s="1"/>
  <c r="S11" i="36"/>
  <c r="AI11" i="36" s="1"/>
  <c r="T11" i="36"/>
  <c r="AJ11" i="36" s="1"/>
  <c r="U11" i="36"/>
  <c r="AK11" i="36" s="1"/>
  <c r="R12" i="36"/>
  <c r="AH12" i="36" s="1"/>
  <c r="S12" i="36"/>
  <c r="AI12" i="36" s="1"/>
  <c r="T12" i="36"/>
  <c r="AJ12" i="36" s="1"/>
  <c r="U12" i="36"/>
  <c r="AK12" i="36" s="1"/>
  <c r="R13" i="36"/>
  <c r="AH13" i="36" s="1"/>
  <c r="S13" i="36"/>
  <c r="AI13" i="36" s="1"/>
  <c r="T13" i="36"/>
  <c r="AJ13" i="36" s="1"/>
  <c r="U13" i="36"/>
  <c r="AK13" i="36" s="1"/>
  <c r="R14" i="36"/>
  <c r="AH14" i="36" s="1"/>
  <c r="S14" i="36"/>
  <c r="AI14" i="36" s="1"/>
  <c r="T14" i="36"/>
  <c r="AJ14" i="36" s="1"/>
  <c r="U14" i="36"/>
  <c r="AK14" i="36" s="1"/>
  <c r="R15" i="36"/>
  <c r="AH15" i="36" s="1"/>
  <c r="S15" i="36"/>
  <c r="AI15" i="36" s="1"/>
  <c r="T15" i="36"/>
  <c r="AJ15" i="36" s="1"/>
  <c r="U15" i="36"/>
  <c r="AK15" i="36" s="1"/>
  <c r="R16" i="36"/>
  <c r="AH16" i="36" s="1"/>
  <c r="S16" i="36"/>
  <c r="AI16" i="36" s="1"/>
  <c r="T16" i="36"/>
  <c r="AJ16" i="36" s="1"/>
  <c r="U16" i="36"/>
  <c r="AK16" i="36" s="1"/>
  <c r="R17" i="36"/>
  <c r="AH17" i="36" s="1"/>
  <c r="S17" i="36"/>
  <c r="AI17" i="36" s="1"/>
  <c r="T17" i="36"/>
  <c r="AJ17" i="36" s="1"/>
  <c r="U17" i="36"/>
  <c r="AK17" i="36" s="1"/>
  <c r="R18" i="36"/>
  <c r="AH18" i="36" s="1"/>
  <c r="S18" i="36"/>
  <c r="AI18" i="36" s="1"/>
  <c r="T18" i="36"/>
  <c r="AJ18" i="36" s="1"/>
  <c r="U18" i="36"/>
  <c r="AK18" i="36" s="1"/>
  <c r="R19" i="36"/>
  <c r="AH19" i="36" s="1"/>
  <c r="S19" i="36"/>
  <c r="AI19" i="36" s="1"/>
  <c r="T19" i="36"/>
  <c r="AJ19" i="36" s="1"/>
  <c r="U19" i="36"/>
  <c r="AK19" i="36" s="1"/>
  <c r="R20" i="36"/>
  <c r="AH20" i="36" s="1"/>
  <c r="S20" i="36"/>
  <c r="AI20" i="36" s="1"/>
  <c r="T20" i="36"/>
  <c r="AJ20" i="36" s="1"/>
  <c r="U20" i="36"/>
  <c r="AK20" i="36" s="1"/>
  <c r="R21" i="36"/>
  <c r="AH21" i="36" s="1"/>
  <c r="S21" i="36"/>
  <c r="AI21" i="36" s="1"/>
  <c r="T21" i="36"/>
  <c r="AJ21" i="36" s="1"/>
  <c r="U21" i="36"/>
  <c r="AK21" i="36" s="1"/>
  <c r="R22" i="36"/>
  <c r="AH22" i="36" s="1"/>
  <c r="S22" i="36"/>
  <c r="AI22" i="36" s="1"/>
  <c r="T22" i="36"/>
  <c r="AJ22" i="36" s="1"/>
  <c r="U22" i="36"/>
  <c r="AK22" i="36" s="1"/>
  <c r="R23" i="36"/>
  <c r="AH23" i="36" s="1"/>
  <c r="S23" i="36"/>
  <c r="AI23" i="36" s="1"/>
  <c r="T23" i="36"/>
  <c r="AJ23" i="36" s="1"/>
  <c r="U23" i="36"/>
  <c r="AK23" i="36" s="1"/>
  <c r="R24" i="36"/>
  <c r="AH24" i="36" s="1"/>
  <c r="S24" i="36"/>
  <c r="AI24" i="36" s="1"/>
  <c r="T24" i="36"/>
  <c r="AJ24" i="36" s="1"/>
  <c r="U24" i="36"/>
  <c r="AK24" i="36" s="1"/>
  <c r="R25" i="36"/>
  <c r="AH25" i="36" s="1"/>
  <c r="S25" i="36"/>
  <c r="AI25" i="36" s="1"/>
  <c r="T25" i="36"/>
  <c r="AJ25" i="36" s="1"/>
  <c r="U25" i="36"/>
  <c r="AK25" i="36" s="1"/>
  <c r="R26" i="36"/>
  <c r="AH26" i="36" s="1"/>
  <c r="S26" i="36"/>
  <c r="AI26" i="36" s="1"/>
  <c r="T26" i="36"/>
  <c r="AJ26" i="36" s="1"/>
  <c r="U26" i="36"/>
  <c r="AK26" i="36" s="1"/>
  <c r="R27" i="36"/>
  <c r="AH27" i="36" s="1"/>
  <c r="S27" i="36"/>
  <c r="AI27" i="36" s="1"/>
  <c r="T27" i="36"/>
  <c r="AJ27" i="36" s="1"/>
  <c r="U27" i="36"/>
  <c r="AK27" i="36" s="1"/>
  <c r="R28" i="36"/>
  <c r="AH28" i="36" s="1"/>
  <c r="S28" i="36"/>
  <c r="AI28" i="36" s="1"/>
  <c r="T28" i="36"/>
  <c r="AJ28" i="36" s="1"/>
  <c r="U28" i="36"/>
  <c r="AK28" i="36" s="1"/>
  <c r="R29" i="36"/>
  <c r="AH29" i="36" s="1"/>
  <c r="S29" i="36"/>
  <c r="AI29" i="36" s="1"/>
  <c r="T29" i="36"/>
  <c r="AJ29" i="36" s="1"/>
  <c r="U29" i="36"/>
  <c r="AK29" i="36" s="1"/>
  <c r="R30" i="36"/>
  <c r="AH30" i="36" s="1"/>
  <c r="S30" i="36"/>
  <c r="AI30" i="36" s="1"/>
  <c r="T30" i="36"/>
  <c r="AJ30" i="36" s="1"/>
  <c r="U30" i="36"/>
  <c r="AK30" i="36" s="1"/>
  <c r="R31" i="36"/>
  <c r="AH31" i="36" s="1"/>
  <c r="S31" i="36"/>
  <c r="AI31" i="36" s="1"/>
  <c r="T31" i="36"/>
  <c r="AJ31" i="36" s="1"/>
  <c r="U31" i="36"/>
  <c r="AK31" i="36" s="1"/>
  <c r="R32" i="36"/>
  <c r="AH32" i="36" s="1"/>
  <c r="S32" i="36"/>
  <c r="AI32" i="36" s="1"/>
  <c r="T32" i="36"/>
  <c r="AJ32" i="36" s="1"/>
  <c r="U32" i="36"/>
  <c r="AK32" i="36" s="1"/>
  <c r="R33" i="36"/>
  <c r="AH33" i="36" s="1"/>
  <c r="S33" i="36"/>
  <c r="AI33" i="36" s="1"/>
  <c r="T33" i="36"/>
  <c r="AJ33" i="36" s="1"/>
  <c r="U33" i="36"/>
  <c r="AK33" i="36" s="1"/>
  <c r="R34" i="36"/>
  <c r="AH34" i="36" s="1"/>
  <c r="S34" i="36"/>
  <c r="AI34" i="36" s="1"/>
  <c r="T34" i="36"/>
  <c r="AJ34" i="36" s="1"/>
  <c r="U34" i="36"/>
  <c r="AK34" i="36" s="1"/>
  <c r="R35" i="36"/>
  <c r="AH35" i="36" s="1"/>
  <c r="S35" i="36"/>
  <c r="AI35" i="36" s="1"/>
  <c r="T35" i="36"/>
  <c r="AJ35" i="36" s="1"/>
  <c r="U35" i="36"/>
  <c r="AK35" i="36" s="1"/>
  <c r="R36" i="36"/>
  <c r="AH36" i="36" s="1"/>
  <c r="S36" i="36"/>
  <c r="AI36" i="36" s="1"/>
  <c r="T36" i="36"/>
  <c r="AJ36" i="36" s="1"/>
  <c r="U36" i="36"/>
  <c r="AK36" i="36" s="1"/>
  <c r="R37" i="36"/>
  <c r="AH37" i="36" s="1"/>
  <c r="S37" i="36"/>
  <c r="AI37" i="36" s="1"/>
  <c r="T37" i="36"/>
  <c r="AJ37" i="36" s="1"/>
  <c r="U37" i="36"/>
  <c r="AK37" i="36" s="1"/>
  <c r="R38" i="36"/>
  <c r="AH38" i="36" s="1"/>
  <c r="S38" i="36"/>
  <c r="AI38" i="36" s="1"/>
  <c r="T38" i="36"/>
  <c r="AJ38" i="36" s="1"/>
  <c r="U38" i="36"/>
  <c r="AK38" i="36" s="1"/>
  <c r="R39" i="36"/>
  <c r="AH39" i="36" s="1"/>
  <c r="S39" i="36"/>
  <c r="AI39" i="36" s="1"/>
  <c r="T39" i="36"/>
  <c r="AJ39" i="36" s="1"/>
  <c r="U39" i="36"/>
  <c r="AK39" i="36" s="1"/>
  <c r="R40" i="36"/>
  <c r="AH40" i="36" s="1"/>
  <c r="S40" i="36"/>
  <c r="AI40" i="36" s="1"/>
  <c r="T40" i="36"/>
  <c r="AJ40" i="36" s="1"/>
  <c r="U40" i="36"/>
  <c r="AK40" i="36" s="1"/>
  <c r="R41" i="36"/>
  <c r="AH41" i="36" s="1"/>
  <c r="S41" i="36"/>
  <c r="AI41" i="36" s="1"/>
  <c r="T41" i="36"/>
  <c r="AJ41" i="36" s="1"/>
  <c r="U41" i="36"/>
  <c r="AK41" i="36" s="1"/>
  <c r="R42" i="36"/>
  <c r="AH42" i="36" s="1"/>
  <c r="S42" i="36"/>
  <c r="AI42" i="36" s="1"/>
  <c r="T42" i="36"/>
  <c r="AJ42" i="36" s="1"/>
  <c r="U42" i="36"/>
  <c r="AK42" i="36" s="1"/>
  <c r="R43" i="36"/>
  <c r="AH43" i="36" s="1"/>
  <c r="S43" i="36"/>
  <c r="AI43" i="36" s="1"/>
  <c r="T43" i="36"/>
  <c r="AJ43" i="36" s="1"/>
  <c r="U43" i="36"/>
  <c r="AK43" i="36" s="1"/>
  <c r="R44" i="36"/>
  <c r="AH44" i="36" s="1"/>
  <c r="S44" i="36"/>
  <c r="AI44" i="36" s="1"/>
  <c r="T44" i="36"/>
  <c r="AJ44" i="36" s="1"/>
  <c r="U44" i="36"/>
  <c r="AK44" i="36" s="1"/>
  <c r="R45" i="36"/>
  <c r="AH45" i="36" s="1"/>
  <c r="S45" i="36"/>
  <c r="AI45" i="36" s="1"/>
  <c r="T45" i="36"/>
  <c r="AJ45" i="36" s="1"/>
  <c r="U45" i="36"/>
  <c r="AK45" i="36" s="1"/>
  <c r="R46" i="36"/>
  <c r="AH46" i="36" s="1"/>
  <c r="S46" i="36"/>
  <c r="AI46" i="36" s="1"/>
  <c r="T46" i="36"/>
  <c r="AJ46" i="36" s="1"/>
  <c r="U46" i="36"/>
  <c r="AK46" i="36" s="1"/>
  <c r="R47" i="36"/>
  <c r="AH47" i="36" s="1"/>
  <c r="S47" i="36"/>
  <c r="AI47" i="36" s="1"/>
  <c r="T47" i="36"/>
  <c r="AJ47" i="36" s="1"/>
  <c r="U47" i="36"/>
  <c r="AK47" i="36" s="1"/>
  <c r="R48" i="36"/>
  <c r="AH48" i="36" s="1"/>
  <c r="S48" i="36"/>
  <c r="AI48" i="36" s="1"/>
  <c r="T48" i="36"/>
  <c r="AJ48" i="36" s="1"/>
  <c r="U48" i="36"/>
  <c r="AK48" i="36" s="1"/>
  <c r="R49" i="36"/>
  <c r="AH49" i="36" s="1"/>
  <c r="S49" i="36"/>
  <c r="AI49" i="36" s="1"/>
  <c r="T49" i="36"/>
  <c r="AJ49" i="36" s="1"/>
  <c r="U49" i="36"/>
  <c r="AK49" i="36" s="1"/>
  <c r="R50" i="36"/>
  <c r="AH50" i="36" s="1"/>
  <c r="S50" i="36"/>
  <c r="AI50" i="36" s="1"/>
  <c r="T50" i="36"/>
  <c r="AJ50" i="36" s="1"/>
  <c r="U50" i="36"/>
  <c r="AK50" i="36" s="1"/>
  <c r="R51" i="36"/>
  <c r="AH51" i="36" s="1"/>
  <c r="S51" i="36"/>
  <c r="AI51" i="36" s="1"/>
  <c r="T51" i="36"/>
  <c r="AJ51" i="36" s="1"/>
  <c r="U51" i="36"/>
  <c r="AK51" i="36" s="1"/>
  <c r="R52" i="36"/>
  <c r="AH52" i="36" s="1"/>
  <c r="S52" i="36"/>
  <c r="AI52" i="36" s="1"/>
  <c r="T52" i="36"/>
  <c r="AJ52" i="36" s="1"/>
  <c r="U52" i="36"/>
  <c r="AK52" i="36" s="1"/>
  <c r="R53" i="36"/>
  <c r="AH53" i="36" s="1"/>
  <c r="S53" i="36"/>
  <c r="AI53" i="36" s="1"/>
  <c r="T53" i="36"/>
  <c r="AJ53" i="36" s="1"/>
  <c r="U53" i="36"/>
  <c r="AK53" i="36" s="1"/>
  <c r="R54" i="36"/>
  <c r="AH54" i="36" s="1"/>
  <c r="S54" i="36"/>
  <c r="AI54" i="36" s="1"/>
  <c r="T54" i="36"/>
  <c r="AJ54" i="36" s="1"/>
  <c r="U54" i="36"/>
  <c r="AK54" i="36" s="1"/>
  <c r="R55" i="36"/>
  <c r="AH55" i="36" s="1"/>
  <c r="S55" i="36"/>
  <c r="AI55" i="36" s="1"/>
  <c r="T55" i="36"/>
  <c r="AJ55" i="36" s="1"/>
  <c r="U55" i="36"/>
  <c r="AK55" i="36" s="1"/>
  <c r="R56" i="36"/>
  <c r="AH56" i="36" s="1"/>
  <c r="S56" i="36"/>
  <c r="AI56" i="36" s="1"/>
  <c r="T56" i="36"/>
  <c r="AJ56" i="36" s="1"/>
  <c r="U56" i="36"/>
  <c r="AK56" i="36" s="1"/>
  <c r="R57" i="36"/>
  <c r="AH57" i="36" s="1"/>
  <c r="S57" i="36"/>
  <c r="AI57" i="36" s="1"/>
  <c r="T57" i="36"/>
  <c r="AJ57" i="36" s="1"/>
  <c r="U57" i="36"/>
  <c r="AK57" i="36" s="1"/>
  <c r="R58" i="36"/>
  <c r="AH58" i="36" s="1"/>
  <c r="S58" i="36"/>
  <c r="AI58" i="36" s="1"/>
  <c r="T58" i="36"/>
  <c r="AJ58" i="36" s="1"/>
  <c r="U58" i="36"/>
  <c r="AK58" i="36" s="1"/>
  <c r="R59" i="36"/>
  <c r="AH59" i="36" s="1"/>
  <c r="S59" i="36"/>
  <c r="AI59" i="36" s="1"/>
  <c r="T59" i="36"/>
  <c r="AJ59" i="36" s="1"/>
  <c r="U59" i="36"/>
  <c r="AK59" i="36" s="1"/>
  <c r="R60" i="36"/>
  <c r="AH60" i="36" s="1"/>
  <c r="S60" i="36"/>
  <c r="AI60" i="36" s="1"/>
  <c r="T60" i="36"/>
  <c r="AJ60" i="36" s="1"/>
  <c r="U60" i="36"/>
  <c r="AK60" i="36" s="1"/>
  <c r="R61" i="36"/>
  <c r="AH61" i="36" s="1"/>
  <c r="S61" i="36"/>
  <c r="AI61" i="36" s="1"/>
  <c r="T61" i="36"/>
  <c r="AJ61" i="36" s="1"/>
  <c r="U61" i="36"/>
  <c r="AK61" i="36" s="1"/>
  <c r="R62" i="36"/>
  <c r="AH62" i="36" s="1"/>
  <c r="S62" i="36"/>
  <c r="AI62" i="36" s="1"/>
  <c r="T62" i="36"/>
  <c r="AJ62" i="36" s="1"/>
  <c r="U62" i="36"/>
  <c r="AK62" i="36" s="1"/>
  <c r="R63" i="36"/>
  <c r="AH63" i="36" s="1"/>
  <c r="S63" i="36"/>
  <c r="AI63" i="36" s="1"/>
  <c r="T63" i="36"/>
  <c r="AJ63" i="36" s="1"/>
  <c r="U63" i="36"/>
  <c r="AK63" i="36" s="1"/>
  <c r="R64" i="36"/>
  <c r="AH64" i="36" s="1"/>
  <c r="S64" i="36"/>
  <c r="AI64" i="36" s="1"/>
  <c r="T64" i="36"/>
  <c r="AJ64" i="36" s="1"/>
  <c r="U64" i="36"/>
  <c r="AK64" i="36" s="1"/>
  <c r="R65" i="36"/>
  <c r="AH65" i="36" s="1"/>
  <c r="S65" i="36"/>
  <c r="AI65" i="36" s="1"/>
  <c r="T65" i="36"/>
  <c r="AJ65" i="36" s="1"/>
  <c r="U65" i="36"/>
  <c r="AK65" i="36" s="1"/>
  <c r="R66" i="36"/>
  <c r="AH66" i="36" s="1"/>
  <c r="S66" i="36"/>
  <c r="AI66" i="36" s="1"/>
  <c r="T66" i="36"/>
  <c r="AJ66" i="36" s="1"/>
  <c r="U66" i="36"/>
  <c r="AK66" i="36" s="1"/>
  <c r="R67" i="36"/>
  <c r="AH67" i="36" s="1"/>
  <c r="S67" i="36"/>
  <c r="AI67" i="36" s="1"/>
  <c r="T67" i="36"/>
  <c r="AJ67" i="36" s="1"/>
  <c r="U67" i="36"/>
  <c r="AK67" i="36" s="1"/>
  <c r="R68" i="36"/>
  <c r="AH68" i="36" s="1"/>
  <c r="S68" i="36"/>
  <c r="AI68" i="36" s="1"/>
  <c r="T68" i="36"/>
  <c r="AJ68" i="36" s="1"/>
  <c r="U68" i="36"/>
  <c r="AK68" i="36" s="1"/>
  <c r="R69" i="36"/>
  <c r="AH69" i="36" s="1"/>
  <c r="S69" i="36"/>
  <c r="AI69" i="36" s="1"/>
  <c r="T69" i="36"/>
  <c r="AJ69" i="36" s="1"/>
  <c r="U69" i="36"/>
  <c r="AK69" i="36" s="1"/>
  <c r="R70" i="36"/>
  <c r="AH70" i="36" s="1"/>
  <c r="S70" i="36"/>
  <c r="AI70" i="36" s="1"/>
  <c r="T70" i="36"/>
  <c r="AJ70" i="36" s="1"/>
  <c r="U70" i="36"/>
  <c r="AK70" i="36" s="1"/>
  <c r="R71" i="36"/>
  <c r="AH71" i="36" s="1"/>
  <c r="S71" i="36"/>
  <c r="AI71" i="36" s="1"/>
  <c r="T71" i="36"/>
  <c r="AJ71" i="36" s="1"/>
  <c r="U71" i="36"/>
  <c r="AK71" i="36" s="1"/>
  <c r="R72" i="36"/>
  <c r="AH72" i="36" s="1"/>
  <c r="S72" i="36"/>
  <c r="AI72" i="36" s="1"/>
  <c r="T72" i="36"/>
  <c r="AJ72" i="36" s="1"/>
  <c r="U72" i="36"/>
  <c r="AK72" i="36" s="1"/>
  <c r="R73" i="36"/>
  <c r="AH73" i="36" s="1"/>
  <c r="S73" i="36"/>
  <c r="AI73" i="36" s="1"/>
  <c r="T73" i="36"/>
  <c r="AJ73" i="36" s="1"/>
  <c r="U73" i="36"/>
  <c r="AK73" i="36" s="1"/>
  <c r="R74" i="36"/>
  <c r="AH74" i="36" s="1"/>
  <c r="S74" i="36"/>
  <c r="AI74" i="36" s="1"/>
  <c r="T74" i="36"/>
  <c r="AJ74" i="36" s="1"/>
  <c r="U74" i="36"/>
  <c r="AK74" i="36" s="1"/>
  <c r="R75" i="36"/>
  <c r="AH75" i="36" s="1"/>
  <c r="S75" i="36"/>
  <c r="AI75" i="36" s="1"/>
  <c r="T75" i="36"/>
  <c r="AJ75" i="36" s="1"/>
  <c r="U75" i="36"/>
  <c r="AK75" i="36" s="1"/>
  <c r="R76" i="36"/>
  <c r="AH76" i="36" s="1"/>
  <c r="S76" i="36"/>
  <c r="AI76" i="36" s="1"/>
  <c r="T76" i="36"/>
  <c r="AJ76" i="36" s="1"/>
  <c r="U76" i="36"/>
  <c r="AK76" i="36" s="1"/>
  <c r="R77" i="36"/>
  <c r="AH77" i="36" s="1"/>
  <c r="S77" i="36"/>
  <c r="AI77" i="36" s="1"/>
  <c r="T77" i="36"/>
  <c r="AJ77" i="36" s="1"/>
  <c r="U77" i="36"/>
  <c r="AK77" i="36" s="1"/>
  <c r="R78" i="36"/>
  <c r="AH78" i="36" s="1"/>
  <c r="S78" i="36"/>
  <c r="AI78" i="36" s="1"/>
  <c r="T78" i="36"/>
  <c r="AJ78" i="36" s="1"/>
  <c r="U78" i="36"/>
  <c r="AK78" i="36" s="1"/>
  <c r="R79" i="36"/>
  <c r="AH79" i="36" s="1"/>
  <c r="S79" i="36"/>
  <c r="AI79" i="36" s="1"/>
  <c r="T79" i="36"/>
  <c r="AJ79" i="36" s="1"/>
  <c r="U79" i="36"/>
  <c r="AK79" i="36" s="1"/>
  <c r="R80" i="36"/>
  <c r="AH80" i="36" s="1"/>
  <c r="S80" i="36"/>
  <c r="AI80" i="36" s="1"/>
  <c r="T80" i="36"/>
  <c r="AJ80" i="36" s="1"/>
  <c r="U80" i="36"/>
  <c r="AK80" i="36" s="1"/>
  <c r="R81" i="36"/>
  <c r="AH81" i="36" s="1"/>
  <c r="S81" i="36"/>
  <c r="AI81" i="36" s="1"/>
  <c r="T81" i="36"/>
  <c r="AJ81" i="36" s="1"/>
  <c r="U81" i="36"/>
  <c r="AK81" i="36" s="1"/>
  <c r="R82" i="36"/>
  <c r="AH82" i="36" s="1"/>
  <c r="S82" i="36"/>
  <c r="AI82" i="36" s="1"/>
  <c r="T82" i="36"/>
  <c r="AJ82" i="36" s="1"/>
  <c r="U82" i="36"/>
  <c r="AK82" i="36" s="1"/>
  <c r="R83" i="36"/>
  <c r="AH83" i="36" s="1"/>
  <c r="S83" i="36"/>
  <c r="AI83" i="36" s="1"/>
  <c r="T83" i="36"/>
  <c r="AJ83" i="36" s="1"/>
  <c r="U83" i="36"/>
  <c r="AK83" i="36" s="1"/>
  <c r="R84" i="36"/>
  <c r="AH84" i="36" s="1"/>
  <c r="S84" i="36"/>
  <c r="AI84" i="36" s="1"/>
  <c r="T84" i="36"/>
  <c r="AJ84" i="36" s="1"/>
  <c r="U84" i="36"/>
  <c r="AK84" i="36" s="1"/>
  <c r="R85" i="36"/>
  <c r="AH85" i="36" s="1"/>
  <c r="S85" i="36"/>
  <c r="AI85" i="36" s="1"/>
  <c r="T85" i="36"/>
  <c r="AJ85" i="36" s="1"/>
  <c r="U85" i="36"/>
  <c r="AK85" i="36" s="1"/>
  <c r="R86" i="36"/>
  <c r="AH86" i="36" s="1"/>
  <c r="S86" i="36"/>
  <c r="AI86" i="36" s="1"/>
  <c r="T86" i="36"/>
  <c r="AJ86" i="36" s="1"/>
  <c r="U86" i="36"/>
  <c r="AK86" i="36" s="1"/>
  <c r="R87" i="36"/>
  <c r="AH87" i="36" s="1"/>
  <c r="S87" i="36"/>
  <c r="AI87" i="36" s="1"/>
  <c r="T87" i="36"/>
  <c r="AJ87" i="36" s="1"/>
  <c r="U87" i="36"/>
  <c r="AK87" i="36" s="1"/>
  <c r="R88" i="36"/>
  <c r="AH88" i="36" s="1"/>
  <c r="S88" i="36"/>
  <c r="AI88" i="36" s="1"/>
  <c r="T88" i="36"/>
  <c r="AJ88" i="36" s="1"/>
  <c r="U88" i="36"/>
  <c r="AK88" i="36" s="1"/>
  <c r="R89" i="36"/>
  <c r="AH89" i="36" s="1"/>
  <c r="S89" i="36"/>
  <c r="AI89" i="36" s="1"/>
  <c r="T89" i="36"/>
  <c r="AJ89" i="36" s="1"/>
  <c r="U89" i="36"/>
  <c r="AK89" i="36" s="1"/>
  <c r="R90" i="36"/>
  <c r="AH90" i="36" s="1"/>
  <c r="S90" i="36"/>
  <c r="AI90" i="36" s="1"/>
  <c r="T90" i="36"/>
  <c r="AJ90" i="36" s="1"/>
  <c r="U90" i="36"/>
  <c r="AK90" i="36" s="1"/>
  <c r="R91" i="36"/>
  <c r="AH91" i="36" s="1"/>
  <c r="S91" i="36"/>
  <c r="AI91" i="36" s="1"/>
  <c r="T91" i="36"/>
  <c r="AJ91" i="36" s="1"/>
  <c r="U91" i="36"/>
  <c r="AK91" i="36" s="1"/>
  <c r="R92" i="36"/>
  <c r="AH92" i="36" s="1"/>
  <c r="S92" i="36"/>
  <c r="AI92" i="36" s="1"/>
  <c r="T92" i="36"/>
  <c r="AJ92" i="36" s="1"/>
  <c r="U92" i="36"/>
  <c r="AK92" i="36" s="1"/>
  <c r="U5" i="36"/>
  <c r="AK5" i="36" s="1"/>
  <c r="AK93" i="36" s="1"/>
  <c r="S5" i="36"/>
  <c r="AI5" i="36" s="1"/>
  <c r="AI93" i="36" s="1"/>
  <c r="T5" i="36"/>
  <c r="AJ5" i="36" s="1"/>
  <c r="AJ93" i="36" s="1"/>
  <c r="R5" i="36"/>
  <c r="AH5" i="36" s="1"/>
  <c r="R6" i="33"/>
  <c r="AH6" i="33" s="1"/>
  <c r="T6" i="33"/>
  <c r="AJ6" i="33" s="1"/>
  <c r="R7" i="33"/>
  <c r="AH7" i="33" s="1"/>
  <c r="T7" i="33"/>
  <c r="AJ7" i="33" s="1"/>
  <c r="R8" i="33"/>
  <c r="AH8" i="33" s="1"/>
  <c r="T8" i="33"/>
  <c r="AJ8" i="33" s="1"/>
  <c r="R9" i="33"/>
  <c r="AH9" i="33" s="1"/>
  <c r="T9" i="33"/>
  <c r="AJ9" i="33" s="1"/>
  <c r="R10" i="33"/>
  <c r="AH10" i="33" s="1"/>
  <c r="T10" i="33"/>
  <c r="AJ10" i="33" s="1"/>
  <c r="R11" i="33"/>
  <c r="AH11" i="33" s="1"/>
  <c r="T11" i="33"/>
  <c r="AJ11" i="33" s="1"/>
  <c r="R12" i="33"/>
  <c r="AH12" i="33" s="1"/>
  <c r="T12" i="33"/>
  <c r="AJ12" i="33" s="1"/>
  <c r="R13" i="33"/>
  <c r="AH13" i="33" s="1"/>
  <c r="T13" i="33"/>
  <c r="AJ13" i="33" s="1"/>
  <c r="R14" i="33"/>
  <c r="AH14" i="33" s="1"/>
  <c r="T14" i="33"/>
  <c r="AJ14" i="33" s="1"/>
  <c r="R15" i="33"/>
  <c r="AH15" i="33" s="1"/>
  <c r="T15" i="33"/>
  <c r="AJ15" i="33" s="1"/>
  <c r="R16" i="33"/>
  <c r="AH16" i="33" s="1"/>
  <c r="T16" i="33"/>
  <c r="AJ16" i="33" s="1"/>
  <c r="R17" i="33"/>
  <c r="AH17" i="33" s="1"/>
  <c r="T17" i="33"/>
  <c r="AJ17" i="33" s="1"/>
  <c r="R18" i="33"/>
  <c r="AH18" i="33" s="1"/>
  <c r="T18" i="33"/>
  <c r="AJ18" i="33" s="1"/>
  <c r="R19" i="33"/>
  <c r="AH19" i="33" s="1"/>
  <c r="T19" i="33"/>
  <c r="AJ19" i="33" s="1"/>
  <c r="R20" i="33"/>
  <c r="AH20" i="33" s="1"/>
  <c r="T20" i="33"/>
  <c r="AJ20" i="33" s="1"/>
  <c r="R21" i="33"/>
  <c r="AH21" i="33" s="1"/>
  <c r="T21" i="33"/>
  <c r="AJ21" i="33" s="1"/>
  <c r="R22" i="33"/>
  <c r="AH22" i="33" s="1"/>
  <c r="T22" i="33"/>
  <c r="AJ22" i="33" s="1"/>
  <c r="R23" i="33"/>
  <c r="AH23" i="33" s="1"/>
  <c r="T23" i="33"/>
  <c r="AJ23" i="33" s="1"/>
  <c r="R24" i="33"/>
  <c r="AH24" i="33" s="1"/>
  <c r="T24" i="33"/>
  <c r="AJ24" i="33" s="1"/>
  <c r="R25" i="33"/>
  <c r="AH25" i="33" s="1"/>
  <c r="T25" i="33"/>
  <c r="AJ25" i="33" s="1"/>
  <c r="R26" i="33"/>
  <c r="AH26" i="33" s="1"/>
  <c r="T26" i="33"/>
  <c r="AJ26" i="33" s="1"/>
  <c r="R27" i="33"/>
  <c r="AH27" i="33" s="1"/>
  <c r="T27" i="33"/>
  <c r="AJ27" i="33" s="1"/>
  <c r="R28" i="33"/>
  <c r="AH28" i="33" s="1"/>
  <c r="T28" i="33"/>
  <c r="AJ28" i="33" s="1"/>
  <c r="R29" i="33"/>
  <c r="AH29" i="33" s="1"/>
  <c r="T29" i="33"/>
  <c r="AJ29" i="33" s="1"/>
  <c r="R30" i="33"/>
  <c r="AH30" i="33" s="1"/>
  <c r="T30" i="33"/>
  <c r="AJ30" i="33" s="1"/>
  <c r="R31" i="33"/>
  <c r="AH31" i="33" s="1"/>
  <c r="T31" i="33"/>
  <c r="AJ31" i="33" s="1"/>
  <c r="R32" i="33"/>
  <c r="AH32" i="33" s="1"/>
  <c r="T32" i="33"/>
  <c r="AJ32" i="33" s="1"/>
  <c r="R33" i="33"/>
  <c r="AH33" i="33" s="1"/>
  <c r="T33" i="33"/>
  <c r="AJ33" i="33" s="1"/>
  <c r="R34" i="33"/>
  <c r="AH34" i="33" s="1"/>
  <c r="T34" i="33"/>
  <c r="AJ34" i="33" s="1"/>
  <c r="R35" i="33"/>
  <c r="AH35" i="33" s="1"/>
  <c r="T35" i="33"/>
  <c r="AJ35" i="33" s="1"/>
  <c r="R36" i="33"/>
  <c r="AH36" i="33" s="1"/>
  <c r="T36" i="33"/>
  <c r="AJ36" i="33" s="1"/>
  <c r="R37" i="33"/>
  <c r="AH37" i="33" s="1"/>
  <c r="T37" i="33"/>
  <c r="AJ37" i="33" s="1"/>
  <c r="R38" i="33"/>
  <c r="AH38" i="33" s="1"/>
  <c r="T38" i="33"/>
  <c r="AJ38" i="33" s="1"/>
  <c r="R39" i="33"/>
  <c r="AH39" i="33" s="1"/>
  <c r="T39" i="33"/>
  <c r="AJ39" i="33" s="1"/>
  <c r="R40" i="33"/>
  <c r="AH40" i="33" s="1"/>
  <c r="T40" i="33"/>
  <c r="AJ40" i="33" s="1"/>
  <c r="R41" i="33"/>
  <c r="AH41" i="33" s="1"/>
  <c r="T41" i="33"/>
  <c r="AJ41" i="33" s="1"/>
  <c r="R42" i="33"/>
  <c r="AH42" i="33" s="1"/>
  <c r="T42" i="33"/>
  <c r="AJ42" i="33" s="1"/>
  <c r="R43" i="33"/>
  <c r="AH43" i="33" s="1"/>
  <c r="T43" i="33"/>
  <c r="AJ43" i="33" s="1"/>
  <c r="R44" i="33"/>
  <c r="AH44" i="33" s="1"/>
  <c r="T44" i="33"/>
  <c r="AJ44" i="33" s="1"/>
  <c r="R45" i="33"/>
  <c r="AH45" i="33" s="1"/>
  <c r="T45" i="33"/>
  <c r="AJ45" i="33" s="1"/>
  <c r="R46" i="33"/>
  <c r="AH46" i="33" s="1"/>
  <c r="T46" i="33"/>
  <c r="AJ46" i="33" s="1"/>
  <c r="R47" i="33"/>
  <c r="AH47" i="33" s="1"/>
  <c r="T47" i="33"/>
  <c r="AJ47" i="33" s="1"/>
  <c r="R48" i="33"/>
  <c r="AH48" i="33" s="1"/>
  <c r="T48" i="33"/>
  <c r="AJ48" i="33" s="1"/>
  <c r="R49" i="33"/>
  <c r="AH49" i="33" s="1"/>
  <c r="T49" i="33"/>
  <c r="AJ49" i="33" s="1"/>
  <c r="R50" i="33"/>
  <c r="AH50" i="33" s="1"/>
  <c r="T50" i="33"/>
  <c r="AJ50" i="33" s="1"/>
  <c r="R51" i="33"/>
  <c r="AH51" i="33" s="1"/>
  <c r="T51" i="33"/>
  <c r="AJ51" i="33" s="1"/>
  <c r="R52" i="33"/>
  <c r="AH52" i="33" s="1"/>
  <c r="T52" i="33"/>
  <c r="AJ52" i="33" s="1"/>
  <c r="R53" i="33"/>
  <c r="AH53" i="33" s="1"/>
  <c r="T53" i="33"/>
  <c r="AJ53" i="33" s="1"/>
  <c r="R54" i="33"/>
  <c r="AH54" i="33" s="1"/>
  <c r="T54" i="33"/>
  <c r="AJ54" i="33" s="1"/>
  <c r="R55" i="33"/>
  <c r="AH55" i="33" s="1"/>
  <c r="T55" i="33"/>
  <c r="AJ55" i="33" s="1"/>
  <c r="R56" i="33"/>
  <c r="AH56" i="33" s="1"/>
  <c r="T56" i="33"/>
  <c r="AJ56" i="33" s="1"/>
  <c r="R57" i="33"/>
  <c r="AH57" i="33" s="1"/>
  <c r="T57" i="33"/>
  <c r="AJ57" i="33" s="1"/>
  <c r="R58" i="33"/>
  <c r="AH58" i="33" s="1"/>
  <c r="T58" i="33"/>
  <c r="AJ58" i="33" s="1"/>
  <c r="R59" i="33"/>
  <c r="AH59" i="33" s="1"/>
  <c r="T59" i="33"/>
  <c r="AJ59" i="33" s="1"/>
  <c r="R60" i="33"/>
  <c r="AH60" i="33" s="1"/>
  <c r="T60" i="33"/>
  <c r="AJ60" i="33" s="1"/>
  <c r="R61" i="33"/>
  <c r="AH61" i="33" s="1"/>
  <c r="T61" i="33"/>
  <c r="AJ61" i="33" s="1"/>
  <c r="R62" i="33"/>
  <c r="AH62" i="33" s="1"/>
  <c r="T62" i="33"/>
  <c r="AJ62" i="33" s="1"/>
  <c r="R63" i="33"/>
  <c r="AH63" i="33" s="1"/>
  <c r="T63" i="33"/>
  <c r="AJ63" i="33" s="1"/>
  <c r="R64" i="33"/>
  <c r="AH64" i="33" s="1"/>
  <c r="T64" i="33"/>
  <c r="AJ64" i="33" s="1"/>
  <c r="R65" i="33"/>
  <c r="AH65" i="33" s="1"/>
  <c r="T65" i="33"/>
  <c r="AJ65" i="33" s="1"/>
  <c r="R66" i="33"/>
  <c r="AH66" i="33" s="1"/>
  <c r="T66" i="33"/>
  <c r="AJ66" i="33" s="1"/>
  <c r="R67" i="33"/>
  <c r="AH67" i="33" s="1"/>
  <c r="T67" i="33"/>
  <c r="AJ67" i="33" s="1"/>
  <c r="R68" i="33"/>
  <c r="AH68" i="33" s="1"/>
  <c r="T68" i="33"/>
  <c r="AJ68" i="33" s="1"/>
  <c r="R69" i="33"/>
  <c r="AH69" i="33" s="1"/>
  <c r="T69" i="33"/>
  <c r="AJ69" i="33" s="1"/>
  <c r="R70" i="33"/>
  <c r="AH70" i="33" s="1"/>
  <c r="T70" i="33"/>
  <c r="AJ70" i="33" s="1"/>
  <c r="R71" i="33"/>
  <c r="AH71" i="33" s="1"/>
  <c r="T71" i="33"/>
  <c r="AJ71" i="33" s="1"/>
  <c r="R72" i="33"/>
  <c r="AH72" i="33" s="1"/>
  <c r="T72" i="33"/>
  <c r="AJ72" i="33" s="1"/>
  <c r="R73" i="33"/>
  <c r="AH73" i="33" s="1"/>
  <c r="T73" i="33"/>
  <c r="AJ73" i="33" s="1"/>
  <c r="R74" i="33"/>
  <c r="AH74" i="33" s="1"/>
  <c r="T74" i="33"/>
  <c r="AJ74" i="33" s="1"/>
  <c r="R75" i="33"/>
  <c r="AH75" i="33" s="1"/>
  <c r="T75" i="33"/>
  <c r="AJ75" i="33" s="1"/>
  <c r="R76" i="33"/>
  <c r="AH76" i="33" s="1"/>
  <c r="T76" i="33"/>
  <c r="AJ76" i="33" s="1"/>
  <c r="R77" i="33"/>
  <c r="AH77" i="33" s="1"/>
  <c r="T77" i="33"/>
  <c r="AJ77" i="33" s="1"/>
  <c r="R78" i="33"/>
  <c r="AH78" i="33" s="1"/>
  <c r="T78" i="33"/>
  <c r="AJ78" i="33" s="1"/>
  <c r="R79" i="33"/>
  <c r="AH79" i="33" s="1"/>
  <c r="T79" i="33"/>
  <c r="AJ79" i="33" s="1"/>
  <c r="R80" i="33"/>
  <c r="AH80" i="33" s="1"/>
  <c r="T80" i="33"/>
  <c r="AJ80" i="33" s="1"/>
  <c r="R81" i="33"/>
  <c r="AH81" i="33" s="1"/>
  <c r="T81" i="33"/>
  <c r="AJ81" i="33" s="1"/>
  <c r="R82" i="33"/>
  <c r="AH82" i="33" s="1"/>
  <c r="T82" i="33"/>
  <c r="AJ82" i="33" s="1"/>
  <c r="R83" i="33"/>
  <c r="AH83" i="33" s="1"/>
  <c r="T83" i="33"/>
  <c r="AJ83" i="33" s="1"/>
  <c r="R84" i="33"/>
  <c r="AH84" i="33" s="1"/>
  <c r="T84" i="33"/>
  <c r="AJ84" i="33" s="1"/>
  <c r="R85" i="33"/>
  <c r="AH85" i="33" s="1"/>
  <c r="T85" i="33"/>
  <c r="AJ85" i="33" s="1"/>
  <c r="R86" i="33"/>
  <c r="AH86" i="33" s="1"/>
  <c r="T86" i="33"/>
  <c r="AJ86" i="33" s="1"/>
  <c r="R87" i="33"/>
  <c r="AH87" i="33" s="1"/>
  <c r="T87" i="33"/>
  <c r="AJ87" i="33" s="1"/>
  <c r="R88" i="33"/>
  <c r="AH88" i="33" s="1"/>
  <c r="T88" i="33"/>
  <c r="AJ88" i="33" s="1"/>
  <c r="R89" i="33"/>
  <c r="AH89" i="33" s="1"/>
  <c r="T89" i="33"/>
  <c r="AJ89" i="33" s="1"/>
  <c r="R90" i="33"/>
  <c r="AH90" i="33" s="1"/>
  <c r="T90" i="33"/>
  <c r="AJ90" i="33" s="1"/>
  <c r="R91" i="33"/>
  <c r="AH91" i="33" s="1"/>
  <c r="T91" i="33"/>
  <c r="AJ91" i="33" s="1"/>
  <c r="R92" i="33"/>
  <c r="AH92" i="33" s="1"/>
  <c r="T92" i="33"/>
  <c r="AJ92" i="33" s="1"/>
  <c r="T5" i="33"/>
  <c r="AJ5" i="33" s="1"/>
  <c r="R5" i="33"/>
  <c r="AH5" i="33" s="1"/>
  <c r="U92" i="31"/>
  <c r="AK92" i="31" s="1"/>
  <c r="T92" i="31"/>
  <c r="AJ92" i="31" s="1"/>
  <c r="S92" i="31"/>
  <c r="AI92" i="31" s="1"/>
  <c r="R92" i="31"/>
  <c r="AH92" i="31" s="1"/>
  <c r="U91" i="31"/>
  <c r="AK91" i="31" s="1"/>
  <c r="T91" i="31"/>
  <c r="AJ91" i="31" s="1"/>
  <c r="S91" i="31"/>
  <c r="AI91" i="31" s="1"/>
  <c r="R91" i="31"/>
  <c r="AH91" i="31" s="1"/>
  <c r="U90" i="31"/>
  <c r="AK90" i="31" s="1"/>
  <c r="T90" i="31"/>
  <c r="AJ90" i="31" s="1"/>
  <c r="S90" i="31"/>
  <c r="AI90" i="31" s="1"/>
  <c r="R90" i="31"/>
  <c r="AH90" i="31" s="1"/>
  <c r="U89" i="31"/>
  <c r="AK89" i="31" s="1"/>
  <c r="T89" i="31"/>
  <c r="AJ89" i="31" s="1"/>
  <c r="S89" i="31"/>
  <c r="AI89" i="31" s="1"/>
  <c r="R89" i="31"/>
  <c r="AH89" i="31" s="1"/>
  <c r="U88" i="31"/>
  <c r="AK88" i="31" s="1"/>
  <c r="T88" i="31"/>
  <c r="AJ88" i="31" s="1"/>
  <c r="S88" i="31"/>
  <c r="AI88" i="31" s="1"/>
  <c r="R88" i="31"/>
  <c r="AH88" i="31" s="1"/>
  <c r="U87" i="31"/>
  <c r="AK87" i="31" s="1"/>
  <c r="T87" i="31"/>
  <c r="AJ87" i="31" s="1"/>
  <c r="S87" i="31"/>
  <c r="AI87" i="31" s="1"/>
  <c r="R87" i="31"/>
  <c r="AH87" i="31" s="1"/>
  <c r="U86" i="31"/>
  <c r="AK86" i="31" s="1"/>
  <c r="T86" i="31"/>
  <c r="AJ86" i="31" s="1"/>
  <c r="S86" i="31"/>
  <c r="AI86" i="31" s="1"/>
  <c r="R86" i="31"/>
  <c r="AH86" i="31" s="1"/>
  <c r="U85" i="31"/>
  <c r="AK85" i="31" s="1"/>
  <c r="T85" i="31"/>
  <c r="AJ85" i="31" s="1"/>
  <c r="S85" i="31"/>
  <c r="AI85" i="31" s="1"/>
  <c r="R85" i="31"/>
  <c r="AH85" i="31" s="1"/>
  <c r="U84" i="31"/>
  <c r="AK84" i="31" s="1"/>
  <c r="T84" i="31"/>
  <c r="AJ84" i="31" s="1"/>
  <c r="S84" i="31"/>
  <c r="AI84" i="31" s="1"/>
  <c r="R84" i="31"/>
  <c r="AH84" i="31" s="1"/>
  <c r="U83" i="31"/>
  <c r="AK83" i="31" s="1"/>
  <c r="T83" i="31"/>
  <c r="AJ83" i="31" s="1"/>
  <c r="S83" i="31"/>
  <c r="AI83" i="31" s="1"/>
  <c r="R83" i="31"/>
  <c r="AH83" i="31" s="1"/>
  <c r="U82" i="31"/>
  <c r="AK82" i="31" s="1"/>
  <c r="T82" i="31"/>
  <c r="AJ82" i="31" s="1"/>
  <c r="S82" i="31"/>
  <c r="AI82" i="31" s="1"/>
  <c r="R82" i="31"/>
  <c r="AH82" i="31" s="1"/>
  <c r="U81" i="31"/>
  <c r="AK81" i="31" s="1"/>
  <c r="T81" i="31"/>
  <c r="AJ81" i="31" s="1"/>
  <c r="S81" i="31"/>
  <c r="AI81" i="31" s="1"/>
  <c r="R81" i="31"/>
  <c r="AH81" i="31" s="1"/>
  <c r="U80" i="31"/>
  <c r="AK80" i="31" s="1"/>
  <c r="T80" i="31"/>
  <c r="AJ80" i="31" s="1"/>
  <c r="S80" i="31"/>
  <c r="AI80" i="31" s="1"/>
  <c r="R80" i="31"/>
  <c r="AH80" i="31" s="1"/>
  <c r="U79" i="31"/>
  <c r="AK79" i="31" s="1"/>
  <c r="T79" i="31"/>
  <c r="AJ79" i="31" s="1"/>
  <c r="S79" i="31"/>
  <c r="AI79" i="31" s="1"/>
  <c r="R79" i="31"/>
  <c r="AH79" i="31" s="1"/>
  <c r="U78" i="31"/>
  <c r="AK78" i="31" s="1"/>
  <c r="T78" i="31"/>
  <c r="AJ78" i="31" s="1"/>
  <c r="S78" i="31"/>
  <c r="AI78" i="31" s="1"/>
  <c r="R78" i="31"/>
  <c r="AH78" i="31" s="1"/>
  <c r="U77" i="31"/>
  <c r="AK77" i="31" s="1"/>
  <c r="T77" i="31"/>
  <c r="AJ77" i="31" s="1"/>
  <c r="S77" i="31"/>
  <c r="AI77" i="31" s="1"/>
  <c r="R77" i="31"/>
  <c r="AH77" i="31" s="1"/>
  <c r="U76" i="31"/>
  <c r="AK76" i="31" s="1"/>
  <c r="T76" i="31"/>
  <c r="AJ76" i="31" s="1"/>
  <c r="S76" i="31"/>
  <c r="AI76" i="31" s="1"/>
  <c r="R76" i="31"/>
  <c r="AH76" i="31" s="1"/>
  <c r="U75" i="31"/>
  <c r="AK75" i="31" s="1"/>
  <c r="T75" i="31"/>
  <c r="AJ75" i="31" s="1"/>
  <c r="S75" i="31"/>
  <c r="AI75" i="31" s="1"/>
  <c r="R75" i="31"/>
  <c r="AH75" i="31" s="1"/>
  <c r="U74" i="31"/>
  <c r="AK74" i="31" s="1"/>
  <c r="T74" i="31"/>
  <c r="AJ74" i="31" s="1"/>
  <c r="S74" i="31"/>
  <c r="AI74" i="31" s="1"/>
  <c r="R74" i="31"/>
  <c r="AH74" i="31" s="1"/>
  <c r="U73" i="31"/>
  <c r="AK73" i="31" s="1"/>
  <c r="T73" i="31"/>
  <c r="AJ73" i="31" s="1"/>
  <c r="S73" i="31"/>
  <c r="AI73" i="31" s="1"/>
  <c r="R73" i="31"/>
  <c r="AH73" i="31" s="1"/>
  <c r="U72" i="31"/>
  <c r="AK72" i="31" s="1"/>
  <c r="T72" i="31"/>
  <c r="AJ72" i="31" s="1"/>
  <c r="S72" i="31"/>
  <c r="AI72" i="31" s="1"/>
  <c r="R72" i="31"/>
  <c r="AH72" i="31" s="1"/>
  <c r="U71" i="31"/>
  <c r="AK71" i="31" s="1"/>
  <c r="T71" i="31"/>
  <c r="AJ71" i="31" s="1"/>
  <c r="S71" i="31"/>
  <c r="AI71" i="31" s="1"/>
  <c r="R71" i="31"/>
  <c r="AH71" i="31" s="1"/>
  <c r="U70" i="31"/>
  <c r="AK70" i="31" s="1"/>
  <c r="T70" i="31"/>
  <c r="AJ70" i="31" s="1"/>
  <c r="S70" i="31"/>
  <c r="AI70" i="31" s="1"/>
  <c r="R70" i="31"/>
  <c r="AH70" i="31" s="1"/>
  <c r="U69" i="31"/>
  <c r="AK69" i="31" s="1"/>
  <c r="T69" i="31"/>
  <c r="AJ69" i="31" s="1"/>
  <c r="S69" i="31"/>
  <c r="AI69" i="31" s="1"/>
  <c r="R69" i="31"/>
  <c r="AH69" i="31" s="1"/>
  <c r="U68" i="31"/>
  <c r="AK68" i="31" s="1"/>
  <c r="T68" i="31"/>
  <c r="AJ68" i="31" s="1"/>
  <c r="S68" i="31"/>
  <c r="AI68" i="31" s="1"/>
  <c r="R68" i="31"/>
  <c r="AH68" i="31" s="1"/>
  <c r="U67" i="31"/>
  <c r="AK67" i="31" s="1"/>
  <c r="T67" i="31"/>
  <c r="AJ67" i="31" s="1"/>
  <c r="S67" i="31"/>
  <c r="AI67" i="31" s="1"/>
  <c r="R67" i="31"/>
  <c r="AH67" i="31" s="1"/>
  <c r="U66" i="31"/>
  <c r="AK66" i="31" s="1"/>
  <c r="T66" i="31"/>
  <c r="AJ66" i="31" s="1"/>
  <c r="S66" i="31"/>
  <c r="AI66" i="31" s="1"/>
  <c r="R66" i="31"/>
  <c r="AH66" i="31" s="1"/>
  <c r="U65" i="31"/>
  <c r="AK65" i="31" s="1"/>
  <c r="T65" i="31"/>
  <c r="AJ65" i="31" s="1"/>
  <c r="S65" i="31"/>
  <c r="AI65" i="31" s="1"/>
  <c r="R65" i="31"/>
  <c r="AH65" i="31" s="1"/>
  <c r="U64" i="31"/>
  <c r="AK64" i="31" s="1"/>
  <c r="T64" i="31"/>
  <c r="AJ64" i="31" s="1"/>
  <c r="S64" i="31"/>
  <c r="AI64" i="31" s="1"/>
  <c r="R64" i="31"/>
  <c r="AH64" i="31" s="1"/>
  <c r="U63" i="31"/>
  <c r="AK63" i="31" s="1"/>
  <c r="T63" i="31"/>
  <c r="AJ63" i="31" s="1"/>
  <c r="S63" i="31"/>
  <c r="AI63" i="31" s="1"/>
  <c r="R63" i="31"/>
  <c r="AH63" i="31" s="1"/>
  <c r="U62" i="31"/>
  <c r="AK62" i="31" s="1"/>
  <c r="T62" i="31"/>
  <c r="AJ62" i="31" s="1"/>
  <c r="S62" i="31"/>
  <c r="AI62" i="31" s="1"/>
  <c r="R62" i="31"/>
  <c r="AH62" i="31" s="1"/>
  <c r="U61" i="31"/>
  <c r="AK61" i="31" s="1"/>
  <c r="T61" i="31"/>
  <c r="AJ61" i="31" s="1"/>
  <c r="S61" i="31"/>
  <c r="AI61" i="31" s="1"/>
  <c r="R61" i="31"/>
  <c r="AH61" i="31" s="1"/>
  <c r="U60" i="31"/>
  <c r="AK60" i="31" s="1"/>
  <c r="T60" i="31"/>
  <c r="AJ60" i="31" s="1"/>
  <c r="S60" i="31"/>
  <c r="AI60" i="31" s="1"/>
  <c r="R60" i="31"/>
  <c r="AH60" i="31" s="1"/>
  <c r="U59" i="31"/>
  <c r="AK59" i="31" s="1"/>
  <c r="T59" i="31"/>
  <c r="AJ59" i="31" s="1"/>
  <c r="S59" i="31"/>
  <c r="AI59" i="31" s="1"/>
  <c r="R59" i="31"/>
  <c r="AH59" i="31" s="1"/>
  <c r="U58" i="31"/>
  <c r="AK58" i="31" s="1"/>
  <c r="T58" i="31"/>
  <c r="AJ58" i="31" s="1"/>
  <c r="S58" i="31"/>
  <c r="AI58" i="31" s="1"/>
  <c r="R58" i="31"/>
  <c r="AH58" i="31" s="1"/>
  <c r="U57" i="31"/>
  <c r="AK57" i="31" s="1"/>
  <c r="T57" i="31"/>
  <c r="AJ57" i="31" s="1"/>
  <c r="S57" i="31"/>
  <c r="AI57" i="31" s="1"/>
  <c r="R57" i="31"/>
  <c r="AH57" i="31" s="1"/>
  <c r="U56" i="31"/>
  <c r="AK56" i="31" s="1"/>
  <c r="T56" i="31"/>
  <c r="AJ56" i="31" s="1"/>
  <c r="S56" i="31"/>
  <c r="AI56" i="31" s="1"/>
  <c r="R56" i="31"/>
  <c r="AH56" i="31" s="1"/>
  <c r="U55" i="31"/>
  <c r="AK55" i="31" s="1"/>
  <c r="T55" i="31"/>
  <c r="AJ55" i="31" s="1"/>
  <c r="S55" i="31"/>
  <c r="AI55" i="31" s="1"/>
  <c r="R55" i="31"/>
  <c r="AH55" i="31" s="1"/>
  <c r="U54" i="31"/>
  <c r="AK54" i="31" s="1"/>
  <c r="T54" i="31"/>
  <c r="AJ54" i="31" s="1"/>
  <c r="S54" i="31"/>
  <c r="AI54" i="31" s="1"/>
  <c r="R54" i="31"/>
  <c r="AH54" i="31" s="1"/>
  <c r="U53" i="31"/>
  <c r="AK53" i="31" s="1"/>
  <c r="T53" i="31"/>
  <c r="AJ53" i="31" s="1"/>
  <c r="S53" i="31"/>
  <c r="AI53" i="31" s="1"/>
  <c r="R53" i="31"/>
  <c r="AH53" i="31" s="1"/>
  <c r="U52" i="31"/>
  <c r="AK52" i="31" s="1"/>
  <c r="T52" i="31"/>
  <c r="AJ52" i="31" s="1"/>
  <c r="S52" i="31"/>
  <c r="AI52" i="31" s="1"/>
  <c r="R52" i="31"/>
  <c r="AH52" i="31" s="1"/>
  <c r="U51" i="31"/>
  <c r="AK51" i="31" s="1"/>
  <c r="T51" i="31"/>
  <c r="AJ51" i="31" s="1"/>
  <c r="S51" i="31"/>
  <c r="AI51" i="31" s="1"/>
  <c r="R51" i="31"/>
  <c r="AH51" i="31" s="1"/>
  <c r="U50" i="31"/>
  <c r="AK50" i="31" s="1"/>
  <c r="T50" i="31"/>
  <c r="AJ50" i="31" s="1"/>
  <c r="S50" i="31"/>
  <c r="AI50" i="31" s="1"/>
  <c r="R50" i="31"/>
  <c r="AH50" i="31" s="1"/>
  <c r="U49" i="31"/>
  <c r="AK49" i="31" s="1"/>
  <c r="T49" i="31"/>
  <c r="AJ49" i="31" s="1"/>
  <c r="S49" i="31"/>
  <c r="AI49" i="31" s="1"/>
  <c r="R49" i="31"/>
  <c r="AH49" i="31" s="1"/>
  <c r="U48" i="31"/>
  <c r="AK48" i="31" s="1"/>
  <c r="T48" i="31"/>
  <c r="AJ48" i="31" s="1"/>
  <c r="S48" i="31"/>
  <c r="AI48" i="31" s="1"/>
  <c r="R48" i="31"/>
  <c r="AH48" i="31" s="1"/>
  <c r="U47" i="31"/>
  <c r="AK47" i="31" s="1"/>
  <c r="T47" i="31"/>
  <c r="AJ47" i="31" s="1"/>
  <c r="S47" i="31"/>
  <c r="AI47" i="31" s="1"/>
  <c r="R47" i="31"/>
  <c r="AH47" i="31" s="1"/>
  <c r="U46" i="31"/>
  <c r="AK46" i="31" s="1"/>
  <c r="T46" i="31"/>
  <c r="AJ46" i="31" s="1"/>
  <c r="S46" i="31"/>
  <c r="AI46" i="31" s="1"/>
  <c r="R46" i="31"/>
  <c r="AH46" i="31" s="1"/>
  <c r="U45" i="31"/>
  <c r="AK45" i="31" s="1"/>
  <c r="T45" i="31"/>
  <c r="AJ45" i="31" s="1"/>
  <c r="S45" i="31"/>
  <c r="AI45" i="31" s="1"/>
  <c r="R45" i="31"/>
  <c r="AH45" i="31" s="1"/>
  <c r="U44" i="31"/>
  <c r="AK44" i="31" s="1"/>
  <c r="T44" i="31"/>
  <c r="AJ44" i="31" s="1"/>
  <c r="S44" i="31"/>
  <c r="AI44" i="31" s="1"/>
  <c r="R44" i="31"/>
  <c r="AH44" i="31" s="1"/>
  <c r="U43" i="31"/>
  <c r="AK43" i="31" s="1"/>
  <c r="T43" i="31"/>
  <c r="AJ43" i="31" s="1"/>
  <c r="S43" i="31"/>
  <c r="AI43" i="31" s="1"/>
  <c r="R43" i="31"/>
  <c r="AH43" i="31" s="1"/>
  <c r="U42" i="31"/>
  <c r="AK42" i="31" s="1"/>
  <c r="T42" i="31"/>
  <c r="AJ42" i="31" s="1"/>
  <c r="S42" i="31"/>
  <c r="AI42" i="31" s="1"/>
  <c r="R42" i="31"/>
  <c r="AH42" i="31" s="1"/>
  <c r="U41" i="31"/>
  <c r="AK41" i="31" s="1"/>
  <c r="T41" i="31"/>
  <c r="AJ41" i="31" s="1"/>
  <c r="S41" i="31"/>
  <c r="AI41" i="31" s="1"/>
  <c r="R41" i="31"/>
  <c r="AH41" i="31" s="1"/>
  <c r="U40" i="31"/>
  <c r="AK40" i="31" s="1"/>
  <c r="T40" i="31"/>
  <c r="AJ40" i="31" s="1"/>
  <c r="S40" i="31"/>
  <c r="AI40" i="31" s="1"/>
  <c r="R40" i="31"/>
  <c r="AH40" i="31" s="1"/>
  <c r="U39" i="31"/>
  <c r="AK39" i="31" s="1"/>
  <c r="T39" i="31"/>
  <c r="AJ39" i="31" s="1"/>
  <c r="S39" i="31"/>
  <c r="AI39" i="31" s="1"/>
  <c r="R39" i="31"/>
  <c r="AH39" i="31" s="1"/>
  <c r="U38" i="31"/>
  <c r="AK38" i="31" s="1"/>
  <c r="T38" i="31"/>
  <c r="AJ38" i="31" s="1"/>
  <c r="S38" i="31"/>
  <c r="AI38" i="31" s="1"/>
  <c r="R38" i="31"/>
  <c r="AH38" i="31" s="1"/>
  <c r="U37" i="31"/>
  <c r="AK37" i="31" s="1"/>
  <c r="T37" i="31"/>
  <c r="AJ37" i="31" s="1"/>
  <c r="S37" i="31"/>
  <c r="AI37" i="31" s="1"/>
  <c r="R37" i="31"/>
  <c r="AH37" i="31" s="1"/>
  <c r="U36" i="31"/>
  <c r="AK36" i="31" s="1"/>
  <c r="T36" i="31"/>
  <c r="AJ36" i="31" s="1"/>
  <c r="S36" i="31"/>
  <c r="AI36" i="31" s="1"/>
  <c r="R36" i="31"/>
  <c r="AH36" i="31" s="1"/>
  <c r="U35" i="31"/>
  <c r="AK35" i="31" s="1"/>
  <c r="T35" i="31"/>
  <c r="AJ35" i="31" s="1"/>
  <c r="S35" i="31"/>
  <c r="AI35" i="31" s="1"/>
  <c r="R35" i="31"/>
  <c r="AH35" i="31" s="1"/>
  <c r="U34" i="31"/>
  <c r="AK34" i="31" s="1"/>
  <c r="T34" i="31"/>
  <c r="AJ34" i="31" s="1"/>
  <c r="S34" i="31"/>
  <c r="AI34" i="31" s="1"/>
  <c r="R34" i="31"/>
  <c r="AH34" i="31" s="1"/>
  <c r="U33" i="31"/>
  <c r="AK33" i="31" s="1"/>
  <c r="T33" i="31"/>
  <c r="AJ33" i="31" s="1"/>
  <c r="S33" i="31"/>
  <c r="AI33" i="31" s="1"/>
  <c r="R33" i="31"/>
  <c r="AH33" i="31" s="1"/>
  <c r="U32" i="31"/>
  <c r="AK32" i="31" s="1"/>
  <c r="T32" i="31"/>
  <c r="AJ32" i="31" s="1"/>
  <c r="S32" i="31"/>
  <c r="AI32" i="31" s="1"/>
  <c r="R32" i="31"/>
  <c r="AH32" i="31" s="1"/>
  <c r="U31" i="31"/>
  <c r="AK31" i="31" s="1"/>
  <c r="T31" i="31"/>
  <c r="AJ31" i="31" s="1"/>
  <c r="S31" i="31"/>
  <c r="AI31" i="31" s="1"/>
  <c r="R31" i="31"/>
  <c r="AH31" i="31" s="1"/>
  <c r="U30" i="31"/>
  <c r="AK30" i="31" s="1"/>
  <c r="T30" i="31"/>
  <c r="AJ30" i="31" s="1"/>
  <c r="S30" i="31"/>
  <c r="AI30" i="31" s="1"/>
  <c r="R30" i="31"/>
  <c r="AH30" i="31" s="1"/>
  <c r="U29" i="31"/>
  <c r="AK29" i="31" s="1"/>
  <c r="T29" i="31"/>
  <c r="AJ29" i="31" s="1"/>
  <c r="S29" i="31"/>
  <c r="AI29" i="31" s="1"/>
  <c r="R29" i="31"/>
  <c r="AH29" i="31" s="1"/>
  <c r="U28" i="31"/>
  <c r="AK28" i="31" s="1"/>
  <c r="T28" i="31"/>
  <c r="AJ28" i="31" s="1"/>
  <c r="S28" i="31"/>
  <c r="AI28" i="31" s="1"/>
  <c r="R28" i="31"/>
  <c r="AH28" i="31" s="1"/>
  <c r="U27" i="31"/>
  <c r="AK27" i="31" s="1"/>
  <c r="T27" i="31"/>
  <c r="AJ27" i="31" s="1"/>
  <c r="S27" i="31"/>
  <c r="AI27" i="31" s="1"/>
  <c r="R27" i="31"/>
  <c r="AH27" i="31" s="1"/>
  <c r="U26" i="31"/>
  <c r="AK26" i="31" s="1"/>
  <c r="T26" i="31"/>
  <c r="AJ26" i="31" s="1"/>
  <c r="S26" i="31"/>
  <c r="AI26" i="31" s="1"/>
  <c r="R26" i="31"/>
  <c r="AH26" i="31" s="1"/>
  <c r="U25" i="31"/>
  <c r="AK25" i="31" s="1"/>
  <c r="T25" i="31"/>
  <c r="AJ25" i="31" s="1"/>
  <c r="S25" i="31"/>
  <c r="AI25" i="31" s="1"/>
  <c r="R25" i="31"/>
  <c r="AH25" i="31" s="1"/>
  <c r="U24" i="31"/>
  <c r="AK24" i="31" s="1"/>
  <c r="T24" i="31"/>
  <c r="AJ24" i="31" s="1"/>
  <c r="S24" i="31"/>
  <c r="AI24" i="31" s="1"/>
  <c r="R24" i="31"/>
  <c r="AH24" i="31" s="1"/>
  <c r="U23" i="31"/>
  <c r="AK23" i="31" s="1"/>
  <c r="T23" i="31"/>
  <c r="AJ23" i="31" s="1"/>
  <c r="S23" i="31"/>
  <c r="AI23" i="31" s="1"/>
  <c r="R23" i="31"/>
  <c r="AH23" i="31" s="1"/>
  <c r="U22" i="31"/>
  <c r="AK22" i="31" s="1"/>
  <c r="T22" i="31"/>
  <c r="AJ22" i="31" s="1"/>
  <c r="S22" i="31"/>
  <c r="AI22" i="31" s="1"/>
  <c r="R22" i="31"/>
  <c r="AH22" i="31" s="1"/>
  <c r="U21" i="31"/>
  <c r="AK21" i="31" s="1"/>
  <c r="T21" i="31"/>
  <c r="AJ21" i="31" s="1"/>
  <c r="S21" i="31"/>
  <c r="AI21" i="31" s="1"/>
  <c r="R21" i="31"/>
  <c r="AH21" i="31" s="1"/>
  <c r="U20" i="31"/>
  <c r="AK20" i="31" s="1"/>
  <c r="T20" i="31"/>
  <c r="AJ20" i="31" s="1"/>
  <c r="S20" i="31"/>
  <c r="AI20" i="31" s="1"/>
  <c r="R20" i="31"/>
  <c r="AH20" i="31" s="1"/>
  <c r="U19" i="31"/>
  <c r="AK19" i="31" s="1"/>
  <c r="T19" i="31"/>
  <c r="AJ19" i="31" s="1"/>
  <c r="S19" i="31"/>
  <c r="AI19" i="31" s="1"/>
  <c r="R19" i="31"/>
  <c r="AH19" i="31" s="1"/>
  <c r="U18" i="31"/>
  <c r="AK18" i="31" s="1"/>
  <c r="T18" i="31"/>
  <c r="AJ18" i="31" s="1"/>
  <c r="S18" i="31"/>
  <c r="AI18" i="31" s="1"/>
  <c r="R18" i="31"/>
  <c r="AH18" i="31" s="1"/>
  <c r="U17" i="31"/>
  <c r="AK17" i="31" s="1"/>
  <c r="T17" i="31"/>
  <c r="AJ17" i="31" s="1"/>
  <c r="S17" i="31"/>
  <c r="AI17" i="31" s="1"/>
  <c r="R17" i="31"/>
  <c r="AH17" i="31" s="1"/>
  <c r="U16" i="31"/>
  <c r="AK16" i="31" s="1"/>
  <c r="T16" i="31"/>
  <c r="AJ16" i="31" s="1"/>
  <c r="S16" i="31"/>
  <c r="AI16" i="31" s="1"/>
  <c r="R16" i="31"/>
  <c r="AH16" i="31" s="1"/>
  <c r="U15" i="31"/>
  <c r="AK15" i="31" s="1"/>
  <c r="T15" i="31"/>
  <c r="AJ15" i="31" s="1"/>
  <c r="S15" i="31"/>
  <c r="AI15" i="31" s="1"/>
  <c r="R15" i="31"/>
  <c r="AH15" i="31" s="1"/>
  <c r="U14" i="31"/>
  <c r="AK14" i="31" s="1"/>
  <c r="T14" i="31"/>
  <c r="AJ14" i="31" s="1"/>
  <c r="S14" i="31"/>
  <c r="AI14" i="31" s="1"/>
  <c r="R14" i="31"/>
  <c r="AH14" i="31" s="1"/>
  <c r="U13" i="31"/>
  <c r="AK13" i="31" s="1"/>
  <c r="T13" i="31"/>
  <c r="AJ13" i="31" s="1"/>
  <c r="S13" i="31"/>
  <c r="AI13" i="31" s="1"/>
  <c r="R13" i="31"/>
  <c r="AH13" i="31" s="1"/>
  <c r="U12" i="31"/>
  <c r="AK12" i="31" s="1"/>
  <c r="T12" i="31"/>
  <c r="AJ12" i="31" s="1"/>
  <c r="S12" i="31"/>
  <c r="AI12" i="31" s="1"/>
  <c r="R12" i="31"/>
  <c r="AH12" i="31" s="1"/>
  <c r="U11" i="31"/>
  <c r="AK11" i="31" s="1"/>
  <c r="T11" i="31"/>
  <c r="AJ11" i="31" s="1"/>
  <c r="S11" i="31"/>
  <c r="AI11" i="31" s="1"/>
  <c r="R11" i="31"/>
  <c r="AH11" i="31" s="1"/>
  <c r="U10" i="31"/>
  <c r="AK10" i="31" s="1"/>
  <c r="T10" i="31"/>
  <c r="AJ10" i="31" s="1"/>
  <c r="S10" i="31"/>
  <c r="AI10" i="31" s="1"/>
  <c r="R10" i="31"/>
  <c r="AH10" i="31" s="1"/>
  <c r="U9" i="31"/>
  <c r="AK9" i="31" s="1"/>
  <c r="T9" i="31"/>
  <c r="AJ9" i="31" s="1"/>
  <c r="S9" i="31"/>
  <c r="AI9" i="31" s="1"/>
  <c r="R9" i="31"/>
  <c r="AH9" i="31" s="1"/>
  <c r="U8" i="31"/>
  <c r="AK8" i="31" s="1"/>
  <c r="T8" i="31"/>
  <c r="AJ8" i="31" s="1"/>
  <c r="S8" i="31"/>
  <c r="AI8" i="31" s="1"/>
  <c r="R8" i="31"/>
  <c r="AH8" i="31" s="1"/>
  <c r="U7" i="31"/>
  <c r="AK7" i="31" s="1"/>
  <c r="T7" i="31"/>
  <c r="AJ7" i="31" s="1"/>
  <c r="S7" i="31"/>
  <c r="AI7" i="31" s="1"/>
  <c r="R7" i="31"/>
  <c r="AH7" i="31" s="1"/>
  <c r="U6" i="31"/>
  <c r="AK6" i="31" s="1"/>
  <c r="T6" i="31"/>
  <c r="AJ6" i="31" s="1"/>
  <c r="S6" i="31"/>
  <c r="AI6" i="31" s="1"/>
  <c r="R6" i="31"/>
  <c r="AH6" i="31" s="1"/>
  <c r="U5" i="31"/>
  <c r="AK5" i="31" s="1"/>
  <c r="T5" i="31"/>
  <c r="AJ5" i="31" s="1"/>
  <c r="S5" i="31"/>
  <c r="AI5" i="31" s="1"/>
  <c r="R5" i="31"/>
  <c r="AH5" i="31" s="1"/>
  <c r="R6" i="30"/>
  <c r="AH6" i="30" s="1"/>
  <c r="S6" i="30"/>
  <c r="AI6" i="30" s="1"/>
  <c r="T6" i="30"/>
  <c r="AJ6" i="30" s="1"/>
  <c r="U6" i="30"/>
  <c r="AK6" i="30" s="1"/>
  <c r="R7" i="30"/>
  <c r="AH7" i="30" s="1"/>
  <c r="S7" i="30"/>
  <c r="AI7" i="30" s="1"/>
  <c r="T7" i="30"/>
  <c r="AJ7" i="30" s="1"/>
  <c r="U7" i="30"/>
  <c r="AK7" i="30" s="1"/>
  <c r="R8" i="30"/>
  <c r="AH8" i="30" s="1"/>
  <c r="S8" i="30"/>
  <c r="AI8" i="30" s="1"/>
  <c r="T8" i="30"/>
  <c r="AJ8" i="30" s="1"/>
  <c r="U8" i="30"/>
  <c r="AK8" i="30" s="1"/>
  <c r="R9" i="30"/>
  <c r="AH9" i="30" s="1"/>
  <c r="S9" i="30"/>
  <c r="AI9" i="30" s="1"/>
  <c r="T9" i="30"/>
  <c r="AJ9" i="30" s="1"/>
  <c r="U9" i="30"/>
  <c r="AK9" i="30" s="1"/>
  <c r="R10" i="30"/>
  <c r="AH10" i="30" s="1"/>
  <c r="S10" i="30"/>
  <c r="AI10" i="30" s="1"/>
  <c r="T10" i="30"/>
  <c r="AJ10" i="30" s="1"/>
  <c r="U10" i="30"/>
  <c r="AK10" i="30" s="1"/>
  <c r="R11" i="30"/>
  <c r="AH11" i="30" s="1"/>
  <c r="S11" i="30"/>
  <c r="AI11" i="30" s="1"/>
  <c r="T11" i="30"/>
  <c r="AJ11" i="30" s="1"/>
  <c r="U11" i="30"/>
  <c r="AK11" i="30" s="1"/>
  <c r="R12" i="30"/>
  <c r="AH12" i="30" s="1"/>
  <c r="S12" i="30"/>
  <c r="AI12" i="30" s="1"/>
  <c r="T12" i="30"/>
  <c r="AJ12" i="30" s="1"/>
  <c r="U12" i="30"/>
  <c r="AK12" i="30" s="1"/>
  <c r="R13" i="30"/>
  <c r="AH13" i="30" s="1"/>
  <c r="S13" i="30"/>
  <c r="AI13" i="30" s="1"/>
  <c r="T13" i="30"/>
  <c r="AJ13" i="30" s="1"/>
  <c r="U13" i="30"/>
  <c r="AK13" i="30" s="1"/>
  <c r="R14" i="30"/>
  <c r="AH14" i="30" s="1"/>
  <c r="S14" i="30"/>
  <c r="AI14" i="30" s="1"/>
  <c r="T14" i="30"/>
  <c r="AJ14" i="30" s="1"/>
  <c r="U14" i="30"/>
  <c r="AK14" i="30" s="1"/>
  <c r="R15" i="30"/>
  <c r="AH15" i="30" s="1"/>
  <c r="S15" i="30"/>
  <c r="AI15" i="30" s="1"/>
  <c r="T15" i="30"/>
  <c r="AJ15" i="30" s="1"/>
  <c r="U15" i="30"/>
  <c r="AK15" i="30" s="1"/>
  <c r="R16" i="30"/>
  <c r="AH16" i="30" s="1"/>
  <c r="S16" i="30"/>
  <c r="AI16" i="30" s="1"/>
  <c r="T16" i="30"/>
  <c r="AJ16" i="30" s="1"/>
  <c r="U16" i="30"/>
  <c r="AK16" i="30" s="1"/>
  <c r="R17" i="30"/>
  <c r="AH17" i="30" s="1"/>
  <c r="S17" i="30"/>
  <c r="AI17" i="30" s="1"/>
  <c r="T17" i="30"/>
  <c r="AJ17" i="30" s="1"/>
  <c r="U17" i="30"/>
  <c r="AK17" i="30" s="1"/>
  <c r="R18" i="30"/>
  <c r="AH18" i="30" s="1"/>
  <c r="S18" i="30"/>
  <c r="AI18" i="30" s="1"/>
  <c r="T18" i="30"/>
  <c r="AJ18" i="30" s="1"/>
  <c r="U18" i="30"/>
  <c r="AK18" i="30" s="1"/>
  <c r="R19" i="30"/>
  <c r="AH19" i="30" s="1"/>
  <c r="S19" i="30"/>
  <c r="AI19" i="30" s="1"/>
  <c r="T19" i="30"/>
  <c r="AJ19" i="30" s="1"/>
  <c r="U19" i="30"/>
  <c r="AK19" i="30" s="1"/>
  <c r="R20" i="30"/>
  <c r="AH20" i="30" s="1"/>
  <c r="S20" i="30"/>
  <c r="AI20" i="30" s="1"/>
  <c r="T20" i="30"/>
  <c r="AJ20" i="30" s="1"/>
  <c r="U20" i="30"/>
  <c r="AK20" i="30" s="1"/>
  <c r="R21" i="30"/>
  <c r="AH21" i="30" s="1"/>
  <c r="S21" i="30"/>
  <c r="AI21" i="30" s="1"/>
  <c r="T21" i="30"/>
  <c r="AJ21" i="30" s="1"/>
  <c r="U21" i="30"/>
  <c r="AK21" i="30" s="1"/>
  <c r="R22" i="30"/>
  <c r="AH22" i="30" s="1"/>
  <c r="S22" i="30"/>
  <c r="AI22" i="30" s="1"/>
  <c r="T22" i="30"/>
  <c r="AJ22" i="30" s="1"/>
  <c r="U22" i="30"/>
  <c r="AK22" i="30" s="1"/>
  <c r="R23" i="30"/>
  <c r="AH23" i="30" s="1"/>
  <c r="S23" i="30"/>
  <c r="AI23" i="30" s="1"/>
  <c r="T23" i="30"/>
  <c r="AJ23" i="30" s="1"/>
  <c r="U23" i="30"/>
  <c r="AK23" i="30" s="1"/>
  <c r="R24" i="30"/>
  <c r="AH24" i="30" s="1"/>
  <c r="S24" i="30"/>
  <c r="AI24" i="30" s="1"/>
  <c r="T24" i="30"/>
  <c r="AJ24" i="30" s="1"/>
  <c r="U24" i="30"/>
  <c r="AK24" i="30" s="1"/>
  <c r="R25" i="30"/>
  <c r="AH25" i="30" s="1"/>
  <c r="S25" i="30"/>
  <c r="AI25" i="30" s="1"/>
  <c r="T25" i="30"/>
  <c r="AJ25" i="30" s="1"/>
  <c r="U25" i="30"/>
  <c r="AK25" i="30" s="1"/>
  <c r="R26" i="30"/>
  <c r="AH26" i="30" s="1"/>
  <c r="S26" i="30"/>
  <c r="AI26" i="30" s="1"/>
  <c r="T26" i="30"/>
  <c r="AJ26" i="30" s="1"/>
  <c r="U26" i="30"/>
  <c r="AK26" i="30" s="1"/>
  <c r="R27" i="30"/>
  <c r="AH27" i="30" s="1"/>
  <c r="S27" i="30"/>
  <c r="AI27" i="30" s="1"/>
  <c r="T27" i="30"/>
  <c r="AJ27" i="30" s="1"/>
  <c r="U27" i="30"/>
  <c r="AK27" i="30" s="1"/>
  <c r="R28" i="30"/>
  <c r="AH28" i="30" s="1"/>
  <c r="S28" i="30"/>
  <c r="AI28" i="30" s="1"/>
  <c r="T28" i="30"/>
  <c r="AJ28" i="30" s="1"/>
  <c r="U28" i="30"/>
  <c r="AK28" i="30" s="1"/>
  <c r="R29" i="30"/>
  <c r="AH29" i="30" s="1"/>
  <c r="S29" i="30"/>
  <c r="AI29" i="30" s="1"/>
  <c r="T29" i="30"/>
  <c r="AJ29" i="30" s="1"/>
  <c r="U29" i="30"/>
  <c r="AK29" i="30" s="1"/>
  <c r="R30" i="30"/>
  <c r="AH30" i="30" s="1"/>
  <c r="S30" i="30"/>
  <c r="AI30" i="30" s="1"/>
  <c r="T30" i="30"/>
  <c r="AJ30" i="30" s="1"/>
  <c r="U30" i="30"/>
  <c r="AK30" i="30" s="1"/>
  <c r="R31" i="30"/>
  <c r="AH31" i="30" s="1"/>
  <c r="S31" i="30"/>
  <c r="AI31" i="30" s="1"/>
  <c r="T31" i="30"/>
  <c r="AJ31" i="30" s="1"/>
  <c r="U31" i="30"/>
  <c r="AK31" i="30" s="1"/>
  <c r="R32" i="30"/>
  <c r="AH32" i="30" s="1"/>
  <c r="S32" i="30"/>
  <c r="AI32" i="30" s="1"/>
  <c r="T32" i="30"/>
  <c r="AJ32" i="30" s="1"/>
  <c r="U32" i="30"/>
  <c r="AK32" i="30" s="1"/>
  <c r="R33" i="30"/>
  <c r="AH33" i="30" s="1"/>
  <c r="S33" i="30"/>
  <c r="AI33" i="30" s="1"/>
  <c r="T33" i="30"/>
  <c r="AJ33" i="30" s="1"/>
  <c r="U33" i="30"/>
  <c r="AK33" i="30" s="1"/>
  <c r="R34" i="30"/>
  <c r="AH34" i="30" s="1"/>
  <c r="S34" i="30"/>
  <c r="AI34" i="30" s="1"/>
  <c r="T34" i="30"/>
  <c r="AJ34" i="30" s="1"/>
  <c r="U34" i="30"/>
  <c r="AK34" i="30" s="1"/>
  <c r="R35" i="30"/>
  <c r="AH35" i="30" s="1"/>
  <c r="S35" i="30"/>
  <c r="AI35" i="30" s="1"/>
  <c r="T35" i="30"/>
  <c r="AJ35" i="30" s="1"/>
  <c r="U35" i="30"/>
  <c r="AK35" i="30" s="1"/>
  <c r="R36" i="30"/>
  <c r="AH36" i="30" s="1"/>
  <c r="S36" i="30"/>
  <c r="AI36" i="30" s="1"/>
  <c r="T36" i="30"/>
  <c r="AJ36" i="30" s="1"/>
  <c r="U36" i="30"/>
  <c r="AK36" i="30" s="1"/>
  <c r="R37" i="30"/>
  <c r="AH37" i="30" s="1"/>
  <c r="S37" i="30"/>
  <c r="AI37" i="30" s="1"/>
  <c r="T37" i="30"/>
  <c r="AJ37" i="30" s="1"/>
  <c r="U37" i="30"/>
  <c r="AK37" i="30" s="1"/>
  <c r="R38" i="30"/>
  <c r="AH38" i="30" s="1"/>
  <c r="S38" i="30"/>
  <c r="AI38" i="30" s="1"/>
  <c r="T38" i="30"/>
  <c r="AJ38" i="30" s="1"/>
  <c r="U38" i="30"/>
  <c r="AK38" i="30" s="1"/>
  <c r="R39" i="30"/>
  <c r="AH39" i="30" s="1"/>
  <c r="S39" i="30"/>
  <c r="AI39" i="30" s="1"/>
  <c r="T39" i="30"/>
  <c r="AJ39" i="30" s="1"/>
  <c r="U39" i="30"/>
  <c r="AK39" i="30" s="1"/>
  <c r="R40" i="30"/>
  <c r="AH40" i="30" s="1"/>
  <c r="S40" i="30"/>
  <c r="AI40" i="30" s="1"/>
  <c r="T40" i="30"/>
  <c r="AJ40" i="30" s="1"/>
  <c r="U40" i="30"/>
  <c r="AK40" i="30" s="1"/>
  <c r="R41" i="30"/>
  <c r="AH41" i="30" s="1"/>
  <c r="S41" i="30"/>
  <c r="AI41" i="30" s="1"/>
  <c r="T41" i="30"/>
  <c r="AJ41" i="30" s="1"/>
  <c r="U41" i="30"/>
  <c r="AK41" i="30" s="1"/>
  <c r="R42" i="30"/>
  <c r="AH42" i="30" s="1"/>
  <c r="S42" i="30"/>
  <c r="AI42" i="30" s="1"/>
  <c r="T42" i="30"/>
  <c r="AJ42" i="30" s="1"/>
  <c r="U42" i="30"/>
  <c r="AK42" i="30" s="1"/>
  <c r="R43" i="30"/>
  <c r="AH43" i="30" s="1"/>
  <c r="S43" i="30"/>
  <c r="AI43" i="30" s="1"/>
  <c r="T43" i="30"/>
  <c r="AJ43" i="30" s="1"/>
  <c r="U43" i="30"/>
  <c r="AK43" i="30" s="1"/>
  <c r="R44" i="30"/>
  <c r="AH44" i="30" s="1"/>
  <c r="S44" i="30"/>
  <c r="AI44" i="30" s="1"/>
  <c r="T44" i="30"/>
  <c r="AJ44" i="30" s="1"/>
  <c r="U44" i="30"/>
  <c r="AK44" i="30" s="1"/>
  <c r="R45" i="30"/>
  <c r="AH45" i="30" s="1"/>
  <c r="S45" i="30"/>
  <c r="AI45" i="30" s="1"/>
  <c r="T45" i="30"/>
  <c r="AJ45" i="30" s="1"/>
  <c r="U45" i="30"/>
  <c r="AK45" i="30" s="1"/>
  <c r="R46" i="30"/>
  <c r="AH46" i="30" s="1"/>
  <c r="S46" i="30"/>
  <c r="AI46" i="30" s="1"/>
  <c r="T46" i="30"/>
  <c r="AJ46" i="30" s="1"/>
  <c r="U46" i="30"/>
  <c r="AK46" i="30" s="1"/>
  <c r="R47" i="30"/>
  <c r="AH47" i="30" s="1"/>
  <c r="S47" i="30"/>
  <c r="AI47" i="30" s="1"/>
  <c r="T47" i="30"/>
  <c r="AJ47" i="30" s="1"/>
  <c r="U47" i="30"/>
  <c r="AK47" i="30" s="1"/>
  <c r="R48" i="30"/>
  <c r="AH48" i="30" s="1"/>
  <c r="S48" i="30"/>
  <c r="AI48" i="30" s="1"/>
  <c r="T48" i="30"/>
  <c r="AJ48" i="30" s="1"/>
  <c r="U48" i="30"/>
  <c r="AK48" i="30" s="1"/>
  <c r="R49" i="30"/>
  <c r="AH49" i="30" s="1"/>
  <c r="S49" i="30"/>
  <c r="AI49" i="30" s="1"/>
  <c r="T49" i="30"/>
  <c r="AJ49" i="30" s="1"/>
  <c r="U49" i="30"/>
  <c r="AK49" i="30" s="1"/>
  <c r="R50" i="30"/>
  <c r="AH50" i="30" s="1"/>
  <c r="S50" i="30"/>
  <c r="AI50" i="30" s="1"/>
  <c r="T50" i="30"/>
  <c r="AJ50" i="30" s="1"/>
  <c r="U50" i="30"/>
  <c r="AK50" i="30" s="1"/>
  <c r="R51" i="30"/>
  <c r="AH51" i="30" s="1"/>
  <c r="S51" i="30"/>
  <c r="AI51" i="30" s="1"/>
  <c r="T51" i="30"/>
  <c r="AJ51" i="30" s="1"/>
  <c r="U51" i="30"/>
  <c r="AK51" i="30" s="1"/>
  <c r="R52" i="30"/>
  <c r="AH52" i="30" s="1"/>
  <c r="S52" i="30"/>
  <c r="AI52" i="30" s="1"/>
  <c r="T52" i="30"/>
  <c r="AJ52" i="30" s="1"/>
  <c r="U52" i="30"/>
  <c r="AK52" i="30" s="1"/>
  <c r="R53" i="30"/>
  <c r="AH53" i="30" s="1"/>
  <c r="S53" i="30"/>
  <c r="AI53" i="30" s="1"/>
  <c r="T53" i="30"/>
  <c r="AJ53" i="30" s="1"/>
  <c r="U53" i="30"/>
  <c r="AK53" i="30" s="1"/>
  <c r="R54" i="30"/>
  <c r="AH54" i="30" s="1"/>
  <c r="S54" i="30"/>
  <c r="AI54" i="30" s="1"/>
  <c r="T54" i="30"/>
  <c r="AJ54" i="30" s="1"/>
  <c r="U54" i="30"/>
  <c r="AK54" i="30" s="1"/>
  <c r="R55" i="30"/>
  <c r="AH55" i="30" s="1"/>
  <c r="S55" i="30"/>
  <c r="AI55" i="30" s="1"/>
  <c r="T55" i="30"/>
  <c r="AJ55" i="30" s="1"/>
  <c r="U55" i="30"/>
  <c r="AK55" i="30" s="1"/>
  <c r="R56" i="30"/>
  <c r="AH56" i="30" s="1"/>
  <c r="S56" i="30"/>
  <c r="AI56" i="30" s="1"/>
  <c r="T56" i="30"/>
  <c r="AJ56" i="30" s="1"/>
  <c r="U56" i="30"/>
  <c r="AK56" i="30" s="1"/>
  <c r="R57" i="30"/>
  <c r="AH57" i="30" s="1"/>
  <c r="S57" i="30"/>
  <c r="AI57" i="30" s="1"/>
  <c r="T57" i="30"/>
  <c r="AJ57" i="30" s="1"/>
  <c r="U57" i="30"/>
  <c r="AK57" i="30" s="1"/>
  <c r="R58" i="30"/>
  <c r="AH58" i="30" s="1"/>
  <c r="S58" i="30"/>
  <c r="AI58" i="30" s="1"/>
  <c r="T58" i="30"/>
  <c r="AJ58" i="30" s="1"/>
  <c r="U58" i="30"/>
  <c r="AK58" i="30" s="1"/>
  <c r="R59" i="30"/>
  <c r="AH59" i="30" s="1"/>
  <c r="S59" i="30"/>
  <c r="AI59" i="30" s="1"/>
  <c r="T59" i="30"/>
  <c r="AJ59" i="30" s="1"/>
  <c r="U59" i="30"/>
  <c r="AK59" i="30" s="1"/>
  <c r="R60" i="30"/>
  <c r="AH60" i="30" s="1"/>
  <c r="S60" i="30"/>
  <c r="AI60" i="30" s="1"/>
  <c r="T60" i="30"/>
  <c r="AJ60" i="30" s="1"/>
  <c r="U60" i="30"/>
  <c r="AK60" i="30" s="1"/>
  <c r="R61" i="30"/>
  <c r="AH61" i="30" s="1"/>
  <c r="S61" i="30"/>
  <c r="AI61" i="30" s="1"/>
  <c r="T61" i="30"/>
  <c r="AJ61" i="30" s="1"/>
  <c r="U61" i="30"/>
  <c r="AK61" i="30" s="1"/>
  <c r="R62" i="30"/>
  <c r="AH62" i="30" s="1"/>
  <c r="S62" i="30"/>
  <c r="AI62" i="30" s="1"/>
  <c r="T62" i="30"/>
  <c r="AJ62" i="30" s="1"/>
  <c r="U62" i="30"/>
  <c r="AK62" i="30" s="1"/>
  <c r="R63" i="30"/>
  <c r="AH63" i="30" s="1"/>
  <c r="S63" i="30"/>
  <c r="AI63" i="30" s="1"/>
  <c r="T63" i="30"/>
  <c r="AJ63" i="30" s="1"/>
  <c r="U63" i="30"/>
  <c r="AK63" i="30" s="1"/>
  <c r="R64" i="30"/>
  <c r="AH64" i="30" s="1"/>
  <c r="S64" i="30"/>
  <c r="AI64" i="30" s="1"/>
  <c r="T64" i="30"/>
  <c r="AJ64" i="30" s="1"/>
  <c r="U64" i="30"/>
  <c r="AK64" i="30" s="1"/>
  <c r="R65" i="30"/>
  <c r="AH65" i="30" s="1"/>
  <c r="S65" i="30"/>
  <c r="AI65" i="30" s="1"/>
  <c r="T65" i="30"/>
  <c r="AJ65" i="30" s="1"/>
  <c r="U65" i="30"/>
  <c r="AK65" i="30" s="1"/>
  <c r="R66" i="30"/>
  <c r="AH66" i="30" s="1"/>
  <c r="S66" i="30"/>
  <c r="AI66" i="30" s="1"/>
  <c r="T66" i="30"/>
  <c r="AJ66" i="30" s="1"/>
  <c r="U66" i="30"/>
  <c r="AK66" i="30" s="1"/>
  <c r="R67" i="30"/>
  <c r="AH67" i="30" s="1"/>
  <c r="S67" i="30"/>
  <c r="AI67" i="30" s="1"/>
  <c r="T67" i="30"/>
  <c r="AJ67" i="30" s="1"/>
  <c r="U67" i="30"/>
  <c r="AK67" i="30" s="1"/>
  <c r="R68" i="30"/>
  <c r="AH68" i="30" s="1"/>
  <c r="S68" i="30"/>
  <c r="AI68" i="30" s="1"/>
  <c r="T68" i="30"/>
  <c r="AJ68" i="30" s="1"/>
  <c r="U68" i="30"/>
  <c r="AK68" i="30" s="1"/>
  <c r="R69" i="30"/>
  <c r="AH69" i="30" s="1"/>
  <c r="S69" i="30"/>
  <c r="AI69" i="30" s="1"/>
  <c r="T69" i="30"/>
  <c r="AJ69" i="30" s="1"/>
  <c r="U69" i="30"/>
  <c r="AK69" i="30" s="1"/>
  <c r="R70" i="30"/>
  <c r="AH70" i="30" s="1"/>
  <c r="S70" i="30"/>
  <c r="AI70" i="30" s="1"/>
  <c r="T70" i="30"/>
  <c r="AJ70" i="30" s="1"/>
  <c r="U70" i="30"/>
  <c r="AK70" i="30" s="1"/>
  <c r="R71" i="30"/>
  <c r="AH71" i="30" s="1"/>
  <c r="S71" i="30"/>
  <c r="AI71" i="30" s="1"/>
  <c r="T71" i="30"/>
  <c r="AJ71" i="30" s="1"/>
  <c r="U71" i="30"/>
  <c r="AK71" i="30" s="1"/>
  <c r="R72" i="30"/>
  <c r="AH72" i="30" s="1"/>
  <c r="S72" i="30"/>
  <c r="AI72" i="30" s="1"/>
  <c r="T72" i="30"/>
  <c r="AJ72" i="30" s="1"/>
  <c r="U72" i="30"/>
  <c r="AK72" i="30" s="1"/>
  <c r="R73" i="30"/>
  <c r="AH73" i="30" s="1"/>
  <c r="S73" i="30"/>
  <c r="AI73" i="30" s="1"/>
  <c r="T73" i="30"/>
  <c r="AJ73" i="30" s="1"/>
  <c r="U73" i="30"/>
  <c r="AK73" i="30" s="1"/>
  <c r="R74" i="30"/>
  <c r="AH74" i="30" s="1"/>
  <c r="S74" i="30"/>
  <c r="AI74" i="30" s="1"/>
  <c r="T74" i="30"/>
  <c r="AJ74" i="30" s="1"/>
  <c r="U74" i="30"/>
  <c r="AK74" i="30" s="1"/>
  <c r="R75" i="30"/>
  <c r="AH75" i="30" s="1"/>
  <c r="S75" i="30"/>
  <c r="AI75" i="30" s="1"/>
  <c r="T75" i="30"/>
  <c r="AJ75" i="30" s="1"/>
  <c r="U75" i="30"/>
  <c r="AK75" i="30" s="1"/>
  <c r="R76" i="30"/>
  <c r="AH76" i="30" s="1"/>
  <c r="S76" i="30"/>
  <c r="AI76" i="30" s="1"/>
  <c r="T76" i="30"/>
  <c r="AJ76" i="30" s="1"/>
  <c r="U76" i="30"/>
  <c r="AK76" i="30" s="1"/>
  <c r="R77" i="30"/>
  <c r="AH77" i="30" s="1"/>
  <c r="S77" i="30"/>
  <c r="AI77" i="30" s="1"/>
  <c r="T77" i="30"/>
  <c r="AJ77" i="30" s="1"/>
  <c r="U77" i="30"/>
  <c r="AK77" i="30" s="1"/>
  <c r="R78" i="30"/>
  <c r="AH78" i="30" s="1"/>
  <c r="S78" i="30"/>
  <c r="AI78" i="30" s="1"/>
  <c r="T78" i="30"/>
  <c r="AJ78" i="30" s="1"/>
  <c r="U78" i="30"/>
  <c r="AK78" i="30" s="1"/>
  <c r="R79" i="30"/>
  <c r="AH79" i="30" s="1"/>
  <c r="S79" i="30"/>
  <c r="AI79" i="30" s="1"/>
  <c r="T79" i="30"/>
  <c r="AJ79" i="30" s="1"/>
  <c r="U79" i="30"/>
  <c r="AK79" i="30" s="1"/>
  <c r="R80" i="30"/>
  <c r="AH80" i="30" s="1"/>
  <c r="S80" i="30"/>
  <c r="AI80" i="30" s="1"/>
  <c r="T80" i="30"/>
  <c r="AJ80" i="30" s="1"/>
  <c r="U80" i="30"/>
  <c r="AK80" i="30" s="1"/>
  <c r="R81" i="30"/>
  <c r="AH81" i="30" s="1"/>
  <c r="S81" i="30"/>
  <c r="AI81" i="30" s="1"/>
  <c r="T81" i="30"/>
  <c r="AJ81" i="30" s="1"/>
  <c r="U81" i="30"/>
  <c r="AK81" i="30" s="1"/>
  <c r="R82" i="30"/>
  <c r="AH82" i="30" s="1"/>
  <c r="S82" i="30"/>
  <c r="AI82" i="30" s="1"/>
  <c r="T82" i="30"/>
  <c r="AJ82" i="30" s="1"/>
  <c r="U82" i="30"/>
  <c r="AK82" i="30" s="1"/>
  <c r="R83" i="30"/>
  <c r="AH83" i="30" s="1"/>
  <c r="S83" i="30"/>
  <c r="AI83" i="30" s="1"/>
  <c r="T83" i="30"/>
  <c r="AJ83" i="30" s="1"/>
  <c r="U83" i="30"/>
  <c r="AK83" i="30" s="1"/>
  <c r="R84" i="30"/>
  <c r="AH84" i="30" s="1"/>
  <c r="S84" i="30"/>
  <c r="AI84" i="30" s="1"/>
  <c r="T84" i="30"/>
  <c r="AJ84" i="30" s="1"/>
  <c r="U84" i="30"/>
  <c r="AK84" i="30" s="1"/>
  <c r="R85" i="30"/>
  <c r="AH85" i="30" s="1"/>
  <c r="S85" i="30"/>
  <c r="AI85" i="30" s="1"/>
  <c r="T85" i="30"/>
  <c r="AJ85" i="30" s="1"/>
  <c r="U85" i="30"/>
  <c r="AK85" i="30" s="1"/>
  <c r="R86" i="30"/>
  <c r="AH86" i="30" s="1"/>
  <c r="S86" i="30"/>
  <c r="AI86" i="30" s="1"/>
  <c r="T86" i="30"/>
  <c r="AJ86" i="30" s="1"/>
  <c r="U86" i="30"/>
  <c r="AK86" i="30" s="1"/>
  <c r="R87" i="30"/>
  <c r="AH87" i="30" s="1"/>
  <c r="S87" i="30"/>
  <c r="AI87" i="30" s="1"/>
  <c r="T87" i="30"/>
  <c r="AJ87" i="30" s="1"/>
  <c r="U87" i="30"/>
  <c r="AK87" i="30" s="1"/>
  <c r="R88" i="30"/>
  <c r="AH88" i="30" s="1"/>
  <c r="S88" i="30"/>
  <c r="AI88" i="30" s="1"/>
  <c r="T88" i="30"/>
  <c r="AJ88" i="30" s="1"/>
  <c r="U88" i="30"/>
  <c r="AK88" i="30" s="1"/>
  <c r="R89" i="30"/>
  <c r="AH89" i="30" s="1"/>
  <c r="S89" i="30"/>
  <c r="AI89" i="30" s="1"/>
  <c r="T89" i="30"/>
  <c r="AJ89" i="30" s="1"/>
  <c r="U89" i="30"/>
  <c r="AK89" i="30" s="1"/>
  <c r="R90" i="30"/>
  <c r="AH90" i="30" s="1"/>
  <c r="S90" i="30"/>
  <c r="AI90" i="30" s="1"/>
  <c r="T90" i="30"/>
  <c r="AJ90" i="30" s="1"/>
  <c r="U90" i="30"/>
  <c r="AK90" i="30" s="1"/>
  <c r="R91" i="30"/>
  <c r="AH91" i="30" s="1"/>
  <c r="S91" i="30"/>
  <c r="AI91" i="30" s="1"/>
  <c r="T91" i="30"/>
  <c r="AJ91" i="30" s="1"/>
  <c r="U91" i="30"/>
  <c r="AK91" i="30" s="1"/>
  <c r="R92" i="30"/>
  <c r="AH92" i="30" s="1"/>
  <c r="S92" i="30"/>
  <c r="AI92" i="30" s="1"/>
  <c r="T92" i="30"/>
  <c r="AJ92" i="30" s="1"/>
  <c r="U92" i="30"/>
  <c r="AK92" i="30" s="1"/>
  <c r="U5" i="30"/>
  <c r="AK5" i="30" s="1"/>
  <c r="T5" i="30"/>
  <c r="AJ5" i="30" s="1"/>
  <c r="S5" i="30"/>
  <c r="AI5" i="30" s="1"/>
  <c r="R5" i="30"/>
  <c r="AH5" i="30" s="1"/>
  <c r="R6" i="29"/>
  <c r="AH6" i="29" s="1"/>
  <c r="T6" i="29"/>
  <c r="AJ6" i="29" s="1"/>
  <c r="R7" i="29"/>
  <c r="AH7" i="29" s="1"/>
  <c r="T7" i="29"/>
  <c r="AJ7" i="29" s="1"/>
  <c r="R8" i="29"/>
  <c r="AH8" i="29" s="1"/>
  <c r="T8" i="29"/>
  <c r="AJ8" i="29" s="1"/>
  <c r="R9" i="29"/>
  <c r="AH9" i="29" s="1"/>
  <c r="T9" i="29"/>
  <c r="AJ9" i="29" s="1"/>
  <c r="R10" i="29"/>
  <c r="AH10" i="29" s="1"/>
  <c r="T10" i="29"/>
  <c r="AJ10" i="29" s="1"/>
  <c r="R11" i="29"/>
  <c r="AH11" i="29" s="1"/>
  <c r="T11" i="29"/>
  <c r="AJ11" i="29" s="1"/>
  <c r="R12" i="29"/>
  <c r="AH12" i="29" s="1"/>
  <c r="T12" i="29"/>
  <c r="AJ12" i="29" s="1"/>
  <c r="R13" i="29"/>
  <c r="AH13" i="29" s="1"/>
  <c r="T13" i="29"/>
  <c r="AJ13" i="29" s="1"/>
  <c r="R14" i="29"/>
  <c r="AH14" i="29" s="1"/>
  <c r="T14" i="29"/>
  <c r="AJ14" i="29" s="1"/>
  <c r="R15" i="29"/>
  <c r="AH15" i="29" s="1"/>
  <c r="T15" i="29"/>
  <c r="AJ15" i="29" s="1"/>
  <c r="R16" i="29"/>
  <c r="AH16" i="29" s="1"/>
  <c r="T16" i="29"/>
  <c r="AJ16" i="29" s="1"/>
  <c r="R17" i="29"/>
  <c r="AH17" i="29" s="1"/>
  <c r="T17" i="29"/>
  <c r="AJ17" i="29" s="1"/>
  <c r="R18" i="29"/>
  <c r="AH18" i="29" s="1"/>
  <c r="T18" i="29"/>
  <c r="AJ18" i="29" s="1"/>
  <c r="R19" i="29"/>
  <c r="AH19" i="29" s="1"/>
  <c r="T19" i="29"/>
  <c r="AJ19" i="29" s="1"/>
  <c r="R20" i="29"/>
  <c r="AH20" i="29" s="1"/>
  <c r="T20" i="29"/>
  <c r="AJ20" i="29" s="1"/>
  <c r="R21" i="29"/>
  <c r="AH21" i="29" s="1"/>
  <c r="T21" i="29"/>
  <c r="AJ21" i="29" s="1"/>
  <c r="R22" i="29"/>
  <c r="AH22" i="29" s="1"/>
  <c r="T22" i="29"/>
  <c r="AJ22" i="29" s="1"/>
  <c r="R23" i="29"/>
  <c r="AH23" i="29" s="1"/>
  <c r="T23" i="29"/>
  <c r="AJ23" i="29" s="1"/>
  <c r="R24" i="29"/>
  <c r="AH24" i="29" s="1"/>
  <c r="T24" i="29"/>
  <c r="AJ24" i="29" s="1"/>
  <c r="R25" i="29"/>
  <c r="AH25" i="29" s="1"/>
  <c r="T25" i="29"/>
  <c r="AJ25" i="29" s="1"/>
  <c r="R26" i="29"/>
  <c r="AH26" i="29" s="1"/>
  <c r="T26" i="29"/>
  <c r="AJ26" i="29" s="1"/>
  <c r="R27" i="29"/>
  <c r="AH27" i="29" s="1"/>
  <c r="T27" i="29"/>
  <c r="AJ27" i="29" s="1"/>
  <c r="R28" i="29"/>
  <c r="AH28" i="29" s="1"/>
  <c r="T28" i="29"/>
  <c r="AJ28" i="29" s="1"/>
  <c r="R29" i="29"/>
  <c r="AH29" i="29" s="1"/>
  <c r="T29" i="29"/>
  <c r="AJ29" i="29" s="1"/>
  <c r="R30" i="29"/>
  <c r="AH30" i="29" s="1"/>
  <c r="T30" i="29"/>
  <c r="AJ30" i="29" s="1"/>
  <c r="R31" i="29"/>
  <c r="AH31" i="29" s="1"/>
  <c r="T31" i="29"/>
  <c r="AJ31" i="29" s="1"/>
  <c r="R32" i="29"/>
  <c r="AH32" i="29" s="1"/>
  <c r="T32" i="29"/>
  <c r="AJ32" i="29" s="1"/>
  <c r="R33" i="29"/>
  <c r="AH33" i="29" s="1"/>
  <c r="T33" i="29"/>
  <c r="AJ33" i="29" s="1"/>
  <c r="R34" i="29"/>
  <c r="AH34" i="29" s="1"/>
  <c r="T34" i="29"/>
  <c r="AJ34" i="29" s="1"/>
  <c r="R35" i="29"/>
  <c r="AH35" i="29" s="1"/>
  <c r="T35" i="29"/>
  <c r="AJ35" i="29" s="1"/>
  <c r="R36" i="29"/>
  <c r="AH36" i="29" s="1"/>
  <c r="T36" i="29"/>
  <c r="AJ36" i="29" s="1"/>
  <c r="R37" i="29"/>
  <c r="AH37" i="29" s="1"/>
  <c r="T37" i="29"/>
  <c r="AJ37" i="29" s="1"/>
  <c r="R38" i="29"/>
  <c r="AH38" i="29" s="1"/>
  <c r="T38" i="29"/>
  <c r="AJ38" i="29" s="1"/>
  <c r="R39" i="29"/>
  <c r="AH39" i="29" s="1"/>
  <c r="T39" i="29"/>
  <c r="AJ39" i="29" s="1"/>
  <c r="R40" i="29"/>
  <c r="AH40" i="29" s="1"/>
  <c r="T40" i="29"/>
  <c r="AJ40" i="29" s="1"/>
  <c r="R41" i="29"/>
  <c r="AH41" i="29" s="1"/>
  <c r="T41" i="29"/>
  <c r="AJ41" i="29" s="1"/>
  <c r="R42" i="29"/>
  <c r="AH42" i="29" s="1"/>
  <c r="T42" i="29"/>
  <c r="AJ42" i="29" s="1"/>
  <c r="R43" i="29"/>
  <c r="AH43" i="29" s="1"/>
  <c r="T43" i="29"/>
  <c r="AJ43" i="29" s="1"/>
  <c r="R44" i="29"/>
  <c r="AH44" i="29" s="1"/>
  <c r="T44" i="29"/>
  <c r="AJ44" i="29" s="1"/>
  <c r="R45" i="29"/>
  <c r="AH45" i="29" s="1"/>
  <c r="T45" i="29"/>
  <c r="AJ45" i="29" s="1"/>
  <c r="R46" i="29"/>
  <c r="AH46" i="29" s="1"/>
  <c r="T46" i="29"/>
  <c r="AJ46" i="29" s="1"/>
  <c r="R47" i="29"/>
  <c r="AH47" i="29" s="1"/>
  <c r="T47" i="29"/>
  <c r="AJ47" i="29" s="1"/>
  <c r="R48" i="29"/>
  <c r="AH48" i="29" s="1"/>
  <c r="T48" i="29"/>
  <c r="AJ48" i="29" s="1"/>
  <c r="R49" i="29"/>
  <c r="AH49" i="29" s="1"/>
  <c r="T49" i="29"/>
  <c r="AJ49" i="29" s="1"/>
  <c r="R50" i="29"/>
  <c r="AH50" i="29" s="1"/>
  <c r="T50" i="29"/>
  <c r="AJ50" i="29" s="1"/>
  <c r="R51" i="29"/>
  <c r="AH51" i="29" s="1"/>
  <c r="T51" i="29"/>
  <c r="AJ51" i="29" s="1"/>
  <c r="R52" i="29"/>
  <c r="AH52" i="29" s="1"/>
  <c r="T52" i="29"/>
  <c r="AJ52" i="29" s="1"/>
  <c r="R53" i="29"/>
  <c r="AH53" i="29" s="1"/>
  <c r="T53" i="29"/>
  <c r="AJ53" i="29" s="1"/>
  <c r="R54" i="29"/>
  <c r="AH54" i="29" s="1"/>
  <c r="T54" i="29"/>
  <c r="AJ54" i="29" s="1"/>
  <c r="R55" i="29"/>
  <c r="AH55" i="29" s="1"/>
  <c r="T55" i="29"/>
  <c r="AJ55" i="29" s="1"/>
  <c r="R56" i="29"/>
  <c r="AH56" i="29" s="1"/>
  <c r="T56" i="29"/>
  <c r="AJ56" i="29" s="1"/>
  <c r="R57" i="29"/>
  <c r="AH57" i="29" s="1"/>
  <c r="T57" i="29"/>
  <c r="AJ57" i="29" s="1"/>
  <c r="R58" i="29"/>
  <c r="AH58" i="29" s="1"/>
  <c r="T58" i="29"/>
  <c r="AJ58" i="29" s="1"/>
  <c r="R59" i="29"/>
  <c r="AH59" i="29" s="1"/>
  <c r="T59" i="29"/>
  <c r="AJ59" i="29" s="1"/>
  <c r="R60" i="29"/>
  <c r="AH60" i="29" s="1"/>
  <c r="T60" i="29"/>
  <c r="AJ60" i="29" s="1"/>
  <c r="R61" i="29"/>
  <c r="AH61" i="29" s="1"/>
  <c r="T61" i="29"/>
  <c r="AJ61" i="29" s="1"/>
  <c r="R62" i="29"/>
  <c r="AH62" i="29" s="1"/>
  <c r="T62" i="29"/>
  <c r="AJ62" i="29" s="1"/>
  <c r="R63" i="29"/>
  <c r="AH63" i="29" s="1"/>
  <c r="T63" i="29"/>
  <c r="AJ63" i="29" s="1"/>
  <c r="R64" i="29"/>
  <c r="AH64" i="29" s="1"/>
  <c r="T64" i="29"/>
  <c r="AJ64" i="29" s="1"/>
  <c r="R65" i="29"/>
  <c r="AH65" i="29" s="1"/>
  <c r="T65" i="29"/>
  <c r="AJ65" i="29" s="1"/>
  <c r="R66" i="29"/>
  <c r="AH66" i="29" s="1"/>
  <c r="T66" i="29"/>
  <c r="AJ66" i="29" s="1"/>
  <c r="R67" i="29"/>
  <c r="AH67" i="29" s="1"/>
  <c r="T67" i="29"/>
  <c r="AJ67" i="29" s="1"/>
  <c r="R68" i="29"/>
  <c r="AH68" i="29" s="1"/>
  <c r="T68" i="29"/>
  <c r="AJ68" i="29" s="1"/>
  <c r="R69" i="29"/>
  <c r="AH69" i="29" s="1"/>
  <c r="T69" i="29"/>
  <c r="AJ69" i="29" s="1"/>
  <c r="R70" i="29"/>
  <c r="AH70" i="29" s="1"/>
  <c r="T70" i="29"/>
  <c r="AJ70" i="29" s="1"/>
  <c r="R71" i="29"/>
  <c r="AH71" i="29" s="1"/>
  <c r="T71" i="29"/>
  <c r="AJ71" i="29" s="1"/>
  <c r="R72" i="29"/>
  <c r="AH72" i="29" s="1"/>
  <c r="T72" i="29"/>
  <c r="AJ72" i="29" s="1"/>
  <c r="R73" i="29"/>
  <c r="AH73" i="29" s="1"/>
  <c r="T73" i="29"/>
  <c r="AJ73" i="29" s="1"/>
  <c r="R74" i="29"/>
  <c r="AH74" i="29" s="1"/>
  <c r="T74" i="29"/>
  <c r="AJ74" i="29" s="1"/>
  <c r="R75" i="29"/>
  <c r="AH75" i="29" s="1"/>
  <c r="T75" i="29"/>
  <c r="AJ75" i="29" s="1"/>
  <c r="R76" i="29"/>
  <c r="AH76" i="29" s="1"/>
  <c r="T76" i="29"/>
  <c r="AJ76" i="29" s="1"/>
  <c r="R77" i="29"/>
  <c r="AH77" i="29" s="1"/>
  <c r="T77" i="29"/>
  <c r="AJ77" i="29" s="1"/>
  <c r="R78" i="29"/>
  <c r="AH78" i="29" s="1"/>
  <c r="T78" i="29"/>
  <c r="AJ78" i="29" s="1"/>
  <c r="R79" i="29"/>
  <c r="AH79" i="29" s="1"/>
  <c r="T79" i="29"/>
  <c r="AJ79" i="29" s="1"/>
  <c r="R80" i="29"/>
  <c r="AH80" i="29" s="1"/>
  <c r="T80" i="29"/>
  <c r="AJ80" i="29" s="1"/>
  <c r="R81" i="29"/>
  <c r="AH81" i="29" s="1"/>
  <c r="T81" i="29"/>
  <c r="AJ81" i="29" s="1"/>
  <c r="R82" i="29"/>
  <c r="AH82" i="29" s="1"/>
  <c r="T82" i="29"/>
  <c r="AJ82" i="29" s="1"/>
  <c r="R83" i="29"/>
  <c r="AH83" i="29" s="1"/>
  <c r="T83" i="29"/>
  <c r="AJ83" i="29" s="1"/>
  <c r="R84" i="29"/>
  <c r="AH84" i="29" s="1"/>
  <c r="T84" i="29"/>
  <c r="AJ84" i="29" s="1"/>
  <c r="R85" i="29"/>
  <c r="AH85" i="29" s="1"/>
  <c r="T85" i="29"/>
  <c r="AJ85" i="29" s="1"/>
  <c r="R86" i="29"/>
  <c r="AH86" i="29" s="1"/>
  <c r="T86" i="29"/>
  <c r="AJ86" i="29" s="1"/>
  <c r="R87" i="29"/>
  <c r="AH87" i="29" s="1"/>
  <c r="T87" i="29"/>
  <c r="AJ87" i="29" s="1"/>
  <c r="R88" i="29"/>
  <c r="AH88" i="29" s="1"/>
  <c r="T88" i="29"/>
  <c r="AJ88" i="29" s="1"/>
  <c r="R89" i="29"/>
  <c r="AH89" i="29" s="1"/>
  <c r="T89" i="29"/>
  <c r="AJ89" i="29" s="1"/>
  <c r="R90" i="29"/>
  <c r="AH90" i="29" s="1"/>
  <c r="T90" i="29"/>
  <c r="AJ90" i="29" s="1"/>
  <c r="R91" i="29"/>
  <c r="AH91" i="29" s="1"/>
  <c r="T91" i="29"/>
  <c r="AJ91" i="29" s="1"/>
  <c r="R92" i="29"/>
  <c r="AH92" i="29" s="1"/>
  <c r="T92" i="29"/>
  <c r="AJ92" i="29" s="1"/>
  <c r="T5" i="29"/>
  <c r="AJ5" i="29" s="1"/>
  <c r="R5" i="29"/>
  <c r="AH5" i="29" s="1"/>
  <c r="U5" i="28"/>
  <c r="AK5" i="28" s="1"/>
  <c r="AK93" i="28" s="1"/>
  <c r="T5" i="28"/>
  <c r="AJ5" i="28" s="1"/>
  <c r="AJ93" i="28" s="1"/>
  <c r="S5" i="28"/>
  <c r="AI5" i="28" s="1"/>
  <c r="AI93" i="28" s="1"/>
  <c r="R5" i="28"/>
  <c r="AH5" i="28" s="1"/>
  <c r="AH93" i="28" s="1"/>
  <c r="R6" i="27"/>
  <c r="AH6" i="27" s="1"/>
  <c r="S6" i="27"/>
  <c r="AI6" i="27" s="1"/>
  <c r="T6" i="27"/>
  <c r="AJ6" i="27" s="1"/>
  <c r="U6" i="27"/>
  <c r="AK6" i="27" s="1"/>
  <c r="R7" i="27"/>
  <c r="AH7" i="27" s="1"/>
  <c r="S7" i="27"/>
  <c r="AI7" i="27" s="1"/>
  <c r="T7" i="27"/>
  <c r="AJ7" i="27" s="1"/>
  <c r="U7" i="27"/>
  <c r="AK7" i="27" s="1"/>
  <c r="R8" i="27"/>
  <c r="AH8" i="27" s="1"/>
  <c r="S8" i="27"/>
  <c r="AI8" i="27" s="1"/>
  <c r="T8" i="27"/>
  <c r="AJ8" i="27" s="1"/>
  <c r="U8" i="27"/>
  <c r="AK8" i="27" s="1"/>
  <c r="R9" i="27"/>
  <c r="AH9" i="27" s="1"/>
  <c r="S9" i="27"/>
  <c r="AI9" i="27" s="1"/>
  <c r="T9" i="27"/>
  <c r="AJ9" i="27" s="1"/>
  <c r="U9" i="27"/>
  <c r="AK9" i="27" s="1"/>
  <c r="R10" i="27"/>
  <c r="AH10" i="27" s="1"/>
  <c r="S10" i="27"/>
  <c r="AI10" i="27" s="1"/>
  <c r="T10" i="27"/>
  <c r="AJ10" i="27" s="1"/>
  <c r="U10" i="27"/>
  <c r="AK10" i="27" s="1"/>
  <c r="R11" i="27"/>
  <c r="AH11" i="27" s="1"/>
  <c r="S11" i="27"/>
  <c r="AI11" i="27" s="1"/>
  <c r="T11" i="27"/>
  <c r="AJ11" i="27" s="1"/>
  <c r="U11" i="27"/>
  <c r="AK11" i="27" s="1"/>
  <c r="R12" i="27"/>
  <c r="AH12" i="27" s="1"/>
  <c r="S12" i="27"/>
  <c r="AI12" i="27" s="1"/>
  <c r="T12" i="27"/>
  <c r="AJ12" i="27" s="1"/>
  <c r="U12" i="27"/>
  <c r="AK12" i="27" s="1"/>
  <c r="R13" i="27"/>
  <c r="AH13" i="27" s="1"/>
  <c r="S13" i="27"/>
  <c r="AI13" i="27" s="1"/>
  <c r="T13" i="27"/>
  <c r="AJ13" i="27" s="1"/>
  <c r="U13" i="27"/>
  <c r="AK13" i="27" s="1"/>
  <c r="R14" i="27"/>
  <c r="AH14" i="27" s="1"/>
  <c r="S14" i="27"/>
  <c r="AI14" i="27" s="1"/>
  <c r="T14" i="27"/>
  <c r="AJ14" i="27" s="1"/>
  <c r="U14" i="27"/>
  <c r="AK14" i="27" s="1"/>
  <c r="R15" i="27"/>
  <c r="AH15" i="27" s="1"/>
  <c r="S15" i="27"/>
  <c r="AI15" i="27" s="1"/>
  <c r="T15" i="27"/>
  <c r="AJ15" i="27" s="1"/>
  <c r="U15" i="27"/>
  <c r="AK15" i="27" s="1"/>
  <c r="R16" i="27"/>
  <c r="AH16" i="27" s="1"/>
  <c r="S16" i="27"/>
  <c r="AI16" i="27" s="1"/>
  <c r="T16" i="27"/>
  <c r="AJ16" i="27" s="1"/>
  <c r="U16" i="27"/>
  <c r="AK16" i="27" s="1"/>
  <c r="R17" i="27"/>
  <c r="AH17" i="27" s="1"/>
  <c r="S17" i="27"/>
  <c r="AI17" i="27" s="1"/>
  <c r="T17" i="27"/>
  <c r="AJ17" i="27" s="1"/>
  <c r="U17" i="27"/>
  <c r="AK17" i="27" s="1"/>
  <c r="R18" i="27"/>
  <c r="AH18" i="27" s="1"/>
  <c r="S18" i="27"/>
  <c r="AI18" i="27" s="1"/>
  <c r="T18" i="27"/>
  <c r="AJ18" i="27" s="1"/>
  <c r="U18" i="27"/>
  <c r="AK18" i="27" s="1"/>
  <c r="R19" i="27"/>
  <c r="AH19" i="27" s="1"/>
  <c r="S19" i="27"/>
  <c r="AI19" i="27" s="1"/>
  <c r="T19" i="27"/>
  <c r="AJ19" i="27" s="1"/>
  <c r="U19" i="27"/>
  <c r="AK19" i="27" s="1"/>
  <c r="R20" i="27"/>
  <c r="AH20" i="27" s="1"/>
  <c r="S20" i="27"/>
  <c r="AI20" i="27" s="1"/>
  <c r="T20" i="27"/>
  <c r="AJ20" i="27" s="1"/>
  <c r="U20" i="27"/>
  <c r="AK20" i="27" s="1"/>
  <c r="R21" i="27"/>
  <c r="AH21" i="27" s="1"/>
  <c r="S21" i="27"/>
  <c r="AI21" i="27" s="1"/>
  <c r="T21" i="27"/>
  <c r="AJ21" i="27" s="1"/>
  <c r="U21" i="27"/>
  <c r="AK21" i="27" s="1"/>
  <c r="R22" i="27"/>
  <c r="AH22" i="27" s="1"/>
  <c r="S22" i="27"/>
  <c r="AI22" i="27" s="1"/>
  <c r="T22" i="27"/>
  <c r="AJ22" i="27" s="1"/>
  <c r="U22" i="27"/>
  <c r="AK22" i="27" s="1"/>
  <c r="R23" i="27"/>
  <c r="AH23" i="27" s="1"/>
  <c r="S23" i="27"/>
  <c r="AI23" i="27" s="1"/>
  <c r="T23" i="27"/>
  <c r="AJ23" i="27" s="1"/>
  <c r="U23" i="27"/>
  <c r="AK23" i="27" s="1"/>
  <c r="R24" i="27"/>
  <c r="AH24" i="27" s="1"/>
  <c r="S24" i="27"/>
  <c r="AI24" i="27" s="1"/>
  <c r="T24" i="27"/>
  <c r="AJ24" i="27" s="1"/>
  <c r="U24" i="27"/>
  <c r="AK24" i="27" s="1"/>
  <c r="R25" i="27"/>
  <c r="AH25" i="27" s="1"/>
  <c r="S25" i="27"/>
  <c r="AI25" i="27" s="1"/>
  <c r="T25" i="27"/>
  <c r="AJ25" i="27" s="1"/>
  <c r="U25" i="27"/>
  <c r="AK25" i="27" s="1"/>
  <c r="R26" i="27"/>
  <c r="AH26" i="27" s="1"/>
  <c r="S26" i="27"/>
  <c r="AI26" i="27" s="1"/>
  <c r="T26" i="27"/>
  <c r="AJ26" i="27" s="1"/>
  <c r="U26" i="27"/>
  <c r="AK26" i="27" s="1"/>
  <c r="R27" i="27"/>
  <c r="AH27" i="27" s="1"/>
  <c r="S27" i="27"/>
  <c r="AI27" i="27" s="1"/>
  <c r="T27" i="27"/>
  <c r="AJ27" i="27" s="1"/>
  <c r="U27" i="27"/>
  <c r="AK27" i="27" s="1"/>
  <c r="R28" i="27"/>
  <c r="AH28" i="27" s="1"/>
  <c r="S28" i="27"/>
  <c r="AI28" i="27" s="1"/>
  <c r="T28" i="27"/>
  <c r="AJ28" i="27" s="1"/>
  <c r="U28" i="27"/>
  <c r="AK28" i="27" s="1"/>
  <c r="R29" i="27"/>
  <c r="AH29" i="27" s="1"/>
  <c r="S29" i="27"/>
  <c r="AI29" i="27" s="1"/>
  <c r="T29" i="27"/>
  <c r="AJ29" i="27" s="1"/>
  <c r="U29" i="27"/>
  <c r="AK29" i="27" s="1"/>
  <c r="R30" i="27"/>
  <c r="AH30" i="27" s="1"/>
  <c r="S30" i="27"/>
  <c r="AI30" i="27" s="1"/>
  <c r="T30" i="27"/>
  <c r="AJ30" i="27" s="1"/>
  <c r="U30" i="27"/>
  <c r="AK30" i="27" s="1"/>
  <c r="R31" i="27"/>
  <c r="AH31" i="27" s="1"/>
  <c r="S31" i="27"/>
  <c r="AI31" i="27" s="1"/>
  <c r="T31" i="27"/>
  <c r="AJ31" i="27" s="1"/>
  <c r="U31" i="27"/>
  <c r="AK31" i="27" s="1"/>
  <c r="R32" i="27"/>
  <c r="AH32" i="27" s="1"/>
  <c r="S32" i="27"/>
  <c r="AI32" i="27" s="1"/>
  <c r="T32" i="27"/>
  <c r="AJ32" i="27" s="1"/>
  <c r="U32" i="27"/>
  <c r="AK32" i="27" s="1"/>
  <c r="R33" i="27"/>
  <c r="AH33" i="27" s="1"/>
  <c r="S33" i="27"/>
  <c r="AI33" i="27" s="1"/>
  <c r="T33" i="27"/>
  <c r="AJ33" i="27" s="1"/>
  <c r="U33" i="27"/>
  <c r="AK33" i="27" s="1"/>
  <c r="R34" i="27"/>
  <c r="AH34" i="27" s="1"/>
  <c r="S34" i="27"/>
  <c r="AI34" i="27" s="1"/>
  <c r="T34" i="27"/>
  <c r="AJ34" i="27" s="1"/>
  <c r="U34" i="27"/>
  <c r="AK34" i="27" s="1"/>
  <c r="R35" i="27"/>
  <c r="AH35" i="27" s="1"/>
  <c r="S35" i="27"/>
  <c r="AI35" i="27" s="1"/>
  <c r="T35" i="27"/>
  <c r="AJ35" i="27" s="1"/>
  <c r="U35" i="27"/>
  <c r="AK35" i="27" s="1"/>
  <c r="R36" i="27"/>
  <c r="AH36" i="27" s="1"/>
  <c r="S36" i="27"/>
  <c r="AI36" i="27" s="1"/>
  <c r="T36" i="27"/>
  <c r="AJ36" i="27" s="1"/>
  <c r="U36" i="27"/>
  <c r="AK36" i="27" s="1"/>
  <c r="R37" i="27"/>
  <c r="AH37" i="27" s="1"/>
  <c r="S37" i="27"/>
  <c r="AI37" i="27" s="1"/>
  <c r="T37" i="27"/>
  <c r="AJ37" i="27" s="1"/>
  <c r="U37" i="27"/>
  <c r="AK37" i="27" s="1"/>
  <c r="R38" i="27"/>
  <c r="AH38" i="27" s="1"/>
  <c r="S38" i="27"/>
  <c r="AI38" i="27" s="1"/>
  <c r="T38" i="27"/>
  <c r="AJ38" i="27" s="1"/>
  <c r="U38" i="27"/>
  <c r="AK38" i="27" s="1"/>
  <c r="R39" i="27"/>
  <c r="AH39" i="27" s="1"/>
  <c r="S39" i="27"/>
  <c r="AI39" i="27" s="1"/>
  <c r="T39" i="27"/>
  <c r="AJ39" i="27" s="1"/>
  <c r="U39" i="27"/>
  <c r="AK39" i="27" s="1"/>
  <c r="R40" i="27"/>
  <c r="AH40" i="27" s="1"/>
  <c r="S40" i="27"/>
  <c r="AI40" i="27" s="1"/>
  <c r="T40" i="27"/>
  <c r="AJ40" i="27" s="1"/>
  <c r="U40" i="27"/>
  <c r="AK40" i="27" s="1"/>
  <c r="R41" i="27"/>
  <c r="AH41" i="27" s="1"/>
  <c r="S41" i="27"/>
  <c r="AI41" i="27" s="1"/>
  <c r="T41" i="27"/>
  <c r="AJ41" i="27" s="1"/>
  <c r="U41" i="27"/>
  <c r="AK41" i="27" s="1"/>
  <c r="R42" i="27"/>
  <c r="AH42" i="27" s="1"/>
  <c r="S42" i="27"/>
  <c r="AI42" i="27" s="1"/>
  <c r="T42" i="27"/>
  <c r="AJ42" i="27" s="1"/>
  <c r="U42" i="27"/>
  <c r="AK42" i="27" s="1"/>
  <c r="R43" i="27"/>
  <c r="AH43" i="27" s="1"/>
  <c r="S43" i="27"/>
  <c r="AI43" i="27" s="1"/>
  <c r="T43" i="27"/>
  <c r="AJ43" i="27" s="1"/>
  <c r="U43" i="27"/>
  <c r="AK43" i="27" s="1"/>
  <c r="R44" i="27"/>
  <c r="AH44" i="27" s="1"/>
  <c r="S44" i="27"/>
  <c r="AI44" i="27" s="1"/>
  <c r="T44" i="27"/>
  <c r="AJ44" i="27" s="1"/>
  <c r="U44" i="27"/>
  <c r="AK44" i="27" s="1"/>
  <c r="R45" i="27"/>
  <c r="AH45" i="27" s="1"/>
  <c r="S45" i="27"/>
  <c r="AI45" i="27" s="1"/>
  <c r="T45" i="27"/>
  <c r="AJ45" i="27" s="1"/>
  <c r="U45" i="27"/>
  <c r="AK45" i="27" s="1"/>
  <c r="R46" i="27"/>
  <c r="AH46" i="27" s="1"/>
  <c r="S46" i="27"/>
  <c r="AI46" i="27" s="1"/>
  <c r="T46" i="27"/>
  <c r="AJ46" i="27" s="1"/>
  <c r="U46" i="27"/>
  <c r="AK46" i="27" s="1"/>
  <c r="R47" i="27"/>
  <c r="AH47" i="27" s="1"/>
  <c r="S47" i="27"/>
  <c r="AI47" i="27" s="1"/>
  <c r="T47" i="27"/>
  <c r="AJ47" i="27" s="1"/>
  <c r="U47" i="27"/>
  <c r="AK47" i="27" s="1"/>
  <c r="R48" i="27"/>
  <c r="AH48" i="27" s="1"/>
  <c r="S48" i="27"/>
  <c r="AI48" i="27" s="1"/>
  <c r="T48" i="27"/>
  <c r="AJ48" i="27" s="1"/>
  <c r="U48" i="27"/>
  <c r="AK48" i="27" s="1"/>
  <c r="R49" i="27"/>
  <c r="AH49" i="27" s="1"/>
  <c r="S49" i="27"/>
  <c r="AI49" i="27" s="1"/>
  <c r="T49" i="27"/>
  <c r="AJ49" i="27" s="1"/>
  <c r="U49" i="27"/>
  <c r="AK49" i="27" s="1"/>
  <c r="R50" i="27"/>
  <c r="AH50" i="27" s="1"/>
  <c r="S50" i="27"/>
  <c r="AI50" i="27" s="1"/>
  <c r="T50" i="27"/>
  <c r="AJ50" i="27" s="1"/>
  <c r="U50" i="27"/>
  <c r="AK50" i="27" s="1"/>
  <c r="R51" i="27"/>
  <c r="AH51" i="27" s="1"/>
  <c r="S51" i="27"/>
  <c r="AI51" i="27" s="1"/>
  <c r="T51" i="27"/>
  <c r="AJ51" i="27" s="1"/>
  <c r="U51" i="27"/>
  <c r="AK51" i="27" s="1"/>
  <c r="R52" i="27"/>
  <c r="AH52" i="27" s="1"/>
  <c r="S52" i="27"/>
  <c r="AI52" i="27" s="1"/>
  <c r="T52" i="27"/>
  <c r="AJ52" i="27" s="1"/>
  <c r="U52" i="27"/>
  <c r="AK52" i="27" s="1"/>
  <c r="R53" i="27"/>
  <c r="AH53" i="27" s="1"/>
  <c r="S53" i="27"/>
  <c r="AI53" i="27" s="1"/>
  <c r="T53" i="27"/>
  <c r="AJ53" i="27" s="1"/>
  <c r="U53" i="27"/>
  <c r="AK53" i="27" s="1"/>
  <c r="R54" i="27"/>
  <c r="AH54" i="27" s="1"/>
  <c r="S54" i="27"/>
  <c r="AI54" i="27" s="1"/>
  <c r="T54" i="27"/>
  <c r="AJ54" i="27" s="1"/>
  <c r="U54" i="27"/>
  <c r="AK54" i="27" s="1"/>
  <c r="R55" i="27"/>
  <c r="AH55" i="27" s="1"/>
  <c r="S55" i="27"/>
  <c r="AI55" i="27" s="1"/>
  <c r="T55" i="27"/>
  <c r="AJ55" i="27" s="1"/>
  <c r="U55" i="27"/>
  <c r="AK55" i="27" s="1"/>
  <c r="R56" i="27"/>
  <c r="AH56" i="27" s="1"/>
  <c r="S56" i="27"/>
  <c r="AI56" i="27" s="1"/>
  <c r="T56" i="27"/>
  <c r="AJ56" i="27" s="1"/>
  <c r="U56" i="27"/>
  <c r="AK56" i="27" s="1"/>
  <c r="R57" i="27"/>
  <c r="AH57" i="27" s="1"/>
  <c r="S57" i="27"/>
  <c r="AI57" i="27" s="1"/>
  <c r="T57" i="27"/>
  <c r="AJ57" i="27" s="1"/>
  <c r="U57" i="27"/>
  <c r="AK57" i="27" s="1"/>
  <c r="R58" i="27"/>
  <c r="AH58" i="27" s="1"/>
  <c r="S58" i="27"/>
  <c r="AI58" i="27" s="1"/>
  <c r="T58" i="27"/>
  <c r="AJ58" i="27" s="1"/>
  <c r="U58" i="27"/>
  <c r="AK58" i="27" s="1"/>
  <c r="R59" i="27"/>
  <c r="AH59" i="27" s="1"/>
  <c r="S59" i="27"/>
  <c r="AI59" i="27" s="1"/>
  <c r="T59" i="27"/>
  <c r="AJ59" i="27" s="1"/>
  <c r="U59" i="27"/>
  <c r="AK59" i="27" s="1"/>
  <c r="R60" i="27"/>
  <c r="AH60" i="27" s="1"/>
  <c r="S60" i="27"/>
  <c r="AI60" i="27" s="1"/>
  <c r="T60" i="27"/>
  <c r="AJ60" i="27" s="1"/>
  <c r="U60" i="27"/>
  <c r="AK60" i="27" s="1"/>
  <c r="R61" i="27"/>
  <c r="AH61" i="27" s="1"/>
  <c r="S61" i="27"/>
  <c r="AI61" i="27" s="1"/>
  <c r="T61" i="27"/>
  <c r="AJ61" i="27" s="1"/>
  <c r="U61" i="27"/>
  <c r="AK61" i="27" s="1"/>
  <c r="R62" i="27"/>
  <c r="AH62" i="27" s="1"/>
  <c r="S62" i="27"/>
  <c r="AI62" i="27" s="1"/>
  <c r="T62" i="27"/>
  <c r="AJ62" i="27" s="1"/>
  <c r="U62" i="27"/>
  <c r="AK62" i="27" s="1"/>
  <c r="R63" i="27"/>
  <c r="AH63" i="27" s="1"/>
  <c r="S63" i="27"/>
  <c r="AI63" i="27" s="1"/>
  <c r="T63" i="27"/>
  <c r="AJ63" i="27" s="1"/>
  <c r="U63" i="27"/>
  <c r="AK63" i="27" s="1"/>
  <c r="R64" i="27"/>
  <c r="AH64" i="27" s="1"/>
  <c r="S64" i="27"/>
  <c r="AI64" i="27" s="1"/>
  <c r="T64" i="27"/>
  <c r="AJ64" i="27" s="1"/>
  <c r="U64" i="27"/>
  <c r="AK64" i="27" s="1"/>
  <c r="R65" i="27"/>
  <c r="AH65" i="27" s="1"/>
  <c r="S65" i="27"/>
  <c r="AI65" i="27" s="1"/>
  <c r="T65" i="27"/>
  <c r="AJ65" i="27" s="1"/>
  <c r="U65" i="27"/>
  <c r="AK65" i="27" s="1"/>
  <c r="R66" i="27"/>
  <c r="AH66" i="27" s="1"/>
  <c r="S66" i="27"/>
  <c r="AI66" i="27" s="1"/>
  <c r="T66" i="27"/>
  <c r="AJ66" i="27" s="1"/>
  <c r="U66" i="27"/>
  <c r="AK66" i="27" s="1"/>
  <c r="R67" i="27"/>
  <c r="AH67" i="27" s="1"/>
  <c r="S67" i="27"/>
  <c r="AI67" i="27" s="1"/>
  <c r="T67" i="27"/>
  <c r="AJ67" i="27" s="1"/>
  <c r="U67" i="27"/>
  <c r="AK67" i="27" s="1"/>
  <c r="R68" i="27"/>
  <c r="AH68" i="27" s="1"/>
  <c r="S68" i="27"/>
  <c r="AI68" i="27" s="1"/>
  <c r="T68" i="27"/>
  <c r="AJ68" i="27" s="1"/>
  <c r="U68" i="27"/>
  <c r="AK68" i="27" s="1"/>
  <c r="R69" i="27"/>
  <c r="AH69" i="27" s="1"/>
  <c r="S69" i="27"/>
  <c r="AI69" i="27" s="1"/>
  <c r="T69" i="27"/>
  <c r="AJ69" i="27" s="1"/>
  <c r="U69" i="27"/>
  <c r="AK69" i="27" s="1"/>
  <c r="R70" i="27"/>
  <c r="AH70" i="27" s="1"/>
  <c r="S70" i="27"/>
  <c r="AI70" i="27" s="1"/>
  <c r="T70" i="27"/>
  <c r="AJ70" i="27" s="1"/>
  <c r="U70" i="27"/>
  <c r="AK70" i="27" s="1"/>
  <c r="R71" i="27"/>
  <c r="AH71" i="27" s="1"/>
  <c r="S71" i="27"/>
  <c r="AI71" i="27" s="1"/>
  <c r="T71" i="27"/>
  <c r="AJ71" i="27" s="1"/>
  <c r="U71" i="27"/>
  <c r="AK71" i="27" s="1"/>
  <c r="R72" i="27"/>
  <c r="AH72" i="27" s="1"/>
  <c r="S72" i="27"/>
  <c r="AI72" i="27" s="1"/>
  <c r="T72" i="27"/>
  <c r="AJ72" i="27" s="1"/>
  <c r="U72" i="27"/>
  <c r="AK72" i="27" s="1"/>
  <c r="R73" i="27"/>
  <c r="AH73" i="27" s="1"/>
  <c r="S73" i="27"/>
  <c r="AI73" i="27" s="1"/>
  <c r="T73" i="27"/>
  <c r="AJ73" i="27" s="1"/>
  <c r="U73" i="27"/>
  <c r="AK73" i="27" s="1"/>
  <c r="R74" i="27"/>
  <c r="AH74" i="27" s="1"/>
  <c r="S74" i="27"/>
  <c r="AI74" i="27" s="1"/>
  <c r="T74" i="27"/>
  <c r="AJ74" i="27" s="1"/>
  <c r="U74" i="27"/>
  <c r="AK74" i="27" s="1"/>
  <c r="R75" i="27"/>
  <c r="AH75" i="27" s="1"/>
  <c r="S75" i="27"/>
  <c r="AI75" i="27" s="1"/>
  <c r="T75" i="27"/>
  <c r="AJ75" i="27" s="1"/>
  <c r="U75" i="27"/>
  <c r="AK75" i="27" s="1"/>
  <c r="R76" i="27"/>
  <c r="AH76" i="27" s="1"/>
  <c r="S76" i="27"/>
  <c r="AI76" i="27" s="1"/>
  <c r="T76" i="27"/>
  <c r="AJ76" i="27" s="1"/>
  <c r="U76" i="27"/>
  <c r="AK76" i="27" s="1"/>
  <c r="R77" i="27"/>
  <c r="AH77" i="27" s="1"/>
  <c r="S77" i="27"/>
  <c r="AI77" i="27" s="1"/>
  <c r="T77" i="27"/>
  <c r="AJ77" i="27" s="1"/>
  <c r="U77" i="27"/>
  <c r="AK77" i="27" s="1"/>
  <c r="R78" i="27"/>
  <c r="AH78" i="27" s="1"/>
  <c r="S78" i="27"/>
  <c r="AI78" i="27" s="1"/>
  <c r="T78" i="27"/>
  <c r="AJ78" i="27" s="1"/>
  <c r="U78" i="27"/>
  <c r="AK78" i="27" s="1"/>
  <c r="R79" i="27"/>
  <c r="AH79" i="27" s="1"/>
  <c r="S79" i="27"/>
  <c r="AI79" i="27" s="1"/>
  <c r="T79" i="27"/>
  <c r="AJ79" i="27" s="1"/>
  <c r="U79" i="27"/>
  <c r="AK79" i="27" s="1"/>
  <c r="R80" i="27"/>
  <c r="AH80" i="27" s="1"/>
  <c r="S80" i="27"/>
  <c r="AI80" i="27" s="1"/>
  <c r="T80" i="27"/>
  <c r="AJ80" i="27" s="1"/>
  <c r="U80" i="27"/>
  <c r="AK80" i="27" s="1"/>
  <c r="R81" i="27"/>
  <c r="AH81" i="27" s="1"/>
  <c r="S81" i="27"/>
  <c r="AI81" i="27" s="1"/>
  <c r="T81" i="27"/>
  <c r="AJ81" i="27" s="1"/>
  <c r="U81" i="27"/>
  <c r="AK81" i="27" s="1"/>
  <c r="R82" i="27"/>
  <c r="AH82" i="27" s="1"/>
  <c r="S82" i="27"/>
  <c r="AI82" i="27" s="1"/>
  <c r="T82" i="27"/>
  <c r="AJ82" i="27" s="1"/>
  <c r="U82" i="27"/>
  <c r="AK82" i="27" s="1"/>
  <c r="R83" i="27"/>
  <c r="AH83" i="27" s="1"/>
  <c r="S83" i="27"/>
  <c r="AI83" i="27" s="1"/>
  <c r="T83" i="27"/>
  <c r="AJ83" i="27" s="1"/>
  <c r="U83" i="27"/>
  <c r="AK83" i="27" s="1"/>
  <c r="R84" i="27"/>
  <c r="AH84" i="27" s="1"/>
  <c r="S84" i="27"/>
  <c r="AI84" i="27" s="1"/>
  <c r="T84" i="27"/>
  <c r="AJ84" i="27" s="1"/>
  <c r="U84" i="27"/>
  <c r="AK84" i="27" s="1"/>
  <c r="R85" i="27"/>
  <c r="AH85" i="27" s="1"/>
  <c r="S85" i="27"/>
  <c r="AI85" i="27" s="1"/>
  <c r="T85" i="27"/>
  <c r="AJ85" i="27" s="1"/>
  <c r="U85" i="27"/>
  <c r="AK85" i="27" s="1"/>
  <c r="R86" i="27"/>
  <c r="AH86" i="27" s="1"/>
  <c r="S86" i="27"/>
  <c r="AI86" i="27" s="1"/>
  <c r="T86" i="27"/>
  <c r="AJ86" i="27" s="1"/>
  <c r="U86" i="27"/>
  <c r="AK86" i="27" s="1"/>
  <c r="R87" i="27"/>
  <c r="AH87" i="27" s="1"/>
  <c r="S87" i="27"/>
  <c r="AI87" i="27" s="1"/>
  <c r="T87" i="27"/>
  <c r="AJ87" i="27" s="1"/>
  <c r="U87" i="27"/>
  <c r="AK87" i="27" s="1"/>
  <c r="R88" i="27"/>
  <c r="AH88" i="27" s="1"/>
  <c r="S88" i="27"/>
  <c r="AI88" i="27" s="1"/>
  <c r="T88" i="27"/>
  <c r="AJ88" i="27" s="1"/>
  <c r="U88" i="27"/>
  <c r="AK88" i="27" s="1"/>
  <c r="R89" i="27"/>
  <c r="AH89" i="27" s="1"/>
  <c r="S89" i="27"/>
  <c r="AI89" i="27" s="1"/>
  <c r="T89" i="27"/>
  <c r="AJ89" i="27" s="1"/>
  <c r="U89" i="27"/>
  <c r="AK89" i="27" s="1"/>
  <c r="R90" i="27"/>
  <c r="AH90" i="27" s="1"/>
  <c r="S90" i="27"/>
  <c r="AI90" i="27" s="1"/>
  <c r="T90" i="27"/>
  <c r="AJ90" i="27" s="1"/>
  <c r="U90" i="27"/>
  <c r="AK90" i="27" s="1"/>
  <c r="R91" i="27"/>
  <c r="AH91" i="27" s="1"/>
  <c r="S91" i="27"/>
  <c r="AI91" i="27" s="1"/>
  <c r="T91" i="27"/>
  <c r="AJ91" i="27" s="1"/>
  <c r="U91" i="27"/>
  <c r="AK91" i="27" s="1"/>
  <c r="R92" i="27"/>
  <c r="AH92" i="27" s="1"/>
  <c r="S92" i="27"/>
  <c r="AI92" i="27" s="1"/>
  <c r="T92" i="27"/>
  <c r="AJ92" i="27" s="1"/>
  <c r="U92" i="27"/>
  <c r="AK92" i="27" s="1"/>
  <c r="U5" i="27"/>
  <c r="AK5" i="27" s="1"/>
  <c r="T5" i="27"/>
  <c r="AJ5" i="27" s="1"/>
  <c r="S5" i="27"/>
  <c r="AI5" i="27" s="1"/>
  <c r="R5" i="27"/>
  <c r="AH5" i="27" s="1"/>
  <c r="T5" i="24"/>
  <c r="AJ5" i="24" s="1"/>
  <c r="AJ93" i="24" s="1"/>
  <c r="R5" i="24"/>
  <c r="AH5" i="24" s="1"/>
  <c r="AH93" i="24" s="1"/>
  <c r="U5" i="23"/>
  <c r="AK5" i="23" s="1"/>
  <c r="AK93" i="23" s="1"/>
  <c r="T5" i="23"/>
  <c r="AJ5" i="23" s="1"/>
  <c r="AJ93" i="23" s="1"/>
  <c r="S5" i="23"/>
  <c r="AI5" i="23" s="1"/>
  <c r="AI93" i="23" s="1"/>
  <c r="R5" i="23"/>
  <c r="AH5" i="23" s="1"/>
  <c r="AH93" i="23" s="1"/>
  <c r="U5" i="20"/>
  <c r="AK5" i="20" s="1"/>
  <c r="AK93" i="20" s="1"/>
  <c r="T5" i="20"/>
  <c r="AJ5" i="20" s="1"/>
  <c r="AJ93" i="20" s="1"/>
  <c r="S5" i="20"/>
  <c r="AI5" i="20" s="1"/>
  <c r="AI93" i="20" s="1"/>
  <c r="R5" i="20"/>
  <c r="AH5" i="20" s="1"/>
  <c r="AH93" i="20" s="1"/>
  <c r="U5" i="11"/>
  <c r="AK5" i="11" s="1"/>
  <c r="AK93" i="11" s="1"/>
  <c r="T5" i="11"/>
  <c r="AJ5" i="11" s="1"/>
  <c r="AJ93" i="11" s="1"/>
  <c r="S5" i="11"/>
  <c r="AI5" i="11" s="1"/>
  <c r="R5" i="11"/>
  <c r="AH5" i="11" s="1"/>
  <c r="R6" i="8"/>
  <c r="AH6" i="8" s="1"/>
  <c r="S6" i="8"/>
  <c r="AI6" i="8" s="1"/>
  <c r="AR6" i="8" s="1"/>
  <c r="AT6" i="8" s="1"/>
  <c r="AV6" i="8" s="1"/>
  <c r="T6" i="8"/>
  <c r="AJ6" i="8" s="1"/>
  <c r="U6" i="8"/>
  <c r="AK6" i="8" s="1"/>
  <c r="R7" i="8"/>
  <c r="AH7" i="8" s="1"/>
  <c r="S7" i="8"/>
  <c r="AI7" i="8" s="1"/>
  <c r="AR7" i="8" s="1"/>
  <c r="AT7" i="8" s="1"/>
  <c r="AV7" i="8" s="1"/>
  <c r="T7" i="8"/>
  <c r="AJ7" i="8" s="1"/>
  <c r="U7" i="8"/>
  <c r="AK7" i="8" s="1"/>
  <c r="R8" i="8"/>
  <c r="AH8" i="8" s="1"/>
  <c r="S8" i="8"/>
  <c r="AI8" i="8" s="1"/>
  <c r="AR8" i="8" s="1"/>
  <c r="AT8" i="8" s="1"/>
  <c r="AV8" i="8" s="1"/>
  <c r="T8" i="8"/>
  <c r="AJ8" i="8" s="1"/>
  <c r="U8" i="8"/>
  <c r="AK8" i="8" s="1"/>
  <c r="R9" i="8"/>
  <c r="AH9" i="8" s="1"/>
  <c r="S9" i="8"/>
  <c r="AI9" i="8" s="1"/>
  <c r="AR9" i="8" s="1"/>
  <c r="AT9" i="8" s="1"/>
  <c r="AV9" i="8" s="1"/>
  <c r="T9" i="8"/>
  <c r="AJ9" i="8" s="1"/>
  <c r="U9" i="8"/>
  <c r="AK9" i="8" s="1"/>
  <c r="R10" i="8"/>
  <c r="AH10" i="8" s="1"/>
  <c r="S10" i="8"/>
  <c r="AI10" i="8" s="1"/>
  <c r="AR10" i="8" s="1"/>
  <c r="AT10" i="8" s="1"/>
  <c r="AV10" i="8" s="1"/>
  <c r="T10" i="8"/>
  <c r="AJ10" i="8" s="1"/>
  <c r="U10" i="8"/>
  <c r="AK10" i="8" s="1"/>
  <c r="R11" i="8"/>
  <c r="AH11" i="8" s="1"/>
  <c r="S11" i="8"/>
  <c r="AI11" i="8" s="1"/>
  <c r="AR11" i="8" s="1"/>
  <c r="AT11" i="8" s="1"/>
  <c r="AV11" i="8" s="1"/>
  <c r="T11" i="8"/>
  <c r="AJ11" i="8" s="1"/>
  <c r="U11" i="8"/>
  <c r="AK11" i="8" s="1"/>
  <c r="R12" i="8"/>
  <c r="AH12" i="8" s="1"/>
  <c r="S12" i="8"/>
  <c r="AI12" i="8" s="1"/>
  <c r="AR12" i="8" s="1"/>
  <c r="AT12" i="8" s="1"/>
  <c r="AV12" i="8" s="1"/>
  <c r="T12" i="8"/>
  <c r="AJ12" i="8" s="1"/>
  <c r="U12" i="8"/>
  <c r="AK12" i="8" s="1"/>
  <c r="R13" i="8"/>
  <c r="AH13" i="8" s="1"/>
  <c r="S13" i="8"/>
  <c r="AI13" i="8" s="1"/>
  <c r="AR13" i="8" s="1"/>
  <c r="AT13" i="8" s="1"/>
  <c r="AV13" i="8" s="1"/>
  <c r="T13" i="8"/>
  <c r="AJ13" i="8" s="1"/>
  <c r="U13" i="8"/>
  <c r="AK13" i="8" s="1"/>
  <c r="R14" i="8"/>
  <c r="AH14" i="8" s="1"/>
  <c r="S14" i="8"/>
  <c r="AI14" i="8" s="1"/>
  <c r="AR14" i="8" s="1"/>
  <c r="AT14" i="8" s="1"/>
  <c r="AV14" i="8" s="1"/>
  <c r="T14" i="8"/>
  <c r="AJ14" i="8" s="1"/>
  <c r="U14" i="8"/>
  <c r="AK14" i="8" s="1"/>
  <c r="R15" i="8"/>
  <c r="AH15" i="8" s="1"/>
  <c r="S15" i="8"/>
  <c r="AI15" i="8" s="1"/>
  <c r="AR15" i="8" s="1"/>
  <c r="AT15" i="8" s="1"/>
  <c r="AV15" i="8" s="1"/>
  <c r="T15" i="8"/>
  <c r="AJ15" i="8" s="1"/>
  <c r="U15" i="8"/>
  <c r="AK15" i="8" s="1"/>
  <c r="R16" i="8"/>
  <c r="AH16" i="8" s="1"/>
  <c r="S16" i="8"/>
  <c r="AI16" i="8" s="1"/>
  <c r="AR16" i="8" s="1"/>
  <c r="AT16" i="8" s="1"/>
  <c r="AV16" i="8" s="1"/>
  <c r="T16" i="8"/>
  <c r="AJ16" i="8" s="1"/>
  <c r="U16" i="8"/>
  <c r="AK16" i="8" s="1"/>
  <c r="R17" i="8"/>
  <c r="AH17" i="8" s="1"/>
  <c r="S17" i="8"/>
  <c r="AI17" i="8" s="1"/>
  <c r="AR17" i="8" s="1"/>
  <c r="AT17" i="8" s="1"/>
  <c r="AV17" i="8" s="1"/>
  <c r="T17" i="8"/>
  <c r="AJ17" i="8" s="1"/>
  <c r="U17" i="8"/>
  <c r="AK17" i="8" s="1"/>
  <c r="R18" i="8"/>
  <c r="AH18" i="8" s="1"/>
  <c r="S18" i="8"/>
  <c r="AI18" i="8" s="1"/>
  <c r="AR18" i="8" s="1"/>
  <c r="AT18" i="8" s="1"/>
  <c r="AV18" i="8" s="1"/>
  <c r="T18" i="8"/>
  <c r="AJ18" i="8" s="1"/>
  <c r="U18" i="8"/>
  <c r="AK18" i="8" s="1"/>
  <c r="R19" i="8"/>
  <c r="AH19" i="8" s="1"/>
  <c r="S19" i="8"/>
  <c r="AI19" i="8" s="1"/>
  <c r="AR19" i="8" s="1"/>
  <c r="AT19" i="8" s="1"/>
  <c r="AV19" i="8" s="1"/>
  <c r="T19" i="8"/>
  <c r="AJ19" i="8" s="1"/>
  <c r="U19" i="8"/>
  <c r="AK19" i="8" s="1"/>
  <c r="R20" i="8"/>
  <c r="AH20" i="8" s="1"/>
  <c r="S20" i="8"/>
  <c r="AI20" i="8" s="1"/>
  <c r="AR20" i="8" s="1"/>
  <c r="AT20" i="8" s="1"/>
  <c r="AV20" i="8" s="1"/>
  <c r="T20" i="8"/>
  <c r="AJ20" i="8" s="1"/>
  <c r="U20" i="8"/>
  <c r="AK20" i="8" s="1"/>
  <c r="R21" i="8"/>
  <c r="AH21" i="8" s="1"/>
  <c r="S21" i="8"/>
  <c r="AI21" i="8" s="1"/>
  <c r="AR21" i="8" s="1"/>
  <c r="AT21" i="8" s="1"/>
  <c r="AV21" i="8" s="1"/>
  <c r="T21" i="8"/>
  <c r="AJ21" i="8" s="1"/>
  <c r="U21" i="8"/>
  <c r="AK21" i="8" s="1"/>
  <c r="R22" i="8"/>
  <c r="AH22" i="8" s="1"/>
  <c r="S22" i="8"/>
  <c r="AI22" i="8" s="1"/>
  <c r="AR22" i="8" s="1"/>
  <c r="AT22" i="8" s="1"/>
  <c r="AV22" i="8" s="1"/>
  <c r="T22" i="8"/>
  <c r="AJ22" i="8" s="1"/>
  <c r="U22" i="8"/>
  <c r="AK22" i="8" s="1"/>
  <c r="R23" i="8"/>
  <c r="AH23" i="8" s="1"/>
  <c r="S23" i="8"/>
  <c r="AI23" i="8" s="1"/>
  <c r="AR23" i="8" s="1"/>
  <c r="AT23" i="8" s="1"/>
  <c r="AV23" i="8" s="1"/>
  <c r="T23" i="8"/>
  <c r="AJ23" i="8" s="1"/>
  <c r="U23" i="8"/>
  <c r="AK23" i="8" s="1"/>
  <c r="R24" i="8"/>
  <c r="AH24" i="8" s="1"/>
  <c r="S24" i="8"/>
  <c r="AI24" i="8" s="1"/>
  <c r="AR24" i="8" s="1"/>
  <c r="AT24" i="8" s="1"/>
  <c r="AV24" i="8" s="1"/>
  <c r="T24" i="8"/>
  <c r="AJ24" i="8" s="1"/>
  <c r="U24" i="8"/>
  <c r="AK24" i="8" s="1"/>
  <c r="R25" i="8"/>
  <c r="AH25" i="8" s="1"/>
  <c r="S25" i="8"/>
  <c r="AI25" i="8" s="1"/>
  <c r="AR25" i="8" s="1"/>
  <c r="AT25" i="8" s="1"/>
  <c r="AV25" i="8" s="1"/>
  <c r="T25" i="8"/>
  <c r="AJ25" i="8" s="1"/>
  <c r="U25" i="8"/>
  <c r="AK25" i="8" s="1"/>
  <c r="R26" i="8"/>
  <c r="AH26" i="8" s="1"/>
  <c r="S26" i="8"/>
  <c r="AI26" i="8" s="1"/>
  <c r="AR26" i="8" s="1"/>
  <c r="AT26" i="8" s="1"/>
  <c r="AV26" i="8" s="1"/>
  <c r="T26" i="8"/>
  <c r="AJ26" i="8" s="1"/>
  <c r="U26" i="8"/>
  <c r="AK26" i="8" s="1"/>
  <c r="R27" i="8"/>
  <c r="AH27" i="8" s="1"/>
  <c r="S27" i="8"/>
  <c r="AI27" i="8" s="1"/>
  <c r="AR27" i="8" s="1"/>
  <c r="AT27" i="8" s="1"/>
  <c r="AV27" i="8" s="1"/>
  <c r="T27" i="8"/>
  <c r="AJ27" i="8" s="1"/>
  <c r="U27" i="8"/>
  <c r="AK27" i="8" s="1"/>
  <c r="R28" i="8"/>
  <c r="AH28" i="8" s="1"/>
  <c r="S28" i="8"/>
  <c r="AI28" i="8" s="1"/>
  <c r="AR28" i="8" s="1"/>
  <c r="AT28" i="8" s="1"/>
  <c r="AV28" i="8" s="1"/>
  <c r="T28" i="8"/>
  <c r="AJ28" i="8" s="1"/>
  <c r="U28" i="8"/>
  <c r="AK28" i="8" s="1"/>
  <c r="R29" i="8"/>
  <c r="AH29" i="8" s="1"/>
  <c r="S29" i="8"/>
  <c r="AI29" i="8" s="1"/>
  <c r="AR29" i="8" s="1"/>
  <c r="AT29" i="8" s="1"/>
  <c r="AV29" i="8" s="1"/>
  <c r="T29" i="8"/>
  <c r="AJ29" i="8" s="1"/>
  <c r="U29" i="8"/>
  <c r="AK29" i="8" s="1"/>
  <c r="R30" i="8"/>
  <c r="AH30" i="8" s="1"/>
  <c r="S30" i="8"/>
  <c r="AI30" i="8" s="1"/>
  <c r="AR30" i="8" s="1"/>
  <c r="AT30" i="8" s="1"/>
  <c r="AV30" i="8" s="1"/>
  <c r="T30" i="8"/>
  <c r="AJ30" i="8" s="1"/>
  <c r="U30" i="8"/>
  <c r="AK30" i="8" s="1"/>
  <c r="R31" i="8"/>
  <c r="AH31" i="8" s="1"/>
  <c r="S31" i="8"/>
  <c r="AI31" i="8" s="1"/>
  <c r="AR31" i="8" s="1"/>
  <c r="AT31" i="8" s="1"/>
  <c r="AV31" i="8" s="1"/>
  <c r="T31" i="8"/>
  <c r="AJ31" i="8" s="1"/>
  <c r="U31" i="8"/>
  <c r="AK31" i="8" s="1"/>
  <c r="R32" i="8"/>
  <c r="AH32" i="8" s="1"/>
  <c r="S32" i="8"/>
  <c r="AI32" i="8" s="1"/>
  <c r="AR32" i="8" s="1"/>
  <c r="AT32" i="8" s="1"/>
  <c r="AV32" i="8" s="1"/>
  <c r="T32" i="8"/>
  <c r="AJ32" i="8" s="1"/>
  <c r="U32" i="8"/>
  <c r="AK32" i="8" s="1"/>
  <c r="R33" i="8"/>
  <c r="AH33" i="8" s="1"/>
  <c r="S33" i="8"/>
  <c r="AI33" i="8" s="1"/>
  <c r="AR33" i="8" s="1"/>
  <c r="AT33" i="8" s="1"/>
  <c r="AV33" i="8" s="1"/>
  <c r="T33" i="8"/>
  <c r="AJ33" i="8" s="1"/>
  <c r="U33" i="8"/>
  <c r="AK33" i="8" s="1"/>
  <c r="R34" i="8"/>
  <c r="AH34" i="8" s="1"/>
  <c r="S34" i="8"/>
  <c r="AI34" i="8" s="1"/>
  <c r="AR34" i="8" s="1"/>
  <c r="AT34" i="8" s="1"/>
  <c r="AV34" i="8" s="1"/>
  <c r="T34" i="8"/>
  <c r="AJ34" i="8" s="1"/>
  <c r="U34" i="8"/>
  <c r="AK34" i="8" s="1"/>
  <c r="R35" i="8"/>
  <c r="AH35" i="8" s="1"/>
  <c r="S35" i="8"/>
  <c r="AI35" i="8" s="1"/>
  <c r="AR35" i="8" s="1"/>
  <c r="AT35" i="8" s="1"/>
  <c r="AV35" i="8" s="1"/>
  <c r="T35" i="8"/>
  <c r="AJ35" i="8" s="1"/>
  <c r="U35" i="8"/>
  <c r="AK35" i="8" s="1"/>
  <c r="R36" i="8"/>
  <c r="AH36" i="8" s="1"/>
  <c r="S36" i="8"/>
  <c r="AI36" i="8" s="1"/>
  <c r="AR36" i="8" s="1"/>
  <c r="AT36" i="8" s="1"/>
  <c r="AV36" i="8" s="1"/>
  <c r="T36" i="8"/>
  <c r="AJ36" i="8" s="1"/>
  <c r="U36" i="8"/>
  <c r="AK36" i="8" s="1"/>
  <c r="R37" i="8"/>
  <c r="AH37" i="8" s="1"/>
  <c r="S37" i="8"/>
  <c r="AI37" i="8" s="1"/>
  <c r="AR37" i="8" s="1"/>
  <c r="AT37" i="8" s="1"/>
  <c r="AV37" i="8" s="1"/>
  <c r="T37" i="8"/>
  <c r="AJ37" i="8" s="1"/>
  <c r="U37" i="8"/>
  <c r="AK37" i="8" s="1"/>
  <c r="R38" i="8"/>
  <c r="AH38" i="8" s="1"/>
  <c r="S38" i="8"/>
  <c r="AI38" i="8" s="1"/>
  <c r="AR38" i="8" s="1"/>
  <c r="AT38" i="8" s="1"/>
  <c r="AV38" i="8" s="1"/>
  <c r="T38" i="8"/>
  <c r="AJ38" i="8" s="1"/>
  <c r="U38" i="8"/>
  <c r="AK38" i="8" s="1"/>
  <c r="R39" i="8"/>
  <c r="AH39" i="8" s="1"/>
  <c r="S39" i="8"/>
  <c r="AI39" i="8" s="1"/>
  <c r="AR39" i="8" s="1"/>
  <c r="AT39" i="8" s="1"/>
  <c r="AV39" i="8" s="1"/>
  <c r="T39" i="8"/>
  <c r="AJ39" i="8" s="1"/>
  <c r="U39" i="8"/>
  <c r="AK39" i="8" s="1"/>
  <c r="R40" i="8"/>
  <c r="AH40" i="8" s="1"/>
  <c r="S40" i="8"/>
  <c r="AI40" i="8" s="1"/>
  <c r="AR40" i="8" s="1"/>
  <c r="AT40" i="8" s="1"/>
  <c r="AV40" i="8" s="1"/>
  <c r="T40" i="8"/>
  <c r="AJ40" i="8" s="1"/>
  <c r="U40" i="8"/>
  <c r="AK40" i="8" s="1"/>
  <c r="R41" i="8"/>
  <c r="AH41" i="8" s="1"/>
  <c r="S41" i="8"/>
  <c r="AI41" i="8" s="1"/>
  <c r="AR41" i="8" s="1"/>
  <c r="AT41" i="8" s="1"/>
  <c r="AV41" i="8" s="1"/>
  <c r="T41" i="8"/>
  <c r="AJ41" i="8" s="1"/>
  <c r="U41" i="8"/>
  <c r="AK41" i="8" s="1"/>
  <c r="R42" i="8"/>
  <c r="AH42" i="8" s="1"/>
  <c r="S42" i="8"/>
  <c r="AI42" i="8" s="1"/>
  <c r="AR42" i="8" s="1"/>
  <c r="AT42" i="8" s="1"/>
  <c r="AV42" i="8" s="1"/>
  <c r="T42" i="8"/>
  <c r="AJ42" i="8" s="1"/>
  <c r="U42" i="8"/>
  <c r="AK42" i="8" s="1"/>
  <c r="R43" i="8"/>
  <c r="AH43" i="8" s="1"/>
  <c r="S43" i="8"/>
  <c r="AI43" i="8" s="1"/>
  <c r="AR43" i="8" s="1"/>
  <c r="AT43" i="8" s="1"/>
  <c r="AV43" i="8" s="1"/>
  <c r="T43" i="8"/>
  <c r="AJ43" i="8" s="1"/>
  <c r="U43" i="8"/>
  <c r="AK43" i="8" s="1"/>
  <c r="R44" i="8"/>
  <c r="AH44" i="8" s="1"/>
  <c r="S44" i="8"/>
  <c r="AI44" i="8" s="1"/>
  <c r="AR44" i="8" s="1"/>
  <c r="AT44" i="8" s="1"/>
  <c r="AV44" i="8" s="1"/>
  <c r="T44" i="8"/>
  <c r="AJ44" i="8" s="1"/>
  <c r="U44" i="8"/>
  <c r="AK44" i="8" s="1"/>
  <c r="R45" i="8"/>
  <c r="AH45" i="8" s="1"/>
  <c r="S45" i="8"/>
  <c r="AI45" i="8" s="1"/>
  <c r="AR45" i="8" s="1"/>
  <c r="AT45" i="8" s="1"/>
  <c r="AV45" i="8" s="1"/>
  <c r="T45" i="8"/>
  <c r="AJ45" i="8" s="1"/>
  <c r="U45" i="8"/>
  <c r="AK45" i="8" s="1"/>
  <c r="R46" i="8"/>
  <c r="AH46" i="8" s="1"/>
  <c r="S46" i="8"/>
  <c r="AI46" i="8" s="1"/>
  <c r="AR46" i="8" s="1"/>
  <c r="AT46" i="8" s="1"/>
  <c r="AV46" i="8" s="1"/>
  <c r="T46" i="8"/>
  <c r="AJ46" i="8" s="1"/>
  <c r="U46" i="8"/>
  <c r="AK46" i="8" s="1"/>
  <c r="R47" i="8"/>
  <c r="AH47" i="8" s="1"/>
  <c r="S47" i="8"/>
  <c r="AI47" i="8" s="1"/>
  <c r="AR47" i="8" s="1"/>
  <c r="AT47" i="8" s="1"/>
  <c r="AV47" i="8" s="1"/>
  <c r="T47" i="8"/>
  <c r="AJ47" i="8" s="1"/>
  <c r="U47" i="8"/>
  <c r="AK47" i="8" s="1"/>
  <c r="R48" i="8"/>
  <c r="AH48" i="8" s="1"/>
  <c r="S48" i="8"/>
  <c r="AI48" i="8" s="1"/>
  <c r="AR48" i="8" s="1"/>
  <c r="AT48" i="8" s="1"/>
  <c r="AV48" i="8" s="1"/>
  <c r="T48" i="8"/>
  <c r="AJ48" i="8" s="1"/>
  <c r="U48" i="8"/>
  <c r="AK48" i="8" s="1"/>
  <c r="R49" i="8"/>
  <c r="AH49" i="8" s="1"/>
  <c r="S49" i="8"/>
  <c r="AI49" i="8" s="1"/>
  <c r="AR49" i="8" s="1"/>
  <c r="AT49" i="8" s="1"/>
  <c r="AV49" i="8" s="1"/>
  <c r="T49" i="8"/>
  <c r="AJ49" i="8" s="1"/>
  <c r="U49" i="8"/>
  <c r="AK49" i="8" s="1"/>
  <c r="R50" i="8"/>
  <c r="AH50" i="8" s="1"/>
  <c r="S50" i="8"/>
  <c r="AI50" i="8" s="1"/>
  <c r="AR50" i="8" s="1"/>
  <c r="AT50" i="8" s="1"/>
  <c r="AV50" i="8" s="1"/>
  <c r="T50" i="8"/>
  <c r="AJ50" i="8" s="1"/>
  <c r="U50" i="8"/>
  <c r="AK50" i="8" s="1"/>
  <c r="R51" i="8"/>
  <c r="AH51" i="8" s="1"/>
  <c r="S51" i="8"/>
  <c r="AI51" i="8" s="1"/>
  <c r="AR51" i="8" s="1"/>
  <c r="AT51" i="8" s="1"/>
  <c r="AV51" i="8" s="1"/>
  <c r="T51" i="8"/>
  <c r="AJ51" i="8" s="1"/>
  <c r="U51" i="8"/>
  <c r="AK51" i="8" s="1"/>
  <c r="R52" i="8"/>
  <c r="AH52" i="8" s="1"/>
  <c r="S52" i="8"/>
  <c r="AI52" i="8" s="1"/>
  <c r="AR52" i="8" s="1"/>
  <c r="AT52" i="8" s="1"/>
  <c r="AV52" i="8" s="1"/>
  <c r="T52" i="8"/>
  <c r="AJ52" i="8" s="1"/>
  <c r="U52" i="8"/>
  <c r="AK52" i="8" s="1"/>
  <c r="R53" i="8"/>
  <c r="AH53" i="8" s="1"/>
  <c r="S53" i="8"/>
  <c r="AI53" i="8" s="1"/>
  <c r="AR53" i="8" s="1"/>
  <c r="AT53" i="8" s="1"/>
  <c r="AV53" i="8" s="1"/>
  <c r="T53" i="8"/>
  <c r="AJ53" i="8" s="1"/>
  <c r="U53" i="8"/>
  <c r="AK53" i="8" s="1"/>
  <c r="R54" i="8"/>
  <c r="AH54" i="8" s="1"/>
  <c r="S54" i="8"/>
  <c r="AI54" i="8" s="1"/>
  <c r="AR54" i="8" s="1"/>
  <c r="AT54" i="8" s="1"/>
  <c r="AV54" i="8" s="1"/>
  <c r="T54" i="8"/>
  <c r="AJ54" i="8" s="1"/>
  <c r="U54" i="8"/>
  <c r="AK54" i="8" s="1"/>
  <c r="R55" i="8"/>
  <c r="AH55" i="8" s="1"/>
  <c r="S55" i="8"/>
  <c r="AI55" i="8" s="1"/>
  <c r="AR55" i="8" s="1"/>
  <c r="AT55" i="8" s="1"/>
  <c r="AV55" i="8" s="1"/>
  <c r="T55" i="8"/>
  <c r="AJ55" i="8" s="1"/>
  <c r="U55" i="8"/>
  <c r="AK55" i="8" s="1"/>
  <c r="R56" i="8"/>
  <c r="AH56" i="8" s="1"/>
  <c r="S56" i="8"/>
  <c r="AI56" i="8" s="1"/>
  <c r="AR56" i="8" s="1"/>
  <c r="AT56" i="8" s="1"/>
  <c r="AV56" i="8" s="1"/>
  <c r="T56" i="8"/>
  <c r="AJ56" i="8" s="1"/>
  <c r="U56" i="8"/>
  <c r="AK56" i="8" s="1"/>
  <c r="R57" i="8"/>
  <c r="AH57" i="8" s="1"/>
  <c r="S57" i="8"/>
  <c r="AI57" i="8" s="1"/>
  <c r="AR57" i="8" s="1"/>
  <c r="AT57" i="8" s="1"/>
  <c r="AV57" i="8" s="1"/>
  <c r="T57" i="8"/>
  <c r="AJ57" i="8" s="1"/>
  <c r="U57" i="8"/>
  <c r="AK57" i="8" s="1"/>
  <c r="R58" i="8"/>
  <c r="AH58" i="8" s="1"/>
  <c r="S58" i="8"/>
  <c r="AI58" i="8" s="1"/>
  <c r="AR58" i="8" s="1"/>
  <c r="AT58" i="8" s="1"/>
  <c r="AV58" i="8" s="1"/>
  <c r="T58" i="8"/>
  <c r="AJ58" i="8" s="1"/>
  <c r="U58" i="8"/>
  <c r="AK58" i="8" s="1"/>
  <c r="R59" i="8"/>
  <c r="AH59" i="8" s="1"/>
  <c r="S59" i="8"/>
  <c r="AI59" i="8" s="1"/>
  <c r="AR59" i="8" s="1"/>
  <c r="AT59" i="8" s="1"/>
  <c r="AV59" i="8" s="1"/>
  <c r="T59" i="8"/>
  <c r="AJ59" i="8" s="1"/>
  <c r="U59" i="8"/>
  <c r="AK59" i="8" s="1"/>
  <c r="R60" i="8"/>
  <c r="AH60" i="8" s="1"/>
  <c r="S60" i="8"/>
  <c r="AI60" i="8" s="1"/>
  <c r="AR60" i="8" s="1"/>
  <c r="AT60" i="8" s="1"/>
  <c r="AV60" i="8" s="1"/>
  <c r="T60" i="8"/>
  <c r="AJ60" i="8" s="1"/>
  <c r="U60" i="8"/>
  <c r="AK60" i="8" s="1"/>
  <c r="R61" i="8"/>
  <c r="AH61" i="8" s="1"/>
  <c r="S61" i="8"/>
  <c r="AI61" i="8" s="1"/>
  <c r="AR61" i="8" s="1"/>
  <c r="AT61" i="8" s="1"/>
  <c r="AV61" i="8" s="1"/>
  <c r="T61" i="8"/>
  <c r="AJ61" i="8" s="1"/>
  <c r="U61" i="8"/>
  <c r="AK61" i="8" s="1"/>
  <c r="R62" i="8"/>
  <c r="AH62" i="8" s="1"/>
  <c r="S62" i="8"/>
  <c r="AI62" i="8" s="1"/>
  <c r="AR62" i="8" s="1"/>
  <c r="AT62" i="8" s="1"/>
  <c r="AV62" i="8" s="1"/>
  <c r="T62" i="8"/>
  <c r="AJ62" i="8" s="1"/>
  <c r="U62" i="8"/>
  <c r="AK62" i="8" s="1"/>
  <c r="R63" i="8"/>
  <c r="AH63" i="8" s="1"/>
  <c r="S63" i="8"/>
  <c r="AI63" i="8" s="1"/>
  <c r="AR63" i="8" s="1"/>
  <c r="AT63" i="8" s="1"/>
  <c r="AV63" i="8" s="1"/>
  <c r="T63" i="8"/>
  <c r="AJ63" i="8" s="1"/>
  <c r="U63" i="8"/>
  <c r="AK63" i="8" s="1"/>
  <c r="R64" i="8"/>
  <c r="AH64" i="8" s="1"/>
  <c r="S64" i="8"/>
  <c r="AI64" i="8" s="1"/>
  <c r="AR64" i="8" s="1"/>
  <c r="AT64" i="8" s="1"/>
  <c r="AV64" i="8" s="1"/>
  <c r="T64" i="8"/>
  <c r="AJ64" i="8" s="1"/>
  <c r="U64" i="8"/>
  <c r="AK64" i="8" s="1"/>
  <c r="R65" i="8"/>
  <c r="AH65" i="8" s="1"/>
  <c r="S65" i="8"/>
  <c r="AI65" i="8" s="1"/>
  <c r="AR65" i="8" s="1"/>
  <c r="AT65" i="8" s="1"/>
  <c r="AV65" i="8" s="1"/>
  <c r="T65" i="8"/>
  <c r="AJ65" i="8" s="1"/>
  <c r="U65" i="8"/>
  <c r="AK65" i="8" s="1"/>
  <c r="R66" i="8"/>
  <c r="AH66" i="8" s="1"/>
  <c r="S66" i="8"/>
  <c r="AI66" i="8" s="1"/>
  <c r="AR66" i="8" s="1"/>
  <c r="AT66" i="8" s="1"/>
  <c r="AV66" i="8" s="1"/>
  <c r="T66" i="8"/>
  <c r="AJ66" i="8" s="1"/>
  <c r="U66" i="8"/>
  <c r="AK66" i="8" s="1"/>
  <c r="R67" i="8"/>
  <c r="AH67" i="8" s="1"/>
  <c r="S67" i="8"/>
  <c r="AI67" i="8" s="1"/>
  <c r="AR67" i="8" s="1"/>
  <c r="AT67" i="8" s="1"/>
  <c r="AV67" i="8" s="1"/>
  <c r="T67" i="8"/>
  <c r="AJ67" i="8" s="1"/>
  <c r="U67" i="8"/>
  <c r="AK67" i="8" s="1"/>
  <c r="R68" i="8"/>
  <c r="AH68" i="8" s="1"/>
  <c r="S68" i="8"/>
  <c r="AI68" i="8" s="1"/>
  <c r="AR68" i="8" s="1"/>
  <c r="AT68" i="8" s="1"/>
  <c r="AV68" i="8" s="1"/>
  <c r="T68" i="8"/>
  <c r="AJ68" i="8" s="1"/>
  <c r="U68" i="8"/>
  <c r="AK68" i="8" s="1"/>
  <c r="R69" i="8"/>
  <c r="AH69" i="8" s="1"/>
  <c r="S69" i="8"/>
  <c r="AI69" i="8" s="1"/>
  <c r="AR69" i="8" s="1"/>
  <c r="AT69" i="8" s="1"/>
  <c r="AV69" i="8" s="1"/>
  <c r="T69" i="8"/>
  <c r="AJ69" i="8" s="1"/>
  <c r="U69" i="8"/>
  <c r="AK69" i="8" s="1"/>
  <c r="R70" i="8"/>
  <c r="AH70" i="8" s="1"/>
  <c r="S70" i="8"/>
  <c r="AI70" i="8" s="1"/>
  <c r="AR70" i="8" s="1"/>
  <c r="AT70" i="8" s="1"/>
  <c r="AV70" i="8" s="1"/>
  <c r="T70" i="8"/>
  <c r="AJ70" i="8" s="1"/>
  <c r="U70" i="8"/>
  <c r="AK70" i="8" s="1"/>
  <c r="R71" i="8"/>
  <c r="AH71" i="8" s="1"/>
  <c r="S71" i="8"/>
  <c r="AI71" i="8" s="1"/>
  <c r="AR71" i="8" s="1"/>
  <c r="AT71" i="8" s="1"/>
  <c r="AV71" i="8" s="1"/>
  <c r="T71" i="8"/>
  <c r="AJ71" i="8" s="1"/>
  <c r="U71" i="8"/>
  <c r="AK71" i="8" s="1"/>
  <c r="R72" i="8"/>
  <c r="AH72" i="8" s="1"/>
  <c r="S72" i="8"/>
  <c r="AI72" i="8" s="1"/>
  <c r="AR72" i="8" s="1"/>
  <c r="AT72" i="8" s="1"/>
  <c r="AV72" i="8" s="1"/>
  <c r="T72" i="8"/>
  <c r="AJ72" i="8" s="1"/>
  <c r="U72" i="8"/>
  <c r="AK72" i="8" s="1"/>
  <c r="R73" i="8"/>
  <c r="AH73" i="8" s="1"/>
  <c r="S73" i="8"/>
  <c r="AI73" i="8" s="1"/>
  <c r="AR73" i="8" s="1"/>
  <c r="AT73" i="8" s="1"/>
  <c r="AV73" i="8" s="1"/>
  <c r="T73" i="8"/>
  <c r="AJ73" i="8" s="1"/>
  <c r="U73" i="8"/>
  <c r="AK73" i="8" s="1"/>
  <c r="R74" i="8"/>
  <c r="AH74" i="8" s="1"/>
  <c r="S74" i="8"/>
  <c r="AI74" i="8" s="1"/>
  <c r="AR74" i="8" s="1"/>
  <c r="AT74" i="8" s="1"/>
  <c r="AV74" i="8" s="1"/>
  <c r="T74" i="8"/>
  <c r="AJ74" i="8" s="1"/>
  <c r="U74" i="8"/>
  <c r="AK74" i="8" s="1"/>
  <c r="R75" i="8"/>
  <c r="AH75" i="8" s="1"/>
  <c r="S75" i="8"/>
  <c r="AI75" i="8" s="1"/>
  <c r="AR75" i="8" s="1"/>
  <c r="AT75" i="8" s="1"/>
  <c r="AV75" i="8" s="1"/>
  <c r="T75" i="8"/>
  <c r="AJ75" i="8" s="1"/>
  <c r="U75" i="8"/>
  <c r="AK75" i="8" s="1"/>
  <c r="R76" i="8"/>
  <c r="AH76" i="8" s="1"/>
  <c r="S76" i="8"/>
  <c r="AI76" i="8" s="1"/>
  <c r="AR76" i="8" s="1"/>
  <c r="AT76" i="8" s="1"/>
  <c r="AV76" i="8" s="1"/>
  <c r="T76" i="8"/>
  <c r="AJ76" i="8" s="1"/>
  <c r="U76" i="8"/>
  <c r="AK76" i="8" s="1"/>
  <c r="R77" i="8"/>
  <c r="AH77" i="8" s="1"/>
  <c r="S77" i="8"/>
  <c r="AI77" i="8" s="1"/>
  <c r="AR77" i="8" s="1"/>
  <c r="AT77" i="8" s="1"/>
  <c r="AV77" i="8" s="1"/>
  <c r="T77" i="8"/>
  <c r="AJ77" i="8" s="1"/>
  <c r="U77" i="8"/>
  <c r="AK77" i="8" s="1"/>
  <c r="R78" i="8"/>
  <c r="AH78" i="8" s="1"/>
  <c r="S78" i="8"/>
  <c r="AI78" i="8" s="1"/>
  <c r="T78" i="8"/>
  <c r="AJ78" i="8" s="1"/>
  <c r="U78" i="8"/>
  <c r="AK78" i="8" s="1"/>
  <c r="R79" i="8"/>
  <c r="AH79" i="8" s="1"/>
  <c r="S79" i="8"/>
  <c r="AI79" i="8" s="1"/>
  <c r="AR79" i="8" s="1"/>
  <c r="AT79" i="8" s="1"/>
  <c r="AV79" i="8" s="1"/>
  <c r="T79" i="8"/>
  <c r="AJ79" i="8" s="1"/>
  <c r="U79" i="8"/>
  <c r="AK79" i="8" s="1"/>
  <c r="R80" i="8"/>
  <c r="AH80" i="8" s="1"/>
  <c r="S80" i="8"/>
  <c r="AI80" i="8" s="1"/>
  <c r="AR80" i="8" s="1"/>
  <c r="AT80" i="8" s="1"/>
  <c r="AV80" i="8" s="1"/>
  <c r="T80" i="8"/>
  <c r="AJ80" i="8" s="1"/>
  <c r="U80" i="8"/>
  <c r="AK80" i="8" s="1"/>
  <c r="R81" i="8"/>
  <c r="AH81" i="8" s="1"/>
  <c r="S81" i="8"/>
  <c r="AI81" i="8" s="1"/>
  <c r="AR81" i="8" s="1"/>
  <c r="AT81" i="8" s="1"/>
  <c r="AV81" i="8" s="1"/>
  <c r="T81" i="8"/>
  <c r="AJ81" i="8" s="1"/>
  <c r="U81" i="8"/>
  <c r="AK81" i="8" s="1"/>
  <c r="R82" i="8"/>
  <c r="AH82" i="8" s="1"/>
  <c r="S82" i="8"/>
  <c r="AI82" i="8" s="1"/>
  <c r="AR82" i="8" s="1"/>
  <c r="AT82" i="8" s="1"/>
  <c r="AV82" i="8" s="1"/>
  <c r="T82" i="8"/>
  <c r="AJ82" i="8" s="1"/>
  <c r="U82" i="8"/>
  <c r="AK82" i="8" s="1"/>
  <c r="R83" i="8"/>
  <c r="AH83" i="8" s="1"/>
  <c r="S83" i="8"/>
  <c r="AI83" i="8" s="1"/>
  <c r="AR83" i="8" s="1"/>
  <c r="AT83" i="8" s="1"/>
  <c r="AV83" i="8" s="1"/>
  <c r="T83" i="8"/>
  <c r="AJ83" i="8" s="1"/>
  <c r="U83" i="8"/>
  <c r="AK83" i="8" s="1"/>
  <c r="R84" i="8"/>
  <c r="AH84" i="8" s="1"/>
  <c r="S84" i="8"/>
  <c r="AI84" i="8" s="1"/>
  <c r="AR84" i="8" s="1"/>
  <c r="AT84" i="8" s="1"/>
  <c r="AV84" i="8" s="1"/>
  <c r="T84" i="8"/>
  <c r="AJ84" i="8" s="1"/>
  <c r="U84" i="8"/>
  <c r="AK84" i="8" s="1"/>
  <c r="R85" i="8"/>
  <c r="AH85" i="8" s="1"/>
  <c r="S85" i="8"/>
  <c r="AI85" i="8" s="1"/>
  <c r="AR85" i="8" s="1"/>
  <c r="AT85" i="8" s="1"/>
  <c r="AV85" i="8" s="1"/>
  <c r="T85" i="8"/>
  <c r="AJ85" i="8" s="1"/>
  <c r="U85" i="8"/>
  <c r="AK85" i="8" s="1"/>
  <c r="R86" i="8"/>
  <c r="AH86" i="8" s="1"/>
  <c r="S86" i="8"/>
  <c r="AI86" i="8" s="1"/>
  <c r="AR86" i="8" s="1"/>
  <c r="AT86" i="8" s="1"/>
  <c r="AV86" i="8" s="1"/>
  <c r="T86" i="8"/>
  <c r="AJ86" i="8" s="1"/>
  <c r="U86" i="8"/>
  <c r="AK86" i="8" s="1"/>
  <c r="R87" i="8"/>
  <c r="AH87" i="8" s="1"/>
  <c r="S87" i="8"/>
  <c r="AI87" i="8" s="1"/>
  <c r="AR87" i="8" s="1"/>
  <c r="AT87" i="8" s="1"/>
  <c r="AV87" i="8" s="1"/>
  <c r="T87" i="8"/>
  <c r="AJ87" i="8" s="1"/>
  <c r="U87" i="8"/>
  <c r="AK87" i="8" s="1"/>
  <c r="R88" i="8"/>
  <c r="AH88" i="8" s="1"/>
  <c r="S88" i="8"/>
  <c r="AI88" i="8" s="1"/>
  <c r="AR88" i="8" s="1"/>
  <c r="AT88" i="8" s="1"/>
  <c r="AV88" i="8" s="1"/>
  <c r="T88" i="8"/>
  <c r="AJ88" i="8" s="1"/>
  <c r="U88" i="8"/>
  <c r="AK88" i="8" s="1"/>
  <c r="R89" i="8"/>
  <c r="AH89" i="8" s="1"/>
  <c r="S89" i="8"/>
  <c r="AI89" i="8" s="1"/>
  <c r="AR89" i="8" s="1"/>
  <c r="AT89" i="8" s="1"/>
  <c r="AV89" i="8" s="1"/>
  <c r="T89" i="8"/>
  <c r="AJ89" i="8" s="1"/>
  <c r="U89" i="8"/>
  <c r="AK89" i="8" s="1"/>
  <c r="R90" i="8"/>
  <c r="AH90" i="8" s="1"/>
  <c r="S90" i="8"/>
  <c r="AI90" i="8" s="1"/>
  <c r="AR90" i="8" s="1"/>
  <c r="AT90" i="8" s="1"/>
  <c r="AV90" i="8" s="1"/>
  <c r="T90" i="8"/>
  <c r="AJ90" i="8" s="1"/>
  <c r="U90" i="8"/>
  <c r="AK90" i="8" s="1"/>
  <c r="R91" i="8"/>
  <c r="AH91" i="8" s="1"/>
  <c r="S91" i="8"/>
  <c r="AI91" i="8" s="1"/>
  <c r="AR91" i="8" s="1"/>
  <c r="AT91" i="8" s="1"/>
  <c r="AV91" i="8" s="1"/>
  <c r="T91" i="8"/>
  <c r="AJ91" i="8" s="1"/>
  <c r="U91" i="8"/>
  <c r="AK91" i="8" s="1"/>
  <c r="R92" i="8"/>
  <c r="AH92" i="8" s="1"/>
  <c r="S92" i="8"/>
  <c r="AI92" i="8" s="1"/>
  <c r="AR92" i="8" s="1"/>
  <c r="AT92" i="8" s="1"/>
  <c r="AV92" i="8" s="1"/>
  <c r="T92" i="8"/>
  <c r="AJ92" i="8" s="1"/>
  <c r="U92" i="8"/>
  <c r="AK92" i="8" s="1"/>
  <c r="R5" i="8"/>
  <c r="AH5" i="8" s="1"/>
  <c r="AQ5" i="8" s="1"/>
  <c r="U5" i="8"/>
  <c r="AK5" i="8" s="1"/>
  <c r="S5" i="8"/>
  <c r="AI5" i="8" s="1"/>
  <c r="AR5" i="8" s="1"/>
  <c r="T5" i="8"/>
  <c r="AJ5" i="8" s="1"/>
  <c r="AQ92" i="8" l="1"/>
  <c r="AS92" i="8" s="1"/>
  <c r="AU92" i="8" s="1"/>
  <c r="AQ90" i="8"/>
  <c r="AS90" i="8" s="1"/>
  <c r="AU90" i="8" s="1"/>
  <c r="AQ88" i="8"/>
  <c r="AS88" i="8" s="1"/>
  <c r="AU88" i="8" s="1"/>
  <c r="AQ86" i="8"/>
  <c r="AS86" i="8" s="1"/>
  <c r="AU86" i="8" s="1"/>
  <c r="AQ84" i="8"/>
  <c r="AS84" i="8" s="1"/>
  <c r="AU84" i="8" s="1"/>
  <c r="AQ82" i="8"/>
  <c r="AS82" i="8" s="1"/>
  <c r="AU82" i="8" s="1"/>
  <c r="AQ80" i="8"/>
  <c r="AS80" i="8" s="1"/>
  <c r="AU80" i="8" s="1"/>
  <c r="AQ79" i="8"/>
  <c r="AS79" i="8" s="1"/>
  <c r="AU79" i="8" s="1"/>
  <c r="AH93" i="8"/>
  <c r="AQ78" i="8"/>
  <c r="AS78" i="8" s="1"/>
  <c r="AU78" i="8" s="1"/>
  <c r="AQ77" i="8"/>
  <c r="AS77" i="8" s="1"/>
  <c r="AU77" i="8" s="1"/>
  <c r="AQ76" i="8"/>
  <c r="AS76" i="8" s="1"/>
  <c r="AU76" i="8" s="1"/>
  <c r="AQ75" i="8"/>
  <c r="AS75" i="8" s="1"/>
  <c r="AU75" i="8" s="1"/>
  <c r="AQ74" i="8"/>
  <c r="AS74" i="8" s="1"/>
  <c r="AU74" i="8" s="1"/>
  <c r="AQ73" i="8"/>
  <c r="AS73" i="8" s="1"/>
  <c r="AU73" i="8" s="1"/>
  <c r="AQ72" i="8"/>
  <c r="AS72" i="8" s="1"/>
  <c r="AU72" i="8" s="1"/>
  <c r="AQ71" i="8"/>
  <c r="AS71" i="8" s="1"/>
  <c r="AU71" i="8" s="1"/>
  <c r="AQ70" i="8"/>
  <c r="AS70" i="8" s="1"/>
  <c r="AU70" i="8" s="1"/>
  <c r="AQ69" i="8"/>
  <c r="AS69" i="8" s="1"/>
  <c r="AU69" i="8" s="1"/>
  <c r="AQ68" i="8"/>
  <c r="AS68" i="8" s="1"/>
  <c r="AU68" i="8" s="1"/>
  <c r="AQ67" i="8"/>
  <c r="AS67" i="8" s="1"/>
  <c r="AU67" i="8" s="1"/>
  <c r="AQ66" i="8"/>
  <c r="AS66" i="8" s="1"/>
  <c r="AU66" i="8" s="1"/>
  <c r="AQ65" i="8"/>
  <c r="AS65" i="8" s="1"/>
  <c r="AU65" i="8" s="1"/>
  <c r="AQ64" i="8"/>
  <c r="AS64" i="8" s="1"/>
  <c r="AU64" i="8" s="1"/>
  <c r="AQ63" i="8"/>
  <c r="AS63" i="8" s="1"/>
  <c r="AU63" i="8" s="1"/>
  <c r="AQ62" i="8"/>
  <c r="AS62" i="8" s="1"/>
  <c r="AU62" i="8" s="1"/>
  <c r="AQ61" i="8"/>
  <c r="AS61" i="8" s="1"/>
  <c r="AU61" i="8" s="1"/>
  <c r="AQ60" i="8"/>
  <c r="AS60" i="8" s="1"/>
  <c r="AU60" i="8" s="1"/>
  <c r="AQ59" i="8"/>
  <c r="AS59" i="8" s="1"/>
  <c r="AU59" i="8" s="1"/>
  <c r="AQ58" i="8"/>
  <c r="AS58" i="8" s="1"/>
  <c r="AU58" i="8" s="1"/>
  <c r="AQ57" i="8"/>
  <c r="AS57" i="8" s="1"/>
  <c r="AU57" i="8" s="1"/>
  <c r="AQ56" i="8"/>
  <c r="AS56" i="8" s="1"/>
  <c r="AU56" i="8" s="1"/>
  <c r="AQ55" i="8"/>
  <c r="AS55" i="8" s="1"/>
  <c r="AU55" i="8" s="1"/>
  <c r="AQ54" i="8"/>
  <c r="AS54" i="8" s="1"/>
  <c r="AU54" i="8" s="1"/>
  <c r="AQ53" i="8"/>
  <c r="AS53" i="8" s="1"/>
  <c r="AU53" i="8" s="1"/>
  <c r="AQ52" i="8"/>
  <c r="AS52" i="8" s="1"/>
  <c r="AU52" i="8" s="1"/>
  <c r="AQ51" i="8"/>
  <c r="AS51" i="8" s="1"/>
  <c r="AU51" i="8" s="1"/>
  <c r="AQ50" i="8"/>
  <c r="AS50" i="8" s="1"/>
  <c r="AU50" i="8" s="1"/>
  <c r="AQ49" i="8"/>
  <c r="AS49" i="8" s="1"/>
  <c r="AU49" i="8" s="1"/>
  <c r="AQ48" i="8"/>
  <c r="AS48" i="8" s="1"/>
  <c r="AU48" i="8" s="1"/>
  <c r="AQ47" i="8"/>
  <c r="AS47" i="8" s="1"/>
  <c r="AU47" i="8" s="1"/>
  <c r="AQ46" i="8"/>
  <c r="AS46" i="8" s="1"/>
  <c r="AU46" i="8" s="1"/>
  <c r="AQ45" i="8"/>
  <c r="AS45" i="8" s="1"/>
  <c r="AU45" i="8" s="1"/>
  <c r="AQ44" i="8"/>
  <c r="AS44" i="8" s="1"/>
  <c r="AU44" i="8" s="1"/>
  <c r="AQ43" i="8"/>
  <c r="AS43" i="8" s="1"/>
  <c r="AU43" i="8" s="1"/>
  <c r="AQ42" i="8"/>
  <c r="AS42" i="8" s="1"/>
  <c r="AU42" i="8" s="1"/>
  <c r="AQ41" i="8"/>
  <c r="AS41" i="8" s="1"/>
  <c r="AU41" i="8" s="1"/>
  <c r="AQ40" i="8"/>
  <c r="AS40" i="8" s="1"/>
  <c r="AU40" i="8" s="1"/>
  <c r="AQ39" i="8"/>
  <c r="AS39" i="8" s="1"/>
  <c r="AU39" i="8" s="1"/>
  <c r="AQ38" i="8"/>
  <c r="AS38" i="8" s="1"/>
  <c r="AU38" i="8" s="1"/>
  <c r="AQ37" i="8"/>
  <c r="AS37" i="8" s="1"/>
  <c r="AU37" i="8" s="1"/>
  <c r="AQ36" i="8"/>
  <c r="AS36" i="8" s="1"/>
  <c r="AU36" i="8" s="1"/>
  <c r="AQ35" i="8"/>
  <c r="AS35" i="8" s="1"/>
  <c r="AU35" i="8" s="1"/>
  <c r="AQ34" i="8"/>
  <c r="AS34" i="8" s="1"/>
  <c r="AU34" i="8" s="1"/>
  <c r="AQ33" i="8"/>
  <c r="AS33" i="8" s="1"/>
  <c r="AU33" i="8" s="1"/>
  <c r="AQ32" i="8"/>
  <c r="AS32" i="8" s="1"/>
  <c r="AU32" i="8" s="1"/>
  <c r="AQ31" i="8"/>
  <c r="AS31" i="8" s="1"/>
  <c r="AU31" i="8" s="1"/>
  <c r="AQ30" i="8"/>
  <c r="AS30" i="8" s="1"/>
  <c r="AU30" i="8" s="1"/>
  <c r="AQ29" i="8"/>
  <c r="AS29" i="8" s="1"/>
  <c r="AU29" i="8" s="1"/>
  <c r="AQ28" i="8"/>
  <c r="AS28" i="8" s="1"/>
  <c r="AU28" i="8" s="1"/>
  <c r="AQ27" i="8"/>
  <c r="AS27" i="8" s="1"/>
  <c r="AU27" i="8" s="1"/>
  <c r="AQ26" i="8"/>
  <c r="AS26" i="8" s="1"/>
  <c r="AU26" i="8" s="1"/>
  <c r="AQ25" i="8"/>
  <c r="AS25" i="8" s="1"/>
  <c r="AU25" i="8" s="1"/>
  <c r="AQ24" i="8"/>
  <c r="AS24" i="8" s="1"/>
  <c r="AU24" i="8" s="1"/>
  <c r="AQ23" i="8"/>
  <c r="AS23" i="8" s="1"/>
  <c r="AU23" i="8" s="1"/>
  <c r="AQ22" i="8"/>
  <c r="AS22" i="8" s="1"/>
  <c r="AU22" i="8" s="1"/>
  <c r="AQ21" i="8"/>
  <c r="AS21" i="8" s="1"/>
  <c r="AU21" i="8" s="1"/>
  <c r="AQ20" i="8"/>
  <c r="AS20" i="8" s="1"/>
  <c r="AU20" i="8" s="1"/>
  <c r="AQ19" i="8"/>
  <c r="AS19" i="8" s="1"/>
  <c r="AU19" i="8" s="1"/>
  <c r="AQ18" i="8"/>
  <c r="AS18" i="8" s="1"/>
  <c r="AU18" i="8" s="1"/>
  <c r="AQ17" i="8"/>
  <c r="AS17" i="8" s="1"/>
  <c r="AU17" i="8" s="1"/>
  <c r="AQ16" i="8"/>
  <c r="AS16" i="8" s="1"/>
  <c r="AU16" i="8" s="1"/>
  <c r="AQ15" i="8"/>
  <c r="AS15" i="8" s="1"/>
  <c r="AU15" i="8" s="1"/>
  <c r="AQ14" i="8"/>
  <c r="AS14" i="8" s="1"/>
  <c r="AU14" i="8" s="1"/>
  <c r="AQ13" i="8"/>
  <c r="AS13" i="8" s="1"/>
  <c r="AU13" i="8" s="1"/>
  <c r="AQ12" i="8"/>
  <c r="AS12" i="8" s="1"/>
  <c r="AU12" i="8" s="1"/>
  <c r="AQ11" i="8"/>
  <c r="AS11" i="8" s="1"/>
  <c r="AU11" i="8" s="1"/>
  <c r="AQ10" i="8"/>
  <c r="AS10" i="8" s="1"/>
  <c r="AU10" i="8" s="1"/>
  <c r="AQ9" i="8"/>
  <c r="AS9" i="8" s="1"/>
  <c r="AU9" i="8" s="1"/>
  <c r="AQ8" i="8"/>
  <c r="AS8" i="8" s="1"/>
  <c r="AU8" i="8" s="1"/>
  <c r="AQ7" i="8"/>
  <c r="AS7" i="8" s="1"/>
  <c r="AU7" i="8" s="1"/>
  <c r="AQ6" i="8"/>
  <c r="AS6" i="8" s="1"/>
  <c r="AU6" i="8" s="1"/>
  <c r="AJ93" i="27"/>
  <c r="AJ93" i="30"/>
  <c r="AI93" i="31"/>
  <c r="AI32" i="37"/>
  <c r="AI93" i="37" s="1"/>
  <c r="AR36" i="37"/>
  <c r="AI36" i="37"/>
  <c r="AI40" i="37"/>
  <c r="AR40" i="37" s="1"/>
  <c r="AR44" i="37"/>
  <c r="AI44" i="37"/>
  <c r="AI52" i="37"/>
  <c r="AR52" i="37" s="1"/>
  <c r="AQ62" i="37"/>
  <c r="AH62" i="37"/>
  <c r="AH64" i="37"/>
  <c r="AQ64" i="37" s="1"/>
  <c r="AH29" i="39"/>
  <c r="AQ29" i="39" s="1"/>
  <c r="AQ44" i="39"/>
  <c r="AH44" i="39"/>
  <c r="AH93" i="39" s="1"/>
  <c r="AK93" i="40"/>
  <c r="AK93" i="42"/>
  <c r="AH93" i="41"/>
  <c r="AQ91" i="8"/>
  <c r="AS91" i="8" s="1"/>
  <c r="AU91" i="8" s="1"/>
  <c r="AQ89" i="8"/>
  <c r="AS89" i="8" s="1"/>
  <c r="AU89" i="8" s="1"/>
  <c r="AQ87" i="8"/>
  <c r="AS87" i="8" s="1"/>
  <c r="AU87" i="8" s="1"/>
  <c r="AQ85" i="8"/>
  <c r="AS85" i="8" s="1"/>
  <c r="AU85" i="8" s="1"/>
  <c r="AQ83" i="8"/>
  <c r="AS83" i="8" s="1"/>
  <c r="AU83" i="8" s="1"/>
  <c r="AQ81" i="8"/>
  <c r="AS81" i="8" s="1"/>
  <c r="AU81" i="8" s="1"/>
  <c r="AK93" i="8"/>
  <c r="AQ5" i="11"/>
  <c r="AS5" i="11" s="1"/>
  <c r="AU5" i="11" s="1"/>
  <c r="AH93" i="11"/>
  <c r="AI93" i="27"/>
  <c r="AI93" i="30"/>
  <c r="AJ93" i="31"/>
  <c r="AJ93" i="33"/>
  <c r="AJ93" i="38"/>
  <c r="AR38" i="39"/>
  <c r="AT38" i="39" s="1"/>
  <c r="AV38" i="39" s="1"/>
  <c r="AI38" i="39"/>
  <c r="AI93" i="39" s="1"/>
  <c r="AH47" i="39"/>
  <c r="AQ47" i="39" s="1"/>
  <c r="AQ60" i="39"/>
  <c r="AH60" i="39"/>
  <c r="AH69" i="39"/>
  <c r="AQ69" i="39" s="1"/>
  <c r="AQ22" i="40"/>
  <c r="AH22" i="40"/>
  <c r="AH30" i="40"/>
  <c r="AQ30" i="40" s="1"/>
  <c r="AJ93" i="8"/>
  <c r="AR5" i="11"/>
  <c r="AT5" i="11" s="1"/>
  <c r="AV5" i="11" s="1"/>
  <c r="AI93" i="11"/>
  <c r="AH93" i="27"/>
  <c r="AH93" i="30"/>
  <c r="AK93" i="31"/>
  <c r="AH93" i="33"/>
  <c r="AR53" i="39"/>
  <c r="AX53" i="39" s="1"/>
  <c r="AM52" i="16" s="1"/>
  <c r="AI53" i="39"/>
  <c r="AI17" i="40"/>
  <c r="AI93" i="40" s="1"/>
  <c r="AR24" i="40"/>
  <c r="AI24" i="40"/>
  <c r="AI27" i="40"/>
  <c r="AR27" i="40" s="1"/>
  <c r="AR40" i="40"/>
  <c r="AI40" i="40"/>
  <c r="AK93" i="45"/>
  <c r="AI93" i="8"/>
  <c r="AR78" i="8"/>
  <c r="AT78" i="8" s="1"/>
  <c r="AV78" i="8" s="1"/>
  <c r="AK93" i="27"/>
  <c r="AK93" i="30"/>
  <c r="AH93" i="31"/>
  <c r="AH93" i="36"/>
  <c r="AH33" i="37"/>
  <c r="AH93" i="37" s="1"/>
  <c r="AQ45" i="37"/>
  <c r="AH45" i="37"/>
  <c r="AH48" i="37"/>
  <c r="AQ48" i="37" s="1"/>
  <c r="AQ53" i="37"/>
  <c r="AW53" i="37" s="1"/>
  <c r="AI52" i="16" s="1"/>
  <c r="AH53" i="37"/>
  <c r="AH55" i="37"/>
  <c r="AQ55" i="37" s="1"/>
  <c r="AK93" i="39"/>
  <c r="AJ93" i="41"/>
  <c r="AH93" i="45"/>
  <c r="AJ93" i="29"/>
  <c r="AH93" i="29"/>
  <c r="AN5" i="17"/>
  <c r="AX92" i="16"/>
  <c r="AO12" i="17"/>
  <c r="AO5" i="17"/>
  <c r="AY92" i="16"/>
  <c r="AQ90" i="45"/>
  <c r="AW90" i="45" s="1"/>
  <c r="AV89" i="16" s="1"/>
  <c r="AQ63" i="45"/>
  <c r="AW63" i="45" s="1"/>
  <c r="AV62" i="16" s="1"/>
  <c r="AR53" i="45"/>
  <c r="AT53" i="45" s="1"/>
  <c r="AV53" i="45" s="1"/>
  <c r="AR34" i="45"/>
  <c r="AX34" i="45" s="1"/>
  <c r="AW33" i="16" s="1"/>
  <c r="AQ75" i="45"/>
  <c r="AW75" i="45" s="1"/>
  <c r="AV74" i="16" s="1"/>
  <c r="AQ87" i="45"/>
  <c r="AW87" i="45" s="1"/>
  <c r="AV86" i="16" s="1"/>
  <c r="AQ59" i="45"/>
  <c r="AW59" i="45" s="1"/>
  <c r="AV58" i="16" s="1"/>
  <c r="AQ40" i="45"/>
  <c r="AS40" i="45" s="1"/>
  <c r="AU40" i="45" s="1"/>
  <c r="AR30" i="43"/>
  <c r="AQ43" i="45"/>
  <c r="AW43" i="45" s="1"/>
  <c r="AV42" i="16" s="1"/>
  <c r="AR44" i="45"/>
  <c r="AX44" i="45" s="1"/>
  <c r="AW43" i="16" s="1"/>
  <c r="AR86" i="45"/>
  <c r="AT86" i="45" s="1"/>
  <c r="AV86" i="45" s="1"/>
  <c r="AR90" i="45"/>
  <c r="AX90" i="45" s="1"/>
  <c r="AW89" i="16" s="1"/>
  <c r="AR33" i="45"/>
  <c r="AX33" i="45" s="1"/>
  <c r="AW32" i="16" s="1"/>
  <c r="AR69" i="45"/>
  <c r="AX69" i="45" s="1"/>
  <c r="AW68" i="16" s="1"/>
  <c r="AR82" i="45"/>
  <c r="AX82" i="45" s="1"/>
  <c r="AW81" i="16" s="1"/>
  <c r="AR35" i="45"/>
  <c r="AX35" i="45" s="1"/>
  <c r="AW34" i="16" s="1"/>
  <c r="AR39" i="45"/>
  <c r="AT39" i="45" s="1"/>
  <c r="AV39" i="45" s="1"/>
  <c r="AR51" i="45"/>
  <c r="AX51" i="45" s="1"/>
  <c r="AW50" i="16" s="1"/>
  <c r="AQ5" i="45"/>
  <c r="AW5" i="45" s="1"/>
  <c r="AV4" i="16" s="1"/>
  <c r="AR54" i="45"/>
  <c r="AT54" i="45" s="1"/>
  <c r="AV54" i="45" s="1"/>
  <c r="AR5" i="45"/>
  <c r="AX5" i="45" s="1"/>
  <c r="AW4" i="16" s="1"/>
  <c r="AQ6" i="45"/>
  <c r="AW6" i="45" s="1"/>
  <c r="AV5" i="16" s="1"/>
  <c r="AR9" i="45"/>
  <c r="AX9" i="45" s="1"/>
  <c r="AW8" i="16" s="1"/>
  <c r="AQ10" i="45"/>
  <c r="AS10" i="45" s="1"/>
  <c r="AU10" i="45" s="1"/>
  <c r="AR13" i="45"/>
  <c r="AX13" i="45" s="1"/>
  <c r="AW12" i="16" s="1"/>
  <c r="AR17" i="45"/>
  <c r="AX17" i="45" s="1"/>
  <c r="AW16" i="16" s="1"/>
  <c r="AQ18" i="45"/>
  <c r="AW18" i="45" s="1"/>
  <c r="AV17" i="16" s="1"/>
  <c r="AR21" i="45"/>
  <c r="AT21" i="45" s="1"/>
  <c r="AV21" i="45" s="1"/>
  <c r="AR25" i="45"/>
  <c r="AX25" i="45" s="1"/>
  <c r="AW24" i="16" s="1"/>
  <c r="AQ26" i="45"/>
  <c r="AW26" i="45" s="1"/>
  <c r="AV25" i="16" s="1"/>
  <c r="AR29" i="45"/>
  <c r="AX29" i="45" s="1"/>
  <c r="AW28" i="16" s="1"/>
  <c r="AR30" i="45"/>
  <c r="AX30" i="45" s="1"/>
  <c r="AW29" i="16" s="1"/>
  <c r="AQ34" i="45"/>
  <c r="AS34" i="45" s="1"/>
  <c r="AU34" i="45" s="1"/>
  <c r="AQ36" i="45"/>
  <c r="AW36" i="45" s="1"/>
  <c r="AV35" i="16" s="1"/>
  <c r="AQ39" i="45"/>
  <c r="AW39" i="45" s="1"/>
  <c r="AV38" i="16" s="1"/>
  <c r="AR40" i="45"/>
  <c r="AT40" i="45" s="1"/>
  <c r="AV40" i="45" s="1"/>
  <c r="AQ41" i="45"/>
  <c r="AW41" i="45" s="1"/>
  <c r="AV40" i="16" s="1"/>
  <c r="AR42" i="45"/>
  <c r="AT42" i="45" s="1"/>
  <c r="AV42" i="45" s="1"/>
  <c r="AR45" i="45"/>
  <c r="AX45" i="45" s="1"/>
  <c r="AW44" i="16" s="1"/>
  <c r="AQ48" i="45"/>
  <c r="AW48" i="45" s="1"/>
  <c r="AV47" i="16" s="1"/>
  <c r="AQ55" i="45"/>
  <c r="AW55" i="45" s="1"/>
  <c r="AV54" i="16" s="1"/>
  <c r="AR65" i="45"/>
  <c r="AX65" i="45" s="1"/>
  <c r="AW64" i="16" s="1"/>
  <c r="AR75" i="45"/>
  <c r="AX75" i="45" s="1"/>
  <c r="AW74" i="16" s="1"/>
  <c r="AQ83" i="45"/>
  <c r="AW83" i="45" s="1"/>
  <c r="AV82" i="16" s="1"/>
  <c r="AR87" i="45"/>
  <c r="AX87" i="45" s="1"/>
  <c r="AW86" i="16" s="1"/>
  <c r="AQ7" i="45"/>
  <c r="AS7" i="45" s="1"/>
  <c r="AU7" i="45" s="1"/>
  <c r="AQ11" i="45"/>
  <c r="AW11" i="45" s="1"/>
  <c r="AV10" i="16" s="1"/>
  <c r="AQ15" i="45"/>
  <c r="AS15" i="45" s="1"/>
  <c r="AU15" i="45" s="1"/>
  <c r="AQ19" i="45"/>
  <c r="AS19" i="45" s="1"/>
  <c r="AU19" i="45" s="1"/>
  <c r="AQ23" i="45"/>
  <c r="AW23" i="45" s="1"/>
  <c r="AV22" i="16" s="1"/>
  <c r="AQ27" i="45"/>
  <c r="AS27" i="45" s="1"/>
  <c r="AU27" i="45" s="1"/>
  <c r="AQ32" i="45"/>
  <c r="AS32" i="45" s="1"/>
  <c r="AU32" i="45" s="1"/>
  <c r="AR38" i="45"/>
  <c r="AX38" i="45" s="1"/>
  <c r="AW37" i="16" s="1"/>
  <c r="AR41" i="45"/>
  <c r="AR48" i="45"/>
  <c r="AX48" i="45" s="1"/>
  <c r="AW47" i="16" s="1"/>
  <c r="AR50" i="45"/>
  <c r="AX50" i="45" s="1"/>
  <c r="AW49" i="16" s="1"/>
  <c r="AR55" i="45"/>
  <c r="AX55" i="45" s="1"/>
  <c r="AW54" i="16" s="1"/>
  <c r="AR60" i="45"/>
  <c r="AR64" i="45"/>
  <c r="AQ66" i="45"/>
  <c r="AS66" i="45" s="1"/>
  <c r="AU66" i="45" s="1"/>
  <c r="AQ74" i="45"/>
  <c r="AS74" i="45" s="1"/>
  <c r="AU74" i="45" s="1"/>
  <c r="AR74" i="45"/>
  <c r="AX74" i="45" s="1"/>
  <c r="AW73" i="16" s="1"/>
  <c r="AR77" i="45"/>
  <c r="AX77" i="45" s="1"/>
  <c r="AW76" i="16" s="1"/>
  <c r="AR83" i="45"/>
  <c r="AX83" i="45" s="1"/>
  <c r="AW82" i="16" s="1"/>
  <c r="AQ91" i="45"/>
  <c r="AS91" i="45" s="1"/>
  <c r="AU91" i="45" s="1"/>
  <c r="AR32" i="45"/>
  <c r="AX32" i="45" s="1"/>
  <c r="AW31" i="16" s="1"/>
  <c r="AR37" i="45"/>
  <c r="AR43" i="45"/>
  <c r="AX43" i="45" s="1"/>
  <c r="AW42" i="16" s="1"/>
  <c r="AQ44" i="45"/>
  <c r="AW44" i="45" s="1"/>
  <c r="AV43" i="16" s="1"/>
  <c r="AR46" i="45"/>
  <c r="AX46" i="45" s="1"/>
  <c r="AW45" i="16" s="1"/>
  <c r="AR49" i="45"/>
  <c r="AR56" i="45"/>
  <c r="AX56" i="45" s="1"/>
  <c r="AW55" i="16" s="1"/>
  <c r="AR67" i="45"/>
  <c r="AX67" i="45" s="1"/>
  <c r="AW66" i="16" s="1"/>
  <c r="AR91" i="45"/>
  <c r="AX91" i="45" s="1"/>
  <c r="AW90" i="16" s="1"/>
  <c r="AR6" i="45"/>
  <c r="AX6" i="45" s="1"/>
  <c r="AW5" i="16" s="1"/>
  <c r="AR10" i="45"/>
  <c r="AT10" i="45" s="1"/>
  <c r="AV10" i="45" s="1"/>
  <c r="AR14" i="45"/>
  <c r="AX14" i="45" s="1"/>
  <c r="AW13" i="16" s="1"/>
  <c r="AR18" i="45"/>
  <c r="AT18" i="45" s="1"/>
  <c r="AV18" i="45" s="1"/>
  <c r="AR22" i="45"/>
  <c r="AX22" i="45" s="1"/>
  <c r="AW21" i="16" s="1"/>
  <c r="AR26" i="45"/>
  <c r="AT26" i="45" s="1"/>
  <c r="AV26" i="45" s="1"/>
  <c r="AQ30" i="45"/>
  <c r="AW30" i="45" s="1"/>
  <c r="AV29" i="16" s="1"/>
  <c r="AR36" i="45"/>
  <c r="AT36" i="45" s="1"/>
  <c r="AV36" i="45" s="1"/>
  <c r="AQ37" i="45"/>
  <c r="AS37" i="45" s="1"/>
  <c r="AU37" i="45" s="1"/>
  <c r="AR47" i="45"/>
  <c r="AT47" i="45" s="1"/>
  <c r="AV47" i="45" s="1"/>
  <c r="AQ51" i="45"/>
  <c r="AS51" i="45" s="1"/>
  <c r="AU51" i="45" s="1"/>
  <c r="AR52" i="45"/>
  <c r="AX52" i="45" s="1"/>
  <c r="AW51" i="16" s="1"/>
  <c r="AQ53" i="45"/>
  <c r="AS53" i="45" s="1"/>
  <c r="AU53" i="45" s="1"/>
  <c r="AQ58" i="45"/>
  <c r="AW58" i="45" s="1"/>
  <c r="AV57" i="16" s="1"/>
  <c r="AQ62" i="45"/>
  <c r="AS62" i="45" s="1"/>
  <c r="AU62" i="45" s="1"/>
  <c r="AR70" i="45"/>
  <c r="AT70" i="45" s="1"/>
  <c r="AV70" i="45" s="1"/>
  <c r="AQ71" i="45"/>
  <c r="AS71" i="45" s="1"/>
  <c r="AU71" i="45" s="1"/>
  <c r="AR71" i="45"/>
  <c r="AR79" i="45"/>
  <c r="AX79" i="45" s="1"/>
  <c r="AW78" i="16" s="1"/>
  <c r="AQ14" i="45"/>
  <c r="AW14" i="45" s="1"/>
  <c r="AV13" i="16" s="1"/>
  <c r="AQ22" i="45"/>
  <c r="AW22" i="45" s="1"/>
  <c r="AV21" i="16" s="1"/>
  <c r="AQ70" i="45"/>
  <c r="AW70" i="45" s="1"/>
  <c r="AV69" i="16" s="1"/>
  <c r="AT87" i="45"/>
  <c r="AV87" i="45" s="1"/>
  <c r="AQ33" i="45"/>
  <c r="AS33" i="45" s="1"/>
  <c r="AU33" i="45" s="1"/>
  <c r="AQ47" i="45"/>
  <c r="AW47" i="45" s="1"/>
  <c r="AV46" i="16" s="1"/>
  <c r="AQ49" i="45"/>
  <c r="AW49" i="45" s="1"/>
  <c r="AV48" i="16" s="1"/>
  <c r="AQ60" i="45"/>
  <c r="AW60" i="45" s="1"/>
  <c r="AV59" i="16" s="1"/>
  <c r="AQ64" i="45"/>
  <c r="AW64" i="45" s="1"/>
  <c r="AV63" i="16" s="1"/>
  <c r="AR68" i="45"/>
  <c r="AT68" i="45" s="1"/>
  <c r="AV68" i="45" s="1"/>
  <c r="AR73" i="45"/>
  <c r="AT73" i="45" s="1"/>
  <c r="AV73" i="45" s="1"/>
  <c r="AR78" i="45"/>
  <c r="AX78" i="45" s="1"/>
  <c r="AW77" i="16" s="1"/>
  <c r="AR81" i="45"/>
  <c r="AT81" i="45" s="1"/>
  <c r="AV81" i="45" s="1"/>
  <c r="AR85" i="45"/>
  <c r="AT85" i="45" s="1"/>
  <c r="AV85" i="45" s="1"/>
  <c r="AR89" i="45"/>
  <c r="AT89" i="45" s="1"/>
  <c r="AV89" i="45" s="1"/>
  <c r="AR31" i="45"/>
  <c r="AX31" i="45" s="1"/>
  <c r="AW30" i="16" s="1"/>
  <c r="AQ79" i="45"/>
  <c r="AW79" i="45" s="1"/>
  <c r="AV78" i="16" s="1"/>
  <c r="AQ29" i="45"/>
  <c r="AS29" i="45" s="1"/>
  <c r="AU29" i="45" s="1"/>
  <c r="AQ45" i="45"/>
  <c r="AW45" i="45" s="1"/>
  <c r="AV44" i="16" s="1"/>
  <c r="AQ56" i="45"/>
  <c r="AS56" i="45" s="1"/>
  <c r="AU56" i="45" s="1"/>
  <c r="AQ68" i="45"/>
  <c r="AS68" i="45" s="1"/>
  <c r="AU68" i="45" s="1"/>
  <c r="AW10" i="45"/>
  <c r="AV9" i="16" s="1"/>
  <c r="AT13" i="45"/>
  <c r="AV13" i="45" s="1"/>
  <c r="AX21" i="45"/>
  <c r="AW20" i="16" s="1"/>
  <c r="AT30" i="45"/>
  <c r="AV30" i="45" s="1"/>
  <c r="AX40" i="45"/>
  <c r="AW39" i="16" s="1"/>
  <c r="AS41" i="45"/>
  <c r="AU41" i="45" s="1"/>
  <c r="AW52" i="45"/>
  <c r="AV51" i="16" s="1"/>
  <c r="AS52" i="45"/>
  <c r="AU52" i="45" s="1"/>
  <c r="AT90" i="45"/>
  <c r="AV90" i="45" s="1"/>
  <c r="AW15" i="45"/>
  <c r="AV14" i="16" s="1"/>
  <c r="AW19" i="45"/>
  <c r="AV18" i="16" s="1"/>
  <c r="AS30" i="45"/>
  <c r="AU30" i="45" s="1"/>
  <c r="AW32" i="45"/>
  <c r="AV31" i="16" s="1"/>
  <c r="AX47" i="45"/>
  <c r="AW46" i="16" s="1"/>
  <c r="AS63" i="45"/>
  <c r="AU63" i="45" s="1"/>
  <c r="AR7" i="45"/>
  <c r="AQ8" i="45"/>
  <c r="AR11" i="45"/>
  <c r="AQ12" i="45"/>
  <c r="AR15" i="45"/>
  <c r="AQ16" i="45"/>
  <c r="AR19" i="45"/>
  <c r="AQ20" i="45"/>
  <c r="AR23" i="45"/>
  <c r="AQ24" i="45"/>
  <c r="AR27" i="45"/>
  <c r="AQ28" i="45"/>
  <c r="AQ35" i="45"/>
  <c r="AT50" i="45"/>
  <c r="AV50" i="45" s="1"/>
  <c r="AS75" i="45"/>
  <c r="AU75" i="45" s="1"/>
  <c r="AW91" i="45"/>
  <c r="AV90" i="16" s="1"/>
  <c r="AR8" i="45"/>
  <c r="AQ9" i="45"/>
  <c r="AR12" i="45"/>
  <c r="AQ13" i="45"/>
  <c r="AR16" i="45"/>
  <c r="AQ17" i="45"/>
  <c r="AR20" i="45"/>
  <c r="AQ21" i="45"/>
  <c r="AR24" i="45"/>
  <c r="AQ25" i="45"/>
  <c r="AR28" i="45"/>
  <c r="AQ31" i="45"/>
  <c r="AX39" i="45"/>
  <c r="AW38" i="16" s="1"/>
  <c r="AS45" i="45"/>
  <c r="AU45" i="45" s="1"/>
  <c r="AW66" i="45"/>
  <c r="AV65" i="16" s="1"/>
  <c r="AW74" i="45"/>
  <c r="AV73" i="16" s="1"/>
  <c r="AX85" i="45"/>
  <c r="AW84" i="16" s="1"/>
  <c r="AX54" i="45"/>
  <c r="AW53" i="16" s="1"/>
  <c r="AR58" i="45"/>
  <c r="AX68" i="45"/>
  <c r="AW67" i="16" s="1"/>
  <c r="AQ78" i="45"/>
  <c r="AQ54" i="45"/>
  <c r="AR57" i="45"/>
  <c r="AR59" i="45"/>
  <c r="AR62" i="45"/>
  <c r="AT79" i="45"/>
  <c r="AV79" i="45" s="1"/>
  <c r="AQ82" i="45"/>
  <c r="AQ38" i="45"/>
  <c r="AQ42" i="45"/>
  <c r="AQ46" i="45"/>
  <c r="AQ50" i="45"/>
  <c r="AR61" i="45"/>
  <c r="AR63" i="45"/>
  <c r="AX81" i="45"/>
  <c r="AW80" i="16" s="1"/>
  <c r="AQ86" i="45"/>
  <c r="AR66" i="45"/>
  <c r="AQ67" i="45"/>
  <c r="AQ69" i="45"/>
  <c r="AQ72" i="45"/>
  <c r="AQ76" i="45"/>
  <c r="AQ80" i="45"/>
  <c r="AQ84" i="45"/>
  <c r="AQ88" i="45"/>
  <c r="AQ92" i="45"/>
  <c r="AQ57" i="45"/>
  <c r="AQ61" i="45"/>
  <c r="AQ65" i="45"/>
  <c r="AR72" i="45"/>
  <c r="AR76" i="45"/>
  <c r="AR80" i="45"/>
  <c r="AR84" i="45"/>
  <c r="AR88" i="45"/>
  <c r="AR92" i="45"/>
  <c r="AQ73" i="45"/>
  <c r="AQ77" i="45"/>
  <c r="AQ81" i="45"/>
  <c r="AQ85" i="45"/>
  <c r="AQ89" i="45"/>
  <c r="AQ58" i="44"/>
  <c r="AW58" i="44" s="1"/>
  <c r="AU57" i="16" s="1"/>
  <c r="AQ66" i="44"/>
  <c r="AW66" i="44" s="1"/>
  <c r="AU65" i="16" s="1"/>
  <c r="AQ74" i="44"/>
  <c r="AW74" i="44" s="1"/>
  <c r="AU73" i="16" s="1"/>
  <c r="AQ82" i="44"/>
  <c r="AW82" i="44" s="1"/>
  <c r="AU81" i="16" s="1"/>
  <c r="AQ40" i="44"/>
  <c r="AS40" i="44" s="1"/>
  <c r="AU40" i="44" s="1"/>
  <c r="AQ62" i="44"/>
  <c r="AW62" i="44" s="1"/>
  <c r="AU61" i="16" s="1"/>
  <c r="AQ70" i="44"/>
  <c r="AW70" i="44" s="1"/>
  <c r="AU69" i="16" s="1"/>
  <c r="AQ78" i="44"/>
  <c r="AW78" i="44" s="1"/>
  <c r="AU77" i="16" s="1"/>
  <c r="AQ86" i="44"/>
  <c r="AW86" i="44" s="1"/>
  <c r="AU85" i="16" s="1"/>
  <c r="AQ6" i="44"/>
  <c r="AS6" i="44" s="1"/>
  <c r="AU6" i="44" s="1"/>
  <c r="AQ10" i="44"/>
  <c r="AS10" i="44" s="1"/>
  <c r="AU10" i="44" s="1"/>
  <c r="AQ14" i="44"/>
  <c r="AS14" i="44" s="1"/>
  <c r="AU14" i="44" s="1"/>
  <c r="AQ18" i="44"/>
  <c r="AS18" i="44" s="1"/>
  <c r="AU18" i="44" s="1"/>
  <c r="AQ22" i="44"/>
  <c r="AS22" i="44" s="1"/>
  <c r="AU22" i="44" s="1"/>
  <c r="AQ26" i="44"/>
  <c r="AS26" i="44" s="1"/>
  <c r="AU26" i="44" s="1"/>
  <c r="AQ30" i="44"/>
  <c r="AS30" i="44" s="1"/>
  <c r="AU30" i="44" s="1"/>
  <c r="AQ34" i="44"/>
  <c r="AS34" i="44" s="1"/>
  <c r="AU34" i="44" s="1"/>
  <c r="AQ38" i="44"/>
  <c r="AW38" i="44" s="1"/>
  <c r="AU37" i="16" s="1"/>
  <c r="AQ5" i="44"/>
  <c r="AW5" i="44" s="1"/>
  <c r="AU4" i="16" s="1"/>
  <c r="AQ9" i="44"/>
  <c r="AW9" i="44" s="1"/>
  <c r="AU8" i="16" s="1"/>
  <c r="AQ13" i="44"/>
  <c r="AW13" i="44" s="1"/>
  <c r="AU12" i="16" s="1"/>
  <c r="AQ17" i="44"/>
  <c r="AS17" i="44" s="1"/>
  <c r="AU17" i="44" s="1"/>
  <c r="AQ21" i="44"/>
  <c r="AW21" i="44" s="1"/>
  <c r="AU20" i="16" s="1"/>
  <c r="AQ25" i="44"/>
  <c r="AS25" i="44" s="1"/>
  <c r="AU25" i="44" s="1"/>
  <c r="AQ29" i="44"/>
  <c r="AW29" i="44" s="1"/>
  <c r="AU28" i="16" s="1"/>
  <c r="AQ33" i="44"/>
  <c r="AW33" i="44" s="1"/>
  <c r="AU32" i="16" s="1"/>
  <c r="AQ37" i="44"/>
  <c r="AW37" i="44" s="1"/>
  <c r="AU36" i="16" s="1"/>
  <c r="AQ44" i="44"/>
  <c r="AS44" i="44" s="1"/>
  <c r="AU44" i="44" s="1"/>
  <c r="AQ48" i="44"/>
  <c r="AS48" i="44" s="1"/>
  <c r="AU48" i="44" s="1"/>
  <c r="AQ42" i="44"/>
  <c r="AW42" i="44" s="1"/>
  <c r="AU41" i="16" s="1"/>
  <c r="AQ60" i="44"/>
  <c r="AS60" i="44" s="1"/>
  <c r="AU60" i="44" s="1"/>
  <c r="AQ64" i="44"/>
  <c r="AS64" i="44" s="1"/>
  <c r="AU64" i="44" s="1"/>
  <c r="AQ68" i="44"/>
  <c r="AS68" i="44" s="1"/>
  <c r="AU68" i="44" s="1"/>
  <c r="AQ72" i="44"/>
  <c r="AS72" i="44" s="1"/>
  <c r="AU72" i="44" s="1"/>
  <c r="AQ76" i="44"/>
  <c r="AS76" i="44" s="1"/>
  <c r="AU76" i="44" s="1"/>
  <c r="AQ80" i="44"/>
  <c r="AS80" i="44" s="1"/>
  <c r="AU80" i="44" s="1"/>
  <c r="AQ84" i="44"/>
  <c r="AS84" i="44" s="1"/>
  <c r="AU84" i="44" s="1"/>
  <c r="AQ91" i="44"/>
  <c r="AS91" i="44" s="1"/>
  <c r="AU91" i="44" s="1"/>
  <c r="AQ52" i="44"/>
  <c r="AS52" i="44" s="1"/>
  <c r="AU52" i="44" s="1"/>
  <c r="AQ56" i="44"/>
  <c r="AS56" i="44" s="1"/>
  <c r="AU56" i="44" s="1"/>
  <c r="AQ59" i="44"/>
  <c r="AW59" i="44" s="1"/>
  <c r="AU58" i="16" s="1"/>
  <c r="AQ63" i="44"/>
  <c r="AW63" i="44" s="1"/>
  <c r="AU62" i="16" s="1"/>
  <c r="AQ67" i="44"/>
  <c r="AW67" i="44" s="1"/>
  <c r="AU66" i="16" s="1"/>
  <c r="AQ71" i="44"/>
  <c r="AW71" i="44" s="1"/>
  <c r="AU70" i="16" s="1"/>
  <c r="AQ75" i="44"/>
  <c r="AW75" i="44" s="1"/>
  <c r="AU74" i="16" s="1"/>
  <c r="AQ79" i="44"/>
  <c r="AW79" i="44" s="1"/>
  <c r="AU78" i="16" s="1"/>
  <c r="AQ83" i="44"/>
  <c r="AS83" i="44" s="1"/>
  <c r="AU83" i="44" s="1"/>
  <c r="AQ87" i="44"/>
  <c r="AW87" i="44" s="1"/>
  <c r="AU86" i="16" s="1"/>
  <c r="AQ43" i="44"/>
  <c r="AW43" i="44" s="1"/>
  <c r="AU42" i="16" s="1"/>
  <c r="AQ47" i="44"/>
  <c r="AS47" i="44" s="1"/>
  <c r="AU47" i="44" s="1"/>
  <c r="AQ51" i="44"/>
  <c r="AS51" i="44" s="1"/>
  <c r="AU51" i="44" s="1"/>
  <c r="AQ55" i="44"/>
  <c r="AS55" i="44" s="1"/>
  <c r="AU55" i="44" s="1"/>
  <c r="AS13" i="44"/>
  <c r="AU13" i="44" s="1"/>
  <c r="AW17" i="44"/>
  <c r="AU16" i="16" s="1"/>
  <c r="AW25" i="44"/>
  <c r="AU24" i="16" s="1"/>
  <c r="AW26" i="44"/>
  <c r="AU25" i="16" s="1"/>
  <c r="AQ8" i="44"/>
  <c r="AQ12" i="44"/>
  <c r="AQ16" i="44"/>
  <c r="AQ20" i="44"/>
  <c r="AQ24" i="44"/>
  <c r="AQ28" i="44"/>
  <c r="AQ32" i="44"/>
  <c r="AQ36" i="44"/>
  <c r="AQ41" i="44"/>
  <c r="AW83" i="44"/>
  <c r="AU82" i="16" s="1"/>
  <c r="AQ7" i="44"/>
  <c r="AQ11" i="44"/>
  <c r="AQ15" i="44"/>
  <c r="AQ19" i="44"/>
  <c r="AQ23" i="44"/>
  <c r="AQ27" i="44"/>
  <c r="AQ31" i="44"/>
  <c r="AQ35" i="44"/>
  <c r="AQ39" i="44"/>
  <c r="AS43" i="44"/>
  <c r="AU43" i="44" s="1"/>
  <c r="AW55" i="44"/>
  <c r="AU54" i="16" s="1"/>
  <c r="AQ46" i="44"/>
  <c r="AQ50" i="44"/>
  <c r="AQ54" i="44"/>
  <c r="AQ89" i="44"/>
  <c r="AQ57" i="44"/>
  <c r="AQ61" i="44"/>
  <c r="AQ65" i="44"/>
  <c r="AQ69" i="44"/>
  <c r="AQ73" i="44"/>
  <c r="AQ77" i="44"/>
  <c r="AQ81" i="44"/>
  <c r="AS82" i="44"/>
  <c r="AU82" i="44" s="1"/>
  <c r="AQ85" i="44"/>
  <c r="AQ92" i="44"/>
  <c r="AW52" i="44"/>
  <c r="AU51" i="16" s="1"/>
  <c r="AQ45" i="44"/>
  <c r="AQ49" i="44"/>
  <c r="AQ53" i="44"/>
  <c r="AW76" i="44"/>
  <c r="AU75" i="16" s="1"/>
  <c r="AQ88" i="44"/>
  <c r="AQ90" i="44"/>
  <c r="AR49" i="43"/>
  <c r="AX49" i="43" s="1"/>
  <c r="AT48" i="16" s="1"/>
  <c r="AQ58" i="43"/>
  <c r="AW58" i="43" s="1"/>
  <c r="AS57" i="16" s="1"/>
  <c r="AR58" i="43"/>
  <c r="AX58" i="43" s="1"/>
  <c r="AT57" i="16" s="1"/>
  <c r="AR61" i="43"/>
  <c r="AX61" i="43" s="1"/>
  <c r="AT60" i="16" s="1"/>
  <c r="AQ65" i="43"/>
  <c r="AS65" i="43" s="1"/>
  <c r="AU65" i="43" s="1"/>
  <c r="AQ71" i="43"/>
  <c r="AW71" i="43" s="1"/>
  <c r="AS70" i="16" s="1"/>
  <c r="AR72" i="43"/>
  <c r="AX72" i="43" s="1"/>
  <c r="AT71" i="16" s="1"/>
  <c r="AQ75" i="43"/>
  <c r="AS75" i="43" s="1"/>
  <c r="AU75" i="43" s="1"/>
  <c r="AR76" i="43"/>
  <c r="AT76" i="43" s="1"/>
  <c r="AV76" i="43" s="1"/>
  <c r="AQ79" i="43"/>
  <c r="AS79" i="43" s="1"/>
  <c r="AU79" i="43" s="1"/>
  <c r="AR80" i="43"/>
  <c r="AX80" i="43" s="1"/>
  <c r="AT79" i="16" s="1"/>
  <c r="AQ83" i="43"/>
  <c r="AS83" i="43" s="1"/>
  <c r="AU83" i="43" s="1"/>
  <c r="AR84" i="43"/>
  <c r="AX84" i="43" s="1"/>
  <c r="AT83" i="16" s="1"/>
  <c r="AQ87" i="43"/>
  <c r="AW87" i="43" s="1"/>
  <c r="AS86" i="16" s="1"/>
  <c r="AR88" i="43"/>
  <c r="AX88" i="43" s="1"/>
  <c r="AT87" i="16" s="1"/>
  <c r="AR38" i="43"/>
  <c r="AX38" i="43" s="1"/>
  <c r="AT37" i="16" s="1"/>
  <c r="AQ55" i="43"/>
  <c r="AW55" i="43" s="1"/>
  <c r="AS54" i="16" s="1"/>
  <c r="AR69" i="43"/>
  <c r="AX69" i="43" s="1"/>
  <c r="AT68" i="16" s="1"/>
  <c r="AR42" i="43"/>
  <c r="AX42" i="43" s="1"/>
  <c r="AT41" i="16" s="1"/>
  <c r="AR7" i="43"/>
  <c r="AT7" i="43" s="1"/>
  <c r="AV7" i="43" s="1"/>
  <c r="AR15" i="43"/>
  <c r="AT15" i="43" s="1"/>
  <c r="AV15" i="43" s="1"/>
  <c r="AR23" i="43"/>
  <c r="AT23" i="43" s="1"/>
  <c r="AV23" i="43" s="1"/>
  <c r="AR34" i="43"/>
  <c r="AX34" i="43" s="1"/>
  <c r="AT33" i="16" s="1"/>
  <c r="AR6" i="43"/>
  <c r="AQ11" i="43"/>
  <c r="AW11" i="43" s="1"/>
  <c r="AS10" i="16" s="1"/>
  <c r="AR14" i="43"/>
  <c r="AT14" i="43" s="1"/>
  <c r="AV14" i="43" s="1"/>
  <c r="AQ19" i="43"/>
  <c r="AS19" i="43" s="1"/>
  <c r="AU19" i="43" s="1"/>
  <c r="AQ31" i="43"/>
  <c r="AR31" i="43"/>
  <c r="AX31" i="43" s="1"/>
  <c r="AT30" i="16" s="1"/>
  <c r="AQ35" i="43"/>
  <c r="AS35" i="43" s="1"/>
  <c r="AU35" i="43" s="1"/>
  <c r="AR92" i="43"/>
  <c r="AX92" i="43" s="1"/>
  <c r="AT91" i="16" s="1"/>
  <c r="AR9" i="43"/>
  <c r="AR17" i="43"/>
  <c r="AX17" i="43" s="1"/>
  <c r="AT16" i="16" s="1"/>
  <c r="AR22" i="43"/>
  <c r="AX22" i="43" s="1"/>
  <c r="AT21" i="16" s="1"/>
  <c r="AR25" i="43"/>
  <c r="AX25" i="43" s="1"/>
  <c r="AT24" i="16" s="1"/>
  <c r="AQ27" i="43"/>
  <c r="AR35" i="43"/>
  <c r="AX35" i="43" s="1"/>
  <c r="AT34" i="16" s="1"/>
  <c r="AQ39" i="43"/>
  <c r="AW39" i="43" s="1"/>
  <c r="AS38" i="16" s="1"/>
  <c r="AR39" i="43"/>
  <c r="AT39" i="43" s="1"/>
  <c r="AV39" i="43" s="1"/>
  <c r="AQ43" i="43"/>
  <c r="AR43" i="43"/>
  <c r="AT43" i="43" s="1"/>
  <c r="AV43" i="43" s="1"/>
  <c r="AR46" i="43"/>
  <c r="AT46" i="43" s="1"/>
  <c r="AV46" i="43" s="1"/>
  <c r="AR48" i="43"/>
  <c r="AT48" i="43" s="1"/>
  <c r="AV48" i="43" s="1"/>
  <c r="AQ50" i="43"/>
  <c r="AQ56" i="43"/>
  <c r="AW56" i="43" s="1"/>
  <c r="AS55" i="16" s="1"/>
  <c r="AR57" i="43"/>
  <c r="AX57" i="43" s="1"/>
  <c r="AT56" i="16" s="1"/>
  <c r="AQ61" i="43"/>
  <c r="AS61" i="43" s="1"/>
  <c r="AU61" i="43" s="1"/>
  <c r="AQ63" i="43"/>
  <c r="AR66" i="43"/>
  <c r="AX66" i="43" s="1"/>
  <c r="AT65" i="16" s="1"/>
  <c r="AQ12" i="43"/>
  <c r="AW12" i="43" s="1"/>
  <c r="AS11" i="16" s="1"/>
  <c r="AQ20" i="43"/>
  <c r="AW20" i="43" s="1"/>
  <c r="AS19" i="16" s="1"/>
  <c r="AQ28" i="43"/>
  <c r="AQ30" i="43"/>
  <c r="AS30" i="43" s="1"/>
  <c r="AU30" i="43" s="1"/>
  <c r="AQ34" i="43"/>
  <c r="AW34" i="43" s="1"/>
  <c r="AS33" i="16" s="1"/>
  <c r="AQ38" i="43"/>
  <c r="AW38" i="43" s="1"/>
  <c r="AS37" i="16" s="1"/>
  <c r="AQ42" i="43"/>
  <c r="AQ46" i="43"/>
  <c r="AW46" i="43" s="1"/>
  <c r="AS45" i="16" s="1"/>
  <c r="AQ48" i="43"/>
  <c r="AS48" i="43" s="1"/>
  <c r="AU48" i="43" s="1"/>
  <c r="AQ59" i="43"/>
  <c r="AS59" i="43" s="1"/>
  <c r="AU59" i="43" s="1"/>
  <c r="AQ66" i="43"/>
  <c r="AQ68" i="43"/>
  <c r="AS68" i="43" s="1"/>
  <c r="AU68" i="43" s="1"/>
  <c r="AQ91" i="43"/>
  <c r="AS91" i="43" s="1"/>
  <c r="AU91" i="43" s="1"/>
  <c r="AQ7" i="43"/>
  <c r="AW7" i="43" s="1"/>
  <c r="AS6" i="16" s="1"/>
  <c r="AQ15" i="43"/>
  <c r="AQ23" i="43"/>
  <c r="AW23" i="43" s="1"/>
  <c r="AS22" i="16" s="1"/>
  <c r="AQ32" i="43"/>
  <c r="AW32" i="43" s="1"/>
  <c r="AS31" i="16" s="1"/>
  <c r="AQ36" i="43"/>
  <c r="AS36" i="43" s="1"/>
  <c r="AU36" i="43" s="1"/>
  <c r="AQ40" i="43"/>
  <c r="AQ44" i="43"/>
  <c r="AW44" i="43" s="1"/>
  <c r="AS43" i="16" s="1"/>
  <c r="AQ52" i="43"/>
  <c r="AW52" i="43" s="1"/>
  <c r="AS51" i="16" s="1"/>
  <c r="AR54" i="43"/>
  <c r="AT54" i="43" s="1"/>
  <c r="AV54" i="43" s="1"/>
  <c r="AR68" i="43"/>
  <c r="AR71" i="43"/>
  <c r="AX71" i="43" s="1"/>
  <c r="AT70" i="16" s="1"/>
  <c r="AQ72" i="43"/>
  <c r="AW72" i="43" s="1"/>
  <c r="AS71" i="16" s="1"/>
  <c r="AR75" i="43"/>
  <c r="AT75" i="43" s="1"/>
  <c r="AV75" i="43" s="1"/>
  <c r="AQ76" i="43"/>
  <c r="AR79" i="43"/>
  <c r="AX79" i="43" s="1"/>
  <c r="AT78" i="16" s="1"/>
  <c r="AQ80" i="43"/>
  <c r="AW80" i="43" s="1"/>
  <c r="AS79" i="16" s="1"/>
  <c r="AR83" i="43"/>
  <c r="AT83" i="43" s="1"/>
  <c r="AV83" i="43" s="1"/>
  <c r="AQ84" i="43"/>
  <c r="AR87" i="43"/>
  <c r="AT87" i="43" s="1"/>
  <c r="AV87" i="43" s="1"/>
  <c r="AQ88" i="43"/>
  <c r="AW88" i="43" s="1"/>
  <c r="AS87" i="16" s="1"/>
  <c r="AR91" i="43"/>
  <c r="AT91" i="43" s="1"/>
  <c r="AV91" i="43" s="1"/>
  <c r="AQ92" i="43"/>
  <c r="AR11" i="43"/>
  <c r="AX11" i="43" s="1"/>
  <c r="AT10" i="16" s="1"/>
  <c r="AR19" i="43"/>
  <c r="AT19" i="43" s="1"/>
  <c r="AV19" i="43" s="1"/>
  <c r="AR27" i="43"/>
  <c r="AT27" i="43" s="1"/>
  <c r="AV27" i="43" s="1"/>
  <c r="AR5" i="43"/>
  <c r="AX5" i="43" s="1"/>
  <c r="AQ10" i="43"/>
  <c r="AS10" i="43" s="1"/>
  <c r="AU10" i="43" s="1"/>
  <c r="AR10" i="43"/>
  <c r="AX10" i="43" s="1"/>
  <c r="AT9" i="16" s="1"/>
  <c r="AR13" i="43"/>
  <c r="AX13" i="43" s="1"/>
  <c r="AT12" i="16" s="1"/>
  <c r="AQ18" i="43"/>
  <c r="AW18" i="43" s="1"/>
  <c r="AS17" i="16" s="1"/>
  <c r="AR18" i="43"/>
  <c r="AT18" i="43" s="1"/>
  <c r="AV18" i="43" s="1"/>
  <c r="AR21" i="43"/>
  <c r="AX21" i="43" s="1"/>
  <c r="AT20" i="16" s="1"/>
  <c r="AQ26" i="43"/>
  <c r="AW26" i="43" s="1"/>
  <c r="AS25" i="16" s="1"/>
  <c r="AR26" i="43"/>
  <c r="AT26" i="43" s="1"/>
  <c r="AV26" i="43" s="1"/>
  <c r="AR53" i="43"/>
  <c r="AX53" i="43" s="1"/>
  <c r="AT52" i="16" s="1"/>
  <c r="AQ54" i="43"/>
  <c r="AW54" i="43" s="1"/>
  <c r="AS53" i="16" s="1"/>
  <c r="AQ57" i="43"/>
  <c r="AW57" i="43" s="1"/>
  <c r="AS56" i="16" s="1"/>
  <c r="AQ64" i="43"/>
  <c r="AS64" i="43" s="1"/>
  <c r="AU64" i="43" s="1"/>
  <c r="AR70" i="43"/>
  <c r="AX70" i="43" s="1"/>
  <c r="AT69" i="16" s="1"/>
  <c r="AR74" i="43"/>
  <c r="AX74" i="43" s="1"/>
  <c r="AT73" i="16" s="1"/>
  <c r="AR78" i="43"/>
  <c r="AX78" i="43" s="1"/>
  <c r="AT77" i="16" s="1"/>
  <c r="AR82" i="43"/>
  <c r="AX82" i="43" s="1"/>
  <c r="AT81" i="16" s="1"/>
  <c r="AR86" i="43"/>
  <c r="AX86" i="43" s="1"/>
  <c r="AT85" i="16" s="1"/>
  <c r="AR90" i="43"/>
  <c r="AX90" i="43" s="1"/>
  <c r="AT89" i="16" s="1"/>
  <c r="AQ8" i="43"/>
  <c r="AW8" i="43" s="1"/>
  <c r="AS7" i="16" s="1"/>
  <c r="AQ16" i="43"/>
  <c r="AW16" i="43" s="1"/>
  <c r="AS15" i="16" s="1"/>
  <c r="AQ24" i="43"/>
  <c r="AW24" i="43" s="1"/>
  <c r="AS23" i="16" s="1"/>
  <c r="AQ29" i="43"/>
  <c r="AW29" i="43" s="1"/>
  <c r="AS28" i="16" s="1"/>
  <c r="AQ33" i="43"/>
  <c r="AW33" i="43" s="1"/>
  <c r="AS32" i="16" s="1"/>
  <c r="AQ37" i="43"/>
  <c r="AW37" i="43" s="1"/>
  <c r="AS36" i="16" s="1"/>
  <c r="AQ41" i="43"/>
  <c r="AW41" i="43" s="1"/>
  <c r="AS40" i="16" s="1"/>
  <c r="AQ45" i="43"/>
  <c r="AW45" i="43" s="1"/>
  <c r="AS44" i="16" s="1"/>
  <c r="AQ47" i="43"/>
  <c r="AS47" i="43" s="1"/>
  <c r="AU47" i="43" s="1"/>
  <c r="AQ53" i="43"/>
  <c r="AQ60" i="43"/>
  <c r="AW60" i="43" s="1"/>
  <c r="AS59" i="16" s="1"/>
  <c r="AQ62" i="43"/>
  <c r="AW62" i="43" s="1"/>
  <c r="AS61" i="16" s="1"/>
  <c r="AR62" i="43"/>
  <c r="AT62" i="43" s="1"/>
  <c r="AV62" i="43" s="1"/>
  <c r="AR65" i="43"/>
  <c r="AT65" i="43" s="1"/>
  <c r="AV65" i="43" s="1"/>
  <c r="AQ67" i="43"/>
  <c r="AW67" i="43" s="1"/>
  <c r="AS66" i="16" s="1"/>
  <c r="AR67" i="43"/>
  <c r="AX67" i="43" s="1"/>
  <c r="AT66" i="16" s="1"/>
  <c r="AQ6" i="43"/>
  <c r="AX6" i="43"/>
  <c r="AT5" i="16" s="1"/>
  <c r="AT6" i="43"/>
  <c r="AV6" i="43" s="1"/>
  <c r="AX9" i="43"/>
  <c r="AT8" i="16" s="1"/>
  <c r="AT9" i="43"/>
  <c r="AV9" i="43" s="1"/>
  <c r="AQ14" i="43"/>
  <c r="AQ22" i="43"/>
  <c r="AW27" i="43"/>
  <c r="AS26" i="16" s="1"/>
  <c r="AS27" i="43"/>
  <c r="AU27" i="43" s="1"/>
  <c r="AW31" i="43"/>
  <c r="AS30" i="16" s="1"/>
  <c r="AS31" i="43"/>
  <c r="AU31" i="43" s="1"/>
  <c r="AW43" i="43"/>
  <c r="AS42" i="16" s="1"/>
  <c r="AS43" i="43"/>
  <c r="AU43" i="43" s="1"/>
  <c r="AW50" i="43"/>
  <c r="AS49" i="16" s="1"/>
  <c r="AS50" i="43"/>
  <c r="AU50" i="43" s="1"/>
  <c r="AT11" i="43"/>
  <c r="AV11" i="43" s="1"/>
  <c r="AW28" i="43"/>
  <c r="AS27" i="16" s="1"/>
  <c r="AS28" i="43"/>
  <c r="AU28" i="43" s="1"/>
  <c r="AW63" i="43"/>
  <c r="AS62" i="16" s="1"/>
  <c r="AS63" i="43"/>
  <c r="AU63" i="43" s="1"/>
  <c r="AW15" i="43"/>
  <c r="AS14" i="16" s="1"/>
  <c r="AS15" i="43"/>
  <c r="AU15" i="43" s="1"/>
  <c r="AX26" i="43"/>
  <c r="AT25" i="16" s="1"/>
  <c r="AW40" i="43"/>
  <c r="AS39" i="16" s="1"/>
  <c r="AS40" i="43"/>
  <c r="AU40" i="43" s="1"/>
  <c r="AX7" i="43"/>
  <c r="AT6" i="16" s="1"/>
  <c r="AX23" i="43"/>
  <c r="AT22" i="16" s="1"/>
  <c r="AW42" i="43"/>
  <c r="AS41" i="16" s="1"/>
  <c r="AS42" i="43"/>
  <c r="AU42" i="43" s="1"/>
  <c r="AS87" i="43"/>
  <c r="AU87" i="43" s="1"/>
  <c r="AQ5" i="43"/>
  <c r="AQ9" i="43"/>
  <c r="AQ13" i="43"/>
  <c r="AQ17" i="43"/>
  <c r="AQ21" i="43"/>
  <c r="AQ25" i="43"/>
  <c r="AR29" i="43"/>
  <c r="AR32" i="43"/>
  <c r="AR33" i="43"/>
  <c r="AR36" i="43"/>
  <c r="AR37" i="43"/>
  <c r="AR40" i="43"/>
  <c r="AR41" i="43"/>
  <c r="AR44" i="43"/>
  <c r="AR45" i="43"/>
  <c r="AR47" i="43"/>
  <c r="AR55" i="43"/>
  <c r="AW79" i="43"/>
  <c r="AS78" i="16" s="1"/>
  <c r="AW83" i="43"/>
  <c r="AS82" i="16" s="1"/>
  <c r="AX30" i="43"/>
  <c r="AT29" i="16" s="1"/>
  <c r="AT30" i="43"/>
  <c r="AV30" i="43" s="1"/>
  <c r="AS37" i="43"/>
  <c r="AU37" i="43" s="1"/>
  <c r="AQ51" i="43"/>
  <c r="AW64" i="43"/>
  <c r="AS63" i="16" s="1"/>
  <c r="AW66" i="43"/>
  <c r="AS65" i="16" s="1"/>
  <c r="AS66" i="43"/>
  <c r="AU66" i="43" s="1"/>
  <c r="AR8" i="43"/>
  <c r="AR12" i="43"/>
  <c r="AR16" i="43"/>
  <c r="AR20" i="43"/>
  <c r="AR24" i="43"/>
  <c r="AR28" i="43"/>
  <c r="AQ49" i="43"/>
  <c r="AR50" i="43"/>
  <c r="AR51" i="43"/>
  <c r="AX65" i="43"/>
  <c r="AT64" i="16" s="1"/>
  <c r="AR59" i="43"/>
  <c r="AR60" i="43"/>
  <c r="AR63" i="43"/>
  <c r="AR64" i="43"/>
  <c r="AR73" i="43"/>
  <c r="AR77" i="43"/>
  <c r="AR81" i="43"/>
  <c r="AR85" i="43"/>
  <c r="AR89" i="43"/>
  <c r="AR52" i="43"/>
  <c r="AR56" i="43"/>
  <c r="AT82" i="43"/>
  <c r="AV82" i="43" s="1"/>
  <c r="AX68" i="43"/>
  <c r="AT67" i="16" s="1"/>
  <c r="AT68" i="43"/>
  <c r="AV68" i="43" s="1"/>
  <c r="AW76" i="43"/>
  <c r="AS75" i="16" s="1"/>
  <c r="AS76" i="43"/>
  <c r="AU76" i="43" s="1"/>
  <c r="AW84" i="43"/>
  <c r="AS83" i="16" s="1"/>
  <c r="AS84" i="43"/>
  <c r="AU84" i="43" s="1"/>
  <c r="AW92" i="43"/>
  <c r="AS91" i="16" s="1"/>
  <c r="AS92" i="43"/>
  <c r="AU92" i="43" s="1"/>
  <c r="AQ69" i="43"/>
  <c r="AQ70" i="43"/>
  <c r="AQ73" i="43"/>
  <c r="AQ74" i="43"/>
  <c r="AQ77" i="43"/>
  <c r="AQ78" i="43"/>
  <c r="AQ81" i="43"/>
  <c r="AQ82" i="43"/>
  <c r="AQ85" i="43"/>
  <c r="AQ86" i="43"/>
  <c r="AQ89" i="43"/>
  <c r="AQ90" i="43"/>
  <c r="AQ73" i="42"/>
  <c r="AW73" i="42" s="1"/>
  <c r="AQ72" i="16" s="1"/>
  <c r="AQ75" i="42"/>
  <c r="AW75" i="42" s="1"/>
  <c r="AQ74" i="16" s="1"/>
  <c r="AQ78" i="42"/>
  <c r="AW78" i="42" s="1"/>
  <c r="AQ77" i="16" s="1"/>
  <c r="AQ81" i="42"/>
  <c r="AW81" i="42" s="1"/>
  <c r="AQ80" i="16" s="1"/>
  <c r="AQ83" i="42"/>
  <c r="AW83" i="42" s="1"/>
  <c r="AQ82" i="16" s="1"/>
  <c r="AR89" i="42"/>
  <c r="AX89" i="42" s="1"/>
  <c r="AR88" i="16" s="1"/>
  <c r="AQ66" i="42"/>
  <c r="AW66" i="42" s="1"/>
  <c r="AQ65" i="16" s="1"/>
  <c r="AR66" i="42"/>
  <c r="AX66" i="42" s="1"/>
  <c r="AR65" i="16" s="1"/>
  <c r="AR68" i="42"/>
  <c r="AT68" i="42" s="1"/>
  <c r="AV68" i="42" s="1"/>
  <c r="AQ7" i="42"/>
  <c r="AW7" i="42" s="1"/>
  <c r="AQ6" i="16" s="1"/>
  <c r="AR13" i="42"/>
  <c r="AX13" i="42" s="1"/>
  <c r="AR12" i="16" s="1"/>
  <c r="AQ18" i="42"/>
  <c r="AS18" i="42" s="1"/>
  <c r="AU18" i="42" s="1"/>
  <c r="AQ23" i="42"/>
  <c r="AS23" i="42" s="1"/>
  <c r="AU23" i="42" s="1"/>
  <c r="AR29" i="42"/>
  <c r="AX29" i="42" s="1"/>
  <c r="AR28" i="16" s="1"/>
  <c r="AQ34" i="42"/>
  <c r="AW34" i="42" s="1"/>
  <c r="AQ33" i="16" s="1"/>
  <c r="AQ35" i="42"/>
  <c r="AW35" i="42" s="1"/>
  <c r="AQ34" i="16" s="1"/>
  <c r="AR45" i="42"/>
  <c r="AX45" i="42" s="1"/>
  <c r="AR44" i="16" s="1"/>
  <c r="AQ52" i="42"/>
  <c r="AW52" i="42" s="1"/>
  <c r="AQ51" i="16" s="1"/>
  <c r="AR72" i="42"/>
  <c r="AT72" i="42" s="1"/>
  <c r="AV72" i="42" s="1"/>
  <c r="AR80" i="42"/>
  <c r="AX80" i="42" s="1"/>
  <c r="AR79" i="16" s="1"/>
  <c r="AR92" i="42"/>
  <c r="AX92" i="42" s="1"/>
  <c r="AR91" i="16" s="1"/>
  <c r="AQ61" i="42"/>
  <c r="AW61" i="42" s="1"/>
  <c r="AQ60" i="16" s="1"/>
  <c r="AQ64" i="42"/>
  <c r="AW64" i="42" s="1"/>
  <c r="AQ63" i="16" s="1"/>
  <c r="AR70" i="42"/>
  <c r="AX70" i="42" s="1"/>
  <c r="AR69" i="16" s="1"/>
  <c r="AQ5" i="42"/>
  <c r="AS5" i="42" s="1"/>
  <c r="AU5" i="42" s="1"/>
  <c r="AQ8" i="42"/>
  <c r="AW8" i="42" s="1"/>
  <c r="AQ7" i="16" s="1"/>
  <c r="AR9" i="42"/>
  <c r="AT9" i="42" s="1"/>
  <c r="AV9" i="42" s="1"/>
  <c r="AR12" i="42"/>
  <c r="AX12" i="42" s="1"/>
  <c r="AR11" i="16" s="1"/>
  <c r="AQ14" i="42"/>
  <c r="AS14" i="42" s="1"/>
  <c r="AU14" i="42" s="1"/>
  <c r="AR18" i="42"/>
  <c r="AT18" i="42" s="1"/>
  <c r="AV18" i="42" s="1"/>
  <c r="AQ19" i="42"/>
  <c r="AW19" i="42" s="1"/>
  <c r="AQ18" i="16" s="1"/>
  <c r="AQ21" i="42"/>
  <c r="AS21" i="42" s="1"/>
  <c r="AU21" i="42" s="1"/>
  <c r="AQ24" i="42"/>
  <c r="AW24" i="42" s="1"/>
  <c r="AQ23" i="16" s="1"/>
  <c r="AR25" i="42"/>
  <c r="AX25" i="42" s="1"/>
  <c r="AR24" i="16" s="1"/>
  <c r="AR28" i="42"/>
  <c r="AX28" i="42" s="1"/>
  <c r="AR27" i="16" s="1"/>
  <c r="AR33" i="42"/>
  <c r="AX33" i="42" s="1"/>
  <c r="AR32" i="16" s="1"/>
  <c r="AQ38" i="42"/>
  <c r="AW38" i="42" s="1"/>
  <c r="AQ37" i="16" s="1"/>
  <c r="AQ39" i="42"/>
  <c r="AW39" i="42" s="1"/>
  <c r="AQ38" i="16" s="1"/>
  <c r="AR58" i="42"/>
  <c r="AT58" i="42" s="1"/>
  <c r="AV58" i="42" s="1"/>
  <c r="AQ59" i="42"/>
  <c r="AW59" i="42" s="1"/>
  <c r="AQ58" i="16" s="1"/>
  <c r="AR61" i="42"/>
  <c r="AX61" i="42" s="1"/>
  <c r="AR60" i="16" s="1"/>
  <c r="AR64" i="42"/>
  <c r="AX64" i="42" s="1"/>
  <c r="AR63" i="16" s="1"/>
  <c r="AQ67" i="42"/>
  <c r="AW67" i="42" s="1"/>
  <c r="AQ66" i="16" s="1"/>
  <c r="AQ71" i="42"/>
  <c r="AW71" i="42" s="1"/>
  <c r="AQ70" i="16" s="1"/>
  <c r="AR73" i="42"/>
  <c r="AX73" i="42" s="1"/>
  <c r="AR72" i="16" s="1"/>
  <c r="AQ76" i="42"/>
  <c r="AS76" i="42" s="1"/>
  <c r="AU76" i="42" s="1"/>
  <c r="AR78" i="42"/>
  <c r="AT78" i="42" s="1"/>
  <c r="AV78" i="42" s="1"/>
  <c r="AR81" i="42"/>
  <c r="AT81" i="42" s="1"/>
  <c r="AV81" i="42" s="1"/>
  <c r="AQ84" i="42"/>
  <c r="AW84" i="42" s="1"/>
  <c r="AQ83" i="16" s="1"/>
  <c r="AQ87" i="42"/>
  <c r="AS87" i="42" s="1"/>
  <c r="AU87" i="42" s="1"/>
  <c r="AR5" i="42"/>
  <c r="AT5" i="42" s="1"/>
  <c r="AV5" i="42" s="1"/>
  <c r="AQ10" i="42"/>
  <c r="AS10" i="42" s="1"/>
  <c r="AU10" i="42" s="1"/>
  <c r="AQ15" i="42"/>
  <c r="AS15" i="42" s="1"/>
  <c r="AU15" i="42" s="1"/>
  <c r="AQ20" i="42"/>
  <c r="AW20" i="42" s="1"/>
  <c r="AQ19" i="16" s="1"/>
  <c r="AR21" i="42"/>
  <c r="AT21" i="42" s="1"/>
  <c r="AV21" i="42" s="1"/>
  <c r="AQ26" i="42"/>
  <c r="AW26" i="42" s="1"/>
  <c r="AQ25" i="16" s="1"/>
  <c r="AR37" i="42"/>
  <c r="AT37" i="42" s="1"/>
  <c r="AV37" i="42" s="1"/>
  <c r="AQ42" i="42"/>
  <c r="AW42" i="42" s="1"/>
  <c r="AQ41" i="16" s="1"/>
  <c r="AQ43" i="42"/>
  <c r="AW43" i="42" s="1"/>
  <c r="AQ42" i="16" s="1"/>
  <c r="AQ55" i="42"/>
  <c r="AQ62" i="42"/>
  <c r="AW62" i="42" s="1"/>
  <c r="AQ61" i="16" s="1"/>
  <c r="AQ65" i="42"/>
  <c r="AS65" i="42" s="1"/>
  <c r="AU65" i="42" s="1"/>
  <c r="AR69" i="42"/>
  <c r="AT69" i="42" s="1"/>
  <c r="AV69" i="42" s="1"/>
  <c r="AQ74" i="42"/>
  <c r="AW74" i="42" s="1"/>
  <c r="AQ73" i="16" s="1"/>
  <c r="AQ77" i="42"/>
  <c r="AW77" i="42" s="1"/>
  <c r="AQ76" i="16" s="1"/>
  <c r="AQ79" i="42"/>
  <c r="AW79" i="42" s="1"/>
  <c r="AQ78" i="16" s="1"/>
  <c r="AQ82" i="42"/>
  <c r="AW82" i="42" s="1"/>
  <c r="AQ81" i="16" s="1"/>
  <c r="AR84" i="42"/>
  <c r="AT84" i="42" s="1"/>
  <c r="AV84" i="42" s="1"/>
  <c r="AR87" i="42"/>
  <c r="AX87" i="42" s="1"/>
  <c r="AR86" i="16" s="1"/>
  <c r="AQ88" i="42"/>
  <c r="AW88" i="42" s="1"/>
  <c r="AQ87" i="16" s="1"/>
  <c r="AR90" i="42"/>
  <c r="AQ91" i="42"/>
  <c r="AW91" i="42" s="1"/>
  <c r="AQ90" i="16" s="1"/>
  <c r="AQ6" i="42"/>
  <c r="AW6" i="42" s="1"/>
  <c r="AQ5" i="16" s="1"/>
  <c r="AR10" i="42"/>
  <c r="AT10" i="42" s="1"/>
  <c r="AV10" i="42" s="1"/>
  <c r="AQ11" i="42"/>
  <c r="AS11" i="42" s="1"/>
  <c r="AU11" i="42" s="1"/>
  <c r="AQ13" i="42"/>
  <c r="AS13" i="42" s="1"/>
  <c r="AU13" i="42" s="1"/>
  <c r="AR17" i="42"/>
  <c r="AX17" i="42" s="1"/>
  <c r="AR16" i="16" s="1"/>
  <c r="AR20" i="42"/>
  <c r="AX20" i="42" s="1"/>
  <c r="AR19" i="16" s="1"/>
  <c r="AQ22" i="42"/>
  <c r="AW22" i="42" s="1"/>
  <c r="AQ21" i="16" s="1"/>
  <c r="AR26" i="42"/>
  <c r="AX26" i="42" s="1"/>
  <c r="AR25" i="16" s="1"/>
  <c r="AQ27" i="42"/>
  <c r="AW27" i="42" s="1"/>
  <c r="AQ26" i="16" s="1"/>
  <c r="AQ29" i="42"/>
  <c r="AW29" i="42" s="1"/>
  <c r="AQ28" i="16" s="1"/>
  <c r="AQ30" i="42"/>
  <c r="AW30" i="42" s="1"/>
  <c r="AQ29" i="16" s="1"/>
  <c r="AQ31" i="42"/>
  <c r="AS31" i="42" s="1"/>
  <c r="AU31" i="42" s="1"/>
  <c r="AR41" i="42"/>
  <c r="AX41" i="42" s="1"/>
  <c r="AR40" i="16" s="1"/>
  <c r="AQ46" i="42"/>
  <c r="AW46" i="42" s="1"/>
  <c r="AQ45" i="16" s="1"/>
  <c r="AQ47" i="42"/>
  <c r="AS47" i="42" s="1"/>
  <c r="AU47" i="42" s="1"/>
  <c r="AQ51" i="42"/>
  <c r="AW51" i="42" s="1"/>
  <c r="AQ50" i="16" s="1"/>
  <c r="AQ53" i="42"/>
  <c r="AS53" i="42" s="1"/>
  <c r="AU53" i="42" s="1"/>
  <c r="AR53" i="42"/>
  <c r="AX53" i="42" s="1"/>
  <c r="AR52" i="16" s="1"/>
  <c r="AR56" i="42"/>
  <c r="AX56" i="42" s="1"/>
  <c r="AR55" i="16" s="1"/>
  <c r="AR57" i="42"/>
  <c r="AX57" i="42" s="1"/>
  <c r="AR56" i="16" s="1"/>
  <c r="AQ63" i="42"/>
  <c r="AS63" i="42" s="1"/>
  <c r="AU63" i="42" s="1"/>
  <c r="AR65" i="42"/>
  <c r="AX65" i="42" s="1"/>
  <c r="AR64" i="16" s="1"/>
  <c r="AQ72" i="42"/>
  <c r="AR74" i="42"/>
  <c r="AX74" i="42" s="1"/>
  <c r="AR73" i="16" s="1"/>
  <c r="AR77" i="42"/>
  <c r="AX77" i="42" s="1"/>
  <c r="AR76" i="16" s="1"/>
  <c r="AQ80" i="42"/>
  <c r="AW80" i="42" s="1"/>
  <c r="AQ79" i="16" s="1"/>
  <c r="AR82" i="42"/>
  <c r="AT82" i="42" s="1"/>
  <c r="AV82" i="42" s="1"/>
  <c r="AR85" i="42"/>
  <c r="AT85" i="42" s="1"/>
  <c r="AV85" i="42" s="1"/>
  <c r="AR91" i="42"/>
  <c r="AT91" i="42" s="1"/>
  <c r="AV91" i="42" s="1"/>
  <c r="AQ92" i="42"/>
  <c r="AW92" i="42" s="1"/>
  <c r="AQ91" i="16" s="1"/>
  <c r="AR8" i="42"/>
  <c r="AT8" i="42" s="1"/>
  <c r="AV8" i="42" s="1"/>
  <c r="AR14" i="42"/>
  <c r="AX14" i="42" s="1"/>
  <c r="AR13" i="16" s="1"/>
  <c r="AQ17" i="42"/>
  <c r="AS17" i="42" s="1"/>
  <c r="AU17" i="42" s="1"/>
  <c r="AR24" i="42"/>
  <c r="AX24" i="42" s="1"/>
  <c r="AR23" i="16" s="1"/>
  <c r="AR50" i="42"/>
  <c r="AT50" i="42" s="1"/>
  <c r="AV50" i="42" s="1"/>
  <c r="AR52" i="42"/>
  <c r="AT52" i="42" s="1"/>
  <c r="AV52" i="42" s="1"/>
  <c r="AR62" i="42"/>
  <c r="AX62" i="42" s="1"/>
  <c r="AR61" i="16" s="1"/>
  <c r="AR71" i="42"/>
  <c r="AX71" i="42" s="1"/>
  <c r="AR70" i="16" s="1"/>
  <c r="AR75" i="42"/>
  <c r="AX75" i="42" s="1"/>
  <c r="AR74" i="16" s="1"/>
  <c r="AR83" i="42"/>
  <c r="AT83" i="42" s="1"/>
  <c r="AV83" i="42" s="1"/>
  <c r="AR86" i="42"/>
  <c r="AT86" i="42" s="1"/>
  <c r="AV86" i="42" s="1"/>
  <c r="AQ16" i="42"/>
  <c r="AS16" i="42" s="1"/>
  <c r="AU16" i="42" s="1"/>
  <c r="AR60" i="42"/>
  <c r="AX60" i="42" s="1"/>
  <c r="AR59" i="16" s="1"/>
  <c r="AS67" i="42"/>
  <c r="AU67" i="42" s="1"/>
  <c r="AR6" i="42"/>
  <c r="AT6" i="42" s="1"/>
  <c r="AV6" i="42" s="1"/>
  <c r="AQ9" i="42"/>
  <c r="AW9" i="42" s="1"/>
  <c r="AQ8" i="16" s="1"/>
  <c r="AQ12" i="42"/>
  <c r="AW12" i="42" s="1"/>
  <c r="AQ11" i="16" s="1"/>
  <c r="AR16" i="42"/>
  <c r="AT16" i="42" s="1"/>
  <c r="AV16" i="42" s="1"/>
  <c r="AR22" i="42"/>
  <c r="AT22" i="42" s="1"/>
  <c r="AV22" i="42" s="1"/>
  <c r="AQ25" i="42"/>
  <c r="AW25" i="42" s="1"/>
  <c r="AQ24" i="16" s="1"/>
  <c r="AQ28" i="42"/>
  <c r="AW28" i="42" s="1"/>
  <c r="AQ27" i="16" s="1"/>
  <c r="AQ48" i="42"/>
  <c r="AR54" i="42"/>
  <c r="AT54" i="42" s="1"/>
  <c r="AV54" i="42" s="1"/>
  <c r="AQ57" i="42"/>
  <c r="AS57" i="42" s="1"/>
  <c r="AU57" i="42" s="1"/>
  <c r="AQ60" i="42"/>
  <c r="AQ68" i="42"/>
  <c r="AW68" i="42" s="1"/>
  <c r="AQ67" i="16" s="1"/>
  <c r="AQ69" i="42"/>
  <c r="AS69" i="42" s="1"/>
  <c r="AU69" i="42" s="1"/>
  <c r="AR79" i="42"/>
  <c r="AR88" i="42"/>
  <c r="AT88" i="42" s="1"/>
  <c r="AV88" i="42" s="1"/>
  <c r="AX9" i="42"/>
  <c r="AR8" i="16" s="1"/>
  <c r="AW14" i="42"/>
  <c r="AQ13" i="16" s="1"/>
  <c r="AS19" i="42"/>
  <c r="AU19" i="42" s="1"/>
  <c r="AT25" i="42"/>
  <c r="AV25" i="42" s="1"/>
  <c r="AT28" i="42"/>
  <c r="AV28" i="42" s="1"/>
  <c r="AS42" i="42"/>
  <c r="AU42" i="42" s="1"/>
  <c r="AX21" i="42"/>
  <c r="AR20" i="16" s="1"/>
  <c r="AT24" i="42"/>
  <c r="AV24" i="42" s="1"/>
  <c r="AX10" i="42"/>
  <c r="AR9" i="16" s="1"/>
  <c r="AT20" i="42"/>
  <c r="AV20" i="42" s="1"/>
  <c r="AS29" i="42"/>
  <c r="AU29" i="42" s="1"/>
  <c r="AS39" i="42"/>
  <c r="AU39" i="42" s="1"/>
  <c r="AW47" i="42"/>
  <c r="AQ46" i="16" s="1"/>
  <c r="AS7" i="42"/>
  <c r="AU7" i="42" s="1"/>
  <c r="AT13" i="42"/>
  <c r="AV13" i="42" s="1"/>
  <c r="AW23" i="42"/>
  <c r="AQ22" i="16" s="1"/>
  <c r="AT29" i="42"/>
  <c r="AV29" i="42" s="1"/>
  <c r="AS20" i="42"/>
  <c r="AU20" i="42" s="1"/>
  <c r="AQ50" i="42"/>
  <c r="AQ56" i="42"/>
  <c r="AS8" i="42"/>
  <c r="AU8" i="42" s="1"/>
  <c r="AT56" i="42"/>
  <c r="AV56" i="42" s="1"/>
  <c r="AS62" i="42"/>
  <c r="AU62" i="42" s="1"/>
  <c r="AR7" i="42"/>
  <c r="AR11" i="42"/>
  <c r="AR15" i="42"/>
  <c r="AR19" i="42"/>
  <c r="AR23" i="42"/>
  <c r="AR27" i="42"/>
  <c r="AR30" i="42"/>
  <c r="AQ32" i="42"/>
  <c r="AQ33" i="42"/>
  <c r="AR34" i="42"/>
  <c r="AQ36" i="42"/>
  <c r="AQ37" i="42"/>
  <c r="AR38" i="42"/>
  <c r="AQ40" i="42"/>
  <c r="AQ41" i="42"/>
  <c r="AR42" i="42"/>
  <c r="AQ44" i="42"/>
  <c r="AQ45" i="42"/>
  <c r="AR46" i="42"/>
  <c r="AR48" i="42"/>
  <c r="AQ49" i="42"/>
  <c r="AR49" i="42"/>
  <c r="AR51" i="42"/>
  <c r="AR63" i="42"/>
  <c r="AX69" i="42"/>
  <c r="AR68" i="16" s="1"/>
  <c r="AX72" i="42"/>
  <c r="AR71" i="16" s="1"/>
  <c r="AR31" i="42"/>
  <c r="AR32" i="42"/>
  <c r="AR35" i="42"/>
  <c r="AR36" i="42"/>
  <c r="AR39" i="42"/>
  <c r="AR40" i="42"/>
  <c r="AR43" i="42"/>
  <c r="AR44" i="42"/>
  <c r="AR47" i="42"/>
  <c r="AQ54" i="42"/>
  <c r="AQ58" i="42"/>
  <c r="AT64" i="42"/>
  <c r="AV64" i="42" s="1"/>
  <c r="AR67" i="42"/>
  <c r="AR55" i="42"/>
  <c r="AR59" i="42"/>
  <c r="AQ70" i="42"/>
  <c r="AR76" i="42"/>
  <c r="AS88" i="42"/>
  <c r="AU88" i="42" s="1"/>
  <c r="AX90" i="42"/>
  <c r="AR89" i="16" s="1"/>
  <c r="AT90" i="42"/>
  <c r="AV90" i="42" s="1"/>
  <c r="AS66" i="42"/>
  <c r="AU66" i="42" s="1"/>
  <c r="AW72" i="42"/>
  <c r="AQ71" i="16" s="1"/>
  <c r="AS72" i="42"/>
  <c r="AU72" i="42" s="1"/>
  <c r="AX79" i="42"/>
  <c r="AR78" i="16" s="1"/>
  <c r="AT79" i="42"/>
  <c r="AV79" i="42" s="1"/>
  <c r="AS80" i="42"/>
  <c r="AU80" i="42" s="1"/>
  <c r="AX82" i="42"/>
  <c r="AR81" i="16" s="1"/>
  <c r="AS73" i="42"/>
  <c r="AU73" i="42" s="1"/>
  <c r="AS82" i="42"/>
  <c r="AU82" i="42" s="1"/>
  <c r="AQ85" i="42"/>
  <c r="AQ86" i="42"/>
  <c r="AQ89" i="42"/>
  <c r="AQ90" i="42"/>
  <c r="AQ46" i="41"/>
  <c r="AS46" i="41" s="1"/>
  <c r="AU46" i="41" s="1"/>
  <c r="AQ54" i="41"/>
  <c r="AW54" i="41" s="1"/>
  <c r="AP53" i="16" s="1"/>
  <c r="AQ62" i="41"/>
  <c r="AW62" i="41" s="1"/>
  <c r="AP61" i="16" s="1"/>
  <c r="AQ70" i="41"/>
  <c r="AW70" i="41" s="1"/>
  <c r="AP69" i="16" s="1"/>
  <c r="AQ78" i="41"/>
  <c r="AW78" i="41" s="1"/>
  <c r="AP77" i="16" s="1"/>
  <c r="AQ86" i="41"/>
  <c r="AW86" i="41" s="1"/>
  <c r="AP85" i="16" s="1"/>
  <c r="AQ42" i="41"/>
  <c r="AS42" i="41" s="1"/>
  <c r="AU42" i="41" s="1"/>
  <c r="AQ50" i="41"/>
  <c r="AS50" i="41" s="1"/>
  <c r="AU50" i="41" s="1"/>
  <c r="AQ58" i="41"/>
  <c r="AW58" i="41" s="1"/>
  <c r="AP57" i="16" s="1"/>
  <c r="AQ66" i="41"/>
  <c r="AW66" i="41" s="1"/>
  <c r="AP65" i="16" s="1"/>
  <c r="AQ74" i="41"/>
  <c r="AW74" i="41" s="1"/>
  <c r="AP73" i="16" s="1"/>
  <c r="AQ82" i="41"/>
  <c r="AW82" i="41" s="1"/>
  <c r="AP81" i="16" s="1"/>
  <c r="AQ33" i="41"/>
  <c r="AS33" i="41" s="1"/>
  <c r="AU33" i="41" s="1"/>
  <c r="AQ25" i="41"/>
  <c r="AW25" i="41" s="1"/>
  <c r="AP24" i="16" s="1"/>
  <c r="AQ29" i="41"/>
  <c r="AW29" i="41" s="1"/>
  <c r="AP28" i="16" s="1"/>
  <c r="AQ91" i="41"/>
  <c r="AW91" i="41" s="1"/>
  <c r="AP90" i="16" s="1"/>
  <c r="AQ7" i="41"/>
  <c r="AS7" i="41" s="1"/>
  <c r="AU7" i="41" s="1"/>
  <c r="AQ11" i="41"/>
  <c r="AW11" i="41" s="1"/>
  <c r="AP10" i="16" s="1"/>
  <c r="AQ15" i="41"/>
  <c r="AW15" i="41" s="1"/>
  <c r="AP14" i="16" s="1"/>
  <c r="AQ19" i="41"/>
  <c r="AS19" i="41" s="1"/>
  <c r="AU19" i="41" s="1"/>
  <c r="AQ23" i="41"/>
  <c r="AS23" i="41" s="1"/>
  <c r="AU23" i="41" s="1"/>
  <c r="AQ27" i="41"/>
  <c r="AS27" i="41" s="1"/>
  <c r="AU27" i="41" s="1"/>
  <c r="AQ31" i="41"/>
  <c r="AW31" i="41" s="1"/>
  <c r="AP30" i="16" s="1"/>
  <c r="AQ35" i="41"/>
  <c r="AW35" i="41" s="1"/>
  <c r="AP34" i="16" s="1"/>
  <c r="AQ8" i="41"/>
  <c r="AW8" i="41" s="1"/>
  <c r="AP7" i="16" s="1"/>
  <c r="AQ12" i="41"/>
  <c r="AW12" i="41" s="1"/>
  <c r="AP11" i="16" s="1"/>
  <c r="AQ16" i="41"/>
  <c r="AS16" i="41" s="1"/>
  <c r="AU16" i="41" s="1"/>
  <c r="AQ20" i="41"/>
  <c r="AW20" i="41" s="1"/>
  <c r="AP19" i="16" s="1"/>
  <c r="AQ24" i="41"/>
  <c r="AW24" i="41" s="1"/>
  <c r="AP23" i="16" s="1"/>
  <c r="AQ28" i="41"/>
  <c r="AW28" i="41" s="1"/>
  <c r="AP27" i="16" s="1"/>
  <c r="AQ32" i="41"/>
  <c r="AS32" i="41" s="1"/>
  <c r="AU32" i="41" s="1"/>
  <c r="AQ36" i="41"/>
  <c r="AW36" i="41" s="1"/>
  <c r="AP35" i="16" s="1"/>
  <c r="AQ52" i="41"/>
  <c r="AS52" i="41" s="1"/>
  <c r="AU52" i="41" s="1"/>
  <c r="AQ68" i="41"/>
  <c r="AS68" i="41" s="1"/>
  <c r="AU68" i="41" s="1"/>
  <c r="AQ76" i="41"/>
  <c r="AS76" i="41" s="1"/>
  <c r="AU76" i="41" s="1"/>
  <c r="AQ80" i="41"/>
  <c r="AS80" i="41" s="1"/>
  <c r="AU80" i="41" s="1"/>
  <c r="AQ84" i="41"/>
  <c r="AS84" i="41" s="1"/>
  <c r="AU84" i="41" s="1"/>
  <c r="AQ89" i="41"/>
  <c r="AW89" i="41" s="1"/>
  <c r="AP88" i="16" s="1"/>
  <c r="AQ40" i="41"/>
  <c r="AW40" i="41" s="1"/>
  <c r="AP39" i="16" s="1"/>
  <c r="AQ43" i="41"/>
  <c r="AW43" i="41" s="1"/>
  <c r="AP42" i="16" s="1"/>
  <c r="AQ47" i="41"/>
  <c r="AW47" i="41" s="1"/>
  <c r="AP46" i="16" s="1"/>
  <c r="AQ51" i="41"/>
  <c r="AW51" i="41" s="1"/>
  <c r="AP50" i="16" s="1"/>
  <c r="AQ55" i="41"/>
  <c r="AW55" i="41" s="1"/>
  <c r="AP54" i="16" s="1"/>
  <c r="AQ59" i="41"/>
  <c r="AS59" i="41" s="1"/>
  <c r="AU59" i="41" s="1"/>
  <c r="AQ63" i="41"/>
  <c r="AW63" i="41" s="1"/>
  <c r="AP62" i="16" s="1"/>
  <c r="AQ67" i="41"/>
  <c r="AW67" i="41" s="1"/>
  <c r="AP66" i="16" s="1"/>
  <c r="AQ71" i="41"/>
  <c r="AW71" i="41" s="1"/>
  <c r="AP70" i="16" s="1"/>
  <c r="AQ75" i="41"/>
  <c r="AS75" i="41" s="1"/>
  <c r="AU75" i="41" s="1"/>
  <c r="AQ79" i="41"/>
  <c r="AS79" i="41" s="1"/>
  <c r="AU79" i="41" s="1"/>
  <c r="AQ83" i="41"/>
  <c r="AS83" i="41" s="1"/>
  <c r="AU83" i="41" s="1"/>
  <c r="AQ88" i="41"/>
  <c r="AS88" i="41" s="1"/>
  <c r="AU88" i="41" s="1"/>
  <c r="AQ44" i="41"/>
  <c r="AS44" i="41" s="1"/>
  <c r="AU44" i="41" s="1"/>
  <c r="AQ48" i="41"/>
  <c r="AS48" i="41" s="1"/>
  <c r="AU48" i="41" s="1"/>
  <c r="AQ56" i="41"/>
  <c r="AS56" i="41" s="1"/>
  <c r="AU56" i="41" s="1"/>
  <c r="AQ60" i="41"/>
  <c r="AS60" i="41" s="1"/>
  <c r="AU60" i="41" s="1"/>
  <c r="AQ64" i="41"/>
  <c r="AS64" i="41" s="1"/>
  <c r="AU64" i="41" s="1"/>
  <c r="AQ72" i="41"/>
  <c r="AS72" i="41" s="1"/>
  <c r="AU72" i="41" s="1"/>
  <c r="AQ6" i="41"/>
  <c r="AS6" i="41" s="1"/>
  <c r="AU6" i="41" s="1"/>
  <c r="AQ10" i="41"/>
  <c r="AS10" i="41" s="1"/>
  <c r="AU10" i="41" s="1"/>
  <c r="AQ14" i="41"/>
  <c r="AS14" i="41" s="1"/>
  <c r="AU14" i="41" s="1"/>
  <c r="AQ18" i="41"/>
  <c r="AW18" i="41" s="1"/>
  <c r="AP17" i="16" s="1"/>
  <c r="AQ22" i="41"/>
  <c r="AW22" i="41" s="1"/>
  <c r="AP21" i="16" s="1"/>
  <c r="AQ26" i="41"/>
  <c r="AS26" i="41" s="1"/>
  <c r="AU26" i="41" s="1"/>
  <c r="AQ30" i="41"/>
  <c r="AS30" i="41" s="1"/>
  <c r="AU30" i="41" s="1"/>
  <c r="AQ34" i="41"/>
  <c r="AW34" i="41" s="1"/>
  <c r="AP33" i="16" s="1"/>
  <c r="AQ38" i="41"/>
  <c r="AS38" i="41" s="1"/>
  <c r="AU38" i="41" s="1"/>
  <c r="AQ39" i="41"/>
  <c r="AS39" i="41" s="1"/>
  <c r="AU39" i="41" s="1"/>
  <c r="AQ41" i="41"/>
  <c r="AW41" i="41" s="1"/>
  <c r="AP40" i="16" s="1"/>
  <c r="AQ45" i="41"/>
  <c r="AW45" i="41" s="1"/>
  <c r="AP44" i="16" s="1"/>
  <c r="AQ49" i="41"/>
  <c r="AW49" i="41" s="1"/>
  <c r="AP48" i="16" s="1"/>
  <c r="AQ85" i="41"/>
  <c r="AS85" i="41" s="1"/>
  <c r="AU85" i="41" s="1"/>
  <c r="AQ87" i="41"/>
  <c r="AW87" i="41" s="1"/>
  <c r="AP86" i="16" s="1"/>
  <c r="AQ5" i="41"/>
  <c r="AQ9" i="41"/>
  <c r="AQ13" i="41"/>
  <c r="AQ17" i="41"/>
  <c r="AW21" i="41"/>
  <c r="AP20" i="16" s="1"/>
  <c r="AS21" i="41"/>
  <c r="AU21" i="41" s="1"/>
  <c r="AW37" i="41"/>
  <c r="AP36" i="16" s="1"/>
  <c r="AS37" i="41"/>
  <c r="AU37" i="41" s="1"/>
  <c r="AS36" i="41"/>
  <c r="AU36" i="41" s="1"/>
  <c r="AW38" i="41"/>
  <c r="AP37" i="16" s="1"/>
  <c r="AQ53" i="41"/>
  <c r="AQ57" i="41"/>
  <c r="AQ61" i="41"/>
  <c r="AS62" i="41"/>
  <c r="AU62" i="41" s="1"/>
  <c r="AQ65" i="41"/>
  <c r="AS66" i="41"/>
  <c r="AU66" i="41" s="1"/>
  <c r="AQ69" i="41"/>
  <c r="AQ73" i="41"/>
  <c r="AS74" i="41"/>
  <c r="AU74" i="41" s="1"/>
  <c r="AQ77" i="41"/>
  <c r="AQ81" i="41"/>
  <c r="AQ92" i="41"/>
  <c r="AW56" i="41"/>
  <c r="AP55" i="16" s="1"/>
  <c r="AQ90" i="41"/>
  <c r="AR54" i="40"/>
  <c r="AT54" i="40" s="1"/>
  <c r="AV54" i="40" s="1"/>
  <c r="AR57" i="40"/>
  <c r="AX57" i="40" s="1"/>
  <c r="AO56" i="16" s="1"/>
  <c r="AQ60" i="40"/>
  <c r="AS60" i="40" s="1"/>
  <c r="AU60" i="40" s="1"/>
  <c r="AR62" i="40"/>
  <c r="AX62" i="40" s="1"/>
  <c r="AO61" i="16" s="1"/>
  <c r="AR65" i="40"/>
  <c r="AX65" i="40" s="1"/>
  <c r="AO64" i="16" s="1"/>
  <c r="AR67" i="40"/>
  <c r="AT67" i="40" s="1"/>
  <c r="AV67" i="40" s="1"/>
  <c r="AR68" i="40"/>
  <c r="AT68" i="40" s="1"/>
  <c r="AV68" i="40" s="1"/>
  <c r="AQ70" i="40"/>
  <c r="AW70" i="40" s="1"/>
  <c r="AN69" i="16" s="1"/>
  <c r="AQ71" i="40"/>
  <c r="AW71" i="40" s="1"/>
  <c r="AN70" i="16" s="1"/>
  <c r="AQ75" i="40"/>
  <c r="AW75" i="40" s="1"/>
  <c r="AN74" i="16" s="1"/>
  <c r="AQ79" i="40"/>
  <c r="AW79" i="40" s="1"/>
  <c r="AN78" i="16" s="1"/>
  <c r="AR14" i="40"/>
  <c r="AX14" i="40" s="1"/>
  <c r="AO13" i="16" s="1"/>
  <c r="AQ42" i="40"/>
  <c r="AW42" i="40" s="1"/>
  <c r="AN41" i="16" s="1"/>
  <c r="AR46" i="40"/>
  <c r="AX46" i="40" s="1"/>
  <c r="AO45" i="16" s="1"/>
  <c r="AR50" i="40"/>
  <c r="AX50" i="40" s="1"/>
  <c r="AO49" i="16" s="1"/>
  <c r="AR59" i="40"/>
  <c r="AT59" i="40" s="1"/>
  <c r="AV59" i="40" s="1"/>
  <c r="AR72" i="40"/>
  <c r="AT72" i="40" s="1"/>
  <c r="AV72" i="40" s="1"/>
  <c r="AR76" i="40"/>
  <c r="AX76" i="40" s="1"/>
  <c r="AO75" i="16" s="1"/>
  <c r="AR80" i="40"/>
  <c r="AX80" i="40" s="1"/>
  <c r="AO79" i="16" s="1"/>
  <c r="AQ83" i="40"/>
  <c r="AW83" i="40" s="1"/>
  <c r="AN82" i="16" s="1"/>
  <c r="AR84" i="40"/>
  <c r="AX84" i="40" s="1"/>
  <c r="AO83" i="16" s="1"/>
  <c r="AQ87" i="40"/>
  <c r="AW87" i="40" s="1"/>
  <c r="AN86" i="16" s="1"/>
  <c r="AR88" i="40"/>
  <c r="AX88" i="40" s="1"/>
  <c r="AO87" i="16" s="1"/>
  <c r="AQ91" i="40"/>
  <c r="AW91" i="40" s="1"/>
  <c r="AN90" i="16" s="1"/>
  <c r="AR92" i="40"/>
  <c r="AX92" i="40" s="1"/>
  <c r="AO91" i="16" s="1"/>
  <c r="AR44" i="40"/>
  <c r="AX44" i="40" s="1"/>
  <c r="AO43" i="16" s="1"/>
  <c r="AQ69" i="40"/>
  <c r="AS69" i="40" s="1"/>
  <c r="AU69" i="40" s="1"/>
  <c r="AQ5" i="40"/>
  <c r="AW5" i="40" s="1"/>
  <c r="AN4" i="16" s="1"/>
  <c r="AQ8" i="40"/>
  <c r="AS8" i="40" s="1"/>
  <c r="AU8" i="40" s="1"/>
  <c r="AR11" i="40"/>
  <c r="AT11" i="40" s="1"/>
  <c r="AV11" i="40" s="1"/>
  <c r="AR15" i="40"/>
  <c r="AX15" i="40" s="1"/>
  <c r="AO14" i="16" s="1"/>
  <c r="AR25" i="40"/>
  <c r="AX25" i="40" s="1"/>
  <c r="AO24" i="16" s="1"/>
  <c r="AR26" i="40"/>
  <c r="AT26" i="40" s="1"/>
  <c r="AV26" i="40" s="1"/>
  <c r="AR32" i="40"/>
  <c r="AT32" i="40" s="1"/>
  <c r="AV32" i="40" s="1"/>
  <c r="AQ36" i="40"/>
  <c r="AS36" i="40" s="1"/>
  <c r="AU36" i="40" s="1"/>
  <c r="AQ38" i="40"/>
  <c r="AW38" i="40" s="1"/>
  <c r="AN37" i="16" s="1"/>
  <c r="AQ43" i="40"/>
  <c r="AW43" i="40" s="1"/>
  <c r="AN42" i="16" s="1"/>
  <c r="AQ45" i="40"/>
  <c r="AS45" i="40" s="1"/>
  <c r="AU45" i="40" s="1"/>
  <c r="AR45" i="40"/>
  <c r="AX45" i="40" s="1"/>
  <c r="AO44" i="16" s="1"/>
  <c r="AQ58" i="40"/>
  <c r="AW58" i="40" s="1"/>
  <c r="AN57" i="16" s="1"/>
  <c r="AQ61" i="40"/>
  <c r="AW61" i="40" s="1"/>
  <c r="AN60" i="16" s="1"/>
  <c r="AQ63" i="40"/>
  <c r="AW63" i="40" s="1"/>
  <c r="AN62" i="16" s="1"/>
  <c r="AQ66" i="40"/>
  <c r="AS66" i="40" s="1"/>
  <c r="AU66" i="40" s="1"/>
  <c r="AR70" i="40"/>
  <c r="AX70" i="40" s="1"/>
  <c r="AO69" i="16" s="1"/>
  <c r="AQ6" i="40"/>
  <c r="AS6" i="40" s="1"/>
  <c r="AU6" i="40" s="1"/>
  <c r="AQ9" i="40"/>
  <c r="AW9" i="40" s="1"/>
  <c r="AN8" i="16" s="1"/>
  <c r="AR19" i="40"/>
  <c r="AX19" i="40" s="1"/>
  <c r="AO18" i="16" s="1"/>
  <c r="AQ21" i="40"/>
  <c r="AW21" i="40" s="1"/>
  <c r="AN20" i="16" s="1"/>
  <c r="AR23" i="40"/>
  <c r="AT23" i="40" s="1"/>
  <c r="AV23" i="40" s="1"/>
  <c r="AQ29" i="40"/>
  <c r="AW29" i="40" s="1"/>
  <c r="AN28" i="16" s="1"/>
  <c r="AQ32" i="40"/>
  <c r="AS32" i="40" s="1"/>
  <c r="AU32" i="40" s="1"/>
  <c r="AQ34" i="40"/>
  <c r="AW34" i="40" s="1"/>
  <c r="AN33" i="16" s="1"/>
  <c r="AQ39" i="40"/>
  <c r="AW39" i="40" s="1"/>
  <c r="AN38" i="16" s="1"/>
  <c r="AQ41" i="40"/>
  <c r="AW41" i="40" s="1"/>
  <c r="AN40" i="16" s="1"/>
  <c r="AR41" i="40"/>
  <c r="AT41" i="40" s="1"/>
  <c r="AV41" i="40" s="1"/>
  <c r="AQ53" i="40"/>
  <c r="AS53" i="40" s="1"/>
  <c r="AU53" i="40" s="1"/>
  <c r="AQ56" i="40"/>
  <c r="AS56" i="40" s="1"/>
  <c r="AU56" i="40" s="1"/>
  <c r="AR58" i="40"/>
  <c r="AT58" i="40" s="1"/>
  <c r="AV58" i="40" s="1"/>
  <c r="AR61" i="40"/>
  <c r="AX61" i="40" s="1"/>
  <c r="AO60" i="16" s="1"/>
  <c r="AQ64" i="40"/>
  <c r="AS64" i="40" s="1"/>
  <c r="AU64" i="40" s="1"/>
  <c r="AR66" i="40"/>
  <c r="AX66" i="40" s="1"/>
  <c r="AO65" i="16" s="1"/>
  <c r="AQ14" i="40"/>
  <c r="AW14" i="40" s="1"/>
  <c r="AN13" i="16" s="1"/>
  <c r="AR21" i="40"/>
  <c r="AT21" i="40" s="1"/>
  <c r="AV21" i="40" s="1"/>
  <c r="AQ24" i="40"/>
  <c r="AS24" i="40" s="1"/>
  <c r="AU24" i="40" s="1"/>
  <c r="AR29" i="40"/>
  <c r="AT29" i="40" s="1"/>
  <c r="AV29" i="40" s="1"/>
  <c r="AQ46" i="40"/>
  <c r="AS46" i="40" s="1"/>
  <c r="AU46" i="40" s="1"/>
  <c r="AR49" i="40"/>
  <c r="AT49" i="40" s="1"/>
  <c r="AV49" i="40" s="1"/>
  <c r="AQ50" i="40"/>
  <c r="AS50" i="40" s="1"/>
  <c r="AU50" i="40" s="1"/>
  <c r="AR53" i="40"/>
  <c r="AT53" i="40" s="1"/>
  <c r="AV53" i="40" s="1"/>
  <c r="AR56" i="40"/>
  <c r="AX56" i="40" s="1"/>
  <c r="AO55" i="16" s="1"/>
  <c r="AQ59" i="40"/>
  <c r="AW59" i="40" s="1"/>
  <c r="AN58" i="16" s="1"/>
  <c r="AR64" i="40"/>
  <c r="AX64" i="40" s="1"/>
  <c r="AO63" i="16" s="1"/>
  <c r="AR71" i="40"/>
  <c r="AX71" i="40" s="1"/>
  <c r="AO70" i="16" s="1"/>
  <c r="AQ72" i="40"/>
  <c r="AS72" i="40" s="1"/>
  <c r="AU72" i="40" s="1"/>
  <c r="AR75" i="40"/>
  <c r="AX75" i="40" s="1"/>
  <c r="AO74" i="16" s="1"/>
  <c r="AQ76" i="40"/>
  <c r="AS76" i="40" s="1"/>
  <c r="AU76" i="40" s="1"/>
  <c r="AR79" i="40"/>
  <c r="AT79" i="40" s="1"/>
  <c r="AV79" i="40" s="1"/>
  <c r="AQ80" i="40"/>
  <c r="AS80" i="40" s="1"/>
  <c r="AU80" i="40" s="1"/>
  <c r="AR83" i="40"/>
  <c r="AT83" i="40" s="1"/>
  <c r="AV83" i="40" s="1"/>
  <c r="AQ84" i="40"/>
  <c r="AW84" i="40" s="1"/>
  <c r="AN83" i="16" s="1"/>
  <c r="AR87" i="40"/>
  <c r="AX87" i="40" s="1"/>
  <c r="AO86" i="16" s="1"/>
  <c r="AQ88" i="40"/>
  <c r="AS88" i="40" s="1"/>
  <c r="AU88" i="40" s="1"/>
  <c r="AR91" i="40"/>
  <c r="AX91" i="40" s="1"/>
  <c r="AO90" i="16" s="1"/>
  <c r="AQ92" i="40"/>
  <c r="AW92" i="40" s="1"/>
  <c r="AN91" i="16" s="1"/>
  <c r="AR5" i="40"/>
  <c r="AX5" i="40" s="1"/>
  <c r="AO4" i="16" s="1"/>
  <c r="AR8" i="40"/>
  <c r="AT8" i="40" s="1"/>
  <c r="AV8" i="40" s="1"/>
  <c r="AR12" i="40"/>
  <c r="AT12" i="40" s="1"/>
  <c r="AV12" i="40" s="1"/>
  <c r="AR20" i="40"/>
  <c r="AT20" i="40" s="1"/>
  <c r="AV20" i="40" s="1"/>
  <c r="AR28" i="40"/>
  <c r="AX28" i="40" s="1"/>
  <c r="AO27" i="16" s="1"/>
  <c r="AR60" i="40"/>
  <c r="AX60" i="40" s="1"/>
  <c r="AO59" i="16" s="1"/>
  <c r="AQ67" i="40"/>
  <c r="AS67" i="40" s="1"/>
  <c r="AU67" i="40" s="1"/>
  <c r="AR9" i="40"/>
  <c r="AT9" i="40" s="1"/>
  <c r="AV9" i="40" s="1"/>
  <c r="AQ12" i="40"/>
  <c r="AW12" i="40" s="1"/>
  <c r="AN11" i="16" s="1"/>
  <c r="AR13" i="40"/>
  <c r="AX13" i="40" s="1"/>
  <c r="AO12" i="16" s="1"/>
  <c r="AR16" i="40"/>
  <c r="AX16" i="40" s="1"/>
  <c r="AO15" i="16" s="1"/>
  <c r="AQ17" i="40"/>
  <c r="AS17" i="40" s="1"/>
  <c r="AU17" i="40" s="1"/>
  <c r="AR22" i="40"/>
  <c r="AX22" i="40" s="1"/>
  <c r="AO21" i="16" s="1"/>
  <c r="AQ27" i="40"/>
  <c r="AW27" i="40" s="1"/>
  <c r="AN26" i="16" s="1"/>
  <c r="AR30" i="40"/>
  <c r="AT30" i="40" s="1"/>
  <c r="AV30" i="40" s="1"/>
  <c r="AQ35" i="40"/>
  <c r="AW35" i="40" s="1"/>
  <c r="AN34" i="16" s="1"/>
  <c r="AQ37" i="40"/>
  <c r="AW37" i="40" s="1"/>
  <c r="AN36" i="16" s="1"/>
  <c r="AR37" i="40"/>
  <c r="AT37" i="40" s="1"/>
  <c r="AV37" i="40" s="1"/>
  <c r="AQ40" i="40"/>
  <c r="AS40" i="40" s="1"/>
  <c r="AU40" i="40" s="1"/>
  <c r="AR48" i="40"/>
  <c r="AT48" i="40" s="1"/>
  <c r="AV48" i="40" s="1"/>
  <c r="AR52" i="40"/>
  <c r="AX52" i="40" s="1"/>
  <c r="AO51" i="16" s="1"/>
  <c r="AR55" i="40"/>
  <c r="AX55" i="40" s="1"/>
  <c r="AO54" i="16" s="1"/>
  <c r="AR63" i="40"/>
  <c r="AX63" i="40" s="1"/>
  <c r="AO62" i="16" s="1"/>
  <c r="AR74" i="40"/>
  <c r="AT74" i="40" s="1"/>
  <c r="AV74" i="40" s="1"/>
  <c r="AR78" i="40"/>
  <c r="AX78" i="40" s="1"/>
  <c r="AO77" i="16" s="1"/>
  <c r="AR82" i="40"/>
  <c r="AX82" i="40" s="1"/>
  <c r="AO81" i="16" s="1"/>
  <c r="AR86" i="40"/>
  <c r="AX86" i="40" s="1"/>
  <c r="AO85" i="16" s="1"/>
  <c r="AR90" i="40"/>
  <c r="AT90" i="40" s="1"/>
  <c r="AV90" i="40" s="1"/>
  <c r="AQ15" i="40"/>
  <c r="AS15" i="40" s="1"/>
  <c r="AU15" i="40" s="1"/>
  <c r="AR18" i="40"/>
  <c r="AX18" i="40" s="1"/>
  <c r="AO17" i="16" s="1"/>
  <c r="AQ25" i="40"/>
  <c r="AS25" i="40" s="1"/>
  <c r="AU25" i="40" s="1"/>
  <c r="AR31" i="40"/>
  <c r="AT31" i="40" s="1"/>
  <c r="AV31" i="40" s="1"/>
  <c r="AQ33" i="40"/>
  <c r="AW33" i="40" s="1"/>
  <c r="AN32" i="16" s="1"/>
  <c r="AR33" i="40"/>
  <c r="AT33" i="40" s="1"/>
  <c r="AV33" i="40" s="1"/>
  <c r="AR36" i="40"/>
  <c r="AX36" i="40" s="1"/>
  <c r="AO35" i="16" s="1"/>
  <c r="AQ54" i="40"/>
  <c r="AW54" i="40" s="1"/>
  <c r="AN53" i="16" s="1"/>
  <c r="AQ55" i="40"/>
  <c r="AW55" i="40" s="1"/>
  <c r="AN54" i="16" s="1"/>
  <c r="AQ57" i="40"/>
  <c r="AW57" i="40" s="1"/>
  <c r="AN56" i="16" s="1"/>
  <c r="AQ62" i="40"/>
  <c r="AS62" i="40" s="1"/>
  <c r="AU62" i="40" s="1"/>
  <c r="AQ65" i="40"/>
  <c r="AW65" i="40" s="1"/>
  <c r="AN64" i="16" s="1"/>
  <c r="AW8" i="40"/>
  <c r="AN7" i="16" s="1"/>
  <c r="AX11" i="40"/>
  <c r="AO10" i="16" s="1"/>
  <c r="AR6" i="40"/>
  <c r="AQ7" i="40"/>
  <c r="AR7" i="40"/>
  <c r="AQ18" i="40"/>
  <c r="AQ20" i="40"/>
  <c r="AQ23" i="40"/>
  <c r="AT25" i="40"/>
  <c r="AV25" i="40" s="1"/>
  <c r="AX26" i="40"/>
  <c r="AO25" i="16" s="1"/>
  <c r="AQ28" i="40"/>
  <c r="AQ10" i="40"/>
  <c r="AQ11" i="40"/>
  <c r="AQ13" i="40"/>
  <c r="AQ16" i="40"/>
  <c r="AQ19" i="40"/>
  <c r="AS21" i="40"/>
  <c r="AU21" i="40" s="1"/>
  <c r="AX23" i="40"/>
  <c r="AO22" i="16" s="1"/>
  <c r="AQ26" i="40"/>
  <c r="AT28" i="40"/>
  <c r="AV28" i="40" s="1"/>
  <c r="AR10" i="40"/>
  <c r="AS14" i="40"/>
  <c r="AU14" i="40" s="1"/>
  <c r="AX30" i="40"/>
  <c r="AO29" i="16" s="1"/>
  <c r="AT14" i="40"/>
  <c r="AV14" i="40" s="1"/>
  <c r="AS22" i="40"/>
  <c r="AU22" i="40" s="1"/>
  <c r="AW22" i="40"/>
  <c r="AN21" i="16" s="1"/>
  <c r="AX24" i="40"/>
  <c r="AO23" i="16" s="1"/>
  <c r="AT24" i="40"/>
  <c r="AV24" i="40" s="1"/>
  <c r="AX40" i="40"/>
  <c r="AO39" i="16" s="1"/>
  <c r="AT40" i="40"/>
  <c r="AV40" i="40" s="1"/>
  <c r="AQ51" i="40"/>
  <c r="AX59" i="40"/>
  <c r="AO58" i="16" s="1"/>
  <c r="AT62" i="40"/>
  <c r="AV62" i="40" s="1"/>
  <c r="AR51" i="40"/>
  <c r="AQ52" i="40"/>
  <c r="AQ44" i="40"/>
  <c r="AT45" i="40"/>
  <c r="AV45" i="40" s="1"/>
  <c r="AQ47" i="40"/>
  <c r="AQ48" i="40"/>
  <c r="AQ49" i="40"/>
  <c r="AT52" i="40"/>
  <c r="AV52" i="40" s="1"/>
  <c r="AW56" i="40"/>
  <c r="AN55" i="16" s="1"/>
  <c r="AQ31" i="40"/>
  <c r="AR34" i="40"/>
  <c r="AR35" i="40"/>
  <c r="AR38" i="40"/>
  <c r="AR39" i="40"/>
  <c r="AR42" i="40"/>
  <c r="AR43" i="40"/>
  <c r="AR47" i="40"/>
  <c r="AS55" i="40"/>
  <c r="AU55" i="40" s="1"/>
  <c r="AS59" i="40"/>
  <c r="AU59" i="40" s="1"/>
  <c r="AT65" i="40"/>
  <c r="AV65" i="40" s="1"/>
  <c r="AX72" i="40"/>
  <c r="AO71" i="16" s="1"/>
  <c r="AT88" i="40"/>
  <c r="AV88" i="40" s="1"/>
  <c r="AS91" i="40"/>
  <c r="AU91" i="40" s="1"/>
  <c r="AT64" i="40"/>
  <c r="AV64" i="40" s="1"/>
  <c r="AQ68" i="40"/>
  <c r="AT70" i="40"/>
  <c r="AV70" i="40" s="1"/>
  <c r="AR73" i="40"/>
  <c r="AR77" i="40"/>
  <c r="AR81" i="40"/>
  <c r="AR85" i="40"/>
  <c r="AR89" i="40"/>
  <c r="AW76" i="40"/>
  <c r="AN75" i="16" s="1"/>
  <c r="AW88" i="40"/>
  <c r="AN87" i="16" s="1"/>
  <c r="AR69" i="40"/>
  <c r="AQ73" i="40"/>
  <c r="AQ74" i="40"/>
  <c r="AQ77" i="40"/>
  <c r="AQ78" i="40"/>
  <c r="AQ81" i="40"/>
  <c r="AQ82" i="40"/>
  <c r="AQ85" i="40"/>
  <c r="AQ86" i="40"/>
  <c r="AQ89" i="40"/>
  <c r="AQ90" i="40"/>
  <c r="AR10" i="39"/>
  <c r="AT10" i="39" s="1"/>
  <c r="AV10" i="39" s="1"/>
  <c r="AQ73" i="39"/>
  <c r="AW73" i="39" s="1"/>
  <c r="AL72" i="16" s="1"/>
  <c r="AR79" i="39"/>
  <c r="AT79" i="39" s="1"/>
  <c r="AV79" i="39" s="1"/>
  <c r="AR82" i="39"/>
  <c r="AX82" i="39" s="1"/>
  <c r="AM81" i="16" s="1"/>
  <c r="AQ84" i="39"/>
  <c r="AW84" i="39" s="1"/>
  <c r="AL83" i="16" s="1"/>
  <c r="AV45" i="39"/>
  <c r="AR32" i="39"/>
  <c r="AX32" i="39" s="1"/>
  <c r="AM31" i="16" s="1"/>
  <c r="AQ42" i="39"/>
  <c r="AW42" i="39" s="1"/>
  <c r="AL41" i="16" s="1"/>
  <c r="AR42" i="39"/>
  <c r="AX42" i="39" s="1"/>
  <c r="AM41" i="16" s="1"/>
  <c r="AR43" i="39"/>
  <c r="AX43" i="39" s="1"/>
  <c r="AM42" i="16" s="1"/>
  <c r="AQ59" i="39"/>
  <c r="AQ89" i="39"/>
  <c r="AW89" i="39" s="1"/>
  <c r="AL88" i="16" s="1"/>
  <c r="AR12" i="39"/>
  <c r="AT12" i="39" s="1"/>
  <c r="AV12" i="39" s="1"/>
  <c r="AR14" i="39"/>
  <c r="AT14" i="39" s="1"/>
  <c r="AV14" i="39" s="1"/>
  <c r="AR16" i="39"/>
  <c r="AX16" i="39" s="1"/>
  <c r="AM15" i="16" s="1"/>
  <c r="AR18" i="39"/>
  <c r="AX18" i="39" s="1"/>
  <c r="AM17" i="16" s="1"/>
  <c r="AR20" i="39"/>
  <c r="AT20" i="39" s="1"/>
  <c r="AV20" i="39" s="1"/>
  <c r="AR22" i="39"/>
  <c r="AX22" i="39" s="1"/>
  <c r="AM21" i="16" s="1"/>
  <c r="AR24" i="39"/>
  <c r="AT24" i="39" s="1"/>
  <c r="AV24" i="39" s="1"/>
  <c r="AR26" i="39"/>
  <c r="AT26" i="39" s="1"/>
  <c r="AV26" i="39" s="1"/>
  <c r="AR27" i="39"/>
  <c r="AX27" i="39" s="1"/>
  <c r="AM26" i="16" s="1"/>
  <c r="AQ32" i="39"/>
  <c r="AS32" i="39" s="1"/>
  <c r="AU32" i="39" s="1"/>
  <c r="AQ33" i="39"/>
  <c r="AW33" i="39" s="1"/>
  <c r="AL32" i="16" s="1"/>
  <c r="AR37" i="39"/>
  <c r="AX37" i="39" s="1"/>
  <c r="AM36" i="16" s="1"/>
  <c r="AQ38" i="39"/>
  <c r="AS38" i="39" s="1"/>
  <c r="AU38" i="39" s="1"/>
  <c r="AR41" i="39"/>
  <c r="AT41" i="39" s="1"/>
  <c r="AV41" i="39" s="1"/>
  <c r="AQ43" i="39"/>
  <c r="AW43" i="39" s="1"/>
  <c r="AL42" i="16" s="1"/>
  <c r="AQ49" i="39"/>
  <c r="AW49" i="39" s="1"/>
  <c r="AL48" i="16" s="1"/>
  <c r="AR57" i="39"/>
  <c r="AX57" i="39" s="1"/>
  <c r="AM56" i="16" s="1"/>
  <c r="AQ63" i="39"/>
  <c r="AW63" i="39" s="1"/>
  <c r="AL62" i="16" s="1"/>
  <c r="AQ64" i="39"/>
  <c r="AS64" i="39" s="1"/>
  <c r="AU64" i="39" s="1"/>
  <c r="AQ68" i="39"/>
  <c r="AS68" i="39" s="1"/>
  <c r="AU68" i="39" s="1"/>
  <c r="AR70" i="39"/>
  <c r="AT70" i="39" s="1"/>
  <c r="AV70" i="39" s="1"/>
  <c r="AQ72" i="39"/>
  <c r="AS72" i="39" s="1"/>
  <c r="AU72" i="39" s="1"/>
  <c r="AR76" i="39"/>
  <c r="AT76" i="39" s="1"/>
  <c r="AV76" i="39" s="1"/>
  <c r="AQ76" i="39"/>
  <c r="AW76" i="39" s="1"/>
  <c r="AL75" i="16" s="1"/>
  <c r="AQ77" i="39"/>
  <c r="AW77" i="39" s="1"/>
  <c r="AL76" i="16" s="1"/>
  <c r="AQ79" i="39"/>
  <c r="AW79" i="39" s="1"/>
  <c r="AL78" i="16" s="1"/>
  <c r="AR83" i="39"/>
  <c r="AX83" i="39" s="1"/>
  <c r="AM82" i="16" s="1"/>
  <c r="AR86" i="39"/>
  <c r="AX86" i="39" s="1"/>
  <c r="AM85" i="16" s="1"/>
  <c r="AR7" i="39"/>
  <c r="AT7" i="39" s="1"/>
  <c r="AV7" i="39" s="1"/>
  <c r="AR8" i="39"/>
  <c r="AX8" i="39" s="1"/>
  <c r="AM7" i="16" s="1"/>
  <c r="AQ13" i="39"/>
  <c r="AS13" i="39" s="1"/>
  <c r="AU13" i="39" s="1"/>
  <c r="AQ17" i="39"/>
  <c r="AW17" i="39" s="1"/>
  <c r="AL16" i="16" s="1"/>
  <c r="AQ21" i="39"/>
  <c r="AS21" i="39" s="1"/>
  <c r="AU21" i="39" s="1"/>
  <c r="AQ25" i="39"/>
  <c r="AS25" i="39" s="1"/>
  <c r="AU25" i="39" s="1"/>
  <c r="AR28" i="39"/>
  <c r="AT28" i="39" s="1"/>
  <c r="AV28" i="39" s="1"/>
  <c r="AR29" i="39"/>
  <c r="AX29" i="39" s="1"/>
  <c r="AM28" i="16" s="1"/>
  <c r="AQ30" i="39"/>
  <c r="AW30" i="39" s="1"/>
  <c r="AL29" i="16" s="1"/>
  <c r="AR34" i="39"/>
  <c r="AT34" i="39" s="1"/>
  <c r="AV34" i="39" s="1"/>
  <c r="AR35" i="39"/>
  <c r="AX35" i="39" s="1"/>
  <c r="AM34" i="16" s="1"/>
  <c r="AQ40" i="39"/>
  <c r="AS40" i="39" s="1"/>
  <c r="AU40" i="39" s="1"/>
  <c r="AQ41" i="39"/>
  <c r="AW41" i="39" s="1"/>
  <c r="AL40" i="16" s="1"/>
  <c r="AR47" i="39"/>
  <c r="AT47" i="39" s="1"/>
  <c r="AV47" i="39" s="1"/>
  <c r="AQ48" i="39"/>
  <c r="AW48" i="39" s="1"/>
  <c r="AL47" i="16" s="1"/>
  <c r="AR49" i="39"/>
  <c r="AT49" i="39" s="1"/>
  <c r="AV49" i="39" s="1"/>
  <c r="AQ51" i="39"/>
  <c r="AS51" i="39" s="1"/>
  <c r="AU51" i="39" s="1"/>
  <c r="AQ56" i="39"/>
  <c r="AW56" i="39" s="1"/>
  <c r="AL55" i="16" s="1"/>
  <c r="AR65" i="39"/>
  <c r="AX65" i="39" s="1"/>
  <c r="AM64" i="16" s="1"/>
  <c r="AQ66" i="39"/>
  <c r="AW66" i="39" s="1"/>
  <c r="AL65" i="16" s="1"/>
  <c r="AQ67" i="39"/>
  <c r="AS67" i="39" s="1"/>
  <c r="AU67" i="39" s="1"/>
  <c r="AQ71" i="39"/>
  <c r="AW71" i="39" s="1"/>
  <c r="AL70" i="16" s="1"/>
  <c r="AR75" i="39"/>
  <c r="AX75" i="39" s="1"/>
  <c r="AM74" i="16" s="1"/>
  <c r="AR78" i="39"/>
  <c r="AX78" i="39" s="1"/>
  <c r="AM77" i="16" s="1"/>
  <c r="AQ80" i="39"/>
  <c r="AS80" i="39" s="1"/>
  <c r="AU80" i="39" s="1"/>
  <c r="AQ85" i="39"/>
  <c r="AW85" i="39" s="1"/>
  <c r="AL84" i="16" s="1"/>
  <c r="AQ87" i="39"/>
  <c r="AW87" i="39" s="1"/>
  <c r="AL86" i="16" s="1"/>
  <c r="AR91" i="39"/>
  <c r="AT91" i="39" s="1"/>
  <c r="AV91" i="39" s="1"/>
  <c r="AQ5" i="39"/>
  <c r="AS5" i="39" s="1"/>
  <c r="AU5" i="39" s="1"/>
  <c r="AQ8" i="39"/>
  <c r="AS8" i="39" s="1"/>
  <c r="AU8" i="39" s="1"/>
  <c r="AQ12" i="39"/>
  <c r="AW12" i="39" s="1"/>
  <c r="AL11" i="16" s="1"/>
  <c r="AQ16" i="39"/>
  <c r="AW16" i="39" s="1"/>
  <c r="AL15" i="16" s="1"/>
  <c r="AR30" i="39"/>
  <c r="AT30" i="39" s="1"/>
  <c r="AV30" i="39" s="1"/>
  <c r="AQ37" i="39"/>
  <c r="AS37" i="39" s="1"/>
  <c r="AU37" i="39" s="1"/>
  <c r="AQ50" i="39"/>
  <c r="AW50" i="39" s="1"/>
  <c r="AL49" i="16" s="1"/>
  <c r="AR50" i="39"/>
  <c r="AX50" i="39" s="1"/>
  <c r="AM49" i="16" s="1"/>
  <c r="AR51" i="39"/>
  <c r="AX51" i="39" s="1"/>
  <c r="AM50" i="16" s="1"/>
  <c r="AQ52" i="39"/>
  <c r="AW52" i="39" s="1"/>
  <c r="AL51" i="16" s="1"/>
  <c r="AR56" i="39"/>
  <c r="AX56" i="39" s="1"/>
  <c r="AM55" i="16" s="1"/>
  <c r="AQ57" i="39"/>
  <c r="AS57" i="39" s="1"/>
  <c r="AU57" i="39" s="1"/>
  <c r="AR61" i="39"/>
  <c r="AX61" i="39" s="1"/>
  <c r="AM60" i="16" s="1"/>
  <c r="AR66" i="39"/>
  <c r="AX66" i="39" s="1"/>
  <c r="AM65" i="16" s="1"/>
  <c r="AR67" i="39"/>
  <c r="AX67" i="39" s="1"/>
  <c r="AM66" i="16" s="1"/>
  <c r="AR71" i="39"/>
  <c r="AT71" i="39" s="1"/>
  <c r="AV71" i="39" s="1"/>
  <c r="AQ81" i="39"/>
  <c r="AW81" i="39" s="1"/>
  <c r="AL80" i="16" s="1"/>
  <c r="AQ83" i="39"/>
  <c r="AW83" i="39" s="1"/>
  <c r="AL82" i="16" s="1"/>
  <c r="AR87" i="39"/>
  <c r="AX87" i="39" s="1"/>
  <c r="AM86" i="16" s="1"/>
  <c r="AQ92" i="39"/>
  <c r="AS92" i="39" s="1"/>
  <c r="AU92" i="39" s="1"/>
  <c r="AR5" i="39"/>
  <c r="AX5" i="39" s="1"/>
  <c r="AM4" i="16" s="1"/>
  <c r="AQ6" i="39"/>
  <c r="AS6" i="39" s="1"/>
  <c r="AU6" i="39" s="1"/>
  <c r="AR9" i="39"/>
  <c r="AT9" i="39" s="1"/>
  <c r="AV9" i="39" s="1"/>
  <c r="AQ10" i="39"/>
  <c r="AW10" i="39" s="1"/>
  <c r="AL9" i="16" s="1"/>
  <c r="AR13" i="39"/>
  <c r="AT13" i="39" s="1"/>
  <c r="AV13" i="39" s="1"/>
  <c r="AQ14" i="39"/>
  <c r="AW14" i="39" s="1"/>
  <c r="AL13" i="16" s="1"/>
  <c r="AR17" i="39"/>
  <c r="AT17" i="39" s="1"/>
  <c r="AV17" i="39" s="1"/>
  <c r="AQ18" i="39"/>
  <c r="AS18" i="39" s="1"/>
  <c r="AU18" i="39" s="1"/>
  <c r="AQ20" i="39"/>
  <c r="AS20" i="39" s="1"/>
  <c r="AU20" i="39" s="1"/>
  <c r="AR21" i="39"/>
  <c r="AX21" i="39" s="1"/>
  <c r="AM20" i="16" s="1"/>
  <c r="AQ22" i="39"/>
  <c r="AW22" i="39" s="1"/>
  <c r="AL21" i="16" s="1"/>
  <c r="AQ24" i="39"/>
  <c r="AW24" i="39" s="1"/>
  <c r="AL23" i="16" s="1"/>
  <c r="AR25" i="39"/>
  <c r="AX25" i="39" s="1"/>
  <c r="AM24" i="16" s="1"/>
  <c r="AQ26" i="39"/>
  <c r="AW26" i="39" s="1"/>
  <c r="AL25" i="16" s="1"/>
  <c r="AR31" i="39"/>
  <c r="AT31" i="39" s="1"/>
  <c r="AV31" i="39" s="1"/>
  <c r="AQ36" i="39"/>
  <c r="AW36" i="39" s="1"/>
  <c r="AL35" i="16" s="1"/>
  <c r="AR40" i="39"/>
  <c r="AX40" i="39" s="1"/>
  <c r="AM39" i="16" s="1"/>
  <c r="AR52" i="39"/>
  <c r="AX52" i="39" s="1"/>
  <c r="AM51" i="16" s="1"/>
  <c r="AQ53" i="39"/>
  <c r="AW53" i="39" s="1"/>
  <c r="AL52" i="16" s="1"/>
  <c r="AR55" i="39"/>
  <c r="AT55" i="39" s="1"/>
  <c r="AV55" i="39" s="1"/>
  <c r="AT61" i="39"/>
  <c r="AV61" i="39" s="1"/>
  <c r="AR74" i="39"/>
  <c r="AX74" i="39" s="1"/>
  <c r="AM73" i="16" s="1"/>
  <c r="AR88" i="39"/>
  <c r="AX88" i="39" s="1"/>
  <c r="AM87" i="16" s="1"/>
  <c r="AQ88" i="39"/>
  <c r="AW88" i="39" s="1"/>
  <c r="AL87" i="16" s="1"/>
  <c r="AQ91" i="39"/>
  <c r="AW91" i="39" s="1"/>
  <c r="AL90" i="16" s="1"/>
  <c r="AR11" i="39"/>
  <c r="AT11" i="39" s="1"/>
  <c r="AV11" i="39" s="1"/>
  <c r="AR15" i="39"/>
  <c r="AX15" i="39" s="1"/>
  <c r="AM14" i="16" s="1"/>
  <c r="AR19" i="39"/>
  <c r="AT19" i="39" s="1"/>
  <c r="AV19" i="39" s="1"/>
  <c r="AR23" i="39"/>
  <c r="AX23" i="39" s="1"/>
  <c r="AM22" i="16" s="1"/>
  <c r="AR36" i="39"/>
  <c r="AT36" i="39" s="1"/>
  <c r="AV36" i="39" s="1"/>
  <c r="AQ45" i="39"/>
  <c r="AS45" i="39" s="1"/>
  <c r="AU45" i="39" s="1"/>
  <c r="AQ46" i="39"/>
  <c r="AW46" i="39" s="1"/>
  <c r="AL45" i="16" s="1"/>
  <c r="AR46" i="39"/>
  <c r="AX46" i="39" s="1"/>
  <c r="AM45" i="16" s="1"/>
  <c r="AS85" i="39"/>
  <c r="AU85" i="39" s="1"/>
  <c r="AQ11" i="39"/>
  <c r="AS11" i="39" s="1"/>
  <c r="AU11" i="39" s="1"/>
  <c r="AQ15" i="39"/>
  <c r="AW15" i="39" s="1"/>
  <c r="AL14" i="16" s="1"/>
  <c r="AQ19" i="39"/>
  <c r="AS19" i="39" s="1"/>
  <c r="AU19" i="39" s="1"/>
  <c r="AQ23" i="39"/>
  <c r="AS23" i="39" s="1"/>
  <c r="AU23" i="39" s="1"/>
  <c r="AQ28" i="39"/>
  <c r="AW28" i="39" s="1"/>
  <c r="AL27" i="16" s="1"/>
  <c r="AR33" i="39"/>
  <c r="AT33" i="39" s="1"/>
  <c r="AV33" i="39" s="1"/>
  <c r="AQ34" i="39"/>
  <c r="AS34" i="39" s="1"/>
  <c r="AU34" i="39" s="1"/>
  <c r="AR39" i="39"/>
  <c r="AX39" i="39" s="1"/>
  <c r="AM38" i="16" s="1"/>
  <c r="AQ55" i="39"/>
  <c r="AW55" i="39" s="1"/>
  <c r="AL54" i="16" s="1"/>
  <c r="AQ61" i="39"/>
  <c r="AS61" i="39" s="1"/>
  <c r="AU61" i="39" s="1"/>
  <c r="AQ65" i="39"/>
  <c r="AS65" i="39" s="1"/>
  <c r="AU65" i="39" s="1"/>
  <c r="AQ75" i="39"/>
  <c r="AS75" i="39" s="1"/>
  <c r="AU75" i="39" s="1"/>
  <c r="AR90" i="39"/>
  <c r="AX90" i="39" s="1"/>
  <c r="AM89" i="16" s="1"/>
  <c r="AX7" i="39"/>
  <c r="AM6" i="16" s="1"/>
  <c r="AR6" i="39"/>
  <c r="AW13" i="39"/>
  <c r="AL12" i="16" s="1"/>
  <c r="AW80" i="39"/>
  <c r="AL79" i="16" s="1"/>
  <c r="AS26" i="39"/>
  <c r="AU26" i="39" s="1"/>
  <c r="AQ7" i="39"/>
  <c r="AX11" i="39"/>
  <c r="AM10" i="16" s="1"/>
  <c r="AT27" i="39"/>
  <c r="AV27" i="39" s="1"/>
  <c r="AW32" i="39"/>
  <c r="AL31" i="16" s="1"/>
  <c r="AX36" i="39"/>
  <c r="AM35" i="16" s="1"/>
  <c r="AW59" i="39"/>
  <c r="AL58" i="16" s="1"/>
  <c r="AS59" i="39"/>
  <c r="AU59" i="39" s="1"/>
  <c r="AW60" i="39"/>
  <c r="AL59" i="16" s="1"/>
  <c r="AS60" i="39"/>
  <c r="AU60" i="39" s="1"/>
  <c r="AS63" i="39"/>
  <c r="AU63" i="39" s="1"/>
  <c r="AQ9" i="39"/>
  <c r="AT32" i="39"/>
  <c r="AV32" i="39" s="1"/>
  <c r="AS44" i="39"/>
  <c r="AU44" i="39" s="1"/>
  <c r="AW44" i="39"/>
  <c r="AL43" i="16" s="1"/>
  <c r="AX38" i="39"/>
  <c r="AM37" i="16" s="1"/>
  <c r="AR44" i="39"/>
  <c r="AR48" i="39"/>
  <c r="AR54" i="39"/>
  <c r="AR59" i="39"/>
  <c r="AR80" i="39"/>
  <c r="AQ27" i="39"/>
  <c r="AQ31" i="39"/>
  <c r="AQ35" i="39"/>
  <c r="AQ39" i="39"/>
  <c r="AT53" i="39"/>
  <c r="AV53" i="39" s="1"/>
  <c r="AR58" i="39"/>
  <c r="AR60" i="39"/>
  <c r="AR63" i="39"/>
  <c r="AR68" i="39"/>
  <c r="AR84" i="39"/>
  <c r="AX45" i="39"/>
  <c r="AM44" i="16" s="1"/>
  <c r="AR62" i="39"/>
  <c r="AR64" i="39"/>
  <c r="AR72" i="39"/>
  <c r="AX79" i="39"/>
  <c r="AM78" i="16" s="1"/>
  <c r="AR92" i="39"/>
  <c r="AQ54" i="39"/>
  <c r="AQ58" i="39"/>
  <c r="AQ62" i="39"/>
  <c r="AQ70" i="39"/>
  <c r="AQ74" i="39"/>
  <c r="AQ78" i="39"/>
  <c r="AQ82" i="39"/>
  <c r="AQ86" i="39"/>
  <c r="AQ90" i="39"/>
  <c r="AR69" i="39"/>
  <c r="AR73" i="39"/>
  <c r="AR77" i="39"/>
  <c r="AR81" i="39"/>
  <c r="AR85" i="39"/>
  <c r="AR89" i="39"/>
  <c r="AQ8" i="38"/>
  <c r="AS8" i="38" s="1"/>
  <c r="AU8" i="38" s="1"/>
  <c r="AQ16" i="38"/>
  <c r="AS16" i="38" s="1"/>
  <c r="AU16" i="38" s="1"/>
  <c r="AQ40" i="38"/>
  <c r="AS40" i="38" s="1"/>
  <c r="AU40" i="38" s="1"/>
  <c r="AQ88" i="38"/>
  <c r="AS88" i="38" s="1"/>
  <c r="AU88" i="38" s="1"/>
  <c r="AQ92" i="38"/>
  <c r="AW92" i="38" s="1"/>
  <c r="AK91" i="16" s="1"/>
  <c r="AQ51" i="38"/>
  <c r="AW51" i="38" s="1"/>
  <c r="AK50" i="16" s="1"/>
  <c r="AQ49" i="38"/>
  <c r="AS49" i="38" s="1"/>
  <c r="AU49" i="38" s="1"/>
  <c r="AQ47" i="38"/>
  <c r="AS47" i="38" s="1"/>
  <c r="AU47" i="38" s="1"/>
  <c r="AQ45" i="38"/>
  <c r="AS45" i="38" s="1"/>
  <c r="AU45" i="38" s="1"/>
  <c r="AQ87" i="38"/>
  <c r="AW87" i="38" s="1"/>
  <c r="AK86" i="16" s="1"/>
  <c r="AQ85" i="38"/>
  <c r="AS85" i="38" s="1"/>
  <c r="AU85" i="38" s="1"/>
  <c r="AQ83" i="38"/>
  <c r="AS83" i="38" s="1"/>
  <c r="AU83" i="38" s="1"/>
  <c r="AQ81" i="38"/>
  <c r="AS81" i="38" s="1"/>
  <c r="AU81" i="38" s="1"/>
  <c r="AQ71" i="38"/>
  <c r="AW71" i="38" s="1"/>
  <c r="AK70" i="16" s="1"/>
  <c r="AQ69" i="38"/>
  <c r="AS69" i="38" s="1"/>
  <c r="AU69" i="38" s="1"/>
  <c r="AQ67" i="38"/>
  <c r="AW67" i="38" s="1"/>
  <c r="AK66" i="16" s="1"/>
  <c r="AQ65" i="38"/>
  <c r="AS65" i="38" s="1"/>
  <c r="AU65" i="38" s="1"/>
  <c r="AQ89" i="38"/>
  <c r="AS89" i="38" s="1"/>
  <c r="AU89" i="38" s="1"/>
  <c r="AQ79" i="38"/>
  <c r="AW79" i="38" s="1"/>
  <c r="AK78" i="16" s="1"/>
  <c r="AQ77" i="38"/>
  <c r="AS77" i="38" s="1"/>
  <c r="AU77" i="38" s="1"/>
  <c r="AQ75" i="38"/>
  <c r="AS75" i="38" s="1"/>
  <c r="AU75" i="38" s="1"/>
  <c r="AQ73" i="38"/>
  <c r="AS73" i="38" s="1"/>
  <c r="AU73" i="38" s="1"/>
  <c r="AQ63" i="38"/>
  <c r="AW63" i="38" s="1"/>
  <c r="AK62" i="16" s="1"/>
  <c r="AQ61" i="38"/>
  <c r="AS61" i="38" s="1"/>
  <c r="AU61" i="38" s="1"/>
  <c r="AQ59" i="38"/>
  <c r="AW59" i="38" s="1"/>
  <c r="AK58" i="16" s="1"/>
  <c r="AQ57" i="38"/>
  <c r="AS57" i="38" s="1"/>
  <c r="AU57" i="38" s="1"/>
  <c r="AQ55" i="38"/>
  <c r="AS55" i="38" s="1"/>
  <c r="AU55" i="38" s="1"/>
  <c r="AQ53" i="38"/>
  <c r="AS53" i="38" s="1"/>
  <c r="AU53" i="38" s="1"/>
  <c r="AQ12" i="38"/>
  <c r="AW12" i="38" s="1"/>
  <c r="AK11" i="16" s="1"/>
  <c r="AQ42" i="38"/>
  <c r="AS42" i="38" s="1"/>
  <c r="AU42" i="38" s="1"/>
  <c r="AQ84" i="38"/>
  <c r="AW84" i="38" s="1"/>
  <c r="AK83" i="16" s="1"/>
  <c r="AQ90" i="38"/>
  <c r="AW90" i="38" s="1"/>
  <c r="AK89" i="16" s="1"/>
  <c r="AQ91" i="38"/>
  <c r="AS91" i="38" s="1"/>
  <c r="AU91" i="38" s="1"/>
  <c r="AQ43" i="38"/>
  <c r="AS43" i="38" s="1"/>
  <c r="AU43" i="38" s="1"/>
  <c r="AQ7" i="38"/>
  <c r="AW7" i="38" s="1"/>
  <c r="AK6" i="16" s="1"/>
  <c r="AQ11" i="38"/>
  <c r="AW11" i="38" s="1"/>
  <c r="AK10" i="16" s="1"/>
  <c r="AQ15" i="38"/>
  <c r="AS15" i="38" s="1"/>
  <c r="AU15" i="38" s="1"/>
  <c r="AQ19" i="38"/>
  <c r="AS19" i="38" s="1"/>
  <c r="AU19" i="38" s="1"/>
  <c r="AQ20" i="38"/>
  <c r="AW20" i="38" s="1"/>
  <c r="AK19" i="16" s="1"/>
  <c r="AQ23" i="38"/>
  <c r="AS23" i="38" s="1"/>
  <c r="AU23" i="38" s="1"/>
  <c r="AQ24" i="38"/>
  <c r="AS24" i="38" s="1"/>
  <c r="AU24" i="38" s="1"/>
  <c r="AQ27" i="38"/>
  <c r="AS27" i="38" s="1"/>
  <c r="AU27" i="38" s="1"/>
  <c r="AQ28" i="38"/>
  <c r="AS28" i="38" s="1"/>
  <c r="AU28" i="38" s="1"/>
  <c r="AQ31" i="38"/>
  <c r="AS31" i="38" s="1"/>
  <c r="AU31" i="38" s="1"/>
  <c r="AQ32" i="38"/>
  <c r="AS32" i="38" s="1"/>
  <c r="AU32" i="38" s="1"/>
  <c r="AQ35" i="38"/>
  <c r="AS35" i="38" s="1"/>
  <c r="AU35" i="38" s="1"/>
  <c r="AQ36" i="38"/>
  <c r="AS36" i="38" s="1"/>
  <c r="AU36" i="38" s="1"/>
  <c r="AQ39" i="38"/>
  <c r="AW39" i="38" s="1"/>
  <c r="AK38" i="16" s="1"/>
  <c r="AQ44" i="38"/>
  <c r="AS44" i="38" s="1"/>
  <c r="AU44" i="38" s="1"/>
  <c r="AQ48" i="38"/>
  <c r="AS48" i="38" s="1"/>
  <c r="AU48" i="38" s="1"/>
  <c r="AQ52" i="38"/>
  <c r="AW52" i="38" s="1"/>
  <c r="AK51" i="16" s="1"/>
  <c r="AQ56" i="38"/>
  <c r="AS56" i="38" s="1"/>
  <c r="AU56" i="38" s="1"/>
  <c r="AQ60" i="38"/>
  <c r="AS60" i="38" s="1"/>
  <c r="AU60" i="38" s="1"/>
  <c r="AQ64" i="38"/>
  <c r="AS64" i="38" s="1"/>
  <c r="AU64" i="38" s="1"/>
  <c r="AQ68" i="38"/>
  <c r="AW68" i="38" s="1"/>
  <c r="AK67" i="16" s="1"/>
  <c r="AQ72" i="38"/>
  <c r="AS72" i="38" s="1"/>
  <c r="AU72" i="38" s="1"/>
  <c r="AQ76" i="38"/>
  <c r="AS76" i="38" s="1"/>
  <c r="AU76" i="38" s="1"/>
  <c r="AQ80" i="38"/>
  <c r="AW80" i="38" s="1"/>
  <c r="AK79" i="16" s="1"/>
  <c r="AQ6" i="38"/>
  <c r="AS6" i="38" s="1"/>
  <c r="AU6" i="38" s="1"/>
  <c r="AQ10" i="38"/>
  <c r="AW10" i="38" s="1"/>
  <c r="AK9" i="16" s="1"/>
  <c r="AQ14" i="38"/>
  <c r="AS14" i="38" s="1"/>
  <c r="AU14" i="38" s="1"/>
  <c r="AQ18" i="38"/>
  <c r="AS18" i="38" s="1"/>
  <c r="AU18" i="38" s="1"/>
  <c r="AQ22" i="38"/>
  <c r="AW22" i="38" s="1"/>
  <c r="AK21" i="16" s="1"/>
  <c r="AQ26" i="38"/>
  <c r="AW26" i="38" s="1"/>
  <c r="AK25" i="16" s="1"/>
  <c r="AQ30" i="38"/>
  <c r="AS30" i="38" s="1"/>
  <c r="AU30" i="38" s="1"/>
  <c r="AQ34" i="38"/>
  <c r="AW34" i="38" s="1"/>
  <c r="AK33" i="16" s="1"/>
  <c r="AQ38" i="38"/>
  <c r="AW38" i="38" s="1"/>
  <c r="AK37" i="16" s="1"/>
  <c r="AQ46" i="38"/>
  <c r="AW46" i="38" s="1"/>
  <c r="AK45" i="16" s="1"/>
  <c r="AQ50" i="38"/>
  <c r="AW50" i="38" s="1"/>
  <c r="AK49" i="16" s="1"/>
  <c r="AQ54" i="38"/>
  <c r="AW54" i="38" s="1"/>
  <c r="AK53" i="16" s="1"/>
  <c r="AQ58" i="38"/>
  <c r="AW58" i="38" s="1"/>
  <c r="AK57" i="16" s="1"/>
  <c r="AQ62" i="38"/>
  <c r="AW62" i="38" s="1"/>
  <c r="AK61" i="16" s="1"/>
  <c r="AQ66" i="38"/>
  <c r="AW66" i="38" s="1"/>
  <c r="AK65" i="16" s="1"/>
  <c r="AQ70" i="38"/>
  <c r="AW70" i="38" s="1"/>
  <c r="AK69" i="16" s="1"/>
  <c r="AQ74" i="38"/>
  <c r="AW74" i="38" s="1"/>
  <c r="AK73" i="16" s="1"/>
  <c r="AQ78" i="38"/>
  <c r="AW78" i="38" s="1"/>
  <c r="AK77" i="16" s="1"/>
  <c r="AQ82" i="38"/>
  <c r="AW82" i="38" s="1"/>
  <c r="AK81" i="16" s="1"/>
  <c r="AQ86" i="38"/>
  <c r="AW86" i="38" s="1"/>
  <c r="AK85" i="16" s="1"/>
  <c r="AW6" i="38"/>
  <c r="AK5" i="16" s="1"/>
  <c r="AW30" i="38"/>
  <c r="AK29" i="16" s="1"/>
  <c r="AW88" i="38"/>
  <c r="AK87" i="16" s="1"/>
  <c r="AS12" i="38"/>
  <c r="AU12" i="38" s="1"/>
  <c r="AW16" i="38"/>
  <c r="AK15" i="16" s="1"/>
  <c r="AW44" i="38"/>
  <c r="AK43" i="16" s="1"/>
  <c r="AW48" i="38"/>
  <c r="AK47" i="16" s="1"/>
  <c r="AW64" i="38"/>
  <c r="AK63" i="16" s="1"/>
  <c r="AS80" i="38"/>
  <c r="AU80" i="38" s="1"/>
  <c r="AW91" i="38"/>
  <c r="AK90" i="16" s="1"/>
  <c r="AQ5" i="38"/>
  <c r="AQ9" i="38"/>
  <c r="AQ13" i="38"/>
  <c r="AQ17" i="38"/>
  <c r="AQ21" i="38"/>
  <c r="AW24" i="38"/>
  <c r="AK23" i="16" s="1"/>
  <c r="AQ25" i="38"/>
  <c r="AQ29" i="38"/>
  <c r="AW32" i="38"/>
  <c r="AK31" i="16" s="1"/>
  <c r="AQ33" i="38"/>
  <c r="AQ37" i="38"/>
  <c r="AW42" i="38"/>
  <c r="AK41" i="16" s="1"/>
  <c r="AW43" i="38"/>
  <c r="AK42" i="16" s="1"/>
  <c r="AS71" i="38"/>
  <c r="AU71" i="38" s="1"/>
  <c r="AW75" i="38"/>
  <c r="AK74" i="16" s="1"/>
  <c r="AW19" i="38"/>
  <c r="AK18" i="16" s="1"/>
  <c r="AW35" i="38"/>
  <c r="AK34" i="16" s="1"/>
  <c r="AW89" i="38"/>
  <c r="AK88" i="16" s="1"/>
  <c r="AQ41" i="38"/>
  <c r="AS54" i="38"/>
  <c r="AU54" i="38" s="1"/>
  <c r="AS82" i="38"/>
  <c r="AU82" i="38" s="1"/>
  <c r="AS86" i="38"/>
  <c r="AU86" i="38" s="1"/>
  <c r="AP93" i="37"/>
  <c r="AR69" i="37"/>
  <c r="AQ75" i="37"/>
  <c r="AW75" i="37" s="1"/>
  <c r="AI74" i="16" s="1"/>
  <c r="AQ79" i="37"/>
  <c r="AR80" i="37"/>
  <c r="AQ83" i="37"/>
  <c r="AR84" i="37"/>
  <c r="AX84" i="37" s="1"/>
  <c r="AJ83" i="16" s="1"/>
  <c r="AQ87" i="37"/>
  <c r="AR88" i="37"/>
  <c r="AR92" i="37"/>
  <c r="AX92" i="37" s="1"/>
  <c r="AJ91" i="16" s="1"/>
  <c r="AQ5" i="37"/>
  <c r="AW5" i="37" s="1"/>
  <c r="AI4" i="16" s="1"/>
  <c r="AQ9" i="37"/>
  <c r="AQ13" i="37"/>
  <c r="AQ17" i="37"/>
  <c r="AW17" i="37" s="1"/>
  <c r="AI16" i="16" s="1"/>
  <c r="AQ21" i="37"/>
  <c r="AW21" i="37" s="1"/>
  <c r="AI20" i="16" s="1"/>
  <c r="AQ25" i="37"/>
  <c r="AR27" i="37"/>
  <c r="AQ37" i="37"/>
  <c r="AW37" i="37" s="1"/>
  <c r="AI36" i="16" s="1"/>
  <c r="AL93" i="37"/>
  <c r="AR8" i="37"/>
  <c r="AR12" i="37"/>
  <c r="AX12" i="37" s="1"/>
  <c r="AJ11" i="16" s="1"/>
  <c r="AR16" i="37"/>
  <c r="AT16" i="37" s="1"/>
  <c r="AV16" i="37" s="1"/>
  <c r="AR20" i="37"/>
  <c r="AT20" i="37" s="1"/>
  <c r="AV20" i="37" s="1"/>
  <c r="AR24" i="37"/>
  <c r="AQ41" i="37"/>
  <c r="AW41" i="37" s="1"/>
  <c r="AI40" i="16" s="1"/>
  <c r="AM93" i="37"/>
  <c r="AR25" i="37"/>
  <c r="AX25" i="37" s="1"/>
  <c r="AJ24" i="16" s="1"/>
  <c r="AQ28" i="37"/>
  <c r="AQ34" i="37"/>
  <c r="AW34" i="37" s="1"/>
  <c r="AI33" i="16" s="1"/>
  <c r="AR48" i="37"/>
  <c r="AX48" i="37" s="1"/>
  <c r="AJ47" i="16" s="1"/>
  <c r="AQ60" i="37"/>
  <c r="AS60" i="37" s="1"/>
  <c r="AU60" i="37" s="1"/>
  <c r="AR62" i="37"/>
  <c r="AQ67" i="37"/>
  <c r="AQ47" i="37"/>
  <c r="AW47" i="37" s="1"/>
  <c r="AI46" i="16" s="1"/>
  <c r="AN93" i="37"/>
  <c r="AR28" i="37"/>
  <c r="AQ29" i="37"/>
  <c r="AR31" i="37"/>
  <c r="AX31" i="37" s="1"/>
  <c r="AJ30" i="16" s="1"/>
  <c r="AQ49" i="37"/>
  <c r="AS49" i="37" s="1"/>
  <c r="AU49" i="37" s="1"/>
  <c r="AQ54" i="37"/>
  <c r="AQ56" i="37"/>
  <c r="AR58" i="37"/>
  <c r="AX58" i="37" s="1"/>
  <c r="AJ57" i="16" s="1"/>
  <c r="AQ61" i="37"/>
  <c r="AW61" i="37" s="1"/>
  <c r="AI60" i="16" s="1"/>
  <c r="AQ63" i="37"/>
  <c r="AR63" i="37"/>
  <c r="AR66" i="37"/>
  <c r="AR67" i="37"/>
  <c r="AX67" i="37" s="1"/>
  <c r="AJ66" i="16" s="1"/>
  <c r="AQ68" i="37"/>
  <c r="AR70" i="37"/>
  <c r="AQ71" i="37"/>
  <c r="AW71" i="37" s="1"/>
  <c r="AI70" i="16" s="1"/>
  <c r="AR74" i="37"/>
  <c r="AX74" i="37" s="1"/>
  <c r="AJ73" i="16" s="1"/>
  <c r="AR78" i="37"/>
  <c r="AR82" i="37"/>
  <c r="AR86" i="37"/>
  <c r="AX86" i="37" s="1"/>
  <c r="AJ85" i="16" s="1"/>
  <c r="AR90" i="37"/>
  <c r="AX90" i="37" s="1"/>
  <c r="AJ89" i="16" s="1"/>
  <c r="AQ91" i="37"/>
  <c r="AR7" i="37"/>
  <c r="AQ8" i="37"/>
  <c r="AW8" i="37" s="1"/>
  <c r="AI7" i="16" s="1"/>
  <c r="AR11" i="37"/>
  <c r="AX11" i="37" s="1"/>
  <c r="AJ10" i="16" s="1"/>
  <c r="AQ12" i="37"/>
  <c r="AR15" i="37"/>
  <c r="AQ16" i="37"/>
  <c r="AW16" i="37" s="1"/>
  <c r="AI15" i="16" s="1"/>
  <c r="AR19" i="37"/>
  <c r="AX19" i="37" s="1"/>
  <c r="AJ18" i="16" s="1"/>
  <c r="AQ20" i="37"/>
  <c r="AR23" i="37"/>
  <c r="AQ24" i="37"/>
  <c r="AW24" i="37" s="1"/>
  <c r="AI23" i="16" s="1"/>
  <c r="AQ30" i="37"/>
  <c r="AQ32" i="37"/>
  <c r="AR35" i="37"/>
  <c r="AQ36" i="37"/>
  <c r="AW36" i="37" s="1"/>
  <c r="AI35" i="16" s="1"/>
  <c r="AR39" i="37"/>
  <c r="AX39" i="37" s="1"/>
  <c r="AJ38" i="16" s="1"/>
  <c r="AQ40" i="37"/>
  <c r="AQ44" i="37"/>
  <c r="AR49" i="37"/>
  <c r="AT49" i="37" s="1"/>
  <c r="AV49" i="37" s="1"/>
  <c r="AQ52" i="37"/>
  <c r="AS52" i="37" s="1"/>
  <c r="AU52" i="37" s="1"/>
  <c r="AR54" i="37"/>
  <c r="AQ66" i="37"/>
  <c r="AR68" i="37"/>
  <c r="AX68" i="37" s="1"/>
  <c r="AJ67" i="16" s="1"/>
  <c r="AR71" i="37"/>
  <c r="AT71" i="37" s="1"/>
  <c r="AV71" i="37" s="1"/>
  <c r="AQ72" i="37"/>
  <c r="AR75" i="37"/>
  <c r="AQ76" i="37"/>
  <c r="AW76" i="37" s="1"/>
  <c r="AI75" i="16" s="1"/>
  <c r="AR79" i="37"/>
  <c r="AX79" i="37" s="1"/>
  <c r="AJ78" i="16" s="1"/>
  <c r="AQ80" i="37"/>
  <c r="AR83" i="37"/>
  <c r="AQ84" i="37"/>
  <c r="AW84" i="37" s="1"/>
  <c r="AI83" i="16" s="1"/>
  <c r="AR87" i="37"/>
  <c r="AX87" i="37" s="1"/>
  <c r="AJ86" i="16" s="1"/>
  <c r="AQ88" i="37"/>
  <c r="AR91" i="37"/>
  <c r="AQ92" i="37"/>
  <c r="AW92" i="37" s="1"/>
  <c r="AI91" i="16" s="1"/>
  <c r="AR26" i="37"/>
  <c r="AX26" i="37" s="1"/>
  <c r="AJ25" i="16" s="1"/>
  <c r="AQ58" i="37"/>
  <c r="AR64" i="37"/>
  <c r="AX64" i="37" s="1"/>
  <c r="AJ63" i="16" s="1"/>
  <c r="AQ65" i="37"/>
  <c r="AS65" i="37" s="1"/>
  <c r="AU65" i="37" s="1"/>
  <c r="AR43" i="37"/>
  <c r="AX43" i="37" s="1"/>
  <c r="AJ42" i="16" s="1"/>
  <c r="AR50" i="37"/>
  <c r="AQ51" i="37"/>
  <c r="AQ57" i="37"/>
  <c r="AW57" i="37" s="1"/>
  <c r="AI56" i="16" s="1"/>
  <c r="AQ59" i="37"/>
  <c r="AS59" i="37" s="1"/>
  <c r="AU59" i="37" s="1"/>
  <c r="AR59" i="37"/>
  <c r="AX8" i="37"/>
  <c r="AJ7" i="16" s="1"/>
  <c r="AT8" i="37"/>
  <c r="AV8" i="37" s="1"/>
  <c r="AT12" i="37"/>
  <c r="AV12" i="37" s="1"/>
  <c r="AX24" i="37"/>
  <c r="AJ23" i="16" s="1"/>
  <c r="AT24" i="37"/>
  <c r="AV24" i="37" s="1"/>
  <c r="AX27" i="37"/>
  <c r="AJ26" i="16" s="1"/>
  <c r="AT27" i="37"/>
  <c r="AV27" i="37" s="1"/>
  <c r="AR5" i="37"/>
  <c r="AQ6" i="37"/>
  <c r="AR9" i="37"/>
  <c r="AQ10" i="37"/>
  <c r="AR13" i="37"/>
  <c r="AQ14" i="37"/>
  <c r="AR17" i="37"/>
  <c r="AQ18" i="37"/>
  <c r="AR21" i="37"/>
  <c r="AQ22" i="37"/>
  <c r="AW28" i="37"/>
  <c r="AI27" i="16" s="1"/>
  <c r="AS28" i="37"/>
  <c r="AU28" i="37" s="1"/>
  <c r="AW9" i="37"/>
  <c r="AI8" i="16" s="1"/>
  <c r="AS9" i="37"/>
  <c r="AU9" i="37" s="1"/>
  <c r="AW13" i="37"/>
  <c r="AI12" i="16" s="1"/>
  <c r="AS13" i="37"/>
  <c r="AU13" i="37" s="1"/>
  <c r="AS25" i="37"/>
  <c r="AU25" i="37" s="1"/>
  <c r="AW25" i="37"/>
  <c r="AI24" i="16" s="1"/>
  <c r="AR6" i="37"/>
  <c r="AQ7" i="37"/>
  <c r="AR10" i="37"/>
  <c r="AQ11" i="37"/>
  <c r="AR14" i="37"/>
  <c r="AQ15" i="37"/>
  <c r="AR18" i="37"/>
  <c r="AQ19" i="37"/>
  <c r="AR22" i="37"/>
  <c r="AQ23" i="37"/>
  <c r="AQ26" i="37"/>
  <c r="AX28" i="37"/>
  <c r="AJ27" i="16" s="1"/>
  <c r="AT28" i="37"/>
  <c r="AV28" i="37" s="1"/>
  <c r="AW29" i="37"/>
  <c r="AI28" i="16" s="1"/>
  <c r="AS29" i="37"/>
  <c r="AU29" i="37" s="1"/>
  <c r="AX7" i="37"/>
  <c r="AJ6" i="16" s="1"/>
  <c r="AT7" i="37"/>
  <c r="AV7" i="37" s="1"/>
  <c r="AW12" i="37"/>
  <c r="AI11" i="16" s="1"/>
  <c r="AS12" i="37"/>
  <c r="AU12" i="37" s="1"/>
  <c r="AX15" i="37"/>
  <c r="AJ14" i="16" s="1"/>
  <c r="AT15" i="37"/>
  <c r="AV15" i="37" s="1"/>
  <c r="AW20" i="37"/>
  <c r="AI19" i="16" s="1"/>
  <c r="AS20" i="37"/>
  <c r="AU20" i="37" s="1"/>
  <c r="AX23" i="37"/>
  <c r="AJ22" i="16" s="1"/>
  <c r="AT23" i="37"/>
  <c r="AV23" i="37" s="1"/>
  <c r="AW32" i="37"/>
  <c r="AI31" i="16" s="1"/>
  <c r="AS32" i="37"/>
  <c r="AU32" i="37" s="1"/>
  <c r="AX35" i="37"/>
  <c r="AJ34" i="16" s="1"/>
  <c r="AT35" i="37"/>
  <c r="AV35" i="37" s="1"/>
  <c r="AR29" i="37"/>
  <c r="AR30" i="37"/>
  <c r="AR33" i="37"/>
  <c r="AR34" i="37"/>
  <c r="AX36" i="37"/>
  <c r="AJ35" i="16" s="1"/>
  <c r="AT36" i="37"/>
  <c r="AV36" i="37" s="1"/>
  <c r="AX44" i="37"/>
  <c r="AJ43" i="16" s="1"/>
  <c r="AT44" i="37"/>
  <c r="AV44" i="37" s="1"/>
  <c r="AW45" i="37"/>
  <c r="AI44" i="16" s="1"/>
  <c r="AS45" i="37"/>
  <c r="AU45" i="37" s="1"/>
  <c r="AQ50" i="37"/>
  <c r="AO93" i="37"/>
  <c r="AS34" i="37"/>
  <c r="AU34" i="37" s="1"/>
  <c r="AR37" i="37"/>
  <c r="AQ38" i="37"/>
  <c r="AR41" i="37"/>
  <c r="AQ42" i="37"/>
  <c r="AR45" i="37"/>
  <c r="AQ46" i="37"/>
  <c r="AX62" i="37"/>
  <c r="AJ61" i="16" s="1"/>
  <c r="AT62" i="37"/>
  <c r="AV62" i="37" s="1"/>
  <c r="AR38" i="37"/>
  <c r="AQ39" i="37"/>
  <c r="AR42" i="37"/>
  <c r="AQ43" i="37"/>
  <c r="AR46" i="37"/>
  <c r="AW56" i="37"/>
  <c r="AI55" i="16" s="1"/>
  <c r="AS56" i="37"/>
  <c r="AU56" i="37" s="1"/>
  <c r="AT58" i="37"/>
  <c r="AV58" i="37" s="1"/>
  <c r="AW63" i="37"/>
  <c r="AI62" i="16" s="1"/>
  <c r="AS63" i="37"/>
  <c r="AU63" i="37" s="1"/>
  <c r="AQ27" i="37"/>
  <c r="AQ31" i="37"/>
  <c r="AQ35" i="37"/>
  <c r="AW40" i="37"/>
  <c r="AI39" i="16" s="1"/>
  <c r="AS40" i="37"/>
  <c r="AU40" i="37" s="1"/>
  <c r="AW44" i="37"/>
  <c r="AI43" i="16" s="1"/>
  <c r="AS44" i="37"/>
  <c r="AU44" i="37" s="1"/>
  <c r="AX50" i="37"/>
  <c r="AJ49" i="16" s="1"/>
  <c r="AT50" i="37"/>
  <c r="AV50" i="37" s="1"/>
  <c r="AW51" i="37"/>
  <c r="AI50" i="16" s="1"/>
  <c r="AS51" i="37"/>
  <c r="AU51" i="37" s="1"/>
  <c r="AX54" i="37"/>
  <c r="AJ53" i="16" s="1"/>
  <c r="AT54" i="37"/>
  <c r="AV54" i="37" s="1"/>
  <c r="AW66" i="37"/>
  <c r="AI65" i="16" s="1"/>
  <c r="AS66" i="37"/>
  <c r="AU66" i="37" s="1"/>
  <c r="AR47" i="37"/>
  <c r="AR51" i="37"/>
  <c r="AR53" i="37"/>
  <c r="AR56" i="37"/>
  <c r="AR57" i="37"/>
  <c r="AR60" i="37"/>
  <c r="AR61" i="37"/>
  <c r="AR65" i="37"/>
  <c r="AX69" i="37"/>
  <c r="AJ68" i="16" s="1"/>
  <c r="AT69" i="37"/>
  <c r="AV69" i="37" s="1"/>
  <c r="AR72" i="37"/>
  <c r="AR76" i="37"/>
  <c r="AW79" i="37"/>
  <c r="AI78" i="16" s="1"/>
  <c r="AS79" i="37"/>
  <c r="AU79" i="37" s="1"/>
  <c r="AX80" i="37"/>
  <c r="AJ79" i="16" s="1"/>
  <c r="AT80" i="37"/>
  <c r="AV80" i="37" s="1"/>
  <c r="AW83" i="37"/>
  <c r="AI82" i="16" s="1"/>
  <c r="AS83" i="37"/>
  <c r="AU83" i="37" s="1"/>
  <c r="AW87" i="37"/>
  <c r="AI86" i="16" s="1"/>
  <c r="AS87" i="37"/>
  <c r="AU87" i="37" s="1"/>
  <c r="AX88" i="37"/>
  <c r="AJ87" i="16" s="1"/>
  <c r="AT88" i="37"/>
  <c r="AV88" i="37" s="1"/>
  <c r="AT92" i="37"/>
  <c r="AV92" i="37" s="1"/>
  <c r="AS53" i="37"/>
  <c r="AU53" i="37" s="1"/>
  <c r="AT64" i="37"/>
  <c r="AV64" i="37" s="1"/>
  <c r="AW67" i="37"/>
  <c r="AI66" i="16" s="1"/>
  <c r="AS67" i="37"/>
  <c r="AU67" i="37" s="1"/>
  <c r="AR73" i="37"/>
  <c r="AR77" i="37"/>
  <c r="AR81" i="37"/>
  <c r="AR85" i="37"/>
  <c r="AR89" i="37"/>
  <c r="AW68" i="37"/>
  <c r="AI67" i="16" s="1"/>
  <c r="AS68" i="37"/>
  <c r="AU68" i="37" s="1"/>
  <c r="AX70" i="37"/>
  <c r="AJ69" i="16" s="1"/>
  <c r="AT70" i="37"/>
  <c r="AV70" i="37" s="1"/>
  <c r="AS71" i="37"/>
  <c r="AU71" i="37" s="1"/>
  <c r="AX78" i="37"/>
  <c r="AJ77" i="16" s="1"/>
  <c r="AT78" i="37"/>
  <c r="AV78" i="37" s="1"/>
  <c r="AX82" i="37"/>
  <c r="AJ81" i="16" s="1"/>
  <c r="AT82" i="37"/>
  <c r="AV82" i="37" s="1"/>
  <c r="AW91" i="37"/>
  <c r="AI90" i="16" s="1"/>
  <c r="AS91" i="37"/>
  <c r="AU91" i="37" s="1"/>
  <c r="AW54" i="37"/>
  <c r="AI53" i="16" s="1"/>
  <c r="AS54" i="37"/>
  <c r="AU54" i="37" s="1"/>
  <c r="AX55" i="37"/>
  <c r="AJ54" i="16" s="1"/>
  <c r="AT55" i="37"/>
  <c r="AV55" i="37" s="1"/>
  <c r="AW58" i="37"/>
  <c r="AI57" i="16" s="1"/>
  <c r="AS58" i="37"/>
  <c r="AU58" i="37" s="1"/>
  <c r="AX59" i="37"/>
  <c r="AJ58" i="16" s="1"/>
  <c r="AT59" i="37"/>
  <c r="AV59" i="37" s="1"/>
  <c r="AW62" i="37"/>
  <c r="AI61" i="16" s="1"/>
  <c r="AS62" i="37"/>
  <c r="AU62" i="37" s="1"/>
  <c r="AX63" i="37"/>
  <c r="AJ62" i="16" s="1"/>
  <c r="AT63" i="37"/>
  <c r="AV63" i="37" s="1"/>
  <c r="AW72" i="37"/>
  <c r="AI71" i="16" s="1"/>
  <c r="AS72" i="37"/>
  <c r="AU72" i="37" s="1"/>
  <c r="AX75" i="37"/>
  <c r="AJ74" i="16" s="1"/>
  <c r="AT75" i="37"/>
  <c r="AV75" i="37" s="1"/>
  <c r="AW80" i="37"/>
  <c r="AI79" i="16" s="1"/>
  <c r="AS80" i="37"/>
  <c r="AU80" i="37" s="1"/>
  <c r="AX83" i="37"/>
  <c r="AJ82" i="16" s="1"/>
  <c r="AT83" i="37"/>
  <c r="AV83" i="37" s="1"/>
  <c r="AS84" i="37"/>
  <c r="AU84" i="37" s="1"/>
  <c r="AW88" i="37"/>
  <c r="AI87" i="16" s="1"/>
  <c r="AS88" i="37"/>
  <c r="AU88" i="37" s="1"/>
  <c r="AX91" i="37"/>
  <c r="AJ90" i="16" s="1"/>
  <c r="AT91" i="37"/>
  <c r="AV91" i="37" s="1"/>
  <c r="AQ69" i="37"/>
  <c r="AQ70" i="37"/>
  <c r="AQ73" i="37"/>
  <c r="AQ74" i="37"/>
  <c r="AQ77" i="37"/>
  <c r="AQ78" i="37"/>
  <c r="AQ81" i="37"/>
  <c r="AQ82" i="37"/>
  <c r="AQ85" i="37"/>
  <c r="AQ86" i="37"/>
  <c r="AQ89" i="37"/>
  <c r="AQ90" i="37"/>
  <c r="AS30" i="40" l="1"/>
  <c r="AU30" i="40" s="1"/>
  <c r="AW30" i="40"/>
  <c r="AN29" i="16" s="1"/>
  <c r="AS29" i="39"/>
  <c r="AU29" i="39" s="1"/>
  <c r="AW29" i="39"/>
  <c r="AL28" i="16" s="1"/>
  <c r="AX52" i="37"/>
  <c r="AJ51" i="16" s="1"/>
  <c r="AT52" i="37"/>
  <c r="AV52" i="37" s="1"/>
  <c r="AW64" i="37"/>
  <c r="AI63" i="16" s="1"/>
  <c r="AS64" i="37"/>
  <c r="AU64" i="37" s="1"/>
  <c r="AW48" i="37"/>
  <c r="AI47" i="16" s="1"/>
  <c r="AS48" i="37"/>
  <c r="AU48" i="37" s="1"/>
  <c r="AW47" i="39"/>
  <c r="AL46" i="16" s="1"/>
  <c r="AS47" i="39"/>
  <c r="AU47" i="39" s="1"/>
  <c r="AS55" i="37"/>
  <c r="AU55" i="37" s="1"/>
  <c r="AW55" i="37"/>
  <c r="AI54" i="16" s="1"/>
  <c r="AX27" i="40"/>
  <c r="AO26" i="16" s="1"/>
  <c r="AT27" i="40"/>
  <c r="AV27" i="40" s="1"/>
  <c r="AW69" i="39"/>
  <c r="AL68" i="16" s="1"/>
  <c r="AS69" i="39"/>
  <c r="AU69" i="39" s="1"/>
  <c r="AX40" i="37"/>
  <c r="AJ39" i="16" s="1"/>
  <c r="AT40" i="37"/>
  <c r="AV40" i="37" s="1"/>
  <c r="AH93" i="40"/>
  <c r="AS66" i="38"/>
  <c r="AU66" i="38" s="1"/>
  <c r="AW15" i="38"/>
  <c r="AK14" i="16" s="1"/>
  <c r="AW60" i="38"/>
  <c r="AK59" i="16" s="1"/>
  <c r="AW8" i="38"/>
  <c r="AK7" i="16" s="1"/>
  <c r="AW14" i="38"/>
  <c r="AK13" i="16" s="1"/>
  <c r="AW92" i="39"/>
  <c r="AL91" i="16" s="1"/>
  <c r="AW67" i="39"/>
  <c r="AL66" i="16" s="1"/>
  <c r="AW51" i="39"/>
  <c r="AL50" i="16" s="1"/>
  <c r="AS15" i="39"/>
  <c r="AU15" i="39" s="1"/>
  <c r="AW38" i="39"/>
  <c r="AL37" i="16" s="1"/>
  <c r="AS30" i="39"/>
  <c r="AU30" i="39" s="1"/>
  <c r="AW80" i="40"/>
  <c r="AN79" i="16" s="1"/>
  <c r="AX32" i="40"/>
  <c r="AO31" i="16" s="1"/>
  <c r="AS87" i="45"/>
  <c r="AU87" i="45" s="1"/>
  <c r="AS43" i="45"/>
  <c r="AU43" i="45" s="1"/>
  <c r="AT33" i="45"/>
  <c r="AV33" i="45" s="1"/>
  <c r="AS44" i="45"/>
  <c r="AU44" i="45" s="1"/>
  <c r="AT38" i="45"/>
  <c r="AV38" i="45" s="1"/>
  <c r="AT25" i="45"/>
  <c r="AV25" i="45" s="1"/>
  <c r="AQ33" i="37"/>
  <c r="AR17" i="40"/>
  <c r="AR32" i="37"/>
  <c r="AW45" i="38"/>
  <c r="AK44" i="16" s="1"/>
  <c r="AS59" i="38"/>
  <c r="AU59" i="38" s="1"/>
  <c r="AW76" i="38"/>
  <c r="AK75" i="16" s="1"/>
  <c r="AT90" i="39"/>
  <c r="AV90" i="39" s="1"/>
  <c r="AS77" i="39"/>
  <c r="AU77" i="39" s="1"/>
  <c r="AT78" i="39"/>
  <c r="AV78" i="39" s="1"/>
  <c r="AW11" i="39"/>
  <c r="AL10" i="16" s="1"/>
  <c r="AX10" i="39"/>
  <c r="AM9" i="16" s="1"/>
  <c r="AX58" i="40"/>
  <c r="AO57" i="16" s="1"/>
  <c r="AX33" i="40"/>
  <c r="AO32" i="16" s="1"/>
  <c r="AS27" i="40"/>
  <c r="AU27" i="40" s="1"/>
  <c r="AS35" i="41"/>
  <c r="AU35" i="41" s="1"/>
  <c r="AW33" i="41"/>
  <c r="AP32" i="16" s="1"/>
  <c r="AT75" i="42"/>
  <c r="AV75" i="42" s="1"/>
  <c r="AW11" i="42"/>
  <c r="AQ10" i="16" s="1"/>
  <c r="AX8" i="42"/>
  <c r="AR7" i="16" s="1"/>
  <c r="AT72" i="43"/>
  <c r="AV72" i="43" s="1"/>
  <c r="AT21" i="43"/>
  <c r="AV21" i="43" s="1"/>
  <c r="AS29" i="44"/>
  <c r="AU29" i="44" s="1"/>
  <c r="AT55" i="45"/>
  <c r="AV55" i="45" s="1"/>
  <c r="AX73" i="45"/>
  <c r="AW72" i="16" s="1"/>
  <c r="AS55" i="45"/>
  <c r="AU55" i="45" s="1"/>
  <c r="AW62" i="45"/>
  <c r="AV61" i="16" s="1"/>
  <c r="AX26" i="45"/>
  <c r="AW25" i="16" s="1"/>
  <c r="AT14" i="45"/>
  <c r="AV14" i="45" s="1"/>
  <c r="AW34" i="45"/>
  <c r="AV33" i="16" s="1"/>
  <c r="AX20" i="37"/>
  <c r="AJ19" i="16" s="1"/>
  <c r="AT74" i="37"/>
  <c r="AV74" i="37" s="1"/>
  <c r="AS50" i="38"/>
  <c r="AU50" i="38" s="1"/>
  <c r="AW18" i="39"/>
  <c r="AL17" i="16" s="1"/>
  <c r="AX67" i="40"/>
  <c r="AO66" i="16" s="1"/>
  <c r="AT22" i="40"/>
  <c r="AV22" i="40" s="1"/>
  <c r="AS29" i="40"/>
  <c r="AU29" i="40" s="1"/>
  <c r="AX8" i="40"/>
  <c r="AO7" i="16" s="1"/>
  <c r="AW46" i="41"/>
  <c r="AP45" i="16" s="1"/>
  <c r="AX88" i="42"/>
  <c r="AR87" i="16" s="1"/>
  <c r="AW57" i="42"/>
  <c r="AQ56" i="16" s="1"/>
  <c r="AS30" i="42"/>
  <c r="AU30" i="42" s="1"/>
  <c r="AS45" i="43"/>
  <c r="AU45" i="43" s="1"/>
  <c r="AT67" i="45"/>
  <c r="AV67" i="45" s="1"/>
  <c r="AS58" i="45"/>
  <c r="AU58" i="45" s="1"/>
  <c r="AS90" i="45"/>
  <c r="AU90" i="45" s="1"/>
  <c r="AS83" i="45"/>
  <c r="AU83" i="45" s="1"/>
  <c r="AS48" i="45"/>
  <c r="AU48" i="45" s="1"/>
  <c r="AT56" i="45"/>
  <c r="AV56" i="45" s="1"/>
  <c r="AT35" i="45"/>
  <c r="AV35" i="45" s="1"/>
  <c r="AS47" i="45"/>
  <c r="AU47" i="45" s="1"/>
  <c r="AT43" i="45"/>
  <c r="AV43" i="45" s="1"/>
  <c r="AS70" i="45"/>
  <c r="AU70" i="45" s="1"/>
  <c r="AX10" i="45"/>
  <c r="AW9" i="16" s="1"/>
  <c r="AT83" i="45"/>
  <c r="AV83" i="45" s="1"/>
  <c r="AW6" i="44"/>
  <c r="AU5" i="16" s="1"/>
  <c r="AS62" i="44"/>
  <c r="AU62" i="44" s="1"/>
  <c r="AW47" i="44"/>
  <c r="AU46" i="16" s="1"/>
  <c r="AS79" i="44"/>
  <c r="AU79" i="44" s="1"/>
  <c r="AS68" i="42"/>
  <c r="AU68" i="42" s="1"/>
  <c r="AX37" i="42"/>
  <c r="AR36" i="16" s="1"/>
  <c r="AT41" i="42"/>
  <c r="AV41" i="42" s="1"/>
  <c r="AW21" i="42"/>
  <c r="AQ20" i="16" s="1"/>
  <c r="AW17" i="42"/>
  <c r="AQ16" i="16" s="1"/>
  <c r="AS59" i="45"/>
  <c r="AU59" i="45" s="1"/>
  <c r="AT32" i="45"/>
  <c r="AV32" i="45" s="1"/>
  <c r="AS63" i="44"/>
  <c r="AU63" i="44" s="1"/>
  <c r="AS38" i="44"/>
  <c r="AU38" i="44" s="1"/>
  <c r="AW72" i="44"/>
  <c r="AU71" i="16" s="1"/>
  <c r="AS66" i="44"/>
  <c r="AU66" i="44" s="1"/>
  <c r="AW91" i="44"/>
  <c r="AU90" i="16" s="1"/>
  <c r="AS42" i="44"/>
  <c r="AU42" i="44" s="1"/>
  <c r="AW22" i="44"/>
  <c r="AU21" i="16" s="1"/>
  <c r="AX75" i="43"/>
  <c r="AT74" i="16" s="1"/>
  <c r="AX62" i="43"/>
  <c r="AT61" i="16" s="1"/>
  <c r="AT34" i="43"/>
  <c r="AV34" i="43" s="1"/>
  <c r="AT88" i="43"/>
  <c r="AV88" i="43" s="1"/>
  <c r="AS26" i="43"/>
  <c r="AU26" i="43" s="1"/>
  <c r="AS7" i="43"/>
  <c r="AU7" i="43" s="1"/>
  <c r="AX83" i="43"/>
  <c r="AT82" i="16" s="1"/>
  <c r="AT80" i="43"/>
  <c r="AV80" i="43" s="1"/>
  <c r="AT58" i="43"/>
  <c r="AV58" i="43" s="1"/>
  <c r="AT42" i="43"/>
  <c r="AV42" i="43" s="1"/>
  <c r="AX39" i="43"/>
  <c r="AT38" i="16" s="1"/>
  <c r="AX27" i="43"/>
  <c r="AT26" i="16" s="1"/>
  <c r="AX48" i="43"/>
  <c r="AT47" i="16" s="1"/>
  <c r="AW19" i="43"/>
  <c r="AS18" i="16" s="1"/>
  <c r="AX91" i="43"/>
  <c r="AT90" i="16" s="1"/>
  <c r="AW61" i="43"/>
  <c r="AS60" i="16" s="1"/>
  <c r="AW36" i="43"/>
  <c r="AS35" i="16" s="1"/>
  <c r="AX91" i="42"/>
  <c r="AR90" i="16" s="1"/>
  <c r="AT73" i="42"/>
  <c r="AV73" i="42" s="1"/>
  <c r="AW53" i="42"/>
  <c r="AQ52" i="16" s="1"/>
  <c r="AT62" i="42"/>
  <c r="AV62" i="42" s="1"/>
  <c r="AX86" i="42"/>
  <c r="AR85" i="16" s="1"/>
  <c r="AX68" i="42"/>
  <c r="AR67" i="16" s="1"/>
  <c r="AT92" i="42"/>
  <c r="AV92" i="42" s="1"/>
  <c r="AS83" i="42"/>
  <c r="AU83" i="42" s="1"/>
  <c r="AS77" i="42"/>
  <c r="AU77" i="42" s="1"/>
  <c r="AT77" i="42"/>
  <c r="AV77" i="42" s="1"/>
  <c r="AS84" i="42"/>
  <c r="AU84" i="42" s="1"/>
  <c r="AS54" i="41"/>
  <c r="AU54" i="41" s="1"/>
  <c r="AS22" i="41"/>
  <c r="AU22" i="41" s="1"/>
  <c r="AS28" i="41"/>
  <c r="AU28" i="41" s="1"/>
  <c r="AS11" i="41"/>
  <c r="AU11" i="41" s="1"/>
  <c r="AS86" i="41"/>
  <c r="AU86" i="41" s="1"/>
  <c r="AW6" i="41"/>
  <c r="AP5" i="16" s="1"/>
  <c r="AS25" i="41"/>
  <c r="AU25" i="41" s="1"/>
  <c r="AS89" i="41"/>
  <c r="AU89" i="41" s="1"/>
  <c r="AS51" i="41"/>
  <c r="AU51" i="41" s="1"/>
  <c r="AS12" i="41"/>
  <c r="AU12" i="41" s="1"/>
  <c r="AT80" i="40"/>
  <c r="AV80" i="40" s="1"/>
  <c r="AW67" i="40"/>
  <c r="AN66" i="16" s="1"/>
  <c r="AT19" i="40"/>
  <c r="AV19" i="40" s="1"/>
  <c r="AT86" i="40"/>
  <c r="AV86" i="40" s="1"/>
  <c r="AT76" i="40"/>
  <c r="AV76" i="40" s="1"/>
  <c r="AX49" i="40"/>
  <c r="AO48" i="16" s="1"/>
  <c r="AT55" i="40"/>
  <c r="AV55" i="40" s="1"/>
  <c r="AX41" i="40"/>
  <c r="AO40" i="16" s="1"/>
  <c r="AS63" i="40"/>
  <c r="AU63" i="40" s="1"/>
  <c r="AT44" i="40"/>
  <c r="AV44" i="40" s="1"/>
  <c r="AT36" i="40"/>
  <c r="AV36" i="40" s="1"/>
  <c r="AX12" i="40"/>
  <c r="AO11" i="16" s="1"/>
  <c r="AW62" i="40"/>
  <c r="AN61" i="16" s="1"/>
  <c r="AW66" i="40"/>
  <c r="AN65" i="16" s="1"/>
  <c r="AW69" i="40"/>
  <c r="AN68" i="16" s="1"/>
  <c r="AW72" i="40"/>
  <c r="AN71" i="16" s="1"/>
  <c r="AT61" i="40"/>
  <c r="AV61" i="40" s="1"/>
  <c r="AX37" i="40"/>
  <c r="AO36" i="16" s="1"/>
  <c r="AW60" i="40"/>
  <c r="AN59" i="16" s="1"/>
  <c r="AW25" i="40"/>
  <c r="AN24" i="16" s="1"/>
  <c r="AW46" i="40"/>
  <c r="AN45" i="16" s="1"/>
  <c r="AX21" i="40"/>
  <c r="AO20" i="16" s="1"/>
  <c r="AS41" i="40"/>
  <c r="AU41" i="40" s="1"/>
  <c r="AW45" i="40"/>
  <c r="AN44" i="16" s="1"/>
  <c r="AS9" i="40"/>
  <c r="AU9" i="40" s="1"/>
  <c r="AW7" i="45"/>
  <c r="AV6" i="16" s="1"/>
  <c r="AS58" i="43"/>
  <c r="AU58" i="43" s="1"/>
  <c r="AT69" i="43"/>
  <c r="AV69" i="43" s="1"/>
  <c r="AS72" i="43"/>
  <c r="AU72" i="43" s="1"/>
  <c r="AS71" i="43"/>
  <c r="AU71" i="43" s="1"/>
  <c r="AS88" i="43"/>
  <c r="AU88" i="43" s="1"/>
  <c r="AW35" i="43"/>
  <c r="AS34" i="16" s="1"/>
  <c r="AT57" i="42"/>
  <c r="AV57" i="42" s="1"/>
  <c r="AW31" i="42"/>
  <c r="AQ30" i="16" s="1"/>
  <c r="AS35" i="42"/>
  <c r="AU35" i="42" s="1"/>
  <c r="AT14" i="42"/>
  <c r="AV14" i="42" s="1"/>
  <c r="AX55" i="39"/>
  <c r="AM54" i="16" s="1"/>
  <c r="AS16" i="39"/>
  <c r="AU16" i="39" s="1"/>
  <c r="AX91" i="39"/>
  <c r="AM90" i="16" s="1"/>
  <c r="AX71" i="39"/>
  <c r="AM70" i="16" s="1"/>
  <c r="AT50" i="39"/>
  <c r="AV50" i="39" s="1"/>
  <c r="AT42" i="39"/>
  <c r="AV42" i="39" s="1"/>
  <c r="AX12" i="39"/>
  <c r="AM11" i="16" s="1"/>
  <c r="AS24" i="39"/>
  <c r="AU24" i="39" s="1"/>
  <c r="AS10" i="39"/>
  <c r="AU10" i="39" s="1"/>
  <c r="AS41" i="39"/>
  <c r="AU41" i="39" s="1"/>
  <c r="AX70" i="39"/>
  <c r="AM69" i="16" s="1"/>
  <c r="AX20" i="39"/>
  <c r="AM19" i="16" s="1"/>
  <c r="AW57" i="39"/>
  <c r="AL56" i="16" s="1"/>
  <c r="AW21" i="39"/>
  <c r="AL20" i="16" s="1"/>
  <c r="AS50" i="39"/>
  <c r="AU50" i="39" s="1"/>
  <c r="AS89" i="39"/>
  <c r="AU89" i="39" s="1"/>
  <c r="AS55" i="39"/>
  <c r="AU55" i="39" s="1"/>
  <c r="AS84" i="39"/>
  <c r="AU84" i="39" s="1"/>
  <c r="AW18" i="38"/>
  <c r="AK17" i="16" s="1"/>
  <c r="AT84" i="37"/>
  <c r="AV84" i="37" s="1"/>
  <c r="AW59" i="37"/>
  <c r="AI58" i="16" s="1"/>
  <c r="AT25" i="37"/>
  <c r="AV25" i="37" s="1"/>
  <c r="AW48" i="44"/>
  <c r="AU47" i="16" s="1"/>
  <c r="AW30" i="43"/>
  <c r="AS29" i="16" s="1"/>
  <c r="AX76" i="43"/>
  <c r="AT75" i="16" s="1"/>
  <c r="AT49" i="43"/>
  <c r="AV49" i="43" s="1"/>
  <c r="AX83" i="42"/>
  <c r="AR82" i="16" s="1"/>
  <c r="AS71" i="42"/>
  <c r="AU71" i="42" s="1"/>
  <c r="AX84" i="42"/>
  <c r="AR83" i="16" s="1"/>
  <c r="AX78" i="42"/>
  <c r="AR77" i="16" s="1"/>
  <c r="AS59" i="42"/>
  <c r="AU59" i="42" s="1"/>
  <c r="AW63" i="42"/>
  <c r="AQ62" i="16" s="1"/>
  <c r="AS51" i="42"/>
  <c r="AU51" i="42" s="1"/>
  <c r="AS12" i="42"/>
  <c r="AU12" i="42" s="1"/>
  <c r="AX16" i="42"/>
  <c r="AR15" i="16" s="1"/>
  <c r="AS43" i="42"/>
  <c r="AU43" i="42" s="1"/>
  <c r="AS74" i="42"/>
  <c r="AU74" i="42" s="1"/>
  <c r="AT26" i="42"/>
  <c r="AV26" i="42" s="1"/>
  <c r="AS26" i="42"/>
  <c r="AU26" i="42" s="1"/>
  <c r="AS78" i="41"/>
  <c r="AU78" i="41" s="1"/>
  <c r="AS58" i="41"/>
  <c r="AU58" i="41" s="1"/>
  <c r="AS20" i="41"/>
  <c r="AU20" i="41" s="1"/>
  <c r="AS61" i="40"/>
  <c r="AU61" i="40" s="1"/>
  <c r="AS71" i="40"/>
  <c r="AU71" i="40" s="1"/>
  <c r="AX54" i="40"/>
  <c r="AO53" i="16" s="1"/>
  <c r="AS39" i="40"/>
  <c r="AU39" i="40" s="1"/>
  <c r="AS33" i="40"/>
  <c r="AU33" i="40" s="1"/>
  <c r="AX29" i="40"/>
  <c r="AO28" i="16" s="1"/>
  <c r="AS12" i="40"/>
  <c r="AU12" i="40" s="1"/>
  <c r="AW6" i="40"/>
  <c r="AN5" i="16" s="1"/>
  <c r="AT71" i="40"/>
  <c r="AV71" i="40" s="1"/>
  <c r="AT87" i="40"/>
  <c r="AV87" i="40" s="1"/>
  <c r="AX79" i="40"/>
  <c r="AO78" i="16" s="1"/>
  <c r="AT78" i="40"/>
  <c r="AV78" i="40" s="1"/>
  <c r="AT92" i="40"/>
  <c r="AV92" i="40" s="1"/>
  <c r="AT84" i="40"/>
  <c r="AV84" i="40" s="1"/>
  <c r="AX53" i="40"/>
  <c r="AO52" i="16" s="1"/>
  <c r="AS43" i="40"/>
  <c r="AU43" i="40" s="1"/>
  <c r="AS42" i="40"/>
  <c r="AU42" i="40" s="1"/>
  <c r="AW15" i="40"/>
  <c r="AN14" i="16" s="1"/>
  <c r="AS37" i="40"/>
  <c r="AU37" i="40" s="1"/>
  <c r="AT66" i="40"/>
  <c r="AV66" i="40" s="1"/>
  <c r="AW25" i="39"/>
  <c r="AL24" i="16" s="1"/>
  <c r="AT22" i="39"/>
  <c r="AV22" i="39" s="1"/>
  <c r="AT8" i="39"/>
  <c r="AV8" i="39" s="1"/>
  <c r="AS56" i="39"/>
  <c r="AU56" i="39" s="1"/>
  <c r="AT25" i="39"/>
  <c r="AV25" i="39" s="1"/>
  <c r="AW49" i="38"/>
  <c r="AK48" i="16" s="1"/>
  <c r="AS20" i="38"/>
  <c r="AU20" i="38" s="1"/>
  <c r="AW71" i="45"/>
  <c r="AV70" i="16" s="1"/>
  <c r="AX86" i="45"/>
  <c r="AW85" i="16" s="1"/>
  <c r="AW40" i="45"/>
  <c r="AV39" i="16" s="1"/>
  <c r="AS71" i="44"/>
  <c r="AU71" i="44" s="1"/>
  <c r="AW47" i="43"/>
  <c r="AS46" i="16" s="1"/>
  <c r="AJ10" i="17"/>
  <c r="AT4" i="16"/>
  <c r="AT33" i="42"/>
  <c r="AV33" i="42" s="1"/>
  <c r="AT12" i="42"/>
  <c r="AV12" i="42" s="1"/>
  <c r="AS78" i="42"/>
  <c r="AU78" i="42" s="1"/>
  <c r="AS81" i="42"/>
  <c r="AU81" i="42" s="1"/>
  <c r="AX85" i="42"/>
  <c r="AR84" i="16" s="1"/>
  <c r="AT74" i="42"/>
  <c r="AV74" i="42" s="1"/>
  <c r="AT70" i="42"/>
  <c r="AV70" i="42" s="1"/>
  <c r="AX81" i="42"/>
  <c r="AR80" i="16" s="1"/>
  <c r="AT66" i="42"/>
  <c r="AV66" i="42" s="1"/>
  <c r="AT60" i="42"/>
  <c r="AV60" i="42" s="1"/>
  <c r="AT80" i="42"/>
  <c r="AV80" i="42" s="1"/>
  <c r="AX58" i="42"/>
  <c r="AR57" i="16" s="1"/>
  <c r="AW18" i="42"/>
  <c r="AQ17" i="16" s="1"/>
  <c r="AS22" i="42"/>
  <c r="AU22" i="42" s="1"/>
  <c r="AW13" i="42"/>
  <c r="AQ12" i="16" s="1"/>
  <c r="AX50" i="42"/>
  <c r="AR49" i="16" s="1"/>
  <c r="AW10" i="42"/>
  <c r="AQ9" i="16" s="1"/>
  <c r="AS34" i="42"/>
  <c r="AU34" i="42" s="1"/>
  <c r="AS91" i="42"/>
  <c r="AU91" i="42" s="1"/>
  <c r="AS64" i="42"/>
  <c r="AU64" i="42" s="1"/>
  <c r="AX52" i="42"/>
  <c r="AR51" i="16" s="1"/>
  <c r="AS28" i="42"/>
  <c r="AU28" i="42" s="1"/>
  <c r="AS92" i="40"/>
  <c r="AU92" i="40" s="1"/>
  <c r="AS83" i="40"/>
  <c r="AU83" i="40" s="1"/>
  <c r="AS54" i="40"/>
  <c r="AU54" i="40" s="1"/>
  <c r="AW50" i="40"/>
  <c r="AN49" i="16" s="1"/>
  <c r="AS70" i="40"/>
  <c r="AU70" i="40" s="1"/>
  <c r="AX20" i="40"/>
  <c r="AO19" i="16" s="1"/>
  <c r="AS38" i="40"/>
  <c r="AU38" i="40" s="1"/>
  <c r="AS84" i="40"/>
  <c r="AU84" i="40" s="1"/>
  <c r="AS58" i="40"/>
  <c r="AU58" i="40" s="1"/>
  <c r="AW53" i="40"/>
  <c r="AN52" i="16" s="1"/>
  <c r="AX48" i="40"/>
  <c r="AO47" i="16" s="1"/>
  <c r="AW24" i="40"/>
  <c r="AN23" i="16" s="1"/>
  <c r="AE9" i="17"/>
  <c r="AS65" i="40"/>
  <c r="AU65" i="40" s="1"/>
  <c r="AW64" i="40"/>
  <c r="AN63" i="16" s="1"/>
  <c r="AD9" i="17" s="1"/>
  <c r="AS73" i="39"/>
  <c r="AU73" i="39" s="1"/>
  <c r="AX34" i="39"/>
  <c r="AM33" i="16" s="1"/>
  <c r="AX41" i="39"/>
  <c r="AM40" i="16" s="1"/>
  <c r="AS79" i="39"/>
  <c r="AU79" i="39" s="1"/>
  <c r="AX14" i="39"/>
  <c r="AM13" i="16" s="1"/>
  <c r="AX30" i="39"/>
  <c r="AM29" i="16" s="1"/>
  <c r="AX47" i="39"/>
  <c r="AM46" i="16" s="1"/>
  <c r="AT23" i="39"/>
  <c r="AV23" i="39" s="1"/>
  <c r="AT51" i="39"/>
  <c r="AV51" i="39" s="1"/>
  <c r="AT46" i="39"/>
  <c r="AV46" i="39" s="1"/>
  <c r="AW61" i="39"/>
  <c r="AL60" i="16" s="1"/>
  <c r="AX33" i="39"/>
  <c r="AM32" i="16" s="1"/>
  <c r="AS28" i="39"/>
  <c r="AU28" i="39" s="1"/>
  <c r="AW72" i="39"/>
  <c r="AL71" i="16" s="1"/>
  <c r="AW20" i="39"/>
  <c r="AL19" i="16" s="1"/>
  <c r="AS81" i="39"/>
  <c r="AU81" i="39" s="1"/>
  <c r="AW47" i="38"/>
  <c r="AK46" i="16" s="1"/>
  <c r="AS90" i="38"/>
  <c r="AU90" i="38" s="1"/>
  <c r="AW85" i="38"/>
  <c r="AK84" i="16" s="1"/>
  <c r="AW83" i="38"/>
  <c r="AK82" i="16" s="1"/>
  <c r="AS67" i="38"/>
  <c r="AU67" i="38" s="1"/>
  <c r="AW69" i="38"/>
  <c r="AK68" i="16" s="1"/>
  <c r="AA10" i="17" s="1"/>
  <c r="AS68" i="38"/>
  <c r="AU68" i="38" s="1"/>
  <c r="AS52" i="38"/>
  <c r="AU52" i="38" s="1"/>
  <c r="AS76" i="37"/>
  <c r="AU76" i="37" s="1"/>
  <c r="AT86" i="37"/>
  <c r="AV86" i="37" s="1"/>
  <c r="AS37" i="37"/>
  <c r="AU37" i="37" s="1"/>
  <c r="AT68" i="37"/>
  <c r="AV68" i="37" s="1"/>
  <c r="AX49" i="37"/>
  <c r="AJ48" i="16" s="1"/>
  <c r="AT48" i="37"/>
  <c r="AV48" i="37" s="1"/>
  <c r="AS47" i="37"/>
  <c r="AU47" i="37" s="1"/>
  <c r="AX16" i="37"/>
  <c r="AJ15" i="16" s="1"/>
  <c r="AS17" i="37"/>
  <c r="AU17" i="37" s="1"/>
  <c r="AS92" i="37"/>
  <c r="AU92" i="37" s="1"/>
  <c r="AS79" i="45"/>
  <c r="AU79" i="45" s="1"/>
  <c r="AT82" i="45"/>
  <c r="AV82" i="45" s="1"/>
  <c r="AW68" i="45"/>
  <c r="AV67" i="16" s="1"/>
  <c r="AW56" i="45"/>
  <c r="AV55" i="16" s="1"/>
  <c r="AT34" i="45"/>
  <c r="AV34" i="45" s="1"/>
  <c r="AS64" i="45"/>
  <c r="AU64" i="45" s="1"/>
  <c r="AW33" i="45"/>
  <c r="AV32" i="16" s="1"/>
  <c r="AW53" i="45"/>
  <c r="AV52" i="16" s="1"/>
  <c r="AW37" i="45"/>
  <c r="AV36" i="16" s="1"/>
  <c r="AT6" i="45"/>
  <c r="AV6" i="45" s="1"/>
  <c r="AX42" i="45"/>
  <c r="AW41" i="16" s="1"/>
  <c r="AS22" i="45"/>
  <c r="AU22" i="45" s="1"/>
  <c r="AT9" i="45"/>
  <c r="AV9" i="45" s="1"/>
  <c r="AW27" i="45"/>
  <c r="AV26" i="16" s="1"/>
  <c r="AT29" i="45"/>
  <c r="AV29" i="45" s="1"/>
  <c r="AS6" i="45"/>
  <c r="AU6" i="45" s="1"/>
  <c r="AW40" i="44"/>
  <c r="AU39" i="16" s="1"/>
  <c r="AS67" i="44"/>
  <c r="AU67" i="44" s="1"/>
  <c r="AS58" i="44"/>
  <c r="AU58" i="44" s="1"/>
  <c r="AW18" i="44"/>
  <c r="AU17" i="16" s="1"/>
  <c r="AS86" i="44"/>
  <c r="AU86" i="44" s="1"/>
  <c r="AW34" i="44"/>
  <c r="AU33" i="16" s="1"/>
  <c r="AW65" i="43"/>
  <c r="AS64" i="16" s="1"/>
  <c r="AT84" i="43"/>
  <c r="AV84" i="43" s="1"/>
  <c r="AS23" i="43"/>
  <c r="AU23" i="43" s="1"/>
  <c r="AW10" i="43"/>
  <c r="AS9" i="16" s="1"/>
  <c r="AX87" i="43"/>
  <c r="AT86" i="16" s="1"/>
  <c r="AT79" i="43"/>
  <c r="AV79" i="43" s="1"/>
  <c r="AW68" i="43"/>
  <c r="AS67" i="16" s="1"/>
  <c r="AX43" i="43"/>
  <c r="AT42" i="16" s="1"/>
  <c r="AT71" i="42"/>
  <c r="AV71" i="42" s="1"/>
  <c r="AT65" i="42"/>
  <c r="AV65" i="42" s="1"/>
  <c r="AS92" i="42"/>
  <c r="AU92" i="42" s="1"/>
  <c r="AS61" i="42"/>
  <c r="AU61" i="42" s="1"/>
  <c r="AT87" i="42"/>
  <c r="AV87" i="42" s="1"/>
  <c r="AS79" i="42"/>
  <c r="AU79" i="42" s="1"/>
  <c r="AW65" i="42"/>
  <c r="AQ64" i="16" s="1"/>
  <c r="AW87" i="42"/>
  <c r="AQ86" i="16" s="1"/>
  <c r="AW76" i="42"/>
  <c r="AQ75" i="16" s="1"/>
  <c r="AT61" i="42"/>
  <c r="AV61" i="42" s="1"/>
  <c r="AS75" i="42"/>
  <c r="AU75" i="42" s="1"/>
  <c r="AT53" i="42"/>
  <c r="AV53" i="42" s="1"/>
  <c r="AT45" i="42"/>
  <c r="AV45" i="42" s="1"/>
  <c r="AW16" i="42"/>
  <c r="AQ15" i="16" s="1"/>
  <c r="AT89" i="42"/>
  <c r="AV89" i="42" s="1"/>
  <c r="AX54" i="42"/>
  <c r="AR53" i="16" s="1"/>
  <c r="AS25" i="42"/>
  <c r="AU25" i="42" s="1"/>
  <c r="AX22" i="42"/>
  <c r="AR21" i="16" s="1"/>
  <c r="AS9" i="42"/>
  <c r="AU9" i="42" s="1"/>
  <c r="AX6" i="42"/>
  <c r="AR5" i="16" s="1"/>
  <c r="AS46" i="42"/>
  <c r="AU46" i="42" s="1"/>
  <c r="AS38" i="42"/>
  <c r="AU38" i="42" s="1"/>
  <c r="AS27" i="42"/>
  <c r="AU27" i="42" s="1"/>
  <c r="AT17" i="42"/>
  <c r="AV17" i="42" s="1"/>
  <c r="AS6" i="42"/>
  <c r="AU6" i="42" s="1"/>
  <c r="AW15" i="42"/>
  <c r="AQ14" i="16" s="1"/>
  <c r="AX18" i="42"/>
  <c r="AR17" i="16" s="1"/>
  <c r="AS52" i="42"/>
  <c r="AU52" i="42" s="1"/>
  <c r="AW69" i="42"/>
  <c r="AQ68" i="16" s="1"/>
  <c r="AS24" i="42"/>
  <c r="AU24" i="42" s="1"/>
  <c r="AW19" i="41"/>
  <c r="AP18" i="16" s="1"/>
  <c r="AS41" i="41"/>
  <c r="AU41" i="41" s="1"/>
  <c r="AW30" i="41"/>
  <c r="AP29" i="16" s="1"/>
  <c r="AS43" i="41"/>
  <c r="AU43" i="41" s="1"/>
  <c r="AW42" i="41"/>
  <c r="AP41" i="16" s="1"/>
  <c r="AW44" i="41"/>
  <c r="AP43" i="16" s="1"/>
  <c r="AS40" i="41"/>
  <c r="AU40" i="41" s="1"/>
  <c r="AS29" i="41"/>
  <c r="AU29" i="41" s="1"/>
  <c r="AT91" i="40"/>
  <c r="AV91" i="40" s="1"/>
  <c r="AT75" i="40"/>
  <c r="AV75" i="40" s="1"/>
  <c r="AT15" i="40"/>
  <c r="AV15" i="40" s="1"/>
  <c r="AX83" i="40"/>
  <c r="AO82" i="16" s="1"/>
  <c r="AT82" i="40"/>
  <c r="AV82" i="40" s="1"/>
  <c r="AX68" i="40"/>
  <c r="AO67" i="16" s="1"/>
  <c r="AT60" i="40"/>
  <c r="AV60" i="40" s="1"/>
  <c r="AS87" i="40"/>
  <c r="AU87" i="40" s="1"/>
  <c r="AS79" i="40"/>
  <c r="AU79" i="40" s="1"/>
  <c r="AS75" i="40"/>
  <c r="AU75" i="40" s="1"/>
  <c r="AT57" i="40"/>
  <c r="AV57" i="40" s="1"/>
  <c r="AT56" i="40"/>
  <c r="AV56" i="40" s="1"/>
  <c r="AT63" i="40"/>
  <c r="AV63" i="40" s="1"/>
  <c r="AW40" i="40"/>
  <c r="AN39" i="16" s="1"/>
  <c r="AW36" i="40"/>
  <c r="AN35" i="16" s="1"/>
  <c r="AW32" i="40"/>
  <c r="AN31" i="16" s="1"/>
  <c r="AT50" i="40"/>
  <c r="AV50" i="40" s="1"/>
  <c r="AT18" i="40"/>
  <c r="AV18" i="40" s="1"/>
  <c r="AT16" i="40"/>
  <c r="AV16" i="40" s="1"/>
  <c r="AT13" i="40"/>
  <c r="AV13" i="40" s="1"/>
  <c r="AS57" i="40"/>
  <c r="AU57" i="40" s="1"/>
  <c r="AT46" i="40"/>
  <c r="AV46" i="40" s="1"/>
  <c r="AT5" i="40"/>
  <c r="AV5" i="40" s="1"/>
  <c r="AS5" i="40"/>
  <c r="AU5" i="40" s="1"/>
  <c r="AT82" i="39"/>
  <c r="AV82" i="39" s="1"/>
  <c r="AS42" i="39"/>
  <c r="AU42" i="39" s="1"/>
  <c r="AS14" i="39"/>
  <c r="AU14" i="39" s="1"/>
  <c r="AS52" i="39"/>
  <c r="AU52" i="39" s="1"/>
  <c r="AT74" i="39"/>
  <c r="AV74" i="39" s="1"/>
  <c r="AT35" i="39"/>
  <c r="AV35" i="39" s="1"/>
  <c r="AT5" i="39"/>
  <c r="AV5" i="39" s="1"/>
  <c r="AW5" i="39"/>
  <c r="AL4" i="16" s="1"/>
  <c r="AW65" i="38"/>
  <c r="AK64" i="16" s="1"/>
  <c r="AS79" i="38"/>
  <c r="AU79" i="38" s="1"/>
  <c r="AW36" i="38"/>
  <c r="AK35" i="16" s="1"/>
  <c r="AW81" i="38"/>
  <c r="AK80" i="16" s="1"/>
  <c r="AW57" i="38"/>
  <c r="AK56" i="16" s="1"/>
  <c r="AW27" i="38"/>
  <c r="AK26" i="16" s="1"/>
  <c r="AS63" i="38"/>
  <c r="AU63" i="38" s="1"/>
  <c r="AW40" i="38"/>
  <c r="AK39" i="16" s="1"/>
  <c r="AS38" i="38"/>
  <c r="AU38" i="38" s="1"/>
  <c r="AW55" i="38"/>
  <c r="AK54" i="16" s="1"/>
  <c r="AS58" i="38"/>
  <c r="AU58" i="38" s="1"/>
  <c r="AW73" i="38"/>
  <c r="AK72" i="16" s="1"/>
  <c r="AS7" i="38"/>
  <c r="AU7" i="38" s="1"/>
  <c r="AS92" i="38"/>
  <c r="AU92" i="38" s="1"/>
  <c r="AX71" i="37"/>
  <c r="AJ70" i="16" s="1"/>
  <c r="AT90" i="37"/>
  <c r="AV90" i="37" s="1"/>
  <c r="AS75" i="37"/>
  <c r="AU75" i="37" s="1"/>
  <c r="AT19" i="37"/>
  <c r="AV19" i="37" s="1"/>
  <c r="AS21" i="37"/>
  <c r="AU21" i="37" s="1"/>
  <c r="AT39" i="37"/>
  <c r="AV39" i="37" s="1"/>
  <c r="AW60" i="37"/>
  <c r="AI59" i="16" s="1"/>
  <c r="AT79" i="37"/>
  <c r="AV79" i="37" s="1"/>
  <c r="AT67" i="37"/>
  <c r="AV67" i="37" s="1"/>
  <c r="AW52" i="37"/>
  <c r="AI51" i="16" s="1"/>
  <c r="AT43" i="37"/>
  <c r="AV43" i="37" s="1"/>
  <c r="AS5" i="37"/>
  <c r="AU5" i="37" s="1"/>
  <c r="AS55" i="41"/>
  <c r="AU55" i="41" s="1"/>
  <c r="AW85" i="41"/>
  <c r="AP84" i="16" s="1"/>
  <c r="AW50" i="41"/>
  <c r="AP49" i="16" s="1"/>
  <c r="AW60" i="41"/>
  <c r="AP59" i="16" s="1"/>
  <c r="AW16" i="41"/>
  <c r="AP15" i="16" s="1"/>
  <c r="AW83" i="41"/>
  <c r="AP82" i="16" s="1"/>
  <c r="AS82" i="41"/>
  <c r="AU82" i="41" s="1"/>
  <c r="AS71" i="41"/>
  <c r="AU71" i="41" s="1"/>
  <c r="AS91" i="41"/>
  <c r="AU91" i="41" s="1"/>
  <c r="AW76" i="41"/>
  <c r="AP75" i="16" s="1"/>
  <c r="AS49" i="41"/>
  <c r="AU49" i="41" s="1"/>
  <c r="AW39" i="41"/>
  <c r="AP38" i="16" s="1"/>
  <c r="AW26" i="41"/>
  <c r="AP25" i="16" s="1"/>
  <c r="AS67" i="41"/>
  <c r="AU67" i="41" s="1"/>
  <c r="AW27" i="41"/>
  <c r="AP26" i="16" s="1"/>
  <c r="AS15" i="41"/>
  <c r="AU15" i="41" s="1"/>
  <c r="AS31" i="41"/>
  <c r="AU31" i="41" s="1"/>
  <c r="AW68" i="41"/>
  <c r="AP67" i="16" s="1"/>
  <c r="AS70" i="41"/>
  <c r="AU70" i="41" s="1"/>
  <c r="AW32" i="41"/>
  <c r="AP31" i="16" s="1"/>
  <c r="AT44" i="45"/>
  <c r="AV44" i="45" s="1"/>
  <c r="AS60" i="45"/>
  <c r="AU60" i="45" s="1"/>
  <c r="AT52" i="45"/>
  <c r="AV52" i="45" s="1"/>
  <c r="AX36" i="45"/>
  <c r="AW35" i="16" s="1"/>
  <c r="AS23" i="45"/>
  <c r="AU23" i="45" s="1"/>
  <c r="AX18" i="45"/>
  <c r="AW17" i="16" s="1"/>
  <c r="AX53" i="45"/>
  <c r="AW52" i="16" s="1"/>
  <c r="AT51" i="45"/>
  <c r="AV51" i="45" s="1"/>
  <c r="AS36" i="45"/>
  <c r="AU36" i="45" s="1"/>
  <c r="AT31" i="45"/>
  <c r="AV31" i="45" s="1"/>
  <c r="AS26" i="45"/>
  <c r="AU26" i="45" s="1"/>
  <c r="AT17" i="45"/>
  <c r="AV17" i="45" s="1"/>
  <c r="AT69" i="45"/>
  <c r="AV69" i="45" s="1"/>
  <c r="AT65" i="45"/>
  <c r="AV65" i="45" s="1"/>
  <c r="AT46" i="45"/>
  <c r="AV46" i="45" s="1"/>
  <c r="AT74" i="45"/>
  <c r="AV74" i="45" s="1"/>
  <c r="AT91" i="45"/>
  <c r="AV91" i="45" s="1"/>
  <c r="AS5" i="45"/>
  <c r="AU5" i="45" s="1"/>
  <c r="AS62" i="43"/>
  <c r="AU62" i="43" s="1"/>
  <c r="AX18" i="43"/>
  <c r="AT17" i="16" s="1"/>
  <c r="AS11" i="43"/>
  <c r="AU11" i="43" s="1"/>
  <c r="AS41" i="43"/>
  <c r="AU41" i="43" s="1"/>
  <c r="AW75" i="43"/>
  <c r="AS74" i="16" s="1"/>
  <c r="AT35" i="43"/>
  <c r="AV35" i="43" s="1"/>
  <c r="AT5" i="45"/>
  <c r="AV5" i="45" s="1"/>
  <c r="AX37" i="45"/>
  <c r="AW36" i="16" s="1"/>
  <c r="AT37" i="45"/>
  <c r="AV37" i="45" s="1"/>
  <c r="AX70" i="45"/>
  <c r="AW69" i="16" s="1"/>
  <c r="AT75" i="45"/>
  <c r="AV75" i="45" s="1"/>
  <c r="AT78" i="45"/>
  <c r="AV78" i="45" s="1"/>
  <c r="AT48" i="45"/>
  <c r="AV48" i="45" s="1"/>
  <c r="AT22" i="45"/>
  <c r="AV22" i="45" s="1"/>
  <c r="AX60" i="45"/>
  <c r="AW59" i="16" s="1"/>
  <c r="AT60" i="45"/>
  <c r="AV60" i="45" s="1"/>
  <c r="AX41" i="45"/>
  <c r="AW40" i="16" s="1"/>
  <c r="AT41" i="45"/>
  <c r="AV41" i="45" s="1"/>
  <c r="AX49" i="45"/>
  <c r="AW48" i="16" s="1"/>
  <c r="AT49" i="45"/>
  <c r="AV49" i="45" s="1"/>
  <c r="AX64" i="45"/>
  <c r="AW63" i="16" s="1"/>
  <c r="AT64" i="45"/>
  <c r="AV64" i="45" s="1"/>
  <c r="AT77" i="45"/>
  <c r="AV77" i="45" s="1"/>
  <c r="AS11" i="45"/>
  <c r="AU11" i="45" s="1"/>
  <c r="AS39" i="45"/>
  <c r="AU39" i="45" s="1"/>
  <c r="AS18" i="45"/>
  <c r="AU18" i="45" s="1"/>
  <c r="AS14" i="45"/>
  <c r="AU14" i="45" s="1"/>
  <c r="AT45" i="45"/>
  <c r="AV45" i="45" s="1"/>
  <c r="AX71" i="45"/>
  <c r="AW70" i="16" s="1"/>
  <c r="AT71" i="45"/>
  <c r="AV71" i="45" s="1"/>
  <c r="AX89" i="45"/>
  <c r="AW88" i="16" s="1"/>
  <c r="AW29" i="45"/>
  <c r="AV28" i="16" s="1"/>
  <c r="AS49" i="45"/>
  <c r="AU49" i="45" s="1"/>
  <c r="AW51" i="45"/>
  <c r="AV50" i="16" s="1"/>
  <c r="AX16" i="45"/>
  <c r="AW15" i="16" s="1"/>
  <c r="AT16" i="45"/>
  <c r="AV16" i="45" s="1"/>
  <c r="AW8" i="45"/>
  <c r="AS8" i="45"/>
  <c r="AU8" i="45" s="1"/>
  <c r="AS81" i="45"/>
  <c r="AU81" i="45" s="1"/>
  <c r="AW81" i="45"/>
  <c r="AV80" i="16" s="1"/>
  <c r="AT88" i="45"/>
  <c r="AV88" i="45" s="1"/>
  <c r="AX88" i="45"/>
  <c r="AW87" i="16" s="1"/>
  <c r="AT72" i="45"/>
  <c r="AV72" i="45" s="1"/>
  <c r="AX72" i="45"/>
  <c r="AW71" i="16" s="1"/>
  <c r="AW92" i="45"/>
  <c r="AV91" i="16" s="1"/>
  <c r="AS92" i="45"/>
  <c r="AU92" i="45" s="1"/>
  <c r="AS76" i="45"/>
  <c r="AU76" i="45" s="1"/>
  <c r="AW76" i="45"/>
  <c r="AV75" i="16" s="1"/>
  <c r="AW67" i="45"/>
  <c r="AV66" i="16" s="1"/>
  <c r="AS67" i="45"/>
  <c r="AU67" i="45" s="1"/>
  <c r="AX61" i="45"/>
  <c r="AW60" i="16" s="1"/>
  <c r="AT61" i="45"/>
  <c r="AV61" i="45" s="1"/>
  <c r="AS46" i="45"/>
  <c r="AU46" i="45" s="1"/>
  <c r="AW46" i="45"/>
  <c r="AV45" i="16" s="1"/>
  <c r="AW82" i="45"/>
  <c r="AV81" i="16" s="1"/>
  <c r="AS82" i="45"/>
  <c r="AU82" i="45" s="1"/>
  <c r="AX62" i="45"/>
  <c r="AW61" i="16" s="1"/>
  <c r="AT62" i="45"/>
  <c r="AV62" i="45" s="1"/>
  <c r="AX58" i="45"/>
  <c r="AW57" i="16" s="1"/>
  <c r="AT58" i="45"/>
  <c r="AV58" i="45" s="1"/>
  <c r="AW21" i="45"/>
  <c r="AV20" i="16" s="1"/>
  <c r="AS21" i="45"/>
  <c r="AU21" i="45" s="1"/>
  <c r="AW13" i="45"/>
  <c r="AV12" i="16" s="1"/>
  <c r="AS13" i="45"/>
  <c r="AU13" i="45" s="1"/>
  <c r="AW35" i="45"/>
  <c r="AV34" i="16" s="1"/>
  <c r="AS35" i="45"/>
  <c r="AU35" i="45" s="1"/>
  <c r="AX23" i="45"/>
  <c r="AW22" i="16" s="1"/>
  <c r="AT23" i="45"/>
  <c r="AV23" i="45" s="1"/>
  <c r="AX15" i="45"/>
  <c r="AW14" i="16" s="1"/>
  <c r="AT15" i="45"/>
  <c r="AV15" i="45" s="1"/>
  <c r="AX7" i="45"/>
  <c r="AT7" i="45"/>
  <c r="AV7" i="45" s="1"/>
  <c r="AS85" i="45"/>
  <c r="AU85" i="45" s="1"/>
  <c r="AW85" i="45"/>
  <c r="AV84" i="16" s="1"/>
  <c r="AX92" i="45"/>
  <c r="AW91" i="16" s="1"/>
  <c r="AT92" i="45"/>
  <c r="AV92" i="45" s="1"/>
  <c r="AT76" i="45"/>
  <c r="AV76" i="45" s="1"/>
  <c r="AX76" i="45"/>
  <c r="AW75" i="16" s="1"/>
  <c r="AS57" i="45"/>
  <c r="AU57" i="45" s="1"/>
  <c r="AW57" i="45"/>
  <c r="AV56" i="16" s="1"/>
  <c r="AS80" i="45"/>
  <c r="AU80" i="45" s="1"/>
  <c r="AW80" i="45"/>
  <c r="AV79" i="16" s="1"/>
  <c r="AX63" i="45"/>
  <c r="AW62" i="16" s="1"/>
  <c r="AT63" i="45"/>
  <c r="AV63" i="45" s="1"/>
  <c r="AS50" i="45"/>
  <c r="AU50" i="45" s="1"/>
  <c r="AW50" i="45"/>
  <c r="AV49" i="16" s="1"/>
  <c r="AW54" i="45"/>
  <c r="AV53" i="16" s="1"/>
  <c r="AS54" i="45"/>
  <c r="AU54" i="45" s="1"/>
  <c r="AX24" i="45"/>
  <c r="AW23" i="16" s="1"/>
  <c r="AT24" i="45"/>
  <c r="AV24" i="45" s="1"/>
  <c r="AX8" i="45"/>
  <c r="AW7" i="16" s="1"/>
  <c r="AT8" i="45"/>
  <c r="AV8" i="45" s="1"/>
  <c r="AW24" i="45"/>
  <c r="AV23" i="16" s="1"/>
  <c r="AS24" i="45"/>
  <c r="AU24" i="45" s="1"/>
  <c r="AW16" i="45"/>
  <c r="AV15" i="16" s="1"/>
  <c r="AS16" i="45"/>
  <c r="AU16" i="45" s="1"/>
  <c r="AS77" i="45"/>
  <c r="AU77" i="45" s="1"/>
  <c r="AW77" i="45"/>
  <c r="AV76" i="16" s="1"/>
  <c r="AT84" i="45"/>
  <c r="AV84" i="45" s="1"/>
  <c r="AX84" i="45"/>
  <c r="AW83" i="16" s="1"/>
  <c r="AS65" i="45"/>
  <c r="AU65" i="45" s="1"/>
  <c r="AW65" i="45"/>
  <c r="AV64" i="16" s="1"/>
  <c r="AS88" i="45"/>
  <c r="AU88" i="45" s="1"/>
  <c r="AW88" i="45"/>
  <c r="AV87" i="16" s="1"/>
  <c r="AS72" i="45"/>
  <c r="AU72" i="45" s="1"/>
  <c r="AW72" i="45"/>
  <c r="AV71" i="16" s="1"/>
  <c r="AT66" i="45"/>
  <c r="AV66" i="45" s="1"/>
  <c r="AX66" i="45"/>
  <c r="AW65" i="16" s="1"/>
  <c r="AS42" i="45"/>
  <c r="AU42" i="45" s="1"/>
  <c r="AW42" i="45"/>
  <c r="AV41" i="16" s="1"/>
  <c r="AX59" i="45"/>
  <c r="AW58" i="16" s="1"/>
  <c r="AT59" i="45"/>
  <c r="AV59" i="45" s="1"/>
  <c r="AT28" i="45"/>
  <c r="AV28" i="45" s="1"/>
  <c r="AX28" i="45"/>
  <c r="AW27" i="16" s="1"/>
  <c r="AX20" i="45"/>
  <c r="AW19" i="16" s="1"/>
  <c r="AT20" i="45"/>
  <c r="AV20" i="45" s="1"/>
  <c r="AX12" i="45"/>
  <c r="AW11" i="16" s="1"/>
  <c r="AT12" i="45"/>
  <c r="AV12" i="45" s="1"/>
  <c r="AW28" i="45"/>
  <c r="AV27" i="16" s="1"/>
  <c r="AS28" i="45"/>
  <c r="AU28" i="45" s="1"/>
  <c r="AW20" i="45"/>
  <c r="AV19" i="16" s="1"/>
  <c r="AS20" i="45"/>
  <c r="AU20" i="45" s="1"/>
  <c r="AW12" i="45"/>
  <c r="AV11" i="16" s="1"/>
  <c r="AS12" i="45"/>
  <c r="AU12" i="45" s="1"/>
  <c r="AS89" i="45"/>
  <c r="AU89" i="45" s="1"/>
  <c r="AW89" i="45"/>
  <c r="AV88" i="16" s="1"/>
  <c r="AS73" i="45"/>
  <c r="AU73" i="45" s="1"/>
  <c r="AW73" i="45"/>
  <c r="AV72" i="16" s="1"/>
  <c r="AT80" i="45"/>
  <c r="AV80" i="45" s="1"/>
  <c r="AX80" i="45"/>
  <c r="AW79" i="16" s="1"/>
  <c r="AS61" i="45"/>
  <c r="AU61" i="45" s="1"/>
  <c r="AW61" i="45"/>
  <c r="AV60" i="16" s="1"/>
  <c r="AS84" i="45"/>
  <c r="AU84" i="45" s="1"/>
  <c r="AW84" i="45"/>
  <c r="AV83" i="16" s="1"/>
  <c r="AW69" i="45"/>
  <c r="AV68" i="16" s="1"/>
  <c r="AS69" i="45"/>
  <c r="AU69" i="45" s="1"/>
  <c r="AW86" i="45"/>
  <c r="AV85" i="16" s="1"/>
  <c r="AS86" i="45"/>
  <c r="AU86" i="45" s="1"/>
  <c r="AS38" i="45"/>
  <c r="AU38" i="45" s="1"/>
  <c r="AW38" i="45"/>
  <c r="AV37" i="16" s="1"/>
  <c r="AX57" i="45"/>
  <c r="AW56" i="16" s="1"/>
  <c r="AT57" i="45"/>
  <c r="AV57" i="45" s="1"/>
  <c r="AW78" i="45"/>
  <c r="AV77" i="16" s="1"/>
  <c r="AS78" i="45"/>
  <c r="AU78" i="45" s="1"/>
  <c r="AW31" i="45"/>
  <c r="AV30" i="16" s="1"/>
  <c r="AS31" i="45"/>
  <c r="AU31" i="45" s="1"/>
  <c r="AW25" i="45"/>
  <c r="AV24" i="16" s="1"/>
  <c r="AS25" i="45"/>
  <c r="AU25" i="45" s="1"/>
  <c r="AW17" i="45"/>
  <c r="AV16" i="16" s="1"/>
  <c r="AL6" i="17" s="1"/>
  <c r="AS17" i="45"/>
  <c r="AU17" i="45" s="1"/>
  <c r="AW9" i="45"/>
  <c r="AV8" i="16" s="1"/>
  <c r="AS9" i="45"/>
  <c r="AU9" i="45" s="1"/>
  <c r="AX27" i="45"/>
  <c r="AW26" i="16" s="1"/>
  <c r="AT27" i="45"/>
  <c r="AV27" i="45" s="1"/>
  <c r="AX19" i="45"/>
  <c r="AW18" i="16" s="1"/>
  <c r="AT19" i="45"/>
  <c r="AV19" i="45" s="1"/>
  <c r="AX11" i="45"/>
  <c r="AW10" i="16" s="1"/>
  <c r="AT11" i="45"/>
  <c r="AV11" i="45" s="1"/>
  <c r="AS37" i="44"/>
  <c r="AU37" i="44" s="1"/>
  <c r="AW60" i="44"/>
  <c r="AU59" i="16" s="1"/>
  <c r="AW51" i="44"/>
  <c r="AU50" i="16" s="1"/>
  <c r="AS33" i="44"/>
  <c r="AU33" i="44" s="1"/>
  <c r="AS21" i="44"/>
  <c r="AU21" i="44" s="1"/>
  <c r="AS70" i="44"/>
  <c r="AU70" i="44" s="1"/>
  <c r="AS74" i="44"/>
  <c r="AU74" i="44" s="1"/>
  <c r="AW10" i="44"/>
  <c r="AU9" i="16" s="1"/>
  <c r="AW64" i="44"/>
  <c r="AU63" i="16" s="1"/>
  <c r="AW80" i="44"/>
  <c r="AU79" i="16" s="1"/>
  <c r="AW44" i="44"/>
  <c r="AU43" i="16" s="1"/>
  <c r="AS9" i="44"/>
  <c r="AU9" i="44" s="1"/>
  <c r="AW56" i="44"/>
  <c r="AU55" i="16" s="1"/>
  <c r="AS78" i="44"/>
  <c r="AU78" i="44" s="1"/>
  <c r="AS87" i="44"/>
  <c r="AU87" i="44" s="1"/>
  <c r="AW30" i="44"/>
  <c r="AU29" i="16" s="1"/>
  <c r="AW14" i="44"/>
  <c r="AU13" i="16" s="1"/>
  <c r="AS5" i="44"/>
  <c r="AU5" i="44" s="1"/>
  <c r="AS75" i="44"/>
  <c r="AU75" i="44" s="1"/>
  <c r="AS59" i="44"/>
  <c r="AU59" i="44" s="1"/>
  <c r="AW84" i="44"/>
  <c r="AU83" i="16" s="1"/>
  <c r="AW68" i="44"/>
  <c r="AU67" i="16" s="1"/>
  <c r="AW90" i="44"/>
  <c r="AU89" i="16" s="1"/>
  <c r="AS90" i="44"/>
  <c r="AU90" i="44" s="1"/>
  <c r="AS45" i="44"/>
  <c r="AU45" i="44" s="1"/>
  <c r="AW45" i="44"/>
  <c r="AU44" i="16" s="1"/>
  <c r="AS92" i="44"/>
  <c r="AU92" i="44" s="1"/>
  <c r="AW92" i="44"/>
  <c r="AU91" i="16" s="1"/>
  <c r="AS81" i="44"/>
  <c r="AU81" i="44" s="1"/>
  <c r="AW81" i="44"/>
  <c r="AU80" i="16" s="1"/>
  <c r="AS73" i="44"/>
  <c r="AU73" i="44" s="1"/>
  <c r="AW73" i="44"/>
  <c r="AU72" i="16" s="1"/>
  <c r="AS65" i="44"/>
  <c r="AU65" i="44" s="1"/>
  <c r="AW65" i="44"/>
  <c r="AU64" i="16" s="1"/>
  <c r="AS57" i="44"/>
  <c r="AU57" i="44" s="1"/>
  <c r="AW57" i="44"/>
  <c r="AU56" i="16" s="1"/>
  <c r="AW50" i="44"/>
  <c r="AU49" i="16" s="1"/>
  <c r="AS50" i="44"/>
  <c r="AU50" i="44" s="1"/>
  <c r="AS27" i="44"/>
  <c r="AU27" i="44" s="1"/>
  <c r="AW27" i="44"/>
  <c r="AU26" i="16" s="1"/>
  <c r="AS11" i="44"/>
  <c r="AU11" i="44" s="1"/>
  <c r="AW11" i="44"/>
  <c r="AU10" i="16" s="1"/>
  <c r="AW32" i="44"/>
  <c r="AU31" i="16" s="1"/>
  <c r="AS32" i="44"/>
  <c r="AU32" i="44" s="1"/>
  <c r="AW16" i="44"/>
  <c r="AU15" i="16" s="1"/>
  <c r="AS16" i="44"/>
  <c r="AU16" i="44" s="1"/>
  <c r="AS88" i="44"/>
  <c r="AU88" i="44" s="1"/>
  <c r="AW88" i="44"/>
  <c r="AU87" i="16" s="1"/>
  <c r="AW46" i="44"/>
  <c r="AU45" i="16" s="1"/>
  <c r="AS46" i="44"/>
  <c r="AU46" i="44" s="1"/>
  <c r="AS39" i="44"/>
  <c r="AU39" i="44" s="1"/>
  <c r="AW39" i="44"/>
  <c r="AU38" i="16" s="1"/>
  <c r="AS23" i="44"/>
  <c r="AU23" i="44" s="1"/>
  <c r="AW23" i="44"/>
  <c r="AU22" i="16" s="1"/>
  <c r="AS7" i="44"/>
  <c r="AU7" i="44" s="1"/>
  <c r="AW7" i="44"/>
  <c r="AW28" i="44"/>
  <c r="AU27" i="16" s="1"/>
  <c r="AS28" i="44"/>
  <c r="AU28" i="44" s="1"/>
  <c r="AW12" i="44"/>
  <c r="AU11" i="16" s="1"/>
  <c r="AS12" i="44"/>
  <c r="AU12" i="44" s="1"/>
  <c r="AS53" i="44"/>
  <c r="AU53" i="44" s="1"/>
  <c r="AW53" i="44"/>
  <c r="AU52" i="16" s="1"/>
  <c r="AS85" i="44"/>
  <c r="AU85" i="44" s="1"/>
  <c r="AW85" i="44"/>
  <c r="AU84" i="16" s="1"/>
  <c r="AS77" i="44"/>
  <c r="AU77" i="44" s="1"/>
  <c r="AW77" i="44"/>
  <c r="AU76" i="16" s="1"/>
  <c r="AS69" i="44"/>
  <c r="AU69" i="44" s="1"/>
  <c r="AW69" i="44"/>
  <c r="AU68" i="16" s="1"/>
  <c r="AS61" i="44"/>
  <c r="AU61" i="44" s="1"/>
  <c r="AW61" i="44"/>
  <c r="AU60" i="16" s="1"/>
  <c r="AS89" i="44"/>
  <c r="AU89" i="44" s="1"/>
  <c r="AW89" i="44"/>
  <c r="AU88" i="16" s="1"/>
  <c r="AS35" i="44"/>
  <c r="AU35" i="44" s="1"/>
  <c r="AW35" i="44"/>
  <c r="AU34" i="16" s="1"/>
  <c r="AS19" i="44"/>
  <c r="AU19" i="44" s="1"/>
  <c r="AW19" i="44"/>
  <c r="AU18" i="16" s="1"/>
  <c r="AW41" i="44"/>
  <c r="AU40" i="16" s="1"/>
  <c r="AS41" i="44"/>
  <c r="AU41" i="44" s="1"/>
  <c r="AW24" i="44"/>
  <c r="AU23" i="16" s="1"/>
  <c r="AS24" i="44"/>
  <c r="AU24" i="44" s="1"/>
  <c r="AW8" i="44"/>
  <c r="AU7" i="16" s="1"/>
  <c r="AS8" i="44"/>
  <c r="AU8" i="44" s="1"/>
  <c r="AS49" i="44"/>
  <c r="AU49" i="44" s="1"/>
  <c r="AW49" i="44"/>
  <c r="AU48" i="16" s="1"/>
  <c r="AW54" i="44"/>
  <c r="AU53" i="16" s="1"/>
  <c r="AS54" i="44"/>
  <c r="AU54" i="44" s="1"/>
  <c r="AS31" i="44"/>
  <c r="AU31" i="44" s="1"/>
  <c r="AW31" i="44"/>
  <c r="AU30" i="16" s="1"/>
  <c r="AS15" i="44"/>
  <c r="AU15" i="44" s="1"/>
  <c r="AW15" i="44"/>
  <c r="AU14" i="16" s="1"/>
  <c r="AW36" i="44"/>
  <c r="AU35" i="16" s="1"/>
  <c r="AS36" i="44"/>
  <c r="AU36" i="44" s="1"/>
  <c r="AW20" i="44"/>
  <c r="AU19" i="16" s="1"/>
  <c r="AS20" i="44"/>
  <c r="AU20" i="44" s="1"/>
  <c r="AT70" i="43"/>
  <c r="AV70" i="43" s="1"/>
  <c r="AS67" i="43"/>
  <c r="AU67" i="43" s="1"/>
  <c r="AT61" i="43"/>
  <c r="AV61" i="43" s="1"/>
  <c r="AT31" i="43"/>
  <c r="AV31" i="43" s="1"/>
  <c r="AT38" i="43"/>
  <c r="AV38" i="43" s="1"/>
  <c r="AT53" i="43"/>
  <c r="AV53" i="43" s="1"/>
  <c r="AS55" i="43"/>
  <c r="AU55" i="43" s="1"/>
  <c r="AS46" i="43"/>
  <c r="AU46" i="43" s="1"/>
  <c r="AS44" i="43"/>
  <c r="AU44" i="43" s="1"/>
  <c r="AT17" i="43"/>
  <c r="AV17" i="43" s="1"/>
  <c r="AT71" i="43"/>
  <c r="AV71" i="43" s="1"/>
  <c r="AT86" i="43"/>
  <c r="AV86" i="43" s="1"/>
  <c r="AS60" i="43"/>
  <c r="AU60" i="43" s="1"/>
  <c r="AT66" i="43"/>
  <c r="AV66" i="43" s="1"/>
  <c r="AS24" i="43"/>
  <c r="AU24" i="43" s="1"/>
  <c r="AX15" i="43"/>
  <c r="AT14" i="16" s="1"/>
  <c r="AS56" i="43"/>
  <c r="AU56" i="43" s="1"/>
  <c r="AW91" i="43"/>
  <c r="AS90" i="16" s="1"/>
  <c r="AW48" i="43"/>
  <c r="AS47" i="16" s="1"/>
  <c r="AT22" i="43"/>
  <c r="AV22" i="43" s="1"/>
  <c r="AS80" i="43"/>
  <c r="AU80" i="43" s="1"/>
  <c r="AT90" i="43"/>
  <c r="AV90" i="43" s="1"/>
  <c r="AT74" i="43"/>
  <c r="AV74" i="43" s="1"/>
  <c r="AS34" i="43"/>
  <c r="AU34" i="43" s="1"/>
  <c r="AS52" i="43"/>
  <c r="AU52" i="43" s="1"/>
  <c r="AT10" i="43"/>
  <c r="AV10" i="43" s="1"/>
  <c r="AX19" i="43"/>
  <c r="AT18" i="16" s="1"/>
  <c r="AS29" i="43"/>
  <c r="AU29" i="43" s="1"/>
  <c r="AS54" i="43"/>
  <c r="AU54" i="43" s="1"/>
  <c r="AS32" i="43"/>
  <c r="AU32" i="43" s="1"/>
  <c r="AX14" i="43"/>
  <c r="AT13" i="16" s="1"/>
  <c r="AS57" i="43"/>
  <c r="AU57" i="43" s="1"/>
  <c r="AS38" i="43"/>
  <c r="AU38" i="43" s="1"/>
  <c r="AS8" i="43"/>
  <c r="AU8" i="43" s="1"/>
  <c r="AT78" i="43"/>
  <c r="AV78" i="43" s="1"/>
  <c r="AT67" i="43"/>
  <c r="AV67" i="43" s="1"/>
  <c r="AT57" i="43"/>
  <c r="AV57" i="43" s="1"/>
  <c r="AT92" i="43"/>
  <c r="AV92" i="43" s="1"/>
  <c r="AX54" i="43"/>
  <c r="AT53" i="16" s="1"/>
  <c r="AW59" i="43"/>
  <c r="AS58" i="16" s="1"/>
  <c r="AI9" i="17" s="1"/>
  <c r="AT13" i="43"/>
  <c r="AV13" i="43" s="1"/>
  <c r="AS20" i="43"/>
  <c r="AU20" i="43" s="1"/>
  <c r="AS12" i="43"/>
  <c r="AU12" i="43" s="1"/>
  <c r="AX46" i="43"/>
  <c r="AT45" i="16" s="1"/>
  <c r="AS39" i="43"/>
  <c r="AU39" i="43" s="1"/>
  <c r="AT25" i="43"/>
  <c r="AV25" i="43" s="1"/>
  <c r="AS33" i="43"/>
  <c r="AU33" i="43" s="1"/>
  <c r="AS16" i="43"/>
  <c r="AU16" i="43" s="1"/>
  <c r="AS18" i="43"/>
  <c r="AU18" i="43" s="1"/>
  <c r="AT5" i="43"/>
  <c r="AV5" i="43" s="1"/>
  <c r="AW53" i="43"/>
  <c r="AS52" i="16" s="1"/>
  <c r="AS53" i="43"/>
  <c r="AU53" i="43" s="1"/>
  <c r="AW86" i="43"/>
  <c r="AS85" i="16" s="1"/>
  <c r="AS86" i="43"/>
  <c r="AU86" i="43" s="1"/>
  <c r="AW70" i="43"/>
  <c r="AS69" i="16" s="1"/>
  <c r="AS70" i="43"/>
  <c r="AU70" i="43" s="1"/>
  <c r="AX77" i="43"/>
  <c r="AT76" i="16" s="1"/>
  <c r="AT77" i="43"/>
  <c r="AV77" i="43" s="1"/>
  <c r="AT51" i="43"/>
  <c r="AV51" i="43" s="1"/>
  <c r="AX51" i="43"/>
  <c r="AT50" i="16" s="1"/>
  <c r="AT8" i="43"/>
  <c r="AV8" i="43" s="1"/>
  <c r="AX8" i="43"/>
  <c r="AT7" i="16" s="1"/>
  <c r="AT55" i="43"/>
  <c r="AV55" i="43" s="1"/>
  <c r="AX55" i="43"/>
  <c r="AT54" i="16" s="1"/>
  <c r="AX44" i="43"/>
  <c r="AT43" i="16" s="1"/>
  <c r="AT44" i="43"/>
  <c r="AV44" i="43" s="1"/>
  <c r="AW25" i="43"/>
  <c r="AS24" i="16" s="1"/>
  <c r="AI7" i="17" s="1"/>
  <c r="AS25" i="43"/>
  <c r="AU25" i="43" s="1"/>
  <c r="AW85" i="43"/>
  <c r="AS84" i="16" s="1"/>
  <c r="AS85" i="43"/>
  <c r="AU85" i="43" s="1"/>
  <c r="AW77" i="43"/>
  <c r="AS76" i="16" s="1"/>
  <c r="AS77" i="43"/>
  <c r="AU77" i="43" s="1"/>
  <c r="AW69" i="43"/>
  <c r="AS68" i="16" s="1"/>
  <c r="AS69" i="43"/>
  <c r="AU69" i="43" s="1"/>
  <c r="AX89" i="43"/>
  <c r="AT88" i="16" s="1"/>
  <c r="AT89" i="43"/>
  <c r="AV89" i="43" s="1"/>
  <c r="AX73" i="43"/>
  <c r="AT72" i="16" s="1"/>
  <c r="AT73" i="43"/>
  <c r="AV73" i="43" s="1"/>
  <c r="AX60" i="43"/>
  <c r="AT59" i="16" s="1"/>
  <c r="AT60" i="43"/>
  <c r="AV60" i="43" s="1"/>
  <c r="AT50" i="43"/>
  <c r="AV50" i="43" s="1"/>
  <c r="AX50" i="43"/>
  <c r="AT49" i="16" s="1"/>
  <c r="AT20" i="43"/>
  <c r="AV20" i="43" s="1"/>
  <c r="AX20" i="43"/>
  <c r="AT19" i="16" s="1"/>
  <c r="AX41" i="43"/>
  <c r="AT40" i="16" s="1"/>
  <c r="AT41" i="43"/>
  <c r="AV41" i="43" s="1"/>
  <c r="AX33" i="43"/>
  <c r="AT32" i="16" s="1"/>
  <c r="AT33" i="43"/>
  <c r="AV33" i="43" s="1"/>
  <c r="AW21" i="43"/>
  <c r="AS20" i="16" s="1"/>
  <c r="AS21" i="43"/>
  <c r="AU21" i="43" s="1"/>
  <c r="AW22" i="43"/>
  <c r="AS21" i="16" s="1"/>
  <c r="AS22" i="43"/>
  <c r="AU22" i="43" s="1"/>
  <c r="AX63" i="43"/>
  <c r="AT62" i="16" s="1"/>
  <c r="AT63" i="43"/>
  <c r="AV63" i="43" s="1"/>
  <c r="AW14" i="43"/>
  <c r="AS13" i="16" s="1"/>
  <c r="AS14" i="43"/>
  <c r="AU14" i="43" s="1"/>
  <c r="AW90" i="43"/>
  <c r="AS89" i="16" s="1"/>
  <c r="AS90" i="43"/>
  <c r="AU90" i="43" s="1"/>
  <c r="AW82" i="43"/>
  <c r="AS81" i="16" s="1"/>
  <c r="AS82" i="43"/>
  <c r="AU82" i="43" s="1"/>
  <c r="AW74" i="43"/>
  <c r="AS73" i="16" s="1"/>
  <c r="AS74" i="43"/>
  <c r="AU74" i="43" s="1"/>
  <c r="AX56" i="43"/>
  <c r="AT55" i="16" s="1"/>
  <c r="AT56" i="43"/>
  <c r="AV56" i="43" s="1"/>
  <c r="AX85" i="43"/>
  <c r="AT84" i="16" s="1"/>
  <c r="AT85" i="43"/>
  <c r="AV85" i="43" s="1"/>
  <c r="AX59" i="43"/>
  <c r="AT58" i="16" s="1"/>
  <c r="AT59" i="43"/>
  <c r="AV59" i="43" s="1"/>
  <c r="AW49" i="43"/>
  <c r="AS48" i="16" s="1"/>
  <c r="AS49" i="43"/>
  <c r="AU49" i="43" s="1"/>
  <c r="AT16" i="43"/>
  <c r="AV16" i="43" s="1"/>
  <c r="AX16" i="43"/>
  <c r="AT15" i="16" s="1"/>
  <c r="AX47" i="43"/>
  <c r="AT46" i="16" s="1"/>
  <c r="AT47" i="43"/>
  <c r="AV47" i="43" s="1"/>
  <c r="AX40" i="43"/>
  <c r="AT39" i="16" s="1"/>
  <c r="AT40" i="43"/>
  <c r="AV40" i="43" s="1"/>
  <c r="AX32" i="43"/>
  <c r="AT31" i="16" s="1"/>
  <c r="AT32" i="43"/>
  <c r="AV32" i="43" s="1"/>
  <c r="AW17" i="43"/>
  <c r="AS16" i="16" s="1"/>
  <c r="AS17" i="43"/>
  <c r="AU17" i="43" s="1"/>
  <c r="AW5" i="43"/>
  <c r="AS5" i="43"/>
  <c r="AU5" i="43" s="1"/>
  <c r="AW78" i="43"/>
  <c r="AS77" i="16" s="1"/>
  <c r="AS78" i="43"/>
  <c r="AU78" i="43" s="1"/>
  <c r="AT24" i="43"/>
  <c r="AV24" i="43" s="1"/>
  <c r="AX24" i="43"/>
  <c r="AT23" i="16" s="1"/>
  <c r="AX36" i="43"/>
  <c r="AT35" i="16" s="1"/>
  <c r="AT36" i="43"/>
  <c r="AV36" i="43" s="1"/>
  <c r="AW9" i="43"/>
  <c r="AS8" i="16" s="1"/>
  <c r="AS9" i="43"/>
  <c r="AU9" i="43" s="1"/>
  <c r="AW89" i="43"/>
  <c r="AS88" i="16" s="1"/>
  <c r="AS89" i="43"/>
  <c r="AU89" i="43" s="1"/>
  <c r="AW81" i="43"/>
  <c r="AS80" i="16" s="1"/>
  <c r="AS81" i="43"/>
  <c r="AU81" i="43" s="1"/>
  <c r="AW73" i="43"/>
  <c r="AS72" i="16" s="1"/>
  <c r="AS73" i="43"/>
  <c r="AU73" i="43" s="1"/>
  <c r="AX52" i="43"/>
  <c r="AT51" i="16" s="1"/>
  <c r="AT52" i="43"/>
  <c r="AV52" i="43" s="1"/>
  <c r="AX81" i="43"/>
  <c r="AT80" i="16" s="1"/>
  <c r="AT81" i="43"/>
  <c r="AV81" i="43" s="1"/>
  <c r="AX64" i="43"/>
  <c r="AT63" i="16" s="1"/>
  <c r="AT64" i="43"/>
  <c r="AV64" i="43" s="1"/>
  <c r="AX28" i="43"/>
  <c r="AT27" i="16" s="1"/>
  <c r="AT28" i="43"/>
  <c r="AV28" i="43" s="1"/>
  <c r="AX12" i="43"/>
  <c r="AT11" i="16" s="1"/>
  <c r="AT12" i="43"/>
  <c r="AV12" i="43" s="1"/>
  <c r="AW51" i="43"/>
  <c r="AS50" i="16" s="1"/>
  <c r="AS51" i="43"/>
  <c r="AU51" i="43" s="1"/>
  <c r="AX45" i="43"/>
  <c r="AT44" i="16" s="1"/>
  <c r="AT45" i="43"/>
  <c r="AV45" i="43" s="1"/>
  <c r="AX37" i="43"/>
  <c r="AT36" i="16" s="1"/>
  <c r="AT37" i="43"/>
  <c r="AV37" i="43" s="1"/>
  <c r="AX29" i="43"/>
  <c r="AT28" i="16" s="1"/>
  <c r="AT29" i="43"/>
  <c r="AV29" i="43" s="1"/>
  <c r="AW13" i="43"/>
  <c r="AS12" i="16" s="1"/>
  <c r="AS13" i="43"/>
  <c r="AU13" i="43" s="1"/>
  <c r="AW6" i="43"/>
  <c r="AS5" i="16" s="1"/>
  <c r="AS6" i="43"/>
  <c r="AU6" i="43" s="1"/>
  <c r="AX5" i="42"/>
  <c r="AR4" i="16" s="1"/>
  <c r="AW5" i="42"/>
  <c r="AQ4" i="16" s="1"/>
  <c r="AW55" i="42"/>
  <c r="AQ54" i="16" s="1"/>
  <c r="AS55" i="42"/>
  <c r="AU55" i="42" s="1"/>
  <c r="AW60" i="42"/>
  <c r="AQ59" i="16" s="1"/>
  <c r="AS60" i="42"/>
  <c r="AU60" i="42" s="1"/>
  <c r="AW48" i="42"/>
  <c r="AQ47" i="16" s="1"/>
  <c r="AS48" i="42"/>
  <c r="AU48" i="42" s="1"/>
  <c r="AW45" i="42"/>
  <c r="AQ44" i="16" s="1"/>
  <c r="AS45" i="42"/>
  <c r="AU45" i="42" s="1"/>
  <c r="AS40" i="42"/>
  <c r="AU40" i="42" s="1"/>
  <c r="AW40" i="42"/>
  <c r="AQ39" i="16" s="1"/>
  <c r="AX15" i="42"/>
  <c r="AR14" i="16" s="1"/>
  <c r="AT15" i="42"/>
  <c r="AV15" i="42" s="1"/>
  <c r="AW85" i="42"/>
  <c r="AQ84" i="16" s="1"/>
  <c r="AS85" i="42"/>
  <c r="AU85" i="42" s="1"/>
  <c r="AX76" i="42"/>
  <c r="AR75" i="16" s="1"/>
  <c r="AT76" i="42"/>
  <c r="AV76" i="42" s="1"/>
  <c r="AX55" i="42"/>
  <c r="AR54" i="16" s="1"/>
  <c r="AT55" i="42"/>
  <c r="AV55" i="42" s="1"/>
  <c r="AX67" i="42"/>
  <c r="AR66" i="16" s="1"/>
  <c r="AH10" i="17" s="1"/>
  <c r="AT67" i="42"/>
  <c r="AV67" i="42" s="1"/>
  <c r="AW54" i="42"/>
  <c r="AQ53" i="16" s="1"/>
  <c r="AS54" i="42"/>
  <c r="AU54" i="42" s="1"/>
  <c r="AX43" i="42"/>
  <c r="AR42" i="16" s="1"/>
  <c r="AT43" i="42"/>
  <c r="AV43" i="42" s="1"/>
  <c r="AT35" i="42"/>
  <c r="AV35" i="42" s="1"/>
  <c r="AX35" i="42"/>
  <c r="AR34" i="16" s="1"/>
  <c r="AS49" i="42"/>
  <c r="AU49" i="42" s="1"/>
  <c r="AW49" i="42"/>
  <c r="AQ48" i="16" s="1"/>
  <c r="AW44" i="42"/>
  <c r="AQ43" i="16" s="1"/>
  <c r="AS44" i="42"/>
  <c r="AU44" i="42" s="1"/>
  <c r="AX38" i="42"/>
  <c r="AR37" i="16" s="1"/>
  <c r="AT38" i="42"/>
  <c r="AV38" i="42" s="1"/>
  <c r="AW33" i="42"/>
  <c r="AQ32" i="16" s="1"/>
  <c r="AS33" i="42"/>
  <c r="AU33" i="42" s="1"/>
  <c r="AX23" i="42"/>
  <c r="AR22" i="16" s="1"/>
  <c r="AT23" i="42"/>
  <c r="AV23" i="42" s="1"/>
  <c r="AX11" i="42"/>
  <c r="AR10" i="16" s="1"/>
  <c r="AT11" i="42"/>
  <c r="AV11" i="42" s="1"/>
  <c r="AX59" i="42"/>
  <c r="AR58" i="16" s="1"/>
  <c r="AT59" i="42"/>
  <c r="AV59" i="42" s="1"/>
  <c r="AW58" i="42"/>
  <c r="AQ57" i="16" s="1"/>
  <c r="AS58" i="42"/>
  <c r="AU58" i="42" s="1"/>
  <c r="AX44" i="42"/>
  <c r="AR43" i="16" s="1"/>
  <c r="AT44" i="42"/>
  <c r="AV44" i="42" s="1"/>
  <c r="AX34" i="42"/>
  <c r="AR33" i="16" s="1"/>
  <c r="AT34" i="42"/>
  <c r="AV34" i="42" s="1"/>
  <c r="AW90" i="42"/>
  <c r="AQ89" i="16" s="1"/>
  <c r="AS90" i="42"/>
  <c r="AU90" i="42" s="1"/>
  <c r="AW70" i="42"/>
  <c r="AQ69" i="16" s="1"/>
  <c r="AS70" i="42"/>
  <c r="AU70" i="42" s="1"/>
  <c r="AX40" i="42"/>
  <c r="AR39" i="16" s="1"/>
  <c r="AT40" i="42"/>
  <c r="AV40" i="42" s="1"/>
  <c r="AX32" i="42"/>
  <c r="AR31" i="16" s="1"/>
  <c r="AT32" i="42"/>
  <c r="AV32" i="42" s="1"/>
  <c r="AT48" i="42"/>
  <c r="AV48" i="42" s="1"/>
  <c r="AX48" i="42"/>
  <c r="AR47" i="16" s="1"/>
  <c r="AX42" i="42"/>
  <c r="AR41" i="16" s="1"/>
  <c r="AT42" i="42"/>
  <c r="AV42" i="42" s="1"/>
  <c r="AW37" i="42"/>
  <c r="AQ36" i="16" s="1"/>
  <c r="AS37" i="42"/>
  <c r="AU37" i="42" s="1"/>
  <c r="AS32" i="42"/>
  <c r="AU32" i="42" s="1"/>
  <c r="AW32" i="42"/>
  <c r="AQ31" i="16" s="1"/>
  <c r="AX19" i="42"/>
  <c r="AR18" i="16" s="1"/>
  <c r="AT19" i="42"/>
  <c r="AV19" i="42" s="1"/>
  <c r="AX7" i="42"/>
  <c r="AR6" i="16" s="1"/>
  <c r="AT7" i="42"/>
  <c r="AV7" i="42" s="1"/>
  <c r="AW50" i="42"/>
  <c r="AQ49" i="16" s="1"/>
  <c r="AS50" i="42"/>
  <c r="AU50" i="42" s="1"/>
  <c r="AW86" i="42"/>
  <c r="AQ85" i="16" s="1"/>
  <c r="AS86" i="42"/>
  <c r="AU86" i="42" s="1"/>
  <c r="AX36" i="42"/>
  <c r="AR35" i="16" s="1"/>
  <c r="AT36" i="42"/>
  <c r="AV36" i="42" s="1"/>
  <c r="AX49" i="42"/>
  <c r="AR48" i="16" s="1"/>
  <c r="AT49" i="42"/>
  <c r="AV49" i="42" s="1"/>
  <c r="AX27" i="42"/>
  <c r="AR26" i="16" s="1"/>
  <c r="AT27" i="42"/>
  <c r="AV27" i="42" s="1"/>
  <c r="AW89" i="42"/>
  <c r="AQ88" i="16" s="1"/>
  <c r="AS89" i="42"/>
  <c r="AU89" i="42" s="1"/>
  <c r="AT47" i="42"/>
  <c r="AV47" i="42" s="1"/>
  <c r="AX47" i="42"/>
  <c r="AR46" i="16" s="1"/>
  <c r="AT39" i="42"/>
  <c r="AV39" i="42" s="1"/>
  <c r="AX39" i="42"/>
  <c r="AR38" i="16" s="1"/>
  <c r="AT31" i="42"/>
  <c r="AV31" i="42" s="1"/>
  <c r="AX31" i="42"/>
  <c r="AR30" i="16" s="1"/>
  <c r="AX63" i="42"/>
  <c r="AR62" i="16" s="1"/>
  <c r="AT63" i="42"/>
  <c r="AV63" i="42" s="1"/>
  <c r="AT51" i="42"/>
  <c r="AV51" i="42" s="1"/>
  <c r="AX51" i="42"/>
  <c r="AR50" i="16" s="1"/>
  <c r="AX46" i="42"/>
  <c r="AR45" i="16" s="1"/>
  <c r="AT46" i="42"/>
  <c r="AV46" i="42" s="1"/>
  <c r="AW41" i="42"/>
  <c r="AQ40" i="16" s="1"/>
  <c r="AS41" i="42"/>
  <c r="AU41" i="42" s="1"/>
  <c r="AS36" i="42"/>
  <c r="AU36" i="42" s="1"/>
  <c r="AW36" i="42"/>
  <c r="AQ35" i="16" s="1"/>
  <c r="AX30" i="42"/>
  <c r="AR29" i="16" s="1"/>
  <c r="AT30" i="42"/>
  <c r="AV30" i="42" s="1"/>
  <c r="AW56" i="42"/>
  <c r="AQ55" i="16" s="1"/>
  <c r="AS56" i="42"/>
  <c r="AU56" i="42" s="1"/>
  <c r="AW10" i="41"/>
  <c r="AP9" i="16" s="1"/>
  <c r="AW88" i="41"/>
  <c r="AP87" i="16" s="1"/>
  <c r="AW72" i="41"/>
  <c r="AP71" i="16" s="1"/>
  <c r="AW52" i="41"/>
  <c r="AP51" i="16" s="1"/>
  <c r="AS18" i="41"/>
  <c r="AU18" i="41" s="1"/>
  <c r="AS24" i="41"/>
  <c r="AU24" i="41" s="1"/>
  <c r="AS8" i="41"/>
  <c r="AU8" i="41" s="1"/>
  <c r="AW23" i="41"/>
  <c r="AP22" i="16" s="1"/>
  <c r="AW7" i="41"/>
  <c r="AP6" i="16" s="1"/>
  <c r="AS34" i="41"/>
  <c r="AU34" i="41" s="1"/>
  <c r="AS34" i="38"/>
  <c r="AU34" i="38" s="1"/>
  <c r="AW75" i="41"/>
  <c r="AP74" i="16" s="1"/>
  <c r="AS87" i="41"/>
  <c r="AU87" i="41" s="1"/>
  <c r="AW14" i="41"/>
  <c r="AP13" i="16" s="1"/>
  <c r="AW59" i="41"/>
  <c r="AP58" i="16" s="1"/>
  <c r="AS63" i="41"/>
  <c r="AU63" i="41" s="1"/>
  <c r="AW80" i="41"/>
  <c r="AP79" i="16" s="1"/>
  <c r="AW64" i="41"/>
  <c r="AP63" i="16" s="1"/>
  <c r="AW79" i="41"/>
  <c r="AP78" i="16" s="1"/>
  <c r="AS47" i="41"/>
  <c r="AU47" i="41" s="1"/>
  <c r="AW84" i="41"/>
  <c r="AP83" i="16" s="1"/>
  <c r="AS45" i="41"/>
  <c r="AU45" i="41" s="1"/>
  <c r="AW48" i="41"/>
  <c r="AP47" i="16" s="1"/>
  <c r="AW17" i="41"/>
  <c r="AP16" i="16" s="1"/>
  <c r="AF6" i="17" s="1"/>
  <c r="AS17" i="41"/>
  <c r="AU17" i="41" s="1"/>
  <c r="AS77" i="41"/>
  <c r="AU77" i="41" s="1"/>
  <c r="AW77" i="41"/>
  <c r="AP76" i="16" s="1"/>
  <c r="AS69" i="41"/>
  <c r="AU69" i="41" s="1"/>
  <c r="AW69" i="41"/>
  <c r="AP68" i="16" s="1"/>
  <c r="AS61" i="41"/>
  <c r="AU61" i="41" s="1"/>
  <c r="AW61" i="41"/>
  <c r="AP60" i="16" s="1"/>
  <c r="AS53" i="41"/>
  <c r="AU53" i="41" s="1"/>
  <c r="AW53" i="41"/>
  <c r="AP52" i="16" s="1"/>
  <c r="AW13" i="41"/>
  <c r="AP12" i="16" s="1"/>
  <c r="AS13" i="41"/>
  <c r="AU13" i="41" s="1"/>
  <c r="AW90" i="41"/>
  <c r="AP89" i="16" s="1"/>
  <c r="AS90" i="41"/>
  <c r="AU90" i="41" s="1"/>
  <c r="AS92" i="41"/>
  <c r="AU92" i="41" s="1"/>
  <c r="AW92" i="41"/>
  <c r="AP91" i="16" s="1"/>
  <c r="AW9" i="41"/>
  <c r="AP8" i="16" s="1"/>
  <c r="AS9" i="41"/>
  <c r="AU9" i="41" s="1"/>
  <c r="AS81" i="41"/>
  <c r="AU81" i="41" s="1"/>
  <c r="AW81" i="41"/>
  <c r="AP80" i="16" s="1"/>
  <c r="AS73" i="41"/>
  <c r="AU73" i="41" s="1"/>
  <c r="AW73" i="41"/>
  <c r="AP72" i="16" s="1"/>
  <c r="AS65" i="41"/>
  <c r="AU65" i="41" s="1"/>
  <c r="AW65" i="41"/>
  <c r="AP64" i="16" s="1"/>
  <c r="AS57" i="41"/>
  <c r="AU57" i="41" s="1"/>
  <c r="AW57" i="41"/>
  <c r="AP56" i="16" s="1"/>
  <c r="AW5" i="41"/>
  <c r="AS5" i="41"/>
  <c r="AU5" i="41" s="1"/>
  <c r="AX31" i="40"/>
  <c r="AO30" i="16" s="1"/>
  <c r="AX74" i="40"/>
  <c r="AO73" i="16" s="1"/>
  <c r="AS35" i="40"/>
  <c r="AU35" i="40" s="1"/>
  <c r="AS34" i="40"/>
  <c r="AU34" i="40" s="1"/>
  <c r="AX90" i="40"/>
  <c r="AO89" i="16" s="1"/>
  <c r="AW17" i="40"/>
  <c r="AN16" i="16" s="1"/>
  <c r="AX9" i="40"/>
  <c r="AO8" i="16" s="1"/>
  <c r="AW81" i="40"/>
  <c r="AN80" i="16" s="1"/>
  <c r="AS81" i="40"/>
  <c r="AU81" i="40" s="1"/>
  <c r="AW89" i="40"/>
  <c r="AN88" i="16" s="1"/>
  <c r="AS89" i="40"/>
  <c r="AU89" i="40" s="1"/>
  <c r="AX34" i="40"/>
  <c r="AO33" i="16" s="1"/>
  <c r="AT34" i="40"/>
  <c r="AV34" i="40" s="1"/>
  <c r="AS19" i="40"/>
  <c r="AU19" i="40" s="1"/>
  <c r="AW19" i="40"/>
  <c r="AN18" i="16" s="1"/>
  <c r="AW78" i="40"/>
  <c r="AN77" i="16" s="1"/>
  <c r="AS78" i="40"/>
  <c r="AU78" i="40" s="1"/>
  <c r="AW68" i="40"/>
  <c r="AN67" i="16" s="1"/>
  <c r="AS68" i="40"/>
  <c r="AU68" i="40" s="1"/>
  <c r="AS31" i="40"/>
  <c r="AU31" i="40" s="1"/>
  <c r="AW31" i="40"/>
  <c r="AN30" i="16" s="1"/>
  <c r="AW48" i="40"/>
  <c r="AN47" i="16" s="1"/>
  <c r="AS48" i="40"/>
  <c r="AU48" i="40" s="1"/>
  <c r="AW16" i="40"/>
  <c r="AN15" i="16" s="1"/>
  <c r="AS16" i="40"/>
  <c r="AU16" i="40" s="1"/>
  <c r="AW73" i="40"/>
  <c r="AN72" i="16" s="1"/>
  <c r="AS73" i="40"/>
  <c r="AU73" i="40" s="1"/>
  <c r="AX85" i="40"/>
  <c r="AO84" i="16" s="1"/>
  <c r="AT85" i="40"/>
  <c r="AV85" i="40" s="1"/>
  <c r="AX42" i="40"/>
  <c r="AO41" i="16" s="1"/>
  <c r="AT42" i="40"/>
  <c r="AV42" i="40" s="1"/>
  <c r="AW49" i="40"/>
  <c r="AN48" i="16" s="1"/>
  <c r="AS49" i="40"/>
  <c r="AU49" i="40" s="1"/>
  <c r="AS51" i="40"/>
  <c r="AU51" i="40" s="1"/>
  <c r="AW51" i="40"/>
  <c r="AN50" i="16" s="1"/>
  <c r="AS10" i="40"/>
  <c r="AU10" i="40" s="1"/>
  <c r="AW10" i="40"/>
  <c r="AW28" i="40"/>
  <c r="AN27" i="16" s="1"/>
  <c r="AS28" i="40"/>
  <c r="AU28" i="40" s="1"/>
  <c r="AW86" i="40"/>
  <c r="AN85" i="16" s="1"/>
  <c r="AS86" i="40"/>
  <c r="AU86" i="40" s="1"/>
  <c r="AX69" i="40"/>
  <c r="AO68" i="16" s="1"/>
  <c r="AT69" i="40"/>
  <c r="AV69" i="40" s="1"/>
  <c r="AX81" i="40"/>
  <c r="AO80" i="16" s="1"/>
  <c r="AT81" i="40"/>
  <c r="AV81" i="40" s="1"/>
  <c r="AX39" i="40"/>
  <c r="AO38" i="16" s="1"/>
  <c r="AT39" i="40"/>
  <c r="AV39" i="40" s="1"/>
  <c r="AW44" i="40"/>
  <c r="AN43" i="16" s="1"/>
  <c r="AS44" i="40"/>
  <c r="AU44" i="40" s="1"/>
  <c r="AS23" i="40"/>
  <c r="AU23" i="40" s="1"/>
  <c r="AW23" i="40"/>
  <c r="AN22" i="16" s="1"/>
  <c r="AX7" i="40"/>
  <c r="AO6" i="16" s="1"/>
  <c r="AT7" i="40"/>
  <c r="AV7" i="40" s="1"/>
  <c r="AW85" i="40"/>
  <c r="AN84" i="16" s="1"/>
  <c r="AS85" i="40"/>
  <c r="AU85" i="40" s="1"/>
  <c r="AW77" i="40"/>
  <c r="AN76" i="16" s="1"/>
  <c r="AS77" i="40"/>
  <c r="AU77" i="40" s="1"/>
  <c r="AX77" i="40"/>
  <c r="AO76" i="16" s="1"/>
  <c r="AT77" i="40"/>
  <c r="AV77" i="40" s="1"/>
  <c r="AX47" i="40"/>
  <c r="AO46" i="16" s="1"/>
  <c r="AT47" i="40"/>
  <c r="AV47" i="40" s="1"/>
  <c r="AX38" i="40"/>
  <c r="AO37" i="16" s="1"/>
  <c r="AT38" i="40"/>
  <c r="AV38" i="40" s="1"/>
  <c r="AW47" i="40"/>
  <c r="AN46" i="16" s="1"/>
  <c r="AS47" i="40"/>
  <c r="AU47" i="40" s="1"/>
  <c r="AW52" i="40"/>
  <c r="AN51" i="16" s="1"/>
  <c r="AS52" i="40"/>
  <c r="AU52" i="40" s="1"/>
  <c r="AX10" i="40"/>
  <c r="AO9" i="16" s="1"/>
  <c r="AT10" i="40"/>
  <c r="AV10" i="40" s="1"/>
  <c r="AW13" i="40"/>
  <c r="AN12" i="16" s="1"/>
  <c r="AS13" i="40"/>
  <c r="AU13" i="40" s="1"/>
  <c r="AW20" i="40"/>
  <c r="AN19" i="16" s="1"/>
  <c r="AS20" i="40"/>
  <c r="AU20" i="40" s="1"/>
  <c r="AS7" i="40"/>
  <c r="AU7" i="40" s="1"/>
  <c r="AW7" i="40"/>
  <c r="AN6" i="16" s="1"/>
  <c r="AW90" i="40"/>
  <c r="AN89" i="16" s="1"/>
  <c r="AS90" i="40"/>
  <c r="AU90" i="40" s="1"/>
  <c r="AW82" i="40"/>
  <c r="AN81" i="16" s="1"/>
  <c r="AS82" i="40"/>
  <c r="AU82" i="40" s="1"/>
  <c r="AW74" i="40"/>
  <c r="AN73" i="16" s="1"/>
  <c r="AS74" i="40"/>
  <c r="AU74" i="40" s="1"/>
  <c r="AX89" i="40"/>
  <c r="AO88" i="16" s="1"/>
  <c r="AT89" i="40"/>
  <c r="AV89" i="40" s="1"/>
  <c r="AX73" i="40"/>
  <c r="AO72" i="16" s="1"/>
  <c r="AT73" i="40"/>
  <c r="AV73" i="40" s="1"/>
  <c r="AX43" i="40"/>
  <c r="AO42" i="16" s="1"/>
  <c r="AT43" i="40"/>
  <c r="AV43" i="40" s="1"/>
  <c r="AX35" i="40"/>
  <c r="AO34" i="16" s="1"/>
  <c r="AT35" i="40"/>
  <c r="AV35" i="40" s="1"/>
  <c r="AX51" i="40"/>
  <c r="AO50" i="16" s="1"/>
  <c r="AT51" i="40"/>
  <c r="AV51" i="40" s="1"/>
  <c r="AS26" i="40"/>
  <c r="AU26" i="40" s="1"/>
  <c r="AW26" i="40"/>
  <c r="AN25" i="16" s="1"/>
  <c r="AW11" i="40"/>
  <c r="AN10" i="16" s="1"/>
  <c r="AS11" i="40"/>
  <c r="AU11" i="40" s="1"/>
  <c r="AS18" i="40"/>
  <c r="AU18" i="40" s="1"/>
  <c r="AW18" i="40"/>
  <c r="AN17" i="16" s="1"/>
  <c r="AT6" i="40"/>
  <c r="AV6" i="40" s="1"/>
  <c r="AX6" i="40"/>
  <c r="AT57" i="39"/>
  <c r="AV57" i="39" s="1"/>
  <c r="AW75" i="39"/>
  <c r="AL74" i="16" s="1"/>
  <c r="AW64" i="39"/>
  <c r="AL63" i="16" s="1"/>
  <c r="AS33" i="39"/>
  <c r="AU33" i="39" s="1"/>
  <c r="AS53" i="39"/>
  <c r="AU53" i="39" s="1"/>
  <c r="AT21" i="39"/>
  <c r="AV21" i="39" s="1"/>
  <c r="AT43" i="39"/>
  <c r="AV43" i="39" s="1"/>
  <c r="AT88" i="39"/>
  <c r="AV88" i="39" s="1"/>
  <c r="AS12" i="39"/>
  <c r="AU12" i="39" s="1"/>
  <c r="AS83" i="39"/>
  <c r="AU83" i="39" s="1"/>
  <c r="AS71" i="39"/>
  <c r="AU71" i="39" s="1"/>
  <c r="AW19" i="39"/>
  <c r="AL18" i="16" s="1"/>
  <c r="AX24" i="39"/>
  <c r="AM23" i="16" s="1"/>
  <c r="AT16" i="39"/>
  <c r="AV16" i="39" s="1"/>
  <c r="AT18" i="39"/>
  <c r="AV18" i="39" s="1"/>
  <c r="AT86" i="39"/>
  <c r="AV86" i="39" s="1"/>
  <c r="AS87" i="39"/>
  <c r="AU87" i="39" s="1"/>
  <c r="AS48" i="39"/>
  <c r="AU48" i="39" s="1"/>
  <c r="AT39" i="39"/>
  <c r="AV39" i="39" s="1"/>
  <c r="AT15" i="39"/>
  <c r="AV15" i="39" s="1"/>
  <c r="AW8" i="39"/>
  <c r="AL7" i="16" s="1"/>
  <c r="AT66" i="39"/>
  <c r="AV66" i="39" s="1"/>
  <c r="AW37" i="39"/>
  <c r="AL36" i="16" s="1"/>
  <c r="AW40" i="39"/>
  <c r="AL39" i="16" s="1"/>
  <c r="AX28" i="39"/>
  <c r="AM27" i="16" s="1"/>
  <c r="AS76" i="39"/>
  <c r="AU76" i="39" s="1"/>
  <c r="AT37" i="39"/>
  <c r="AV37" i="39" s="1"/>
  <c r="AS22" i="39"/>
  <c r="AU22" i="39" s="1"/>
  <c r="AX17" i="39"/>
  <c r="AM16" i="16" s="1"/>
  <c r="AS49" i="39"/>
  <c r="AU49" i="39" s="1"/>
  <c r="AT29" i="39"/>
  <c r="AV29" i="39" s="1"/>
  <c r="AS17" i="39"/>
  <c r="AU17" i="39" s="1"/>
  <c r="AX9" i="39"/>
  <c r="AM8" i="16" s="1"/>
  <c r="AT65" i="39"/>
  <c r="AV65" i="39" s="1"/>
  <c r="AT75" i="39"/>
  <c r="AV75" i="39" s="1"/>
  <c r="AT87" i="39"/>
  <c r="AV87" i="39" s="1"/>
  <c r="AT83" i="39"/>
  <c r="AV83" i="39" s="1"/>
  <c r="AX76" i="39"/>
  <c r="AM75" i="16" s="1"/>
  <c r="AT67" i="39"/>
  <c r="AV67" i="39" s="1"/>
  <c r="AW65" i="39"/>
  <c r="AL64" i="16" s="1"/>
  <c r="AS43" i="39"/>
  <c r="AU43" i="39" s="1"/>
  <c r="AW34" i="39"/>
  <c r="AL33" i="16" s="1"/>
  <c r="AW23" i="39"/>
  <c r="AL22" i="16" s="1"/>
  <c r="AW68" i="39"/>
  <c r="AL67" i="16" s="1"/>
  <c r="AW45" i="39"/>
  <c r="AL44" i="16" s="1"/>
  <c r="AX31" i="39"/>
  <c r="AM30" i="16" s="1"/>
  <c r="AS66" i="39"/>
  <c r="AU66" i="39" s="1"/>
  <c r="AW6" i="39"/>
  <c r="AL5" i="16" s="1"/>
  <c r="AX49" i="39"/>
  <c r="AM48" i="16" s="1"/>
  <c r="AT56" i="39"/>
  <c r="AV56" i="39" s="1"/>
  <c r="AT52" i="39"/>
  <c r="AV52" i="39" s="1"/>
  <c r="AX26" i="39"/>
  <c r="AM25" i="16" s="1"/>
  <c r="AS46" i="39"/>
  <c r="AU46" i="39" s="1"/>
  <c r="AS91" i="39"/>
  <c r="AU91" i="39" s="1"/>
  <c r="AX19" i="39"/>
  <c r="AM18" i="16" s="1"/>
  <c r="AS88" i="39"/>
  <c r="AU88" i="39" s="1"/>
  <c r="AT40" i="39"/>
  <c r="AV40" i="39" s="1"/>
  <c r="AS36" i="39"/>
  <c r="AU36" i="39" s="1"/>
  <c r="AX13" i="39"/>
  <c r="AM12" i="16" s="1"/>
  <c r="AX81" i="39"/>
  <c r="AM80" i="16" s="1"/>
  <c r="AT81" i="39"/>
  <c r="AV81" i="39" s="1"/>
  <c r="AW90" i="39"/>
  <c r="AL89" i="16" s="1"/>
  <c r="AS90" i="39"/>
  <c r="AU90" i="39" s="1"/>
  <c r="AW74" i="39"/>
  <c r="AL73" i="16" s="1"/>
  <c r="AS74" i="39"/>
  <c r="AU74" i="39" s="1"/>
  <c r="AS54" i="39"/>
  <c r="AU54" i="39" s="1"/>
  <c r="AW54" i="39"/>
  <c r="AL53" i="16" s="1"/>
  <c r="AX62" i="39"/>
  <c r="AM61" i="16" s="1"/>
  <c r="AT62" i="39"/>
  <c r="AV62" i="39" s="1"/>
  <c r="AX60" i="39"/>
  <c r="AM59" i="16" s="1"/>
  <c r="AT60" i="39"/>
  <c r="AV60" i="39" s="1"/>
  <c r="AS39" i="39"/>
  <c r="AU39" i="39" s="1"/>
  <c r="AW39" i="39"/>
  <c r="AL38" i="16" s="1"/>
  <c r="AT80" i="39"/>
  <c r="AV80" i="39" s="1"/>
  <c r="AX80" i="39"/>
  <c r="AM79" i="16" s="1"/>
  <c r="AX48" i="39"/>
  <c r="AM47" i="16" s="1"/>
  <c r="AT48" i="39"/>
  <c r="AV48" i="39" s="1"/>
  <c r="AX77" i="39"/>
  <c r="AM76" i="16" s="1"/>
  <c r="AT77" i="39"/>
  <c r="AV77" i="39" s="1"/>
  <c r="AW86" i="39"/>
  <c r="AL85" i="16" s="1"/>
  <c r="AS86" i="39"/>
  <c r="AU86" i="39" s="1"/>
  <c r="AW70" i="39"/>
  <c r="AL69" i="16" s="1"/>
  <c r="AS70" i="39"/>
  <c r="AU70" i="39" s="1"/>
  <c r="AT92" i="39"/>
  <c r="AV92" i="39" s="1"/>
  <c r="AX92" i="39"/>
  <c r="AM91" i="16" s="1"/>
  <c r="AX58" i="39"/>
  <c r="AM57" i="16" s="1"/>
  <c r="AT58" i="39"/>
  <c r="AV58" i="39" s="1"/>
  <c r="AS35" i="39"/>
  <c r="AU35" i="39" s="1"/>
  <c r="AW35" i="39"/>
  <c r="AL34" i="16" s="1"/>
  <c r="AX44" i="39"/>
  <c r="AM43" i="16" s="1"/>
  <c r="AT44" i="39"/>
  <c r="AV44" i="39" s="1"/>
  <c r="AX89" i="39"/>
  <c r="AM88" i="16" s="1"/>
  <c r="AT89" i="39"/>
  <c r="AV89" i="39" s="1"/>
  <c r="AX73" i="39"/>
  <c r="AM72" i="16" s="1"/>
  <c r="AT73" i="39"/>
  <c r="AV73" i="39" s="1"/>
  <c r="AW82" i="39"/>
  <c r="AL81" i="16" s="1"/>
  <c r="AS82" i="39"/>
  <c r="AU82" i="39" s="1"/>
  <c r="AS62" i="39"/>
  <c r="AU62" i="39" s="1"/>
  <c r="AW62" i="39"/>
  <c r="AL61" i="16" s="1"/>
  <c r="AT72" i="39"/>
  <c r="AV72" i="39" s="1"/>
  <c r="AX72" i="39"/>
  <c r="AM71" i="16" s="1"/>
  <c r="AT84" i="39"/>
  <c r="AV84" i="39" s="1"/>
  <c r="AX84" i="39"/>
  <c r="AM83" i="16" s="1"/>
  <c r="AT68" i="39"/>
  <c r="AV68" i="39" s="1"/>
  <c r="AX68" i="39"/>
  <c r="AM67" i="16" s="1"/>
  <c r="AS31" i="39"/>
  <c r="AU31" i="39" s="1"/>
  <c r="AW31" i="39"/>
  <c r="AL30" i="16" s="1"/>
  <c r="AX59" i="39"/>
  <c r="AM58" i="16" s="1"/>
  <c r="AT59" i="39"/>
  <c r="AV59" i="39" s="1"/>
  <c r="AW9" i="39"/>
  <c r="AL8" i="16" s="1"/>
  <c r="AS9" i="39"/>
  <c r="AU9" i="39" s="1"/>
  <c r="AW7" i="39"/>
  <c r="AL6" i="16" s="1"/>
  <c r="AS7" i="39"/>
  <c r="AU7" i="39" s="1"/>
  <c r="AX85" i="39"/>
  <c r="AM84" i="16" s="1"/>
  <c r="AT85" i="39"/>
  <c r="AV85" i="39" s="1"/>
  <c r="AX69" i="39"/>
  <c r="AM68" i="16" s="1"/>
  <c r="AT69" i="39"/>
  <c r="AV69" i="39" s="1"/>
  <c r="AW78" i="39"/>
  <c r="AL77" i="16" s="1"/>
  <c r="AS78" i="39"/>
  <c r="AU78" i="39" s="1"/>
  <c r="AS58" i="39"/>
  <c r="AU58" i="39" s="1"/>
  <c r="AW58" i="39"/>
  <c r="AL57" i="16" s="1"/>
  <c r="AX64" i="39"/>
  <c r="AM63" i="16" s="1"/>
  <c r="AT64" i="39"/>
  <c r="AV64" i="39" s="1"/>
  <c r="AX63" i="39"/>
  <c r="AM62" i="16" s="1"/>
  <c r="AT63" i="39"/>
  <c r="AV63" i="39" s="1"/>
  <c r="AS27" i="39"/>
  <c r="AU27" i="39" s="1"/>
  <c r="AW27" i="39"/>
  <c r="AL26" i="16" s="1"/>
  <c r="AB7" i="17" s="1"/>
  <c r="AX54" i="39"/>
  <c r="AM53" i="16" s="1"/>
  <c r="AT54" i="39"/>
  <c r="AV54" i="39" s="1"/>
  <c r="AT6" i="39"/>
  <c r="AV6" i="39" s="1"/>
  <c r="AX6" i="39"/>
  <c r="AW77" i="38"/>
  <c r="AK76" i="16" s="1"/>
  <c r="AW61" i="38"/>
  <c r="AK60" i="16" s="1"/>
  <c r="AS87" i="38"/>
  <c r="AU87" i="38" s="1"/>
  <c r="AS51" i="38"/>
  <c r="AU51" i="38" s="1"/>
  <c r="AS11" i="38"/>
  <c r="AU11" i="38" s="1"/>
  <c r="AW28" i="38"/>
  <c r="AK27" i="16" s="1"/>
  <c r="AW56" i="38"/>
  <c r="AK55" i="16" s="1"/>
  <c r="AS22" i="38"/>
  <c r="AU22" i="38" s="1"/>
  <c r="AS70" i="38"/>
  <c r="AU70" i="38" s="1"/>
  <c r="AW53" i="38"/>
  <c r="AK52" i="16" s="1"/>
  <c r="AS84" i="38"/>
  <c r="AU84" i="38" s="1"/>
  <c r="AS74" i="38"/>
  <c r="AU74" i="38" s="1"/>
  <c r="AW72" i="38"/>
  <c r="AK71" i="16" s="1"/>
  <c r="AS39" i="38"/>
  <c r="AU39" i="38" s="1"/>
  <c r="AW31" i="38"/>
  <c r="AK30" i="16" s="1"/>
  <c r="AW23" i="38"/>
  <c r="AK22" i="16" s="1"/>
  <c r="AS78" i="38"/>
  <c r="AU78" i="38" s="1"/>
  <c r="AS62" i="38"/>
  <c r="AU62" i="38" s="1"/>
  <c r="AS46" i="38"/>
  <c r="AU46" i="38" s="1"/>
  <c r="AS26" i="38"/>
  <c r="AU26" i="38" s="1"/>
  <c r="AS10" i="38"/>
  <c r="AU10" i="38" s="1"/>
  <c r="AW33" i="38"/>
  <c r="AK32" i="16" s="1"/>
  <c r="AS33" i="38"/>
  <c r="AU33" i="38" s="1"/>
  <c r="AW17" i="38"/>
  <c r="AK16" i="16" s="1"/>
  <c r="AS17" i="38"/>
  <c r="AU17" i="38" s="1"/>
  <c r="AS41" i="38"/>
  <c r="AU41" i="38" s="1"/>
  <c r="AW41" i="38"/>
  <c r="AK40" i="16" s="1"/>
  <c r="AW37" i="38"/>
  <c r="AK36" i="16" s="1"/>
  <c r="AS37" i="38"/>
  <c r="AU37" i="38" s="1"/>
  <c r="AW21" i="38"/>
  <c r="AK20" i="16" s="1"/>
  <c r="AS21" i="38"/>
  <c r="AU21" i="38" s="1"/>
  <c r="AW13" i="38"/>
  <c r="AK12" i="16" s="1"/>
  <c r="AS13" i="38"/>
  <c r="AU13" i="38" s="1"/>
  <c r="AW25" i="38"/>
  <c r="AK24" i="16" s="1"/>
  <c r="AS25" i="38"/>
  <c r="AU25" i="38" s="1"/>
  <c r="AW9" i="38"/>
  <c r="AK8" i="16" s="1"/>
  <c r="AS9" i="38"/>
  <c r="AU9" i="38" s="1"/>
  <c r="AW29" i="38"/>
  <c r="AK28" i="16" s="1"/>
  <c r="AS29" i="38"/>
  <c r="AU29" i="38" s="1"/>
  <c r="AW5" i="38"/>
  <c r="AS5" i="38"/>
  <c r="AU5" i="38" s="1"/>
  <c r="AT87" i="37"/>
  <c r="AV87" i="37" s="1"/>
  <c r="AS61" i="37"/>
  <c r="AU61" i="37" s="1"/>
  <c r="AW49" i="37"/>
  <c r="AI48" i="16" s="1"/>
  <c r="AT11" i="37"/>
  <c r="AV11" i="37" s="1"/>
  <c r="AT26" i="37"/>
  <c r="AV26" i="37" s="1"/>
  <c r="AS36" i="37"/>
  <c r="AU36" i="37" s="1"/>
  <c r="AS41" i="37"/>
  <c r="AU41" i="37" s="1"/>
  <c r="AS24" i="37"/>
  <c r="AU24" i="37" s="1"/>
  <c r="AS16" i="37"/>
  <c r="AU16" i="37" s="1"/>
  <c r="AS8" i="37"/>
  <c r="AU8" i="37" s="1"/>
  <c r="AT31" i="37"/>
  <c r="AV31" i="37" s="1"/>
  <c r="AW65" i="37"/>
  <c r="AI64" i="16" s="1"/>
  <c r="AS30" i="37"/>
  <c r="AU30" i="37" s="1"/>
  <c r="AW30" i="37"/>
  <c r="AI29" i="16" s="1"/>
  <c r="AX66" i="37"/>
  <c r="AJ65" i="16" s="1"/>
  <c r="Z10" i="17" s="1"/>
  <c r="AT66" i="37"/>
  <c r="AV66" i="37" s="1"/>
  <c r="AS57" i="37"/>
  <c r="AU57" i="37" s="1"/>
  <c r="AW74" i="37"/>
  <c r="AI73" i="16" s="1"/>
  <c r="AS74" i="37"/>
  <c r="AU74" i="37" s="1"/>
  <c r="AX73" i="37"/>
  <c r="AJ72" i="16" s="1"/>
  <c r="AT73" i="37"/>
  <c r="AV73" i="37" s="1"/>
  <c r="AX65" i="37"/>
  <c r="AJ64" i="16" s="1"/>
  <c r="AT65" i="37"/>
  <c r="AV65" i="37" s="1"/>
  <c r="AW19" i="37"/>
  <c r="AI18" i="16" s="1"/>
  <c r="AS19" i="37"/>
  <c r="AU19" i="37" s="1"/>
  <c r="AW10" i="37"/>
  <c r="AI9" i="16" s="1"/>
  <c r="AS10" i="37"/>
  <c r="AU10" i="37" s="1"/>
  <c r="AW89" i="37"/>
  <c r="AI88" i="16" s="1"/>
  <c r="AS89" i="37"/>
  <c r="AU89" i="37" s="1"/>
  <c r="AW73" i="37"/>
  <c r="AI72" i="16" s="1"/>
  <c r="AS73" i="37"/>
  <c r="AU73" i="37" s="1"/>
  <c r="AX72" i="37"/>
  <c r="AJ71" i="16" s="1"/>
  <c r="AT72" i="37"/>
  <c r="AV72" i="37" s="1"/>
  <c r="AX53" i="37"/>
  <c r="AJ52" i="16" s="1"/>
  <c r="AT53" i="37"/>
  <c r="AV53" i="37" s="1"/>
  <c r="AW31" i="37"/>
  <c r="AI30" i="16" s="1"/>
  <c r="AS31" i="37"/>
  <c r="AU31" i="37" s="1"/>
  <c r="AX41" i="37"/>
  <c r="AJ40" i="16" s="1"/>
  <c r="AT41" i="37"/>
  <c r="AV41" i="37" s="1"/>
  <c r="AW82" i="37"/>
  <c r="AI81" i="16" s="1"/>
  <c r="AS82" i="37"/>
  <c r="AU82" i="37" s="1"/>
  <c r="AX89" i="37"/>
  <c r="AJ88" i="16" s="1"/>
  <c r="AT89" i="37"/>
  <c r="AV89" i="37" s="1"/>
  <c r="AX56" i="37"/>
  <c r="AJ55" i="16" s="1"/>
  <c r="AT56" i="37"/>
  <c r="AV56" i="37" s="1"/>
  <c r="AW43" i="37"/>
  <c r="AI42" i="16" s="1"/>
  <c r="AS43" i="37"/>
  <c r="AU43" i="37" s="1"/>
  <c r="AW42" i="37"/>
  <c r="AI41" i="16" s="1"/>
  <c r="AS42" i="37"/>
  <c r="AU42" i="37" s="1"/>
  <c r="AX33" i="37"/>
  <c r="AJ32" i="16" s="1"/>
  <c r="AT33" i="37"/>
  <c r="AV33" i="37" s="1"/>
  <c r="AX30" i="37"/>
  <c r="AJ29" i="16" s="1"/>
  <c r="AT30" i="37"/>
  <c r="AV30" i="37" s="1"/>
  <c r="AW26" i="37"/>
  <c r="AI25" i="16" s="1"/>
  <c r="AS26" i="37"/>
  <c r="AU26" i="37" s="1"/>
  <c r="AX10" i="37"/>
  <c r="AJ9" i="16" s="1"/>
  <c r="AT10" i="37"/>
  <c r="AV10" i="37" s="1"/>
  <c r="AX17" i="37"/>
  <c r="AJ16" i="16" s="1"/>
  <c r="AT17" i="37"/>
  <c r="AV17" i="37" s="1"/>
  <c r="AW86" i="37"/>
  <c r="AI85" i="16" s="1"/>
  <c r="AS86" i="37"/>
  <c r="AU86" i="37" s="1"/>
  <c r="AW78" i="37"/>
  <c r="AI77" i="16" s="1"/>
  <c r="AS78" i="37"/>
  <c r="AU78" i="37" s="1"/>
  <c r="AW70" i="37"/>
  <c r="AI69" i="16" s="1"/>
  <c r="AS70" i="37"/>
  <c r="AU70" i="37" s="1"/>
  <c r="AX81" i="37"/>
  <c r="AJ80" i="16" s="1"/>
  <c r="AT81" i="37"/>
  <c r="AV81" i="37" s="1"/>
  <c r="AX76" i="37"/>
  <c r="AJ75" i="16" s="1"/>
  <c r="AT76" i="37"/>
  <c r="AV76" i="37" s="1"/>
  <c r="AX60" i="37"/>
  <c r="AJ59" i="16" s="1"/>
  <c r="AT60" i="37"/>
  <c r="AV60" i="37" s="1"/>
  <c r="AX51" i="37"/>
  <c r="AJ50" i="16" s="1"/>
  <c r="AT51" i="37"/>
  <c r="AV51" i="37" s="1"/>
  <c r="AW27" i="37"/>
  <c r="AI26" i="16" s="1"/>
  <c r="AS27" i="37"/>
  <c r="AU27" i="37" s="1"/>
  <c r="AW39" i="37"/>
  <c r="AI38" i="16" s="1"/>
  <c r="AS39" i="37"/>
  <c r="AU39" i="37" s="1"/>
  <c r="AW46" i="37"/>
  <c r="AI45" i="16" s="1"/>
  <c r="AS46" i="37"/>
  <c r="AU46" i="37" s="1"/>
  <c r="AW38" i="37"/>
  <c r="AI37" i="16" s="1"/>
  <c r="AS38" i="37"/>
  <c r="AU38" i="37" s="1"/>
  <c r="AW50" i="37"/>
  <c r="AI49" i="16" s="1"/>
  <c r="AS50" i="37"/>
  <c r="AU50" i="37" s="1"/>
  <c r="AX29" i="37"/>
  <c r="AJ28" i="16" s="1"/>
  <c r="AT29" i="37"/>
  <c r="AV29" i="37" s="1"/>
  <c r="AW23" i="37"/>
  <c r="AI22" i="16" s="1"/>
  <c r="AS23" i="37"/>
  <c r="AU23" i="37" s="1"/>
  <c r="AW15" i="37"/>
  <c r="AI14" i="16" s="1"/>
  <c r="AS15" i="37"/>
  <c r="AU15" i="37" s="1"/>
  <c r="AW7" i="37"/>
  <c r="AS7" i="37"/>
  <c r="AU7" i="37" s="1"/>
  <c r="AW22" i="37"/>
  <c r="AI21" i="16" s="1"/>
  <c r="AS22" i="37"/>
  <c r="AU22" i="37" s="1"/>
  <c r="AW14" i="37"/>
  <c r="AI13" i="16" s="1"/>
  <c r="AS14" i="37"/>
  <c r="AU14" i="37" s="1"/>
  <c r="AW6" i="37"/>
  <c r="AI5" i="16" s="1"/>
  <c r="AS6" i="37"/>
  <c r="AU6" i="37" s="1"/>
  <c r="AW90" i="37"/>
  <c r="AI89" i="16" s="1"/>
  <c r="AS90" i="37"/>
  <c r="AU90" i="37" s="1"/>
  <c r="AW35" i="37"/>
  <c r="AI34" i="16" s="1"/>
  <c r="AS35" i="37"/>
  <c r="AU35" i="37" s="1"/>
  <c r="AW11" i="37"/>
  <c r="AI10" i="16" s="1"/>
  <c r="AS11" i="37"/>
  <c r="AU11" i="37" s="1"/>
  <c r="AW18" i="37"/>
  <c r="AI17" i="16" s="1"/>
  <c r="AS18" i="37"/>
  <c r="AU18" i="37" s="1"/>
  <c r="AW81" i="37"/>
  <c r="AI80" i="16" s="1"/>
  <c r="AS81" i="37"/>
  <c r="AU81" i="37" s="1"/>
  <c r="AX85" i="37"/>
  <c r="AJ84" i="16" s="1"/>
  <c r="AT85" i="37"/>
  <c r="AV85" i="37" s="1"/>
  <c r="AX61" i="37"/>
  <c r="AJ60" i="16" s="1"/>
  <c r="AT61" i="37"/>
  <c r="AV61" i="37" s="1"/>
  <c r="AX42" i="37"/>
  <c r="AJ41" i="16" s="1"/>
  <c r="AT42" i="37"/>
  <c r="AV42" i="37" s="1"/>
  <c r="AX18" i="37"/>
  <c r="AJ17" i="16" s="1"/>
  <c r="AT18" i="37"/>
  <c r="AV18" i="37" s="1"/>
  <c r="AX9" i="37"/>
  <c r="AJ8" i="16" s="1"/>
  <c r="AT9" i="37"/>
  <c r="AV9" i="37" s="1"/>
  <c r="AW85" i="37"/>
  <c r="AI84" i="16" s="1"/>
  <c r="AS85" i="37"/>
  <c r="AU85" i="37" s="1"/>
  <c r="AW77" i="37"/>
  <c r="AI76" i="16" s="1"/>
  <c r="AS77" i="37"/>
  <c r="AU77" i="37" s="1"/>
  <c r="AW69" i="37"/>
  <c r="AI68" i="16" s="1"/>
  <c r="AS69" i="37"/>
  <c r="AU69" i="37" s="1"/>
  <c r="AX77" i="37"/>
  <c r="AJ76" i="16" s="1"/>
  <c r="AT77" i="37"/>
  <c r="AV77" i="37" s="1"/>
  <c r="AX57" i="37"/>
  <c r="AJ56" i="16" s="1"/>
  <c r="Z9" i="17" s="1"/>
  <c r="AT57" i="37"/>
  <c r="AV57" i="37" s="1"/>
  <c r="AX47" i="37"/>
  <c r="AJ46" i="16" s="1"/>
  <c r="AT47" i="37"/>
  <c r="AV47" i="37" s="1"/>
  <c r="AX46" i="37"/>
  <c r="AJ45" i="16" s="1"/>
  <c r="AT46" i="37"/>
  <c r="AV46" i="37" s="1"/>
  <c r="AX38" i="37"/>
  <c r="AJ37" i="16" s="1"/>
  <c r="AT38" i="37"/>
  <c r="AV38" i="37" s="1"/>
  <c r="AX45" i="37"/>
  <c r="AJ44" i="16" s="1"/>
  <c r="AT45" i="37"/>
  <c r="AV45" i="37" s="1"/>
  <c r="AX37" i="37"/>
  <c r="AJ36" i="16" s="1"/>
  <c r="AT37" i="37"/>
  <c r="AV37" i="37" s="1"/>
  <c r="AX34" i="37"/>
  <c r="AJ33" i="16" s="1"/>
  <c r="AT34" i="37"/>
  <c r="AV34" i="37" s="1"/>
  <c r="AX22" i="37"/>
  <c r="AJ21" i="16" s="1"/>
  <c r="AT22" i="37"/>
  <c r="AV22" i="37" s="1"/>
  <c r="AX14" i="37"/>
  <c r="AJ13" i="16" s="1"/>
  <c r="AT14" i="37"/>
  <c r="AV14" i="37" s="1"/>
  <c r="AX6" i="37"/>
  <c r="AJ5" i="16" s="1"/>
  <c r="AT6" i="37"/>
  <c r="AV6" i="37" s="1"/>
  <c r="AX21" i="37"/>
  <c r="AJ20" i="16" s="1"/>
  <c r="AT21" i="37"/>
  <c r="AV21" i="37" s="1"/>
  <c r="AX13" i="37"/>
  <c r="AJ12" i="16" s="1"/>
  <c r="AT13" i="37"/>
  <c r="AV13" i="37" s="1"/>
  <c r="AX5" i="37"/>
  <c r="AJ4" i="16" s="1"/>
  <c r="AT5" i="37"/>
  <c r="AV5" i="37" s="1"/>
  <c r="AX32" i="37" l="1"/>
  <c r="AJ31" i="16" s="1"/>
  <c r="AT32" i="37"/>
  <c r="AV32" i="37" s="1"/>
  <c r="Y6" i="17"/>
  <c r="AG6" i="17"/>
  <c r="AT17" i="40"/>
  <c r="AV17" i="40" s="1"/>
  <c r="AX17" i="40"/>
  <c r="AO16" i="16" s="1"/>
  <c r="AE6" i="17" s="1"/>
  <c r="AW33" i="37"/>
  <c r="AI32" i="16" s="1"/>
  <c r="AS33" i="37"/>
  <c r="AU33" i="37" s="1"/>
  <c r="AM7" i="17"/>
  <c r="AM10" i="17"/>
  <c r="Y10" i="17"/>
  <c r="Z12" i="17"/>
  <c r="Y8" i="17"/>
  <c r="AI11" i="17"/>
  <c r="AI6" i="17"/>
  <c r="AH6" i="17"/>
  <c r="AG10" i="17"/>
  <c r="AH9" i="17"/>
  <c r="AF7" i="17"/>
  <c r="AD10" i="17"/>
  <c r="AM9" i="17"/>
  <c r="AM8" i="17"/>
  <c r="AK10" i="17"/>
  <c r="AK11" i="17"/>
  <c r="AH11" i="17"/>
  <c r="AF10" i="17"/>
  <c r="AB10" i="17"/>
  <c r="AL8" i="17"/>
  <c r="AL10" i="17"/>
  <c r="AM11" i="17"/>
  <c r="AM6" i="17"/>
  <c r="AK6" i="17"/>
  <c r="AK9" i="17"/>
  <c r="AK7" i="17"/>
  <c r="AJ7" i="17"/>
  <c r="AJ8" i="17"/>
  <c r="AJ9" i="17"/>
  <c r="AI8" i="17"/>
  <c r="AJ12" i="17"/>
  <c r="AJ6" i="17"/>
  <c r="AI12" i="17"/>
  <c r="AJ11" i="17"/>
  <c r="AI10" i="17"/>
  <c r="AG8" i="17"/>
  <c r="AG9" i="17"/>
  <c r="AH7" i="17"/>
  <c r="AG11" i="17"/>
  <c r="AG7" i="17"/>
  <c r="AG12" i="17"/>
  <c r="AF12" i="17"/>
  <c r="AF8" i="17"/>
  <c r="AF9" i="17"/>
  <c r="AE7" i="17"/>
  <c r="AE10" i="17"/>
  <c r="AD11" i="17"/>
  <c r="AD7" i="17"/>
  <c r="AD8" i="17"/>
  <c r="AE11" i="17"/>
  <c r="AC9" i="17"/>
  <c r="AB9" i="17"/>
  <c r="AC10" i="17"/>
  <c r="AC7" i="17"/>
  <c r="AB6" i="17"/>
  <c r="AC8" i="17"/>
  <c r="Z8" i="17"/>
  <c r="Y11" i="17"/>
  <c r="Y9" i="17"/>
  <c r="Z7" i="17"/>
  <c r="Y7" i="17"/>
  <c r="AL9" i="17"/>
  <c r="AL7" i="17"/>
  <c r="AX93" i="45"/>
  <c r="AW6" i="16"/>
  <c r="AL11" i="17"/>
  <c r="AW93" i="45"/>
  <c r="AV7" i="16"/>
  <c r="AK8" i="17"/>
  <c r="AW93" i="44"/>
  <c r="AU6" i="16"/>
  <c r="AX93" i="43"/>
  <c r="AT92" i="16"/>
  <c r="AJ5" i="17"/>
  <c r="AW93" i="43"/>
  <c r="AS4" i="16"/>
  <c r="AH5" i="17"/>
  <c r="AR92" i="16"/>
  <c r="AH8" i="17"/>
  <c r="AH12" i="17"/>
  <c r="AQ92" i="16"/>
  <c r="AG5" i="17"/>
  <c r="AW93" i="41"/>
  <c r="AP4" i="16"/>
  <c r="AF11" i="17"/>
  <c r="AX93" i="40"/>
  <c r="AO5" i="16"/>
  <c r="AE12" i="17" s="1"/>
  <c r="AE8" i="17"/>
  <c r="AD6" i="17"/>
  <c r="AW93" i="40"/>
  <c r="AN9" i="16"/>
  <c r="AD12" i="17" s="1"/>
  <c r="AC11" i="17"/>
  <c r="AB11" i="17"/>
  <c r="AB8" i="17"/>
  <c r="AC6" i="17"/>
  <c r="AX93" i="39"/>
  <c r="AM5" i="16"/>
  <c r="AB12" i="17"/>
  <c r="AL92" i="16"/>
  <c r="AB5" i="17"/>
  <c r="AA11" i="17"/>
  <c r="AK4" i="16"/>
  <c r="AK92" i="16" s="1"/>
  <c r="AW93" i="38"/>
  <c r="AA6" i="17"/>
  <c r="AA8" i="17"/>
  <c r="AA7" i="17"/>
  <c r="AA9" i="17"/>
  <c r="AA12" i="17"/>
  <c r="AJ92" i="16"/>
  <c r="AW93" i="37"/>
  <c r="AI6" i="16"/>
  <c r="Y5" i="17" s="1"/>
  <c r="Z6" i="17"/>
  <c r="Z11" i="17"/>
  <c r="AI92" i="16"/>
  <c r="Z5" i="17"/>
  <c r="AW93" i="42"/>
  <c r="AX93" i="42"/>
  <c r="AW93" i="39"/>
  <c r="AX93" i="37"/>
  <c r="Y12" i="17" l="1"/>
  <c r="AN92" i="16"/>
  <c r="AA5" i="17"/>
  <c r="AM5" i="17"/>
  <c r="AW92" i="16"/>
  <c r="AM12" i="17"/>
  <c r="AV92" i="16"/>
  <c r="AL5" i="17"/>
  <c r="AL12" i="17"/>
  <c r="AU92" i="16"/>
  <c r="AK5" i="17"/>
  <c r="AK12" i="17"/>
  <c r="AS92" i="16"/>
  <c r="AI5" i="17"/>
  <c r="AP92" i="16"/>
  <c r="AF5" i="17"/>
  <c r="AD5" i="17"/>
  <c r="AO92" i="16"/>
  <c r="AE5" i="17"/>
  <c r="AC12" i="17"/>
  <c r="AC5" i="17"/>
  <c r="AM92" i="16"/>
  <c r="AQ29" i="36" l="1"/>
  <c r="AW29" i="36" s="1"/>
  <c r="AG28" i="16" s="1"/>
  <c r="AQ23" i="36"/>
  <c r="AS23" i="36" s="1"/>
  <c r="AU23" i="36" s="1"/>
  <c r="AQ16" i="36"/>
  <c r="AW16" i="36" s="1"/>
  <c r="AG15" i="16" s="1"/>
  <c r="AR79" i="36"/>
  <c r="AT79" i="36" s="1"/>
  <c r="AV79" i="36" s="1"/>
  <c r="AR60" i="36"/>
  <c r="AT60" i="36" s="1"/>
  <c r="AV60" i="36" s="1"/>
  <c r="AR36" i="36"/>
  <c r="AX36" i="36" s="1"/>
  <c r="AH35" i="16" s="1"/>
  <c r="AR54" i="36"/>
  <c r="AT54" i="36" s="1"/>
  <c r="AV54" i="36" s="1"/>
  <c r="AQ66" i="36"/>
  <c r="AS66" i="36" s="1"/>
  <c r="AU66" i="36" s="1"/>
  <c r="AQ12" i="36"/>
  <c r="AW12" i="36" s="1"/>
  <c r="AG11" i="16" s="1"/>
  <c r="AR13" i="36"/>
  <c r="AX13" i="36" s="1"/>
  <c r="AH12" i="16" s="1"/>
  <c r="AR44" i="36"/>
  <c r="AT44" i="36" s="1"/>
  <c r="AV44" i="36" s="1"/>
  <c r="AR37" i="36"/>
  <c r="AT37" i="36" s="1"/>
  <c r="AV37" i="36" s="1"/>
  <c r="AQ5" i="36"/>
  <c r="AW5" i="36" s="1"/>
  <c r="AR14" i="36"/>
  <c r="AX14" i="36" s="1"/>
  <c r="AH13" i="16" s="1"/>
  <c r="AR30" i="36"/>
  <c r="AT30" i="36" s="1"/>
  <c r="AV30" i="36" s="1"/>
  <c r="AQ31" i="36"/>
  <c r="AW31" i="36" s="1"/>
  <c r="AG30" i="16" s="1"/>
  <c r="AQ19" i="36"/>
  <c r="AS19" i="36" s="1"/>
  <c r="AU19" i="36" s="1"/>
  <c r="AR19" i="36"/>
  <c r="AT19" i="36" s="1"/>
  <c r="AV19" i="36" s="1"/>
  <c r="AR56" i="36"/>
  <c r="AT56" i="36" s="1"/>
  <c r="AV56" i="36" s="1"/>
  <c r="AR64" i="36"/>
  <c r="AT64" i="36" s="1"/>
  <c r="AV64" i="36" s="1"/>
  <c r="AR75" i="36"/>
  <c r="AX75" i="36" s="1"/>
  <c r="AH74" i="16" s="1"/>
  <c r="AR78" i="36"/>
  <c r="AX78" i="36" s="1"/>
  <c r="AH77" i="16" s="1"/>
  <c r="AQ79" i="36"/>
  <c r="AS79" i="36" s="1"/>
  <c r="AU79" i="36" s="1"/>
  <c r="AQ84" i="36"/>
  <c r="AS84" i="36" s="1"/>
  <c r="AU84" i="36" s="1"/>
  <c r="AQ49" i="36"/>
  <c r="AW49" i="36" s="1"/>
  <c r="AG48" i="16" s="1"/>
  <c r="AQ85" i="36"/>
  <c r="AW85" i="36" s="1"/>
  <c r="AG84" i="16" s="1"/>
  <c r="AR47" i="36"/>
  <c r="AX47" i="36" s="1"/>
  <c r="AH46" i="16" s="1"/>
  <c r="AR59" i="36"/>
  <c r="AT59" i="36" s="1"/>
  <c r="AV59" i="36" s="1"/>
  <c r="AQ69" i="36"/>
  <c r="AW69" i="36" s="1"/>
  <c r="AG68" i="16" s="1"/>
  <c r="AR71" i="36"/>
  <c r="AX71" i="36" s="1"/>
  <c r="AH70" i="16" s="1"/>
  <c r="AR82" i="36"/>
  <c r="AX82" i="36" s="1"/>
  <c r="AH81" i="16" s="1"/>
  <c r="AQ89" i="36"/>
  <c r="AW89" i="36" s="1"/>
  <c r="AG88" i="16" s="1"/>
  <c r="AR22" i="36"/>
  <c r="AT22" i="36" s="1"/>
  <c r="AV22" i="36" s="1"/>
  <c r="AR40" i="36"/>
  <c r="AX40" i="36" s="1"/>
  <c r="AH39" i="16" s="1"/>
  <c r="AQ53" i="36"/>
  <c r="AW53" i="36" s="1"/>
  <c r="AG52" i="16" s="1"/>
  <c r="AR7" i="36"/>
  <c r="AX7" i="36" s="1"/>
  <c r="AH6" i="16" s="1"/>
  <c r="AQ8" i="36"/>
  <c r="AW8" i="36" s="1"/>
  <c r="AG7" i="16" s="1"/>
  <c r="AR12" i="36"/>
  <c r="AT12" i="36" s="1"/>
  <c r="AV12" i="36" s="1"/>
  <c r="AQ17" i="36"/>
  <c r="AS17" i="36" s="1"/>
  <c r="AU17" i="36" s="1"/>
  <c r="AR17" i="36"/>
  <c r="AX17" i="36" s="1"/>
  <c r="AH16" i="16" s="1"/>
  <c r="AR18" i="36"/>
  <c r="AT18" i="36" s="1"/>
  <c r="AV18" i="36" s="1"/>
  <c r="AR26" i="36"/>
  <c r="AX26" i="36" s="1"/>
  <c r="AH25" i="16" s="1"/>
  <c r="AQ27" i="36"/>
  <c r="AW27" i="36" s="1"/>
  <c r="AG26" i="16" s="1"/>
  <c r="AR34" i="36"/>
  <c r="AX34" i="36" s="1"/>
  <c r="AH33" i="16" s="1"/>
  <c r="AQ35" i="36"/>
  <c r="AS35" i="36" s="1"/>
  <c r="AU35" i="36" s="1"/>
  <c r="AQ55" i="36"/>
  <c r="AW55" i="36" s="1"/>
  <c r="AG54" i="16" s="1"/>
  <c r="AR55" i="36"/>
  <c r="AT55" i="36" s="1"/>
  <c r="AV55" i="36" s="1"/>
  <c r="AQ63" i="36"/>
  <c r="AS63" i="36" s="1"/>
  <c r="AU63" i="36" s="1"/>
  <c r="AR63" i="36"/>
  <c r="AX63" i="36" s="1"/>
  <c r="AH62" i="16" s="1"/>
  <c r="AQ83" i="36"/>
  <c r="AW83" i="36" s="1"/>
  <c r="AG82" i="16" s="1"/>
  <c r="AQ20" i="36"/>
  <c r="AQ33" i="36"/>
  <c r="AW33" i="36" s="1"/>
  <c r="AG32" i="16" s="1"/>
  <c r="AQ38" i="36"/>
  <c r="AW38" i="36" s="1"/>
  <c r="AG37" i="16" s="1"/>
  <c r="AQ48" i="36"/>
  <c r="AW48" i="36" s="1"/>
  <c r="AG47" i="16" s="1"/>
  <c r="AR48" i="36"/>
  <c r="AT48" i="36" s="1"/>
  <c r="AV48" i="36" s="1"/>
  <c r="AQ50" i="36"/>
  <c r="AW50" i="36" s="1"/>
  <c r="AG49" i="16" s="1"/>
  <c r="AQ43" i="36"/>
  <c r="AS43" i="36" s="1"/>
  <c r="AU43" i="36" s="1"/>
  <c r="AQ21" i="36"/>
  <c r="AS21" i="36" s="1"/>
  <c r="AU21" i="36" s="1"/>
  <c r="AR21" i="36"/>
  <c r="AX21" i="36" s="1"/>
  <c r="AH20" i="16" s="1"/>
  <c r="AQ25" i="36"/>
  <c r="AW25" i="36" s="1"/>
  <c r="AG24" i="16" s="1"/>
  <c r="AR27" i="36"/>
  <c r="AX27" i="36" s="1"/>
  <c r="AH26" i="16" s="1"/>
  <c r="AR31" i="36"/>
  <c r="AX31" i="36" s="1"/>
  <c r="AH30" i="16" s="1"/>
  <c r="AR35" i="36"/>
  <c r="AT35" i="36" s="1"/>
  <c r="AV35" i="36" s="1"/>
  <c r="AQ87" i="36"/>
  <c r="AW87" i="36" s="1"/>
  <c r="AG86" i="16" s="1"/>
  <c r="AQ91" i="36"/>
  <c r="AS91" i="36" s="1"/>
  <c r="AU91" i="36" s="1"/>
  <c r="AR5" i="36"/>
  <c r="AX5" i="36" s="1"/>
  <c r="AQ14" i="36"/>
  <c r="AW14" i="36" s="1"/>
  <c r="AG13" i="16" s="1"/>
  <c r="AR16" i="36"/>
  <c r="AT16" i="36" s="1"/>
  <c r="AV16" i="36" s="1"/>
  <c r="AR20" i="36"/>
  <c r="AT20" i="36" s="1"/>
  <c r="AV20" i="36" s="1"/>
  <c r="AR23" i="36"/>
  <c r="AT23" i="36" s="1"/>
  <c r="AV23" i="36" s="1"/>
  <c r="AQ24" i="36"/>
  <c r="AW24" i="36" s="1"/>
  <c r="AG23" i="16" s="1"/>
  <c r="AQ30" i="36"/>
  <c r="AW30" i="36" s="1"/>
  <c r="AG29" i="16" s="1"/>
  <c r="AQ34" i="36"/>
  <c r="AW34" i="36" s="1"/>
  <c r="AG33" i="16" s="1"/>
  <c r="AQ39" i="36"/>
  <c r="AW39" i="36" s="1"/>
  <c r="AG38" i="16" s="1"/>
  <c r="AQ40" i="36"/>
  <c r="AW40" i="36" s="1"/>
  <c r="AG39" i="16" s="1"/>
  <c r="AQ41" i="36"/>
  <c r="AS41" i="36" s="1"/>
  <c r="AU41" i="36" s="1"/>
  <c r="AQ47" i="36"/>
  <c r="AS47" i="36" s="1"/>
  <c r="AU47" i="36" s="1"/>
  <c r="AQ51" i="36"/>
  <c r="AW51" i="36" s="1"/>
  <c r="AG50" i="16" s="1"/>
  <c r="AQ59" i="36"/>
  <c r="AW59" i="36" s="1"/>
  <c r="AG58" i="16" s="1"/>
  <c r="AR70" i="36"/>
  <c r="AT70" i="36" s="1"/>
  <c r="AV70" i="36" s="1"/>
  <c r="AQ72" i="36"/>
  <c r="AW72" i="36" s="1"/>
  <c r="AG71" i="16" s="1"/>
  <c r="AR74" i="36"/>
  <c r="AX74" i="36" s="1"/>
  <c r="AH73" i="16" s="1"/>
  <c r="AQ76" i="36"/>
  <c r="AW76" i="36" s="1"/>
  <c r="AG75" i="16" s="1"/>
  <c r="AR80" i="36"/>
  <c r="AT80" i="36" s="1"/>
  <c r="AV80" i="36" s="1"/>
  <c r="AQ80" i="36"/>
  <c r="AW80" i="36" s="1"/>
  <c r="AG79" i="16" s="1"/>
  <c r="AQ81" i="36"/>
  <c r="AW81" i="36" s="1"/>
  <c r="AG80" i="16" s="1"/>
  <c r="AR87" i="36"/>
  <c r="AX87" i="36" s="1"/>
  <c r="AH86" i="16" s="1"/>
  <c r="AR91" i="36"/>
  <c r="AX91" i="36" s="1"/>
  <c r="AH90" i="16" s="1"/>
  <c r="AQ71" i="36"/>
  <c r="AS71" i="36" s="1"/>
  <c r="AU71" i="36" s="1"/>
  <c r="AQ75" i="36"/>
  <c r="AW75" i="36" s="1"/>
  <c r="AG74" i="16" s="1"/>
  <c r="AR6" i="36"/>
  <c r="AT6" i="36" s="1"/>
  <c r="AV6" i="36" s="1"/>
  <c r="AQ7" i="36"/>
  <c r="AS7" i="36" s="1"/>
  <c r="AU7" i="36" s="1"/>
  <c r="AQ9" i="36"/>
  <c r="AS9" i="36" s="1"/>
  <c r="AU9" i="36" s="1"/>
  <c r="AR10" i="36"/>
  <c r="AT10" i="36" s="1"/>
  <c r="AV10" i="36" s="1"/>
  <c r="AQ11" i="36"/>
  <c r="AS11" i="36" s="1"/>
  <c r="AU11" i="36" s="1"/>
  <c r="AQ13" i="36"/>
  <c r="AW13" i="36" s="1"/>
  <c r="AG12" i="16" s="1"/>
  <c r="AQ18" i="36"/>
  <c r="AW18" i="36" s="1"/>
  <c r="AG17" i="16" s="1"/>
  <c r="AQ28" i="36"/>
  <c r="AW28" i="36" s="1"/>
  <c r="AG27" i="16" s="1"/>
  <c r="AR29" i="36"/>
  <c r="AT29" i="36" s="1"/>
  <c r="AV29" i="36" s="1"/>
  <c r="AQ32" i="36"/>
  <c r="AS32" i="36" s="1"/>
  <c r="AU32" i="36" s="1"/>
  <c r="AR33" i="36"/>
  <c r="AX33" i="36" s="1"/>
  <c r="AH32" i="16" s="1"/>
  <c r="AQ36" i="36"/>
  <c r="AS36" i="36" s="1"/>
  <c r="AU36" i="36" s="1"/>
  <c r="AQ37" i="36"/>
  <c r="AS37" i="36" s="1"/>
  <c r="AU37" i="36" s="1"/>
  <c r="AR42" i="36"/>
  <c r="AQ45" i="36"/>
  <c r="AW45" i="36" s="1"/>
  <c r="AG44" i="16" s="1"/>
  <c r="AR52" i="36"/>
  <c r="AR58" i="36"/>
  <c r="AX58" i="36" s="1"/>
  <c r="AH57" i="16" s="1"/>
  <c r="AQ73" i="36"/>
  <c r="AQ77" i="36"/>
  <c r="AS77" i="36" s="1"/>
  <c r="AU77" i="36" s="1"/>
  <c r="AR83" i="36"/>
  <c r="AT83" i="36" s="1"/>
  <c r="AV83" i="36" s="1"/>
  <c r="AR86" i="36"/>
  <c r="AX86" i="36" s="1"/>
  <c r="AH85" i="16" s="1"/>
  <c r="AQ88" i="36"/>
  <c r="AS88" i="36" s="1"/>
  <c r="AU88" i="36" s="1"/>
  <c r="AR90" i="36"/>
  <c r="AX90" i="36" s="1"/>
  <c r="AH89" i="16" s="1"/>
  <c r="AQ92" i="36"/>
  <c r="AS92" i="36" s="1"/>
  <c r="AU92" i="36" s="1"/>
  <c r="AQ15" i="36"/>
  <c r="AR62" i="36"/>
  <c r="AQ6" i="36"/>
  <c r="AR11" i="36"/>
  <c r="AQ22" i="36"/>
  <c r="AW84" i="36"/>
  <c r="AG83" i="16" s="1"/>
  <c r="AT31" i="36"/>
  <c r="AV31" i="36" s="1"/>
  <c r="AR49" i="36"/>
  <c r="AQ68" i="36"/>
  <c r="AR8" i="36"/>
  <c r="AR9" i="36"/>
  <c r="AQ10" i="36"/>
  <c r="AR15" i="36"/>
  <c r="AR24" i="36"/>
  <c r="AR25" i="36"/>
  <c r="AQ26" i="36"/>
  <c r="AR38" i="36"/>
  <c r="AR43" i="36"/>
  <c r="AR50" i="36"/>
  <c r="AQ54" i="36"/>
  <c r="AQ58" i="36"/>
  <c r="AQ62" i="36"/>
  <c r="AR66" i="36"/>
  <c r="AR68" i="36"/>
  <c r="AR84" i="36"/>
  <c r="AR39" i="36"/>
  <c r="AR45" i="36"/>
  <c r="AQ46" i="36"/>
  <c r="AR51" i="36"/>
  <c r="AR53" i="36"/>
  <c r="AQ56" i="36"/>
  <c r="AQ57" i="36"/>
  <c r="AQ60" i="36"/>
  <c r="AQ61" i="36"/>
  <c r="AQ64" i="36"/>
  <c r="AQ65" i="36"/>
  <c r="AR72" i="36"/>
  <c r="AR88" i="36"/>
  <c r="AR28" i="36"/>
  <c r="AR32" i="36"/>
  <c r="AR41" i="36"/>
  <c r="AQ42" i="36"/>
  <c r="AQ44" i="36"/>
  <c r="AR46" i="36"/>
  <c r="AQ52" i="36"/>
  <c r="AR76" i="36"/>
  <c r="AR92" i="36"/>
  <c r="AR57" i="36"/>
  <c r="AR61" i="36"/>
  <c r="AR65" i="36"/>
  <c r="AQ67" i="36"/>
  <c r="AR67" i="36"/>
  <c r="AQ70" i="36"/>
  <c r="AQ74" i="36"/>
  <c r="AQ78" i="36"/>
  <c r="AQ82" i="36"/>
  <c r="AQ86" i="36"/>
  <c r="AQ90" i="36"/>
  <c r="AR69" i="36"/>
  <c r="AR73" i="36"/>
  <c r="AR77" i="36"/>
  <c r="AR81" i="36"/>
  <c r="AR85" i="36"/>
  <c r="AR89" i="36"/>
  <c r="AH4" i="16" l="1"/>
  <c r="AG4" i="16"/>
  <c r="AW91" i="36"/>
  <c r="AG90" i="16" s="1"/>
  <c r="AS16" i="36"/>
  <c r="AU16" i="36" s="1"/>
  <c r="AT13" i="36"/>
  <c r="AV13" i="36" s="1"/>
  <c r="AW9" i="36"/>
  <c r="AG8" i="16" s="1"/>
  <c r="AT90" i="36"/>
  <c r="AV90" i="36" s="1"/>
  <c r="AS29" i="36"/>
  <c r="AU29" i="36" s="1"/>
  <c r="AX59" i="36"/>
  <c r="AH58" i="16" s="1"/>
  <c r="AX37" i="36"/>
  <c r="AH36" i="16" s="1"/>
  <c r="AS40" i="36"/>
  <c r="AU40" i="36" s="1"/>
  <c r="AW23" i="36"/>
  <c r="AG22" i="16" s="1"/>
  <c r="AW77" i="36"/>
  <c r="AG76" i="16" s="1"/>
  <c r="AS49" i="36"/>
  <c r="AU49" i="36" s="1"/>
  <c r="AS69" i="36"/>
  <c r="AU69" i="36" s="1"/>
  <c r="AW32" i="36"/>
  <c r="AG31" i="16" s="1"/>
  <c r="AT75" i="36"/>
  <c r="AV75" i="36" s="1"/>
  <c r="AT63" i="36"/>
  <c r="AV63" i="36" s="1"/>
  <c r="AT36" i="36"/>
  <c r="AV36" i="36" s="1"/>
  <c r="AS87" i="36"/>
  <c r="AU87" i="36" s="1"/>
  <c r="AS30" i="36"/>
  <c r="AU30" i="36" s="1"/>
  <c r="AX79" i="36"/>
  <c r="AH78" i="16" s="1"/>
  <c r="AS53" i="36"/>
  <c r="AU53" i="36" s="1"/>
  <c r="AW17" i="36"/>
  <c r="AG16" i="16" s="1"/>
  <c r="AX83" i="36"/>
  <c r="AH82" i="16" s="1"/>
  <c r="AS55" i="36"/>
  <c r="AU55" i="36" s="1"/>
  <c r="AX19" i="36"/>
  <c r="AH18" i="16" s="1"/>
  <c r="AT27" i="36"/>
  <c r="AV27" i="36" s="1"/>
  <c r="AX30" i="36"/>
  <c r="AH29" i="16" s="1"/>
  <c r="AS27" i="36"/>
  <c r="AU27" i="36" s="1"/>
  <c r="AX54" i="36"/>
  <c r="AH53" i="16" s="1"/>
  <c r="AS51" i="36"/>
  <c r="AU51" i="36" s="1"/>
  <c r="AW79" i="36"/>
  <c r="AG78" i="16" s="1"/>
  <c r="AW36" i="36"/>
  <c r="AG35" i="16" s="1"/>
  <c r="AS38" i="36"/>
  <c r="AU38" i="36" s="1"/>
  <c r="AT82" i="36"/>
  <c r="AV82" i="36" s="1"/>
  <c r="AT40" i="36"/>
  <c r="AV40" i="36" s="1"/>
  <c r="AT14" i="36"/>
  <c r="AV14" i="36" s="1"/>
  <c r="AX35" i="36"/>
  <c r="AH34" i="16" s="1"/>
  <c r="AT34" i="36"/>
  <c r="AV34" i="36" s="1"/>
  <c r="AW66" i="36"/>
  <c r="AG65" i="16" s="1"/>
  <c r="AW71" i="36"/>
  <c r="AG70" i="16" s="1"/>
  <c r="AS89" i="36"/>
  <c r="AU89" i="36" s="1"/>
  <c r="AS18" i="36"/>
  <c r="AU18" i="36" s="1"/>
  <c r="AT7" i="36"/>
  <c r="AV7" i="36" s="1"/>
  <c r="AS31" i="36"/>
  <c r="AU31" i="36" s="1"/>
  <c r="AX70" i="36"/>
  <c r="AH69" i="16" s="1"/>
  <c r="AW92" i="36"/>
  <c r="AG91" i="16" s="1"/>
  <c r="AT47" i="36"/>
  <c r="AV47" i="36" s="1"/>
  <c r="AX56" i="36"/>
  <c r="AH55" i="16" s="1"/>
  <c r="AX60" i="36"/>
  <c r="AH59" i="16" s="1"/>
  <c r="AW37" i="36"/>
  <c r="AG36" i="16" s="1"/>
  <c r="AW88" i="36"/>
  <c r="AG87" i="16" s="1"/>
  <c r="AX64" i="36"/>
  <c r="AH63" i="16" s="1"/>
  <c r="AW63" i="36"/>
  <c r="AG62" i="16" s="1"/>
  <c r="AS48" i="36"/>
  <c r="AU48" i="36" s="1"/>
  <c r="AS45" i="36"/>
  <c r="AU45" i="36" s="1"/>
  <c r="AX48" i="36"/>
  <c r="AH47" i="16" s="1"/>
  <c r="AX55" i="36"/>
  <c r="AH54" i="16" s="1"/>
  <c r="AW47" i="36"/>
  <c r="AG46" i="16" s="1"/>
  <c r="AX44" i="36"/>
  <c r="AH43" i="16" s="1"/>
  <c r="AS34" i="36"/>
  <c r="AU34" i="36" s="1"/>
  <c r="AT26" i="36"/>
  <c r="AV26" i="36" s="1"/>
  <c r="AX23" i="36"/>
  <c r="AH22" i="16" s="1"/>
  <c r="AT21" i="36"/>
  <c r="AV21" i="36" s="1"/>
  <c r="AW21" i="36"/>
  <c r="AG20" i="16" s="1"/>
  <c r="AX6" i="36"/>
  <c r="AH5" i="16" s="1"/>
  <c r="AW11" i="36"/>
  <c r="AG10" i="16" s="1"/>
  <c r="AX12" i="36"/>
  <c r="AH11" i="16" s="1"/>
  <c r="AS5" i="36"/>
  <c r="AU5" i="36" s="1"/>
  <c r="AT74" i="36"/>
  <c r="AV74" i="36" s="1"/>
  <c r="AS33" i="36"/>
  <c r="AU33" i="36" s="1"/>
  <c r="AS75" i="36"/>
  <c r="AU75" i="36" s="1"/>
  <c r="AX20" i="36"/>
  <c r="AH19" i="16" s="1"/>
  <c r="AS8" i="36"/>
  <c r="AU8" i="36" s="1"/>
  <c r="AW35" i="36"/>
  <c r="AG34" i="16" s="1"/>
  <c r="AX29" i="36"/>
  <c r="AH28" i="16" s="1"/>
  <c r="AX22" i="36"/>
  <c r="AH21" i="16" s="1"/>
  <c r="AX18" i="36"/>
  <c r="AH17" i="16" s="1"/>
  <c r="AS81" i="36"/>
  <c r="AU81" i="36" s="1"/>
  <c r="AS59" i="36"/>
  <c r="AU59" i="36" s="1"/>
  <c r="AS50" i="36"/>
  <c r="AU50" i="36" s="1"/>
  <c r="AS39" i="36"/>
  <c r="AU39" i="36" s="1"/>
  <c r="AS28" i="36"/>
  <c r="AU28" i="36" s="1"/>
  <c r="AW19" i="36"/>
  <c r="AG18" i="16" s="1"/>
  <c r="AS12" i="36"/>
  <c r="AU12" i="36" s="1"/>
  <c r="AX10" i="36"/>
  <c r="AH9" i="16" s="1"/>
  <c r="AT5" i="36"/>
  <c r="AV5" i="36" s="1"/>
  <c r="AW7" i="36"/>
  <c r="AG6" i="16" s="1"/>
  <c r="AS13" i="36"/>
  <c r="AU13" i="36" s="1"/>
  <c r="AS25" i="36"/>
  <c r="AU25" i="36" s="1"/>
  <c r="AT78" i="36"/>
  <c r="AV78" i="36" s="1"/>
  <c r="AT86" i="36"/>
  <c r="AV86" i="36" s="1"/>
  <c r="AT71" i="36"/>
  <c r="AV71" i="36" s="1"/>
  <c r="AS83" i="36"/>
  <c r="AU83" i="36" s="1"/>
  <c r="AS76" i="36"/>
  <c r="AU76" i="36" s="1"/>
  <c r="AT58" i="36"/>
  <c r="AV58" i="36" s="1"/>
  <c r="AT87" i="36"/>
  <c r="AV87" i="36" s="1"/>
  <c r="AS85" i="36"/>
  <c r="AU85" i="36" s="1"/>
  <c r="AW20" i="36"/>
  <c r="AG19" i="16" s="1"/>
  <c r="AS20" i="36"/>
  <c r="AU20" i="36" s="1"/>
  <c r="AT91" i="36"/>
  <c r="AV91" i="36" s="1"/>
  <c r="AX80" i="36"/>
  <c r="AH79" i="16" s="1"/>
  <c r="AS72" i="36"/>
  <c r="AU72" i="36" s="1"/>
  <c r="AT17" i="36"/>
  <c r="AV17" i="36" s="1"/>
  <c r="AS14" i="36"/>
  <c r="AU14" i="36" s="1"/>
  <c r="AX16" i="36"/>
  <c r="AH15" i="16" s="1"/>
  <c r="AT33" i="36"/>
  <c r="AV33" i="36" s="1"/>
  <c r="AS80" i="36"/>
  <c r="AU80" i="36" s="1"/>
  <c r="AW41" i="36"/>
  <c r="AG40" i="16" s="1"/>
  <c r="AW43" i="36"/>
  <c r="AG42" i="16" s="1"/>
  <c r="AS24" i="36"/>
  <c r="AU24" i="36" s="1"/>
  <c r="AT52" i="36"/>
  <c r="AV52" i="36" s="1"/>
  <c r="AX52" i="36"/>
  <c r="AH51" i="16" s="1"/>
  <c r="AW73" i="36"/>
  <c r="AG72" i="16" s="1"/>
  <c r="AS73" i="36"/>
  <c r="AU73" i="36" s="1"/>
  <c r="AT42" i="36"/>
  <c r="AV42" i="36" s="1"/>
  <c r="AX42" i="36"/>
  <c r="AH41" i="16" s="1"/>
  <c r="AX89" i="36"/>
  <c r="AH88" i="16" s="1"/>
  <c r="AT89" i="36"/>
  <c r="AV89" i="36" s="1"/>
  <c r="AX73" i="36"/>
  <c r="AH72" i="16" s="1"/>
  <c r="AT73" i="36"/>
  <c r="AV73" i="36" s="1"/>
  <c r="AW82" i="36"/>
  <c r="AG81" i="16" s="1"/>
  <c r="AS82" i="36"/>
  <c r="AU82" i="36" s="1"/>
  <c r="AX67" i="36"/>
  <c r="AH66" i="16" s="1"/>
  <c r="AT67" i="36"/>
  <c r="AV67" i="36" s="1"/>
  <c r="AT57" i="36"/>
  <c r="AV57" i="36" s="1"/>
  <c r="AX57" i="36"/>
  <c r="AH56" i="16" s="1"/>
  <c r="AW42" i="36"/>
  <c r="AG41" i="16" s="1"/>
  <c r="AS42" i="36"/>
  <c r="AU42" i="36" s="1"/>
  <c r="AS65" i="36"/>
  <c r="AU65" i="36" s="1"/>
  <c r="AW65" i="36"/>
  <c r="AG64" i="16" s="1"/>
  <c r="AW57" i="36"/>
  <c r="AG56" i="16" s="1"/>
  <c r="AS57" i="36"/>
  <c r="AU57" i="36" s="1"/>
  <c r="AW46" i="36"/>
  <c r="AG45" i="16" s="1"/>
  <c r="AS46" i="36"/>
  <c r="AU46" i="36" s="1"/>
  <c r="AT84" i="36"/>
  <c r="AV84" i="36" s="1"/>
  <c r="AX84" i="36"/>
  <c r="AH83" i="16" s="1"/>
  <c r="AT66" i="36"/>
  <c r="AV66" i="36" s="1"/>
  <c r="AX66" i="36"/>
  <c r="AH65" i="16" s="1"/>
  <c r="AX25" i="36"/>
  <c r="AH24" i="16" s="1"/>
  <c r="AT25" i="36"/>
  <c r="AV25" i="36" s="1"/>
  <c r="AT49" i="36"/>
  <c r="AV49" i="36" s="1"/>
  <c r="AX49" i="36"/>
  <c r="AH48" i="16" s="1"/>
  <c r="AX62" i="36"/>
  <c r="AH61" i="16" s="1"/>
  <c r="AT62" i="36"/>
  <c r="AV62" i="36" s="1"/>
  <c r="AX85" i="36"/>
  <c r="AH84" i="16" s="1"/>
  <c r="AT85" i="36"/>
  <c r="AV85" i="36" s="1"/>
  <c r="AX69" i="36"/>
  <c r="AH68" i="16" s="1"/>
  <c r="AT69" i="36"/>
  <c r="AV69" i="36" s="1"/>
  <c r="AW78" i="36"/>
  <c r="AG77" i="16" s="1"/>
  <c r="AS78" i="36"/>
  <c r="AU78" i="36" s="1"/>
  <c r="AW67" i="36"/>
  <c r="AG66" i="16" s="1"/>
  <c r="AS67" i="36"/>
  <c r="AU67" i="36" s="1"/>
  <c r="AT92" i="36"/>
  <c r="AV92" i="36" s="1"/>
  <c r="AX92" i="36"/>
  <c r="AH91" i="16" s="1"/>
  <c r="AT76" i="36"/>
  <c r="AV76" i="36" s="1"/>
  <c r="AX76" i="36"/>
  <c r="AH75" i="16" s="1"/>
  <c r="AW52" i="36"/>
  <c r="AG51" i="16" s="1"/>
  <c r="AS52" i="36"/>
  <c r="AU52" i="36" s="1"/>
  <c r="AT41" i="36"/>
  <c r="AV41" i="36" s="1"/>
  <c r="AX41" i="36"/>
  <c r="AH40" i="16" s="1"/>
  <c r="AW64" i="36"/>
  <c r="AG63" i="16" s="1"/>
  <c r="AS64" i="36"/>
  <c r="AU64" i="36" s="1"/>
  <c r="AW56" i="36"/>
  <c r="AG55" i="16" s="1"/>
  <c r="AS56" i="36"/>
  <c r="AU56" i="36" s="1"/>
  <c r="AT45" i="36"/>
  <c r="AV45" i="36" s="1"/>
  <c r="AX45" i="36"/>
  <c r="AH44" i="16" s="1"/>
  <c r="AW54" i="36"/>
  <c r="AG53" i="16" s="1"/>
  <c r="AS54" i="36"/>
  <c r="AU54" i="36" s="1"/>
  <c r="AX43" i="36"/>
  <c r="AH42" i="16" s="1"/>
  <c r="AT43" i="36"/>
  <c r="AV43" i="36" s="1"/>
  <c r="AW10" i="36"/>
  <c r="AG9" i="16" s="1"/>
  <c r="AS10" i="36"/>
  <c r="AU10" i="36" s="1"/>
  <c r="AT8" i="36"/>
  <c r="AV8" i="36" s="1"/>
  <c r="AX8" i="36"/>
  <c r="AH7" i="16" s="1"/>
  <c r="AW68" i="36"/>
  <c r="AG67" i="16" s="1"/>
  <c r="AS68" i="36"/>
  <c r="AU68" i="36" s="1"/>
  <c r="AW6" i="36"/>
  <c r="AG5" i="16" s="1"/>
  <c r="AS6" i="36"/>
  <c r="AU6" i="36" s="1"/>
  <c r="AX81" i="36"/>
  <c r="AH80" i="16" s="1"/>
  <c r="AT81" i="36"/>
  <c r="AV81" i="36" s="1"/>
  <c r="AW90" i="36"/>
  <c r="AG89" i="16" s="1"/>
  <c r="AS90" i="36"/>
  <c r="AU90" i="36" s="1"/>
  <c r="AW74" i="36"/>
  <c r="AG73" i="16" s="1"/>
  <c r="AS74" i="36"/>
  <c r="AU74" i="36" s="1"/>
  <c r="AX65" i="36"/>
  <c r="AH64" i="16" s="1"/>
  <c r="AT65" i="36"/>
  <c r="AV65" i="36" s="1"/>
  <c r="AX46" i="36"/>
  <c r="AH45" i="16" s="1"/>
  <c r="AT46" i="36"/>
  <c r="AV46" i="36" s="1"/>
  <c r="AT32" i="36"/>
  <c r="AV32" i="36" s="1"/>
  <c r="AX32" i="36"/>
  <c r="AH31" i="16" s="1"/>
  <c r="AW61" i="36"/>
  <c r="AG60" i="16" s="1"/>
  <c r="AS61" i="36"/>
  <c r="AU61" i="36" s="1"/>
  <c r="AT53" i="36"/>
  <c r="AV53" i="36" s="1"/>
  <c r="AX53" i="36"/>
  <c r="AH52" i="16" s="1"/>
  <c r="AX39" i="36"/>
  <c r="AH38" i="16" s="1"/>
  <c r="AT39" i="36"/>
  <c r="AV39" i="36" s="1"/>
  <c r="AW58" i="36"/>
  <c r="AG57" i="16" s="1"/>
  <c r="AS58" i="36"/>
  <c r="AU58" i="36" s="1"/>
  <c r="AX50" i="36"/>
  <c r="AH49" i="16" s="1"/>
  <c r="AT50" i="36"/>
  <c r="AV50" i="36" s="1"/>
  <c r="AX38" i="36"/>
  <c r="AH37" i="16" s="1"/>
  <c r="AT38" i="36"/>
  <c r="AV38" i="36" s="1"/>
  <c r="AT15" i="36"/>
  <c r="AV15" i="36" s="1"/>
  <c r="AX15" i="36"/>
  <c r="AH14" i="16" s="1"/>
  <c r="AX9" i="36"/>
  <c r="AH8" i="16" s="1"/>
  <c r="AT9" i="36"/>
  <c r="AV9" i="36" s="1"/>
  <c r="AT11" i="36"/>
  <c r="AV11" i="36" s="1"/>
  <c r="AX11" i="36"/>
  <c r="AH10" i="16" s="1"/>
  <c r="AX77" i="36"/>
  <c r="AH76" i="16" s="1"/>
  <c r="AT77" i="36"/>
  <c r="AV77" i="36" s="1"/>
  <c r="AW86" i="36"/>
  <c r="AG85" i="16" s="1"/>
  <c r="AS86" i="36"/>
  <c r="AU86" i="36" s="1"/>
  <c r="AW70" i="36"/>
  <c r="AG69" i="16" s="1"/>
  <c r="AS70" i="36"/>
  <c r="AU70" i="36" s="1"/>
  <c r="AT61" i="36"/>
  <c r="AV61" i="36" s="1"/>
  <c r="AX61" i="36"/>
  <c r="AH60" i="16" s="1"/>
  <c r="AW44" i="36"/>
  <c r="AG43" i="16" s="1"/>
  <c r="AS44" i="36"/>
  <c r="AU44" i="36" s="1"/>
  <c r="AT28" i="36"/>
  <c r="AV28" i="36" s="1"/>
  <c r="AX28" i="36"/>
  <c r="AH27" i="16" s="1"/>
  <c r="AT88" i="36"/>
  <c r="AV88" i="36" s="1"/>
  <c r="AX88" i="36"/>
  <c r="AH87" i="16" s="1"/>
  <c r="AT72" i="36"/>
  <c r="AV72" i="36" s="1"/>
  <c r="AX72" i="36"/>
  <c r="AH71" i="16" s="1"/>
  <c r="AW60" i="36"/>
  <c r="AG59" i="16" s="1"/>
  <c r="AS60" i="36"/>
  <c r="AU60" i="36" s="1"/>
  <c r="AX51" i="36"/>
  <c r="AH50" i="16" s="1"/>
  <c r="AT51" i="36"/>
  <c r="AV51" i="36" s="1"/>
  <c r="AT68" i="36"/>
  <c r="AV68" i="36" s="1"/>
  <c r="AX68" i="36"/>
  <c r="AH67" i="16" s="1"/>
  <c r="AW62" i="36"/>
  <c r="AG61" i="16" s="1"/>
  <c r="AS62" i="36"/>
  <c r="AU62" i="36" s="1"/>
  <c r="AW26" i="36"/>
  <c r="AG25" i="16" s="1"/>
  <c r="W7" i="17" s="1"/>
  <c r="AS26" i="36"/>
  <c r="AU26" i="36" s="1"/>
  <c r="AT24" i="36"/>
  <c r="AV24" i="36" s="1"/>
  <c r="AX24" i="36"/>
  <c r="AH23" i="16" s="1"/>
  <c r="AW22" i="36"/>
  <c r="AG21" i="16" s="1"/>
  <c r="AS22" i="36"/>
  <c r="AU22" i="36" s="1"/>
  <c r="AS15" i="36"/>
  <c r="AU15" i="36" s="1"/>
  <c r="AW15" i="36"/>
  <c r="AG14" i="16" s="1"/>
  <c r="W11" i="17" l="1"/>
  <c r="X6" i="17"/>
  <c r="W8" i="17"/>
  <c r="AH92" i="16"/>
  <c r="X5" i="17"/>
  <c r="X8" i="17"/>
  <c r="X7" i="17"/>
  <c r="W9" i="17"/>
  <c r="X10" i="17"/>
  <c r="X11" i="17"/>
  <c r="W10" i="17"/>
  <c r="AW93" i="36"/>
  <c r="AX93" i="36"/>
  <c r="AG92" i="16"/>
  <c r="W5" i="17"/>
  <c r="X9" i="17"/>
  <c r="W6" i="17"/>
  <c r="W12" i="17"/>
  <c r="X12" i="17"/>
  <c r="AQ72" i="27" l="1"/>
  <c r="AS72" i="27" s="1"/>
  <c r="AU72" i="27" s="1"/>
  <c r="AQ44" i="33"/>
  <c r="AS44" i="33" s="1"/>
  <c r="AU44" i="33" s="1"/>
  <c r="AR52" i="28"/>
  <c r="AX52" i="28" s="1"/>
  <c r="W51" i="16" s="1"/>
  <c r="AR85" i="27"/>
  <c r="AT85" i="27" s="1"/>
  <c r="AV85" i="27" s="1"/>
  <c r="AR42" i="28"/>
  <c r="AT42" i="28" s="1"/>
  <c r="AV42" i="28" s="1"/>
  <c r="AR69" i="27"/>
  <c r="AT69" i="27" s="1"/>
  <c r="AV69" i="27" s="1"/>
  <c r="AQ34" i="33"/>
  <c r="AW34" i="33" s="1"/>
  <c r="AC33" i="16" s="1"/>
  <c r="AR26" i="31"/>
  <c r="AX26" i="31" s="1"/>
  <c r="AB25" i="16" s="1"/>
  <c r="AR30" i="31"/>
  <c r="AX30" i="31" s="1"/>
  <c r="AB29" i="16" s="1"/>
  <c r="AR81" i="31"/>
  <c r="AX81" i="31" s="1"/>
  <c r="AB80" i="16" s="1"/>
  <c r="AR72" i="27"/>
  <c r="AT72" i="27" s="1"/>
  <c r="AV72" i="27" s="1"/>
  <c r="AQ7" i="27"/>
  <c r="AS7" i="27" s="1"/>
  <c r="AU7" i="27" s="1"/>
  <c r="AQ33" i="31"/>
  <c r="AW33" i="31" s="1"/>
  <c r="AA32" i="16" s="1"/>
  <c r="AQ51" i="27"/>
  <c r="AS51" i="27" s="1"/>
  <c r="AU51" i="27" s="1"/>
  <c r="AQ19" i="27"/>
  <c r="AS19" i="27" s="1"/>
  <c r="AU19" i="27" s="1"/>
  <c r="AQ6" i="33"/>
  <c r="AS6" i="33" s="1"/>
  <c r="AU6" i="33" s="1"/>
  <c r="AQ7" i="33"/>
  <c r="AS7" i="33" s="1"/>
  <c r="AU7" i="33" s="1"/>
  <c r="AQ10" i="33"/>
  <c r="AW10" i="33" s="1"/>
  <c r="AC9" i="16" s="1"/>
  <c r="AQ11" i="33"/>
  <c r="AW11" i="33" s="1"/>
  <c r="AC10" i="16" s="1"/>
  <c r="AQ14" i="33"/>
  <c r="AW14" i="33" s="1"/>
  <c r="AC13" i="16" s="1"/>
  <c r="AQ15" i="33"/>
  <c r="AW15" i="33" s="1"/>
  <c r="AC14" i="16" s="1"/>
  <c r="AQ18" i="33"/>
  <c r="AW18" i="33" s="1"/>
  <c r="AC17" i="16" s="1"/>
  <c r="AQ19" i="33"/>
  <c r="AW19" i="33" s="1"/>
  <c r="AC18" i="16" s="1"/>
  <c r="AQ22" i="33"/>
  <c r="AW22" i="33" s="1"/>
  <c r="AC21" i="16" s="1"/>
  <c r="AQ23" i="33"/>
  <c r="AS23" i="33" s="1"/>
  <c r="AU23" i="33" s="1"/>
  <c r="AQ26" i="33"/>
  <c r="AW26" i="33" s="1"/>
  <c r="AC25" i="16" s="1"/>
  <c r="AQ27" i="33"/>
  <c r="AW27" i="33" s="1"/>
  <c r="AC26" i="16" s="1"/>
  <c r="AQ30" i="33"/>
  <c r="AW30" i="33" s="1"/>
  <c r="AC29" i="16" s="1"/>
  <c r="AQ31" i="33"/>
  <c r="AW31" i="33" s="1"/>
  <c r="AC30" i="16" s="1"/>
  <c r="AQ35" i="33"/>
  <c r="AS35" i="33" s="1"/>
  <c r="AU35" i="33" s="1"/>
  <c r="AQ46" i="33"/>
  <c r="AS46" i="33" s="1"/>
  <c r="AU46" i="33" s="1"/>
  <c r="AQ49" i="33"/>
  <c r="AW49" i="33" s="1"/>
  <c r="AC48" i="16" s="1"/>
  <c r="AQ61" i="31"/>
  <c r="AW61" i="31" s="1"/>
  <c r="AA60" i="16" s="1"/>
  <c r="AQ88" i="27"/>
  <c r="AS88" i="27" s="1"/>
  <c r="AU88" i="27" s="1"/>
  <c r="AQ92" i="27"/>
  <c r="AS92" i="27" s="1"/>
  <c r="AU92" i="27" s="1"/>
  <c r="AQ76" i="27"/>
  <c r="AS76" i="27" s="1"/>
  <c r="AU76" i="27" s="1"/>
  <c r="AQ64" i="27"/>
  <c r="AS64" i="27" s="1"/>
  <c r="AU64" i="27" s="1"/>
  <c r="AQ68" i="31"/>
  <c r="AW68" i="31" s="1"/>
  <c r="AA67" i="16" s="1"/>
  <c r="AQ27" i="27"/>
  <c r="AS27" i="27" s="1"/>
  <c r="AU27" i="27" s="1"/>
  <c r="AQ12" i="31"/>
  <c r="AW12" i="31" s="1"/>
  <c r="AA11" i="16" s="1"/>
  <c r="AQ16" i="31"/>
  <c r="AS16" i="31" s="1"/>
  <c r="AU16" i="31" s="1"/>
  <c r="AQ20" i="31"/>
  <c r="AW20" i="31" s="1"/>
  <c r="AA19" i="16" s="1"/>
  <c r="AQ31" i="27"/>
  <c r="AS31" i="27" s="1"/>
  <c r="AU31" i="27" s="1"/>
  <c r="AR61" i="27"/>
  <c r="AT61" i="27" s="1"/>
  <c r="AV61" i="27" s="1"/>
  <c r="AR60" i="27"/>
  <c r="AT60" i="27" s="1"/>
  <c r="AV60" i="27" s="1"/>
  <c r="AQ47" i="27"/>
  <c r="AS47" i="27" s="1"/>
  <c r="AU47" i="27" s="1"/>
  <c r="AQ39" i="27"/>
  <c r="AS39" i="27" s="1"/>
  <c r="AU39" i="27" s="1"/>
  <c r="AQ15" i="27"/>
  <c r="AS15" i="27" s="1"/>
  <c r="AU15" i="27" s="1"/>
  <c r="AQ80" i="27"/>
  <c r="AS80" i="27" s="1"/>
  <c r="AU80" i="27" s="1"/>
  <c r="AQ25" i="28"/>
  <c r="AW25" i="28" s="1"/>
  <c r="V24" i="16" s="1"/>
  <c r="AQ29" i="28"/>
  <c r="AW29" i="28" s="1"/>
  <c r="V28" i="16" s="1"/>
  <c r="AQ33" i="28"/>
  <c r="AS33" i="28" s="1"/>
  <c r="AU33" i="28" s="1"/>
  <c r="AQ37" i="28"/>
  <c r="AS37" i="28" s="1"/>
  <c r="AU37" i="28" s="1"/>
  <c r="AQ53" i="28"/>
  <c r="AS53" i="28" s="1"/>
  <c r="AU53" i="28" s="1"/>
  <c r="AR77" i="27"/>
  <c r="AT77" i="27" s="1"/>
  <c r="AV77" i="27" s="1"/>
  <c r="AR44" i="27"/>
  <c r="AT44" i="27" s="1"/>
  <c r="AV44" i="27" s="1"/>
  <c r="AR40" i="27"/>
  <c r="AT40" i="27" s="1"/>
  <c r="AV40" i="27" s="1"/>
  <c r="AR79" i="27"/>
  <c r="AT79" i="27" s="1"/>
  <c r="AV79" i="27" s="1"/>
  <c r="AQ47" i="33"/>
  <c r="AW47" i="33" s="1"/>
  <c r="AC46" i="16" s="1"/>
  <c r="AQ48" i="33"/>
  <c r="AW48" i="33" s="1"/>
  <c r="AC47" i="16" s="1"/>
  <c r="AQ51" i="33"/>
  <c r="AW51" i="33" s="1"/>
  <c r="AC50" i="16" s="1"/>
  <c r="AQ37" i="33"/>
  <c r="AW37" i="33" s="1"/>
  <c r="AC36" i="16" s="1"/>
  <c r="AQ42" i="33"/>
  <c r="AW42" i="33" s="1"/>
  <c r="AC41" i="16" s="1"/>
  <c r="AQ5" i="33"/>
  <c r="AS5" i="33" s="1"/>
  <c r="AU5" i="33" s="1"/>
  <c r="AQ9" i="33"/>
  <c r="AS9" i="33" s="1"/>
  <c r="AU9" i="33" s="1"/>
  <c r="AQ13" i="33"/>
  <c r="AS13" i="33" s="1"/>
  <c r="AU13" i="33" s="1"/>
  <c r="AQ17" i="33"/>
  <c r="AS17" i="33" s="1"/>
  <c r="AU17" i="33" s="1"/>
  <c r="AQ21" i="33"/>
  <c r="AS21" i="33" s="1"/>
  <c r="AU21" i="33" s="1"/>
  <c r="AQ25" i="33"/>
  <c r="AS25" i="33" s="1"/>
  <c r="AU25" i="33" s="1"/>
  <c r="AQ29" i="33"/>
  <c r="AS29" i="33" s="1"/>
  <c r="AU29" i="33" s="1"/>
  <c r="AQ33" i="33"/>
  <c r="AS33" i="33" s="1"/>
  <c r="AU33" i="33" s="1"/>
  <c r="AQ43" i="33"/>
  <c r="AW43" i="33" s="1"/>
  <c r="AC42" i="16" s="1"/>
  <c r="AQ41" i="33"/>
  <c r="AW41" i="33" s="1"/>
  <c r="AC40" i="16" s="1"/>
  <c r="AQ57" i="33"/>
  <c r="AS57" i="33" s="1"/>
  <c r="AU57" i="33" s="1"/>
  <c r="AQ56" i="33"/>
  <c r="AS56" i="33" s="1"/>
  <c r="AU56" i="33" s="1"/>
  <c r="AQ61" i="33"/>
  <c r="AS61" i="33" s="1"/>
  <c r="AU61" i="33" s="1"/>
  <c r="AQ62" i="33"/>
  <c r="AW62" i="33" s="1"/>
  <c r="AC61" i="16" s="1"/>
  <c r="AQ77" i="33"/>
  <c r="AS77" i="33" s="1"/>
  <c r="AU77" i="33" s="1"/>
  <c r="AQ78" i="33"/>
  <c r="AW78" i="33" s="1"/>
  <c r="AC77" i="16" s="1"/>
  <c r="AQ59" i="33"/>
  <c r="AS59" i="33" s="1"/>
  <c r="AU59" i="33" s="1"/>
  <c r="AQ63" i="33"/>
  <c r="AW63" i="33" s="1"/>
  <c r="AC62" i="16" s="1"/>
  <c r="AQ67" i="33"/>
  <c r="AS67" i="33" s="1"/>
  <c r="AU67" i="33" s="1"/>
  <c r="AQ71" i="33"/>
  <c r="AS71" i="33" s="1"/>
  <c r="AU71" i="33" s="1"/>
  <c r="AQ79" i="33"/>
  <c r="AS79" i="33" s="1"/>
  <c r="AU79" i="33" s="1"/>
  <c r="AQ83" i="33"/>
  <c r="AS83" i="33" s="1"/>
  <c r="AU83" i="33" s="1"/>
  <c r="AQ39" i="33"/>
  <c r="AS39" i="33" s="1"/>
  <c r="AU39" i="33" s="1"/>
  <c r="AQ50" i="33"/>
  <c r="AW50" i="33" s="1"/>
  <c r="AC49" i="16" s="1"/>
  <c r="AQ52" i="33"/>
  <c r="AS52" i="33" s="1"/>
  <c r="AU52" i="33" s="1"/>
  <c r="AQ55" i="33"/>
  <c r="AW55" i="33" s="1"/>
  <c r="AC54" i="16" s="1"/>
  <c r="AQ65" i="33"/>
  <c r="AS65" i="33" s="1"/>
  <c r="AU65" i="33" s="1"/>
  <c r="AQ66" i="33"/>
  <c r="AQ75" i="33"/>
  <c r="AW75" i="33" s="1"/>
  <c r="AC74" i="16" s="1"/>
  <c r="AQ81" i="33"/>
  <c r="AS81" i="33" s="1"/>
  <c r="AU81" i="33" s="1"/>
  <c r="AQ85" i="33"/>
  <c r="AW85" i="33" s="1"/>
  <c r="AC84" i="16" s="1"/>
  <c r="AQ38" i="33"/>
  <c r="AW38" i="33" s="1"/>
  <c r="AC37" i="16" s="1"/>
  <c r="AQ40" i="33"/>
  <c r="AS40" i="33" s="1"/>
  <c r="AU40" i="33" s="1"/>
  <c r="AQ45" i="33"/>
  <c r="AS45" i="33" s="1"/>
  <c r="AU45" i="33" s="1"/>
  <c r="AQ69" i="33"/>
  <c r="AW69" i="33" s="1"/>
  <c r="AC68" i="16" s="1"/>
  <c r="AQ70" i="33"/>
  <c r="AQ80" i="33"/>
  <c r="AQ84" i="33"/>
  <c r="AS84" i="33" s="1"/>
  <c r="AU84" i="33" s="1"/>
  <c r="AQ87" i="33"/>
  <c r="AS87" i="33" s="1"/>
  <c r="AU87" i="33" s="1"/>
  <c r="AQ90" i="33"/>
  <c r="AQ91" i="33"/>
  <c r="AW91" i="33" s="1"/>
  <c r="AC90" i="16" s="1"/>
  <c r="AQ53" i="33"/>
  <c r="AW53" i="33" s="1"/>
  <c r="AC52" i="16" s="1"/>
  <c r="AQ73" i="33"/>
  <c r="AS73" i="33" s="1"/>
  <c r="AU73" i="33" s="1"/>
  <c r="AQ74" i="33"/>
  <c r="AW25" i="33"/>
  <c r="AC24" i="16" s="1"/>
  <c r="AQ8" i="33"/>
  <c r="AQ12" i="33"/>
  <c r="AQ16" i="33"/>
  <c r="AQ20" i="33"/>
  <c r="AQ24" i="33"/>
  <c r="AQ28" i="33"/>
  <c r="AQ32" i="33"/>
  <c r="AQ36" i="33"/>
  <c r="AS11" i="33"/>
  <c r="AU11" i="33" s="1"/>
  <c r="AW23" i="33"/>
  <c r="AC22" i="16" s="1"/>
  <c r="AS27" i="33"/>
  <c r="AU27" i="33" s="1"/>
  <c r="AW35" i="33"/>
  <c r="AC34" i="16" s="1"/>
  <c r="AW46" i="33"/>
  <c r="AC45" i="16" s="1"/>
  <c r="AW44" i="33"/>
  <c r="AC43" i="16" s="1"/>
  <c r="AW57" i="33"/>
  <c r="AC56" i="16" s="1"/>
  <c r="AQ54" i="33"/>
  <c r="AQ64" i="33"/>
  <c r="AQ68" i="33"/>
  <c r="AQ72" i="33"/>
  <c r="AQ76" i="33"/>
  <c r="AQ82" i="33"/>
  <c r="AQ60" i="33"/>
  <c r="AQ92" i="33"/>
  <c r="AQ58" i="33"/>
  <c r="AQ86" i="33"/>
  <c r="AQ88" i="33"/>
  <c r="AQ89" i="33"/>
  <c r="AQ8" i="31"/>
  <c r="AW8" i="31" s="1"/>
  <c r="AA7" i="16" s="1"/>
  <c r="AQ41" i="31"/>
  <c r="AW41" i="31" s="1"/>
  <c r="AA40" i="16" s="1"/>
  <c r="AQ37" i="31"/>
  <c r="AW37" i="31" s="1"/>
  <c r="AA36" i="16" s="1"/>
  <c r="AQ45" i="31"/>
  <c r="AW45" i="31" s="1"/>
  <c r="AA44" i="16" s="1"/>
  <c r="AR33" i="31"/>
  <c r="AT33" i="31" s="1"/>
  <c r="AV33" i="31" s="1"/>
  <c r="AQ34" i="31"/>
  <c r="AW34" i="31" s="1"/>
  <c r="AA33" i="16" s="1"/>
  <c r="AQ38" i="31"/>
  <c r="AS38" i="31" s="1"/>
  <c r="AU38" i="31" s="1"/>
  <c r="AQ42" i="31"/>
  <c r="AW42" i="31" s="1"/>
  <c r="AA41" i="16" s="1"/>
  <c r="AR53" i="31"/>
  <c r="AX53" i="31" s="1"/>
  <c r="AB52" i="16" s="1"/>
  <c r="AR37" i="31"/>
  <c r="AX37" i="31" s="1"/>
  <c r="AB36" i="16" s="1"/>
  <c r="AR41" i="31"/>
  <c r="AX41" i="31" s="1"/>
  <c r="AB40" i="16" s="1"/>
  <c r="AR45" i="31"/>
  <c r="AX45" i="31" s="1"/>
  <c r="AB44" i="16" s="1"/>
  <c r="AQ46" i="31"/>
  <c r="AW46" i="31" s="1"/>
  <c r="AA45" i="16" s="1"/>
  <c r="AR49" i="31"/>
  <c r="AT49" i="31" s="1"/>
  <c r="AV49" i="31" s="1"/>
  <c r="AR55" i="31"/>
  <c r="AX55" i="31" s="1"/>
  <c r="AB54" i="16" s="1"/>
  <c r="AQ25" i="31"/>
  <c r="AW25" i="31" s="1"/>
  <c r="AA24" i="16" s="1"/>
  <c r="AQ7" i="31"/>
  <c r="AW7" i="31" s="1"/>
  <c r="AA6" i="16" s="1"/>
  <c r="AQ11" i="31"/>
  <c r="AW11" i="31" s="1"/>
  <c r="AA10" i="16" s="1"/>
  <c r="AQ15" i="31"/>
  <c r="AW15" i="31" s="1"/>
  <c r="AA14" i="16" s="1"/>
  <c r="AQ19" i="31"/>
  <c r="AS19" i="31" s="1"/>
  <c r="AU19" i="31" s="1"/>
  <c r="AQ57" i="31"/>
  <c r="AW57" i="31" s="1"/>
  <c r="AA56" i="16" s="1"/>
  <c r="AR6" i="31"/>
  <c r="AT6" i="31" s="1"/>
  <c r="AV6" i="31" s="1"/>
  <c r="AR14" i="31"/>
  <c r="AT14" i="31" s="1"/>
  <c r="AV14" i="31" s="1"/>
  <c r="AR18" i="31"/>
  <c r="AT18" i="31" s="1"/>
  <c r="AV18" i="31" s="1"/>
  <c r="AR22" i="31"/>
  <c r="AX22" i="31" s="1"/>
  <c r="AB21" i="16" s="1"/>
  <c r="AR7" i="31"/>
  <c r="AT7" i="31" s="1"/>
  <c r="AV7" i="31" s="1"/>
  <c r="AR11" i="31"/>
  <c r="AX11" i="31" s="1"/>
  <c r="AB10" i="16" s="1"/>
  <c r="AR15" i="31"/>
  <c r="AX15" i="31" s="1"/>
  <c r="AB14" i="16" s="1"/>
  <c r="AR19" i="31"/>
  <c r="AX19" i="31" s="1"/>
  <c r="AB18" i="16" s="1"/>
  <c r="AR32" i="31"/>
  <c r="AT32" i="31" s="1"/>
  <c r="AV32" i="31" s="1"/>
  <c r="AR36" i="31"/>
  <c r="AT36" i="31" s="1"/>
  <c r="AV36" i="31" s="1"/>
  <c r="AR40" i="31"/>
  <c r="AT40" i="31" s="1"/>
  <c r="AV40" i="31" s="1"/>
  <c r="AR44" i="31"/>
  <c r="AT44" i="31" s="1"/>
  <c r="AV44" i="31" s="1"/>
  <c r="AR48" i="31"/>
  <c r="AT48" i="31" s="1"/>
  <c r="AV48" i="31" s="1"/>
  <c r="AQ51" i="31"/>
  <c r="AW51" i="31" s="1"/>
  <c r="AA50" i="16" s="1"/>
  <c r="AR51" i="31"/>
  <c r="AX51" i="31" s="1"/>
  <c r="AB50" i="16" s="1"/>
  <c r="AR52" i="31"/>
  <c r="AX52" i="31" s="1"/>
  <c r="AB51" i="16" s="1"/>
  <c r="AR64" i="31"/>
  <c r="AT64" i="31" s="1"/>
  <c r="AV64" i="31" s="1"/>
  <c r="AR67" i="31"/>
  <c r="AT67" i="31" s="1"/>
  <c r="AV67" i="31" s="1"/>
  <c r="AQ73" i="31"/>
  <c r="AW73" i="31" s="1"/>
  <c r="AA72" i="16" s="1"/>
  <c r="AR74" i="31"/>
  <c r="AX74" i="31" s="1"/>
  <c r="AB73" i="16" s="1"/>
  <c r="AQ83" i="31"/>
  <c r="AW83" i="31" s="1"/>
  <c r="AA82" i="16" s="1"/>
  <c r="AR84" i="31"/>
  <c r="AX84" i="31" s="1"/>
  <c r="AB83" i="16" s="1"/>
  <c r="AQ87" i="31"/>
  <c r="AS87" i="31" s="1"/>
  <c r="AU87" i="31" s="1"/>
  <c r="AR88" i="31"/>
  <c r="AX88" i="31" s="1"/>
  <c r="AB87" i="16" s="1"/>
  <c r="AR92" i="31"/>
  <c r="AX92" i="31" s="1"/>
  <c r="AB91" i="16" s="1"/>
  <c r="AQ56" i="31"/>
  <c r="AS56" i="31" s="1"/>
  <c r="AU56" i="31" s="1"/>
  <c r="AR56" i="31"/>
  <c r="AT56" i="31" s="1"/>
  <c r="AV56" i="31" s="1"/>
  <c r="AQ28" i="31"/>
  <c r="AW28" i="31" s="1"/>
  <c r="AA27" i="16" s="1"/>
  <c r="AR10" i="31"/>
  <c r="AT10" i="31" s="1"/>
  <c r="AV10" i="31" s="1"/>
  <c r="AR28" i="31"/>
  <c r="AT28" i="31" s="1"/>
  <c r="AV28" i="31" s="1"/>
  <c r="AQ91" i="31"/>
  <c r="AW91" i="31" s="1"/>
  <c r="AA90" i="16" s="1"/>
  <c r="AQ66" i="31"/>
  <c r="AS66" i="31" s="1"/>
  <c r="AU66" i="31" s="1"/>
  <c r="AQ69" i="31"/>
  <c r="AW69" i="31" s="1"/>
  <c r="AA68" i="16" s="1"/>
  <c r="AR70" i="31"/>
  <c r="AX70" i="31" s="1"/>
  <c r="AB69" i="16" s="1"/>
  <c r="AR73" i="31"/>
  <c r="AX73" i="31" s="1"/>
  <c r="AB72" i="16" s="1"/>
  <c r="AR75" i="31"/>
  <c r="AT75" i="31" s="1"/>
  <c r="AV75" i="31" s="1"/>
  <c r="AQ76" i="31"/>
  <c r="AW76" i="31" s="1"/>
  <c r="AA75" i="16" s="1"/>
  <c r="AR78" i="31"/>
  <c r="AX78" i="31" s="1"/>
  <c r="AB77" i="16" s="1"/>
  <c r="AR66" i="31"/>
  <c r="AX66" i="31" s="1"/>
  <c r="AB65" i="16" s="1"/>
  <c r="AQ71" i="31"/>
  <c r="AS71" i="31" s="1"/>
  <c r="AU71" i="31" s="1"/>
  <c r="AQ80" i="31"/>
  <c r="AS80" i="31" s="1"/>
  <c r="AU80" i="31" s="1"/>
  <c r="AR63" i="31"/>
  <c r="AT63" i="31" s="1"/>
  <c r="AV63" i="31" s="1"/>
  <c r="AQ64" i="31"/>
  <c r="AW64" i="31" s="1"/>
  <c r="AA63" i="16" s="1"/>
  <c r="AQ67" i="31"/>
  <c r="AW67" i="31" s="1"/>
  <c r="AA66" i="16" s="1"/>
  <c r="AR71" i="31"/>
  <c r="AT71" i="31" s="1"/>
  <c r="AV71" i="31" s="1"/>
  <c r="AQ72" i="31"/>
  <c r="AW72" i="31" s="1"/>
  <c r="AA71" i="16" s="1"/>
  <c r="AR77" i="31"/>
  <c r="AX77" i="31" s="1"/>
  <c r="AB76" i="16" s="1"/>
  <c r="AR80" i="31"/>
  <c r="AX80" i="31" s="1"/>
  <c r="AB79" i="16" s="1"/>
  <c r="AR83" i="31"/>
  <c r="AX83" i="31" s="1"/>
  <c r="AB82" i="16" s="1"/>
  <c r="AQ84" i="31"/>
  <c r="AW84" i="31" s="1"/>
  <c r="AA83" i="16" s="1"/>
  <c r="AR87" i="31"/>
  <c r="AT87" i="31" s="1"/>
  <c r="AV87" i="31" s="1"/>
  <c r="AQ88" i="31"/>
  <c r="AW88" i="31" s="1"/>
  <c r="AA87" i="16" s="1"/>
  <c r="AR91" i="31"/>
  <c r="AX91" i="31" s="1"/>
  <c r="AB90" i="16" s="1"/>
  <c r="AQ92" i="31"/>
  <c r="AW92" i="31" s="1"/>
  <c r="AA91" i="16" s="1"/>
  <c r="AQ49" i="31"/>
  <c r="AW49" i="31" s="1"/>
  <c r="AA48" i="16" s="1"/>
  <c r="AQ53" i="31"/>
  <c r="AS53" i="31" s="1"/>
  <c r="AU53" i="31" s="1"/>
  <c r="AQ70" i="31"/>
  <c r="AW70" i="31" s="1"/>
  <c r="AA69" i="16" s="1"/>
  <c r="AR24" i="31"/>
  <c r="AT24" i="31" s="1"/>
  <c r="AV24" i="31" s="1"/>
  <c r="AR27" i="31"/>
  <c r="AT27" i="31" s="1"/>
  <c r="AV27" i="31" s="1"/>
  <c r="AR50" i="31"/>
  <c r="AX50" i="31" s="1"/>
  <c r="AB49" i="16" s="1"/>
  <c r="AQ54" i="31"/>
  <c r="AS54" i="31" s="1"/>
  <c r="AU54" i="31" s="1"/>
  <c r="AR54" i="31"/>
  <c r="AT54" i="31" s="1"/>
  <c r="AV54" i="31" s="1"/>
  <c r="AR59" i="31"/>
  <c r="AX59" i="31" s="1"/>
  <c r="AB58" i="16" s="1"/>
  <c r="AQ60" i="31"/>
  <c r="AW60" i="31" s="1"/>
  <c r="AA59" i="16" s="1"/>
  <c r="AR60" i="31"/>
  <c r="AT60" i="31" s="1"/>
  <c r="AV60" i="31" s="1"/>
  <c r="AR69" i="31"/>
  <c r="AX69" i="31" s="1"/>
  <c r="AB68" i="16" s="1"/>
  <c r="AQ75" i="31"/>
  <c r="AS75" i="31" s="1"/>
  <c r="AU75" i="31" s="1"/>
  <c r="AR76" i="31"/>
  <c r="AX76" i="31" s="1"/>
  <c r="AB75" i="16" s="1"/>
  <c r="AR79" i="31"/>
  <c r="AX79" i="31" s="1"/>
  <c r="AB78" i="16" s="1"/>
  <c r="AR82" i="31"/>
  <c r="AX82" i="31" s="1"/>
  <c r="AB81" i="16" s="1"/>
  <c r="AR86" i="31"/>
  <c r="AX86" i="31" s="1"/>
  <c r="AB85" i="16" s="1"/>
  <c r="AR90" i="31"/>
  <c r="AT90" i="31" s="1"/>
  <c r="AV90" i="31" s="1"/>
  <c r="AQ23" i="31"/>
  <c r="AS23" i="31" s="1"/>
  <c r="AU23" i="31" s="1"/>
  <c r="AQ27" i="31"/>
  <c r="AW27" i="31" s="1"/>
  <c r="AA26" i="16" s="1"/>
  <c r="AQ79" i="31"/>
  <c r="AS79" i="31" s="1"/>
  <c r="AU79" i="31" s="1"/>
  <c r="AQ5" i="31"/>
  <c r="AR8" i="31"/>
  <c r="AQ9" i="31"/>
  <c r="AR12" i="31"/>
  <c r="AQ13" i="31"/>
  <c r="AR16" i="31"/>
  <c r="AQ17" i="31"/>
  <c r="AR20" i="31"/>
  <c r="AQ21" i="31"/>
  <c r="AQ24" i="31"/>
  <c r="AR5" i="31"/>
  <c r="AQ6" i="31"/>
  <c r="AR9" i="31"/>
  <c r="AQ10" i="31"/>
  <c r="AR13" i="31"/>
  <c r="AQ14" i="31"/>
  <c r="AR17" i="31"/>
  <c r="AQ18" i="31"/>
  <c r="AR21" i="31"/>
  <c r="AQ22" i="31"/>
  <c r="AR23" i="31"/>
  <c r="AR25" i="31"/>
  <c r="AQ29" i="31"/>
  <c r="AQ30" i="31"/>
  <c r="AQ31" i="31"/>
  <c r="AR34" i="31"/>
  <c r="AQ35" i="31"/>
  <c r="AR38" i="31"/>
  <c r="AQ39" i="31"/>
  <c r="AR42" i="31"/>
  <c r="AQ43" i="31"/>
  <c r="AR46" i="31"/>
  <c r="AQ47" i="31"/>
  <c r="AQ50" i="31"/>
  <c r="AQ26" i="31"/>
  <c r="AR29" i="31"/>
  <c r="AR31" i="31"/>
  <c r="AQ32" i="31"/>
  <c r="AR35" i="31"/>
  <c r="AQ36" i="31"/>
  <c r="AR39" i="31"/>
  <c r="AQ40" i="31"/>
  <c r="AR43" i="31"/>
  <c r="AQ44" i="31"/>
  <c r="AR47" i="31"/>
  <c r="AQ48" i="31"/>
  <c r="AQ52" i="31"/>
  <c r="AQ65" i="31"/>
  <c r="AQ55" i="31"/>
  <c r="AQ58" i="31"/>
  <c r="AQ59" i="31"/>
  <c r="AQ62" i="31"/>
  <c r="AR65" i="31"/>
  <c r="AR57" i="31"/>
  <c r="AR58" i="31"/>
  <c r="AR61" i="31"/>
  <c r="AR62" i="31"/>
  <c r="AQ63" i="31"/>
  <c r="AR85" i="31"/>
  <c r="AR89" i="31"/>
  <c r="AR68" i="31"/>
  <c r="AR72" i="31"/>
  <c r="AQ74" i="31"/>
  <c r="AQ77" i="31"/>
  <c r="AQ78" i="31"/>
  <c r="AQ81" i="31"/>
  <c r="AQ82" i="31"/>
  <c r="AQ85" i="31"/>
  <c r="AQ86" i="31"/>
  <c r="AQ89" i="31"/>
  <c r="AQ90" i="31"/>
  <c r="AR59" i="30"/>
  <c r="AX59" i="30" s="1"/>
  <c r="Z58" i="16" s="1"/>
  <c r="AQ71" i="30"/>
  <c r="AW71" i="30" s="1"/>
  <c r="Y70" i="16" s="1"/>
  <c r="AR41" i="30"/>
  <c r="AX41" i="30" s="1"/>
  <c r="Z40" i="16" s="1"/>
  <c r="AQ60" i="30"/>
  <c r="AW60" i="30" s="1"/>
  <c r="Y59" i="16" s="1"/>
  <c r="AR34" i="30"/>
  <c r="AT34" i="30" s="1"/>
  <c r="AV34" i="30" s="1"/>
  <c r="AQ35" i="30"/>
  <c r="AW35" i="30" s="1"/>
  <c r="Y34" i="16" s="1"/>
  <c r="AR37" i="30"/>
  <c r="AX37" i="30" s="1"/>
  <c r="Z36" i="16" s="1"/>
  <c r="AR45" i="30"/>
  <c r="AX45" i="30" s="1"/>
  <c r="Z44" i="16" s="1"/>
  <c r="AR86" i="30"/>
  <c r="AX86" i="30" s="1"/>
  <c r="Z85" i="16" s="1"/>
  <c r="AR9" i="30"/>
  <c r="AX9" i="30" s="1"/>
  <c r="Z8" i="16" s="1"/>
  <c r="AQ11" i="30"/>
  <c r="AW11" i="30" s="1"/>
  <c r="Y10" i="16" s="1"/>
  <c r="AQ26" i="30"/>
  <c r="AW26" i="30" s="1"/>
  <c r="Y25" i="16" s="1"/>
  <c r="AR30" i="30"/>
  <c r="AT30" i="30" s="1"/>
  <c r="AV30" i="30" s="1"/>
  <c r="AR5" i="30"/>
  <c r="AX5" i="30" s="1"/>
  <c r="AQ6" i="30"/>
  <c r="AW6" i="30" s="1"/>
  <c r="Y5" i="16" s="1"/>
  <c r="AR17" i="30"/>
  <c r="AX17" i="30" s="1"/>
  <c r="Z16" i="16" s="1"/>
  <c r="AR25" i="30"/>
  <c r="AX25" i="30" s="1"/>
  <c r="Z24" i="16" s="1"/>
  <c r="AQ27" i="30"/>
  <c r="AS27" i="30" s="1"/>
  <c r="AU27" i="30" s="1"/>
  <c r="AR31" i="30"/>
  <c r="AT31" i="30" s="1"/>
  <c r="AV31" i="30" s="1"/>
  <c r="AQ32" i="30"/>
  <c r="AS32" i="30" s="1"/>
  <c r="AU32" i="30" s="1"/>
  <c r="AQ36" i="30"/>
  <c r="AW36" i="30" s="1"/>
  <c r="Y35" i="16" s="1"/>
  <c r="AR55" i="30"/>
  <c r="AT55" i="30" s="1"/>
  <c r="AV55" i="30" s="1"/>
  <c r="AR60" i="30"/>
  <c r="AT60" i="30" s="1"/>
  <c r="AV60" i="30" s="1"/>
  <c r="AR65" i="30"/>
  <c r="AT65" i="30" s="1"/>
  <c r="AV65" i="30" s="1"/>
  <c r="AR82" i="30"/>
  <c r="AX82" i="30" s="1"/>
  <c r="Z81" i="16" s="1"/>
  <c r="AR87" i="30"/>
  <c r="AT87" i="30" s="1"/>
  <c r="AV87" i="30" s="1"/>
  <c r="AQ88" i="30"/>
  <c r="AW88" i="30" s="1"/>
  <c r="Y87" i="16" s="1"/>
  <c r="AR13" i="30"/>
  <c r="AX13" i="30" s="1"/>
  <c r="Z12" i="16" s="1"/>
  <c r="AQ22" i="30"/>
  <c r="AS22" i="30" s="1"/>
  <c r="AU22" i="30" s="1"/>
  <c r="AR33" i="30"/>
  <c r="AT33" i="30" s="1"/>
  <c r="AV33" i="30" s="1"/>
  <c r="AR49" i="30"/>
  <c r="AX49" i="30" s="1"/>
  <c r="Z48" i="16" s="1"/>
  <c r="AR70" i="30"/>
  <c r="AX70" i="30" s="1"/>
  <c r="Z69" i="16" s="1"/>
  <c r="AQ84" i="30"/>
  <c r="AW84" i="30" s="1"/>
  <c r="Y83" i="16" s="1"/>
  <c r="AQ10" i="30"/>
  <c r="AW10" i="30" s="1"/>
  <c r="Y9" i="16" s="1"/>
  <c r="AQ15" i="30"/>
  <c r="AS15" i="30" s="1"/>
  <c r="AU15" i="30" s="1"/>
  <c r="AR21" i="30"/>
  <c r="AT21" i="30" s="1"/>
  <c r="AV21" i="30" s="1"/>
  <c r="AR29" i="30"/>
  <c r="AX29" i="30" s="1"/>
  <c r="Z28" i="16" s="1"/>
  <c r="AQ39" i="30"/>
  <c r="AW39" i="30" s="1"/>
  <c r="Y38" i="16" s="1"/>
  <c r="AQ43" i="30"/>
  <c r="AW43" i="30" s="1"/>
  <c r="Y42" i="16" s="1"/>
  <c r="AR63" i="30"/>
  <c r="AX63" i="30" s="1"/>
  <c r="Z62" i="16" s="1"/>
  <c r="AQ64" i="30"/>
  <c r="AW64" i="30" s="1"/>
  <c r="Y63" i="16" s="1"/>
  <c r="AR78" i="30"/>
  <c r="AX78" i="30" s="1"/>
  <c r="Z77" i="16" s="1"/>
  <c r="AQ79" i="30"/>
  <c r="AW79" i="30" s="1"/>
  <c r="Y78" i="16" s="1"/>
  <c r="AR90" i="30"/>
  <c r="AT90" i="30" s="1"/>
  <c r="AV90" i="30" s="1"/>
  <c r="AQ49" i="30"/>
  <c r="AW49" i="30" s="1"/>
  <c r="Y48" i="16" s="1"/>
  <c r="AQ76" i="30"/>
  <c r="AS76" i="30" s="1"/>
  <c r="AU76" i="30" s="1"/>
  <c r="AQ80" i="30"/>
  <c r="AS80" i="30" s="1"/>
  <c r="AU80" i="30" s="1"/>
  <c r="AQ89" i="30"/>
  <c r="AW89" i="30" s="1"/>
  <c r="Y88" i="16" s="1"/>
  <c r="AQ77" i="30"/>
  <c r="AW77" i="30" s="1"/>
  <c r="Y76" i="16" s="1"/>
  <c r="AQ73" i="30"/>
  <c r="AW73" i="30" s="1"/>
  <c r="Y72" i="16" s="1"/>
  <c r="AQ65" i="30"/>
  <c r="AS65" i="30" s="1"/>
  <c r="AU65" i="30" s="1"/>
  <c r="AQ61" i="30"/>
  <c r="AW61" i="30" s="1"/>
  <c r="Y60" i="16" s="1"/>
  <c r="AQ57" i="30"/>
  <c r="AW57" i="30" s="1"/>
  <c r="Y56" i="16" s="1"/>
  <c r="AQ53" i="30"/>
  <c r="AW53" i="30" s="1"/>
  <c r="Y52" i="16" s="1"/>
  <c r="AQ45" i="30"/>
  <c r="AW45" i="30" s="1"/>
  <c r="Y44" i="16" s="1"/>
  <c r="AQ41" i="30"/>
  <c r="AW41" i="30" s="1"/>
  <c r="Y40" i="16" s="1"/>
  <c r="AQ33" i="30"/>
  <c r="AW33" i="30" s="1"/>
  <c r="Y32" i="16" s="1"/>
  <c r="AQ7" i="30"/>
  <c r="AW7" i="30" s="1"/>
  <c r="Y6" i="16" s="1"/>
  <c r="AQ18" i="30"/>
  <c r="AS18" i="30" s="1"/>
  <c r="AU18" i="30" s="1"/>
  <c r="AQ23" i="30"/>
  <c r="AW23" i="30" s="1"/>
  <c r="Y22" i="16" s="1"/>
  <c r="AQ47" i="30"/>
  <c r="AS47" i="30" s="1"/>
  <c r="AU47" i="30" s="1"/>
  <c r="AQ68" i="30"/>
  <c r="AW68" i="30" s="1"/>
  <c r="Y67" i="16" s="1"/>
  <c r="AQ72" i="30"/>
  <c r="AW72" i="30" s="1"/>
  <c r="Y71" i="16" s="1"/>
  <c r="AQ90" i="30"/>
  <c r="AW90" i="30" s="1"/>
  <c r="Y89" i="16" s="1"/>
  <c r="AQ92" i="30"/>
  <c r="AW92" i="30" s="1"/>
  <c r="Y91" i="16" s="1"/>
  <c r="AQ14" i="30"/>
  <c r="AW14" i="30" s="1"/>
  <c r="Y13" i="16" s="1"/>
  <c r="AQ19" i="30"/>
  <c r="AW19" i="30" s="1"/>
  <c r="Y18" i="16" s="1"/>
  <c r="AQ30" i="30"/>
  <c r="AS30" i="30" s="1"/>
  <c r="AU30" i="30" s="1"/>
  <c r="AQ51" i="30"/>
  <c r="AW51" i="30" s="1"/>
  <c r="Y50" i="16" s="1"/>
  <c r="AQ87" i="30"/>
  <c r="AW87" i="30" s="1"/>
  <c r="Y86" i="16" s="1"/>
  <c r="AQ91" i="30"/>
  <c r="AW91" i="30" s="1"/>
  <c r="Y90" i="16" s="1"/>
  <c r="AR6" i="30"/>
  <c r="AT6" i="30" s="1"/>
  <c r="AV6" i="30" s="1"/>
  <c r="AR10" i="30"/>
  <c r="AX10" i="30" s="1"/>
  <c r="Z9" i="16" s="1"/>
  <c r="AR14" i="30"/>
  <c r="AT14" i="30" s="1"/>
  <c r="AV14" i="30" s="1"/>
  <c r="AR18" i="30"/>
  <c r="AX18" i="30" s="1"/>
  <c r="Z17" i="16" s="1"/>
  <c r="AR22" i="30"/>
  <c r="AX22" i="30" s="1"/>
  <c r="Z21" i="16" s="1"/>
  <c r="AR26" i="30"/>
  <c r="AT26" i="30" s="1"/>
  <c r="AV26" i="30" s="1"/>
  <c r="AR39" i="30"/>
  <c r="AQ59" i="30"/>
  <c r="AS59" i="30" s="1"/>
  <c r="AU59" i="30" s="1"/>
  <c r="AS61" i="30"/>
  <c r="AU61" i="30" s="1"/>
  <c r="AQ67" i="30"/>
  <c r="AS67" i="30" s="1"/>
  <c r="AU67" i="30" s="1"/>
  <c r="AQ69" i="30"/>
  <c r="AR74" i="30"/>
  <c r="AX74" i="30" s="1"/>
  <c r="Z73" i="16" s="1"/>
  <c r="AR85" i="30"/>
  <c r="AX85" i="30" s="1"/>
  <c r="Z84" i="16" s="1"/>
  <c r="AR89" i="30"/>
  <c r="AT89" i="30" s="1"/>
  <c r="AV89" i="30" s="1"/>
  <c r="AR35" i="30"/>
  <c r="AT35" i="30" s="1"/>
  <c r="AV35" i="30" s="1"/>
  <c r="AQ38" i="30"/>
  <c r="AS38" i="30" s="1"/>
  <c r="AU38" i="30" s="1"/>
  <c r="AR38" i="30"/>
  <c r="AT38" i="30" s="1"/>
  <c r="AV38" i="30" s="1"/>
  <c r="AQ40" i="30"/>
  <c r="AW40" i="30" s="1"/>
  <c r="Y39" i="16" s="1"/>
  <c r="AQ44" i="30"/>
  <c r="AW44" i="30" s="1"/>
  <c r="Y43" i="16" s="1"/>
  <c r="AQ48" i="30"/>
  <c r="AW48" i="30" s="1"/>
  <c r="Y47" i="16" s="1"/>
  <c r="AQ52" i="30"/>
  <c r="AW52" i="30" s="1"/>
  <c r="Y51" i="16" s="1"/>
  <c r="AQ54" i="30"/>
  <c r="AQ55" i="30"/>
  <c r="AW55" i="30" s="1"/>
  <c r="Y54" i="16" s="1"/>
  <c r="AQ58" i="30"/>
  <c r="AW58" i="30" s="1"/>
  <c r="Y57" i="16" s="1"/>
  <c r="AQ62" i="30"/>
  <c r="AQ63" i="30"/>
  <c r="AS63" i="30" s="1"/>
  <c r="AU63" i="30" s="1"/>
  <c r="AQ74" i="30"/>
  <c r="AW74" i="30" s="1"/>
  <c r="Y73" i="16" s="1"/>
  <c r="AQ34" i="30"/>
  <c r="AS34" i="30" s="1"/>
  <c r="AU34" i="30" s="1"/>
  <c r="AQ37" i="30"/>
  <c r="AW37" i="30" s="1"/>
  <c r="Y36" i="16" s="1"/>
  <c r="AQ42" i="30"/>
  <c r="AW42" i="30" s="1"/>
  <c r="Y41" i="16" s="1"/>
  <c r="AR42" i="30"/>
  <c r="AX42" i="30" s="1"/>
  <c r="Z41" i="16" s="1"/>
  <c r="AQ46" i="30"/>
  <c r="AS46" i="30" s="1"/>
  <c r="AU46" i="30" s="1"/>
  <c r="AR46" i="30"/>
  <c r="AT46" i="30" s="1"/>
  <c r="AV46" i="30" s="1"/>
  <c r="AQ50" i="30"/>
  <c r="AW50" i="30" s="1"/>
  <c r="Y49" i="16" s="1"/>
  <c r="AR50" i="30"/>
  <c r="AX50" i="30" s="1"/>
  <c r="Z49" i="16" s="1"/>
  <c r="AR54" i="30"/>
  <c r="AX54" i="30" s="1"/>
  <c r="Z53" i="16" s="1"/>
  <c r="AR62" i="30"/>
  <c r="AX62" i="30" s="1"/>
  <c r="Z61" i="16" s="1"/>
  <c r="AR66" i="30"/>
  <c r="AX66" i="30" s="1"/>
  <c r="Z65" i="16" s="1"/>
  <c r="AR81" i="30"/>
  <c r="AX81" i="30" s="1"/>
  <c r="Z80" i="16" s="1"/>
  <c r="AQ86" i="30"/>
  <c r="AW86" i="30" s="1"/>
  <c r="Y85" i="16" s="1"/>
  <c r="AR7" i="30"/>
  <c r="AQ8" i="30"/>
  <c r="AR11" i="30"/>
  <c r="AQ12" i="30"/>
  <c r="AR15" i="30"/>
  <c r="AQ16" i="30"/>
  <c r="AR19" i="30"/>
  <c r="AQ20" i="30"/>
  <c r="AR23" i="30"/>
  <c r="AQ24" i="30"/>
  <c r="AR27" i="30"/>
  <c r="AQ28" i="30"/>
  <c r="AQ31" i="30"/>
  <c r="AQ5" i="30"/>
  <c r="AR8" i="30"/>
  <c r="AQ9" i="30"/>
  <c r="AR12" i="30"/>
  <c r="AQ13" i="30"/>
  <c r="AR16" i="30"/>
  <c r="AQ17" i="30"/>
  <c r="AR20" i="30"/>
  <c r="AQ21" i="30"/>
  <c r="AR24" i="30"/>
  <c r="AQ25" i="30"/>
  <c r="AR28" i="30"/>
  <c r="AQ29" i="30"/>
  <c r="AR40" i="30"/>
  <c r="AR43" i="30"/>
  <c r="AR44" i="30"/>
  <c r="AR47" i="30"/>
  <c r="AR48" i="30"/>
  <c r="AR51" i="30"/>
  <c r="AR52" i="30"/>
  <c r="AR53" i="30"/>
  <c r="AR64" i="30"/>
  <c r="AR32" i="30"/>
  <c r="AR36" i="30"/>
  <c r="AQ56" i="30"/>
  <c r="AQ75" i="30"/>
  <c r="AW80" i="30"/>
  <c r="Y79" i="16" s="1"/>
  <c r="AQ83" i="30"/>
  <c r="AR56" i="30"/>
  <c r="AR58" i="30"/>
  <c r="AQ81" i="30"/>
  <c r="AQ85" i="30"/>
  <c r="AR91" i="30"/>
  <c r="AR57" i="30"/>
  <c r="AR61" i="30"/>
  <c r="AQ66" i="30"/>
  <c r="AR69" i="30"/>
  <c r="AQ70" i="30"/>
  <c r="AR73" i="30"/>
  <c r="AR77" i="30"/>
  <c r="AQ78" i="30"/>
  <c r="AQ82" i="30"/>
  <c r="AR67" i="30"/>
  <c r="AR71" i="30"/>
  <c r="AR75" i="30"/>
  <c r="AR79" i="30"/>
  <c r="AR83" i="30"/>
  <c r="AR68" i="30"/>
  <c r="AR72" i="30"/>
  <c r="AR76" i="30"/>
  <c r="AR80" i="30"/>
  <c r="AR84" i="30"/>
  <c r="AR88" i="30"/>
  <c r="AR92" i="30"/>
  <c r="AQ39" i="29"/>
  <c r="AW39" i="29" s="1"/>
  <c r="X38" i="16" s="1"/>
  <c r="AQ77" i="29"/>
  <c r="AW77" i="29" s="1"/>
  <c r="X76" i="16" s="1"/>
  <c r="AQ45" i="29"/>
  <c r="AW45" i="29" s="1"/>
  <c r="X44" i="16" s="1"/>
  <c r="AQ37" i="29"/>
  <c r="AW37" i="29" s="1"/>
  <c r="X36" i="16" s="1"/>
  <c r="AQ29" i="29"/>
  <c r="AS29" i="29" s="1"/>
  <c r="AU29" i="29" s="1"/>
  <c r="AQ64" i="29"/>
  <c r="AS64" i="29" s="1"/>
  <c r="AU64" i="29" s="1"/>
  <c r="AQ72" i="29"/>
  <c r="AW72" i="29" s="1"/>
  <c r="X71" i="16" s="1"/>
  <c r="AQ88" i="29"/>
  <c r="AW88" i="29" s="1"/>
  <c r="X87" i="16" s="1"/>
  <c r="AQ42" i="29"/>
  <c r="AW42" i="29" s="1"/>
  <c r="X41" i="16" s="1"/>
  <c r="AQ47" i="29"/>
  <c r="AS47" i="29" s="1"/>
  <c r="AU47" i="29" s="1"/>
  <c r="AQ67" i="29"/>
  <c r="AW67" i="29" s="1"/>
  <c r="X66" i="16" s="1"/>
  <c r="AQ74" i="29"/>
  <c r="AW74" i="29" s="1"/>
  <c r="X73" i="16" s="1"/>
  <c r="AQ90" i="29"/>
  <c r="AW90" i="29" s="1"/>
  <c r="X89" i="16" s="1"/>
  <c r="AQ5" i="29"/>
  <c r="AW5" i="29" s="1"/>
  <c r="AQ9" i="29"/>
  <c r="AW9" i="29" s="1"/>
  <c r="X8" i="16" s="1"/>
  <c r="AQ13" i="29"/>
  <c r="AW13" i="29" s="1"/>
  <c r="X12" i="16" s="1"/>
  <c r="AQ17" i="29"/>
  <c r="AW17" i="29" s="1"/>
  <c r="X16" i="16" s="1"/>
  <c r="AQ21" i="29"/>
  <c r="AW21" i="29" s="1"/>
  <c r="X20" i="16" s="1"/>
  <c r="AQ32" i="29"/>
  <c r="AW32" i="29" s="1"/>
  <c r="X31" i="16" s="1"/>
  <c r="AQ40" i="29"/>
  <c r="AW40" i="29" s="1"/>
  <c r="X39" i="16" s="1"/>
  <c r="AQ48" i="29"/>
  <c r="AW48" i="29" s="1"/>
  <c r="X47" i="16" s="1"/>
  <c r="AQ51" i="29"/>
  <c r="AW51" i="29" s="1"/>
  <c r="X50" i="16" s="1"/>
  <c r="AQ58" i="29"/>
  <c r="AW58" i="29" s="1"/>
  <c r="X57" i="16" s="1"/>
  <c r="AQ59" i="29"/>
  <c r="AW59" i="29" s="1"/>
  <c r="X58" i="16" s="1"/>
  <c r="AQ73" i="29"/>
  <c r="AW73" i="29" s="1"/>
  <c r="X72" i="16" s="1"/>
  <c r="AQ79" i="29"/>
  <c r="AW79" i="29" s="1"/>
  <c r="X78" i="16" s="1"/>
  <c r="AQ84" i="29"/>
  <c r="AW84" i="29" s="1"/>
  <c r="X83" i="16" s="1"/>
  <c r="AQ89" i="29"/>
  <c r="AW89" i="29" s="1"/>
  <c r="X88" i="16" s="1"/>
  <c r="AQ6" i="29"/>
  <c r="AW6" i="29" s="1"/>
  <c r="X5" i="16" s="1"/>
  <c r="AQ10" i="29"/>
  <c r="AW10" i="29" s="1"/>
  <c r="X9" i="16" s="1"/>
  <c r="AQ14" i="29"/>
  <c r="AW14" i="29" s="1"/>
  <c r="X13" i="16" s="1"/>
  <c r="AQ18" i="29"/>
  <c r="AW18" i="29" s="1"/>
  <c r="X17" i="16" s="1"/>
  <c r="AQ22" i="29"/>
  <c r="AS22" i="29" s="1"/>
  <c r="AU22" i="29" s="1"/>
  <c r="AQ31" i="29"/>
  <c r="AW31" i="29" s="1"/>
  <c r="X30" i="16" s="1"/>
  <c r="AQ33" i="29"/>
  <c r="AW33" i="29" s="1"/>
  <c r="X32" i="16" s="1"/>
  <c r="AQ35" i="29"/>
  <c r="AW35" i="29" s="1"/>
  <c r="X34" i="16" s="1"/>
  <c r="AQ38" i="29"/>
  <c r="AW38" i="29" s="1"/>
  <c r="X37" i="16" s="1"/>
  <c r="AQ41" i="29"/>
  <c r="AW41" i="29" s="1"/>
  <c r="X40" i="16" s="1"/>
  <c r="AQ43" i="29"/>
  <c r="AS43" i="29" s="1"/>
  <c r="AU43" i="29" s="1"/>
  <c r="AQ46" i="29"/>
  <c r="AW46" i="29" s="1"/>
  <c r="X45" i="16" s="1"/>
  <c r="AQ49" i="29"/>
  <c r="AW49" i="29" s="1"/>
  <c r="X48" i="16" s="1"/>
  <c r="AQ52" i="29"/>
  <c r="AS52" i="29" s="1"/>
  <c r="AU52" i="29" s="1"/>
  <c r="AQ60" i="29"/>
  <c r="AS60" i="29" s="1"/>
  <c r="AU60" i="29" s="1"/>
  <c r="AQ75" i="29"/>
  <c r="AW75" i="29" s="1"/>
  <c r="X74" i="16" s="1"/>
  <c r="AQ80" i="29"/>
  <c r="AW80" i="29" s="1"/>
  <c r="X79" i="16" s="1"/>
  <c r="AQ82" i="29"/>
  <c r="AS82" i="29" s="1"/>
  <c r="AU82" i="29" s="1"/>
  <c r="AQ85" i="29"/>
  <c r="AW85" i="29" s="1"/>
  <c r="X84" i="16" s="1"/>
  <c r="AQ91" i="29"/>
  <c r="AW91" i="29" s="1"/>
  <c r="X90" i="16" s="1"/>
  <c r="AQ26" i="29"/>
  <c r="AW26" i="29" s="1"/>
  <c r="X25" i="16" s="1"/>
  <c r="AQ28" i="29"/>
  <c r="AW28" i="29" s="1"/>
  <c r="X27" i="16" s="1"/>
  <c r="AQ36" i="29"/>
  <c r="AW36" i="29" s="1"/>
  <c r="X35" i="16" s="1"/>
  <c r="AQ44" i="29"/>
  <c r="AW44" i="29" s="1"/>
  <c r="X43" i="16" s="1"/>
  <c r="AQ50" i="29"/>
  <c r="AW50" i="29" s="1"/>
  <c r="X49" i="16" s="1"/>
  <c r="AQ55" i="29"/>
  <c r="AW55" i="29" s="1"/>
  <c r="X54" i="16" s="1"/>
  <c r="AQ63" i="29"/>
  <c r="AW63" i="29" s="1"/>
  <c r="X62" i="16" s="1"/>
  <c r="AQ68" i="29"/>
  <c r="AS68" i="29" s="1"/>
  <c r="AU68" i="29" s="1"/>
  <c r="AQ71" i="29"/>
  <c r="AS71" i="29" s="1"/>
  <c r="AU71" i="29" s="1"/>
  <c r="AQ76" i="29"/>
  <c r="AW76" i="29" s="1"/>
  <c r="X75" i="16" s="1"/>
  <c r="AQ81" i="29"/>
  <c r="AW81" i="29" s="1"/>
  <c r="X80" i="16" s="1"/>
  <c r="AQ87" i="29"/>
  <c r="AS87" i="29" s="1"/>
  <c r="AU87" i="29" s="1"/>
  <c r="AQ92" i="29"/>
  <c r="AW92" i="29" s="1"/>
  <c r="X91" i="16" s="1"/>
  <c r="AQ54" i="29"/>
  <c r="AW54" i="29" s="1"/>
  <c r="X53" i="16" s="1"/>
  <c r="AQ70" i="29"/>
  <c r="AS70" i="29" s="1"/>
  <c r="AU70" i="29" s="1"/>
  <c r="AQ66" i="29"/>
  <c r="AS66" i="29" s="1"/>
  <c r="AU66" i="29" s="1"/>
  <c r="AQ25" i="29"/>
  <c r="AW25" i="29" s="1"/>
  <c r="X24" i="16" s="1"/>
  <c r="AQ27" i="29"/>
  <c r="AW27" i="29" s="1"/>
  <c r="X26" i="16" s="1"/>
  <c r="AQ56" i="29"/>
  <c r="AS56" i="29" s="1"/>
  <c r="AU56" i="29" s="1"/>
  <c r="AQ62" i="29"/>
  <c r="AS62" i="29" s="1"/>
  <c r="AU62" i="29" s="1"/>
  <c r="AQ69" i="29"/>
  <c r="AS69" i="29" s="1"/>
  <c r="AU69" i="29" s="1"/>
  <c r="AQ78" i="29"/>
  <c r="AW78" i="29" s="1"/>
  <c r="X77" i="16" s="1"/>
  <c r="AQ86" i="29"/>
  <c r="AW86" i="29" s="1"/>
  <c r="X85" i="16" s="1"/>
  <c r="AS59" i="29"/>
  <c r="AU59" i="29" s="1"/>
  <c r="AQ7" i="29"/>
  <c r="AQ11" i="29"/>
  <c r="AQ15" i="29"/>
  <c r="AQ19" i="29"/>
  <c r="AQ23" i="29"/>
  <c r="AQ8" i="29"/>
  <c r="AQ12" i="29"/>
  <c r="AQ16" i="29"/>
  <c r="AQ20" i="29"/>
  <c r="AQ24" i="29"/>
  <c r="AQ53" i="29"/>
  <c r="AQ30" i="29"/>
  <c r="AQ34" i="29"/>
  <c r="AQ57" i="29"/>
  <c r="AQ61" i="29"/>
  <c r="AQ65" i="29"/>
  <c r="AQ83" i="29"/>
  <c r="AR62" i="28"/>
  <c r="AX62" i="28" s="1"/>
  <c r="W61" i="16" s="1"/>
  <c r="AQ65" i="28"/>
  <c r="AS65" i="28" s="1"/>
  <c r="AU65" i="28" s="1"/>
  <c r="AQ67" i="28"/>
  <c r="AW67" i="28" s="1"/>
  <c r="V66" i="16" s="1"/>
  <c r="AQ72" i="28"/>
  <c r="AW72" i="28" s="1"/>
  <c r="V71" i="16" s="1"/>
  <c r="AQ74" i="28"/>
  <c r="AW74" i="28" s="1"/>
  <c r="V73" i="16" s="1"/>
  <c r="AR78" i="28"/>
  <c r="AX78" i="28" s="1"/>
  <c r="W77" i="16" s="1"/>
  <c r="AR81" i="28"/>
  <c r="AX81" i="28" s="1"/>
  <c r="W80" i="16" s="1"/>
  <c r="AQ83" i="28"/>
  <c r="AW83" i="28" s="1"/>
  <c r="V82" i="16" s="1"/>
  <c r="AQ88" i="28"/>
  <c r="AW88" i="28" s="1"/>
  <c r="V87" i="16" s="1"/>
  <c r="AQ90" i="28"/>
  <c r="AS90" i="28" s="1"/>
  <c r="AU90" i="28" s="1"/>
  <c r="AQ11" i="28"/>
  <c r="AS11" i="28" s="1"/>
  <c r="AU11" i="28" s="1"/>
  <c r="AQ17" i="28"/>
  <c r="AW17" i="28" s="1"/>
  <c r="V16" i="16" s="1"/>
  <c r="AR58" i="28"/>
  <c r="AX58" i="28" s="1"/>
  <c r="W57" i="16" s="1"/>
  <c r="AQ61" i="28"/>
  <c r="AS61" i="28" s="1"/>
  <c r="AU61" i="28" s="1"/>
  <c r="AR54" i="28"/>
  <c r="AX54" i="28" s="1"/>
  <c r="W53" i="16" s="1"/>
  <c r="AR64" i="28"/>
  <c r="AX64" i="28" s="1"/>
  <c r="W63" i="16" s="1"/>
  <c r="AR60" i="28"/>
  <c r="AX60" i="28" s="1"/>
  <c r="W59" i="16" s="1"/>
  <c r="AR50" i="28"/>
  <c r="AX50" i="28" s="1"/>
  <c r="W49" i="16" s="1"/>
  <c r="AR56" i="28"/>
  <c r="AX56" i="28" s="1"/>
  <c r="W55" i="16" s="1"/>
  <c r="AQ57" i="28"/>
  <c r="AS57" i="28" s="1"/>
  <c r="AU57" i="28" s="1"/>
  <c r="AQ21" i="28"/>
  <c r="AW21" i="28" s="1"/>
  <c r="V20" i="16" s="1"/>
  <c r="AR6" i="28"/>
  <c r="AX6" i="28" s="1"/>
  <c r="W5" i="16" s="1"/>
  <c r="AR9" i="28"/>
  <c r="AX9" i="28" s="1"/>
  <c r="W8" i="16" s="1"/>
  <c r="AR11" i="28"/>
  <c r="AX11" i="28" s="1"/>
  <c r="W10" i="16" s="1"/>
  <c r="AQ12" i="28"/>
  <c r="AS12" i="28" s="1"/>
  <c r="AU12" i="28" s="1"/>
  <c r="AR14" i="28"/>
  <c r="AX14" i="28" s="1"/>
  <c r="W13" i="16" s="1"/>
  <c r="AR17" i="28"/>
  <c r="AX17" i="28" s="1"/>
  <c r="W16" i="16" s="1"/>
  <c r="AQ18" i="28"/>
  <c r="AW18" i="28" s="1"/>
  <c r="V17" i="16" s="1"/>
  <c r="AR21" i="28"/>
  <c r="AX21" i="28" s="1"/>
  <c r="W20" i="16" s="1"/>
  <c r="AQ22" i="28"/>
  <c r="AW22" i="28" s="1"/>
  <c r="V21" i="16" s="1"/>
  <c r="AR25" i="28"/>
  <c r="AT25" i="28" s="1"/>
  <c r="AV25" i="28" s="1"/>
  <c r="AQ26" i="28"/>
  <c r="AW26" i="28" s="1"/>
  <c r="V25" i="16" s="1"/>
  <c r="AR29" i="28"/>
  <c r="AT29" i="28" s="1"/>
  <c r="AV29" i="28" s="1"/>
  <c r="AQ30" i="28"/>
  <c r="AW30" i="28" s="1"/>
  <c r="V29" i="16" s="1"/>
  <c r="AR33" i="28"/>
  <c r="AX33" i="28" s="1"/>
  <c r="W32" i="16" s="1"/>
  <c r="AQ34" i="28"/>
  <c r="AW34" i="28" s="1"/>
  <c r="V33" i="16" s="1"/>
  <c r="AR37" i="28"/>
  <c r="AT37" i="28" s="1"/>
  <c r="AV37" i="28" s="1"/>
  <c r="AQ38" i="28"/>
  <c r="AS38" i="28" s="1"/>
  <c r="AU38" i="28" s="1"/>
  <c r="AQ40" i="28"/>
  <c r="AW40" i="28" s="1"/>
  <c r="V39" i="16" s="1"/>
  <c r="AQ43" i="28"/>
  <c r="AS43" i="28" s="1"/>
  <c r="AU43" i="28" s="1"/>
  <c r="AR45" i="28"/>
  <c r="AX45" i="28" s="1"/>
  <c r="W44" i="16" s="1"/>
  <c r="AQ45" i="28"/>
  <c r="AS45" i="28" s="1"/>
  <c r="AU45" i="28" s="1"/>
  <c r="AQ46" i="28"/>
  <c r="AS46" i="28" s="1"/>
  <c r="AU46" i="28" s="1"/>
  <c r="AR53" i="28"/>
  <c r="AX53" i="28" s="1"/>
  <c r="W52" i="16" s="1"/>
  <c r="AR57" i="28"/>
  <c r="AT57" i="28" s="1"/>
  <c r="AV57" i="28" s="1"/>
  <c r="AR61" i="28"/>
  <c r="AT61" i="28" s="1"/>
  <c r="AV61" i="28" s="1"/>
  <c r="AQ68" i="28"/>
  <c r="AS68" i="28" s="1"/>
  <c r="AU68" i="28" s="1"/>
  <c r="AR74" i="28"/>
  <c r="AT74" i="28" s="1"/>
  <c r="AV74" i="28" s="1"/>
  <c r="AQ79" i="28"/>
  <c r="AS79" i="28" s="1"/>
  <c r="AU79" i="28" s="1"/>
  <c r="AQ84" i="28"/>
  <c r="AS84" i="28" s="1"/>
  <c r="AU84" i="28" s="1"/>
  <c r="AQ89" i="28"/>
  <c r="AW89" i="28" s="1"/>
  <c r="V88" i="16" s="1"/>
  <c r="AR90" i="28"/>
  <c r="AX90" i="28" s="1"/>
  <c r="W89" i="16" s="1"/>
  <c r="AQ7" i="28"/>
  <c r="AW7" i="28" s="1"/>
  <c r="V6" i="16" s="1"/>
  <c r="AQ15" i="28"/>
  <c r="AW15" i="28" s="1"/>
  <c r="V14" i="16" s="1"/>
  <c r="AR38" i="28"/>
  <c r="AX38" i="28" s="1"/>
  <c r="W37" i="16" s="1"/>
  <c r="AQ41" i="28"/>
  <c r="AW41" i="28" s="1"/>
  <c r="V40" i="16" s="1"/>
  <c r="AQ47" i="28"/>
  <c r="AW47" i="28" s="1"/>
  <c r="V46" i="16" s="1"/>
  <c r="AR63" i="28"/>
  <c r="AX63" i="28" s="1"/>
  <c r="W62" i="16" s="1"/>
  <c r="AQ66" i="28"/>
  <c r="AS66" i="28" s="1"/>
  <c r="AU66" i="28" s="1"/>
  <c r="AR70" i="28"/>
  <c r="AT70" i="28" s="1"/>
  <c r="AV70" i="28" s="1"/>
  <c r="AR73" i="28"/>
  <c r="AX73" i="28" s="1"/>
  <c r="W72" i="16" s="1"/>
  <c r="AQ75" i="28"/>
  <c r="AW75" i="28" s="1"/>
  <c r="V74" i="16" s="1"/>
  <c r="AQ82" i="28"/>
  <c r="AS82" i="28" s="1"/>
  <c r="AU82" i="28" s="1"/>
  <c r="AR86" i="28"/>
  <c r="AX86" i="28" s="1"/>
  <c r="W85" i="16" s="1"/>
  <c r="AQ91" i="28"/>
  <c r="AW91" i="28" s="1"/>
  <c r="V90" i="16" s="1"/>
  <c r="AR5" i="28"/>
  <c r="AX5" i="28" s="1"/>
  <c r="AR7" i="28"/>
  <c r="AX7" i="28" s="1"/>
  <c r="W6" i="16" s="1"/>
  <c r="AQ8" i="28"/>
  <c r="AW8" i="28" s="1"/>
  <c r="V7" i="16" s="1"/>
  <c r="AR10" i="28"/>
  <c r="AX10" i="28" s="1"/>
  <c r="W9" i="16" s="1"/>
  <c r="AR13" i="28"/>
  <c r="AT13" i="28" s="1"/>
  <c r="AV13" i="28" s="1"/>
  <c r="AR15" i="28"/>
  <c r="AX15" i="28" s="1"/>
  <c r="W14" i="16" s="1"/>
  <c r="AR47" i="28"/>
  <c r="AT47" i="28" s="1"/>
  <c r="AV47" i="28" s="1"/>
  <c r="AQ48" i="28"/>
  <c r="AW48" i="28" s="1"/>
  <c r="V47" i="16" s="1"/>
  <c r="AQ52" i="28"/>
  <c r="AS52" i="28" s="1"/>
  <c r="AU52" i="28" s="1"/>
  <c r="AQ56" i="28"/>
  <c r="AW56" i="28" s="1"/>
  <c r="V55" i="16" s="1"/>
  <c r="AQ60" i="28"/>
  <c r="AW60" i="28" s="1"/>
  <c r="V59" i="16" s="1"/>
  <c r="AQ64" i="28"/>
  <c r="AW64" i="28" s="1"/>
  <c r="V63" i="16" s="1"/>
  <c r="AR66" i="28"/>
  <c r="AX66" i="28" s="1"/>
  <c r="W65" i="16" s="1"/>
  <c r="AQ71" i="28"/>
  <c r="AS71" i="28" s="1"/>
  <c r="AU71" i="28" s="1"/>
  <c r="AQ76" i="28"/>
  <c r="AS76" i="28" s="1"/>
  <c r="AU76" i="28" s="1"/>
  <c r="AR82" i="28"/>
  <c r="AT82" i="28" s="1"/>
  <c r="AV82" i="28" s="1"/>
  <c r="AQ87" i="28"/>
  <c r="AS87" i="28" s="1"/>
  <c r="AU87" i="28" s="1"/>
  <c r="AQ92" i="28"/>
  <c r="AW92" i="28" s="1"/>
  <c r="V91" i="16" s="1"/>
  <c r="AQ6" i="28"/>
  <c r="AW6" i="28" s="1"/>
  <c r="V5" i="16" s="1"/>
  <c r="AR8" i="28"/>
  <c r="AT8" i="28" s="1"/>
  <c r="AV8" i="28" s="1"/>
  <c r="AQ9" i="28"/>
  <c r="AS9" i="28" s="1"/>
  <c r="AU9" i="28" s="1"/>
  <c r="AQ14" i="28"/>
  <c r="AW14" i="28" s="1"/>
  <c r="V13" i="16" s="1"/>
  <c r="AR16" i="28"/>
  <c r="AT16" i="28" s="1"/>
  <c r="AV16" i="28" s="1"/>
  <c r="AR20" i="28"/>
  <c r="AX20" i="28" s="1"/>
  <c r="W19" i="16" s="1"/>
  <c r="AR24" i="28"/>
  <c r="AT24" i="28" s="1"/>
  <c r="AV24" i="28" s="1"/>
  <c r="AR28" i="28"/>
  <c r="AT28" i="28" s="1"/>
  <c r="AV28" i="28" s="1"/>
  <c r="AR32" i="28"/>
  <c r="AX32" i="28" s="1"/>
  <c r="W31" i="16" s="1"/>
  <c r="AR36" i="28"/>
  <c r="AX36" i="28" s="1"/>
  <c r="W35" i="16" s="1"/>
  <c r="AR44" i="28"/>
  <c r="AT44" i="28" s="1"/>
  <c r="AV44" i="28" s="1"/>
  <c r="AR46" i="28"/>
  <c r="AT46" i="28" s="1"/>
  <c r="AV46" i="28" s="1"/>
  <c r="AQ50" i="28"/>
  <c r="AS50" i="28" s="1"/>
  <c r="AU50" i="28" s="1"/>
  <c r="AQ51" i="28"/>
  <c r="AW51" i="28" s="1"/>
  <c r="V50" i="16" s="1"/>
  <c r="AQ55" i="28"/>
  <c r="AW55" i="28" s="1"/>
  <c r="V54" i="16" s="1"/>
  <c r="AQ59" i="28"/>
  <c r="AW59" i="28" s="1"/>
  <c r="V58" i="16" s="1"/>
  <c r="AQ63" i="28"/>
  <c r="AW63" i="28" s="1"/>
  <c r="V62" i="16" s="1"/>
  <c r="AR69" i="28"/>
  <c r="AX69" i="28" s="1"/>
  <c r="W68" i="16" s="1"/>
  <c r="AQ78" i="28"/>
  <c r="AW78" i="28" s="1"/>
  <c r="V77" i="16" s="1"/>
  <c r="AR85" i="28"/>
  <c r="AX85" i="28" s="1"/>
  <c r="W84" i="16" s="1"/>
  <c r="AR89" i="28"/>
  <c r="AT89" i="28" s="1"/>
  <c r="AV89" i="28" s="1"/>
  <c r="AQ80" i="28"/>
  <c r="AW80" i="28" s="1"/>
  <c r="V79" i="16" s="1"/>
  <c r="AQ5" i="28"/>
  <c r="AS5" i="28" s="1"/>
  <c r="AU5" i="28" s="1"/>
  <c r="AQ10" i="28"/>
  <c r="AW10" i="28" s="1"/>
  <c r="V9" i="16" s="1"/>
  <c r="AR12" i="28"/>
  <c r="AT12" i="28" s="1"/>
  <c r="AV12" i="28" s="1"/>
  <c r="AQ13" i="28"/>
  <c r="AS13" i="28" s="1"/>
  <c r="AU13" i="28" s="1"/>
  <c r="AR40" i="28"/>
  <c r="AX40" i="28" s="1"/>
  <c r="W39" i="16" s="1"/>
  <c r="AQ49" i="28"/>
  <c r="AW49" i="28" s="1"/>
  <c r="V48" i="16" s="1"/>
  <c r="AQ70" i="28"/>
  <c r="AW70" i="28" s="1"/>
  <c r="V69" i="16" s="1"/>
  <c r="AR77" i="28"/>
  <c r="AT77" i="28" s="1"/>
  <c r="AV77" i="28" s="1"/>
  <c r="AQ86" i="28"/>
  <c r="AW86" i="28" s="1"/>
  <c r="V85" i="16" s="1"/>
  <c r="AQ16" i="28"/>
  <c r="AR19" i="28"/>
  <c r="AQ20" i="28"/>
  <c r="AR23" i="28"/>
  <c r="AQ24" i="28"/>
  <c r="AR27" i="28"/>
  <c r="AQ28" i="28"/>
  <c r="AR31" i="28"/>
  <c r="AQ32" i="28"/>
  <c r="AR35" i="28"/>
  <c r="AQ36" i="28"/>
  <c r="AQ39" i="28"/>
  <c r="AR39" i="28"/>
  <c r="AR41" i="28"/>
  <c r="AQ42" i="28"/>
  <c r="AQ44" i="28"/>
  <c r="AS29" i="28"/>
  <c r="AU29" i="28" s="1"/>
  <c r="AX42" i="28"/>
  <c r="W41" i="16" s="1"/>
  <c r="AR43" i="28"/>
  <c r="AR18" i="28"/>
  <c r="AQ19" i="28"/>
  <c r="AR22" i="28"/>
  <c r="AQ23" i="28"/>
  <c r="AR26" i="28"/>
  <c r="AQ27" i="28"/>
  <c r="AR30" i="28"/>
  <c r="AQ31" i="28"/>
  <c r="AR34" i="28"/>
  <c r="AQ35" i="28"/>
  <c r="AR48" i="28"/>
  <c r="AR51" i="28"/>
  <c r="AT52" i="28"/>
  <c r="AV52" i="28" s="1"/>
  <c r="AR55" i="28"/>
  <c r="AR59" i="28"/>
  <c r="AR49" i="28"/>
  <c r="AR67" i="28"/>
  <c r="AR71" i="28"/>
  <c r="AR75" i="28"/>
  <c r="AR79" i="28"/>
  <c r="AR83" i="28"/>
  <c r="AR87" i="28"/>
  <c r="AR91" i="28"/>
  <c r="AQ54" i="28"/>
  <c r="AQ58" i="28"/>
  <c r="AQ62" i="28"/>
  <c r="AR65" i="28"/>
  <c r="AQ69" i="28"/>
  <c r="AQ73" i="28"/>
  <c r="AQ77" i="28"/>
  <c r="AQ81" i="28"/>
  <c r="AQ85" i="28"/>
  <c r="AR68" i="28"/>
  <c r="AR72" i="28"/>
  <c r="AR76" i="28"/>
  <c r="AR80" i="28"/>
  <c r="AR84" i="28"/>
  <c r="AR88" i="28"/>
  <c r="AR92" i="28"/>
  <c r="AR88" i="27"/>
  <c r="AT88" i="27" s="1"/>
  <c r="AV88" i="27" s="1"/>
  <c r="AR63" i="27"/>
  <c r="AT63" i="27" s="1"/>
  <c r="AV63" i="27" s="1"/>
  <c r="AR50" i="27"/>
  <c r="AT50" i="27" s="1"/>
  <c r="AV50" i="27" s="1"/>
  <c r="AQ35" i="27"/>
  <c r="AS35" i="27" s="1"/>
  <c r="AU35" i="27" s="1"/>
  <c r="AR91" i="27"/>
  <c r="AT91" i="27" s="1"/>
  <c r="AV91" i="27" s="1"/>
  <c r="AR90" i="27"/>
  <c r="AT90" i="27" s="1"/>
  <c r="AV90" i="27" s="1"/>
  <c r="AQ82" i="27"/>
  <c r="AS82" i="27" s="1"/>
  <c r="AU82" i="27" s="1"/>
  <c r="AR81" i="27"/>
  <c r="AT81" i="27" s="1"/>
  <c r="AV81" i="27" s="1"/>
  <c r="AR75" i="27"/>
  <c r="AT75" i="27" s="1"/>
  <c r="AV75" i="27" s="1"/>
  <c r="AR74" i="27"/>
  <c r="AT74" i="27" s="1"/>
  <c r="AV74" i="27" s="1"/>
  <c r="AQ66" i="27"/>
  <c r="AS66" i="27" s="1"/>
  <c r="AU66" i="27" s="1"/>
  <c r="AR65" i="27"/>
  <c r="AT65" i="27" s="1"/>
  <c r="AV65" i="27" s="1"/>
  <c r="AQ55" i="27"/>
  <c r="AS55" i="27" s="1"/>
  <c r="AU55" i="27" s="1"/>
  <c r="AR32" i="27"/>
  <c r="AT32" i="27" s="1"/>
  <c r="AV32" i="27" s="1"/>
  <c r="AR18" i="27"/>
  <c r="AT18" i="27" s="1"/>
  <c r="AV18" i="27" s="1"/>
  <c r="AR12" i="27"/>
  <c r="AT12" i="27" s="1"/>
  <c r="AV12" i="27" s="1"/>
  <c r="AR8" i="27"/>
  <c r="AT8" i="27" s="1"/>
  <c r="AV8" i="27" s="1"/>
  <c r="AR87" i="27"/>
  <c r="AT87" i="27" s="1"/>
  <c r="AV87" i="27" s="1"/>
  <c r="AQ84" i="27"/>
  <c r="AS84" i="27" s="1"/>
  <c r="AU84" i="27" s="1"/>
  <c r="AR80" i="27"/>
  <c r="AT80" i="27" s="1"/>
  <c r="AV80" i="27" s="1"/>
  <c r="AR71" i="27"/>
  <c r="AT71" i="27" s="1"/>
  <c r="AV71" i="27" s="1"/>
  <c r="AQ68" i="27"/>
  <c r="AS68" i="27" s="1"/>
  <c r="AU68" i="27" s="1"/>
  <c r="AR64" i="27"/>
  <c r="AT64" i="27" s="1"/>
  <c r="AV64" i="27" s="1"/>
  <c r="AR52" i="27"/>
  <c r="AT52" i="27" s="1"/>
  <c r="AV52" i="27" s="1"/>
  <c r="AR38" i="27"/>
  <c r="AT38" i="27" s="1"/>
  <c r="AV38" i="27" s="1"/>
  <c r="AQ23" i="27"/>
  <c r="AS23" i="27" s="1"/>
  <c r="AU23" i="27" s="1"/>
  <c r="AR26" i="27"/>
  <c r="AT26" i="27" s="1"/>
  <c r="AV26" i="27" s="1"/>
  <c r="AQ11" i="27"/>
  <c r="AS11" i="27" s="1"/>
  <c r="AU11" i="27" s="1"/>
  <c r="AQ90" i="27"/>
  <c r="AS90" i="27" s="1"/>
  <c r="AU90" i="27" s="1"/>
  <c r="AR89" i="27"/>
  <c r="AT89" i="27" s="1"/>
  <c r="AV89" i="27" s="1"/>
  <c r="AR83" i="27"/>
  <c r="AT83" i="27" s="1"/>
  <c r="AV83" i="27" s="1"/>
  <c r="AR82" i="27"/>
  <c r="AT82" i="27" s="1"/>
  <c r="AV82" i="27" s="1"/>
  <c r="AQ74" i="27"/>
  <c r="AS74" i="27" s="1"/>
  <c r="AU74" i="27" s="1"/>
  <c r="AR73" i="27"/>
  <c r="AT73" i="27" s="1"/>
  <c r="AV73" i="27" s="1"/>
  <c r="AR67" i="27"/>
  <c r="AT67" i="27" s="1"/>
  <c r="AV67" i="27" s="1"/>
  <c r="AR66" i="27"/>
  <c r="AT66" i="27" s="1"/>
  <c r="AV66" i="27" s="1"/>
  <c r="AR57" i="27"/>
  <c r="AT57" i="27" s="1"/>
  <c r="AV57" i="27" s="1"/>
  <c r="AQ43" i="27"/>
  <c r="AS43" i="27" s="1"/>
  <c r="AU43" i="27" s="1"/>
  <c r="AR30" i="27"/>
  <c r="AT30" i="27" s="1"/>
  <c r="AV30" i="27" s="1"/>
  <c r="AR20" i="27"/>
  <c r="AT20" i="27" s="1"/>
  <c r="AV20" i="27" s="1"/>
  <c r="AQ89" i="27"/>
  <c r="AS89" i="27" s="1"/>
  <c r="AU89" i="27" s="1"/>
  <c r="AQ81" i="27"/>
  <c r="AS81" i="27" s="1"/>
  <c r="AU81" i="27" s="1"/>
  <c r="AQ73" i="27"/>
  <c r="AS73" i="27" s="1"/>
  <c r="AU73" i="27" s="1"/>
  <c r="AQ65" i="27"/>
  <c r="AS65" i="27" s="1"/>
  <c r="AU65" i="27" s="1"/>
  <c r="AQ91" i="27"/>
  <c r="AS91" i="27" s="1"/>
  <c r="AU91" i="27" s="1"/>
  <c r="AQ86" i="27"/>
  <c r="AS86" i="27" s="1"/>
  <c r="AU86" i="27" s="1"/>
  <c r="AQ83" i="27"/>
  <c r="AS83" i="27" s="1"/>
  <c r="AU83" i="27" s="1"/>
  <c r="AQ78" i="27"/>
  <c r="AS78" i="27" s="1"/>
  <c r="AU78" i="27" s="1"/>
  <c r="AQ75" i="27"/>
  <c r="AS75" i="27" s="1"/>
  <c r="AU75" i="27" s="1"/>
  <c r="AQ70" i="27"/>
  <c r="AS70" i="27" s="1"/>
  <c r="AU70" i="27" s="1"/>
  <c r="AQ67" i="27"/>
  <c r="AS67" i="27" s="1"/>
  <c r="AU67" i="27" s="1"/>
  <c r="AQ62" i="27"/>
  <c r="AS62" i="27" s="1"/>
  <c r="AU62" i="27" s="1"/>
  <c r="AQ59" i="27"/>
  <c r="AS59" i="27" s="1"/>
  <c r="AU59" i="27" s="1"/>
  <c r="AR46" i="27"/>
  <c r="AT46" i="27" s="1"/>
  <c r="AV46" i="27" s="1"/>
  <c r="AR34" i="27"/>
  <c r="AT34" i="27" s="1"/>
  <c r="AV34" i="27" s="1"/>
  <c r="AR14" i="27"/>
  <c r="AT14" i="27" s="1"/>
  <c r="AV14" i="27" s="1"/>
  <c r="AQ85" i="27"/>
  <c r="AS85" i="27" s="1"/>
  <c r="AU85" i="27" s="1"/>
  <c r="AQ77" i="27"/>
  <c r="AS77" i="27" s="1"/>
  <c r="AU77" i="27" s="1"/>
  <c r="AQ69" i="27"/>
  <c r="AS69" i="27" s="1"/>
  <c r="AU69" i="27" s="1"/>
  <c r="AQ60" i="27"/>
  <c r="AS60" i="27" s="1"/>
  <c r="AU60" i="27" s="1"/>
  <c r="AR54" i="27"/>
  <c r="AT54" i="27" s="1"/>
  <c r="AV54" i="27" s="1"/>
  <c r="AR48" i="27"/>
  <c r="AT48" i="27" s="1"/>
  <c r="AV48" i="27" s="1"/>
  <c r="AR42" i="27"/>
  <c r="AT42" i="27" s="1"/>
  <c r="AV42" i="27" s="1"/>
  <c r="AR28" i="27"/>
  <c r="AT28" i="27" s="1"/>
  <c r="AV28" i="27" s="1"/>
  <c r="AR22" i="27"/>
  <c r="AT22" i="27" s="1"/>
  <c r="AV22" i="27" s="1"/>
  <c r="AR16" i="27"/>
  <c r="AT16" i="27" s="1"/>
  <c r="AV16" i="27" s="1"/>
  <c r="AR10" i="27"/>
  <c r="AT10" i="27" s="1"/>
  <c r="AV10" i="27" s="1"/>
  <c r="AR92" i="27"/>
  <c r="AT92" i="27" s="1"/>
  <c r="AV92" i="27" s="1"/>
  <c r="AQ87" i="27"/>
  <c r="AS87" i="27" s="1"/>
  <c r="AU87" i="27" s="1"/>
  <c r="AR86" i="27"/>
  <c r="AT86" i="27" s="1"/>
  <c r="AV86" i="27" s="1"/>
  <c r="AR84" i="27"/>
  <c r="AT84" i="27" s="1"/>
  <c r="AV84" i="27" s="1"/>
  <c r="AQ79" i="27"/>
  <c r="AS79" i="27" s="1"/>
  <c r="AU79" i="27" s="1"/>
  <c r="AR78" i="27"/>
  <c r="AT78" i="27" s="1"/>
  <c r="AV78" i="27" s="1"/>
  <c r="AR76" i="27"/>
  <c r="AT76" i="27" s="1"/>
  <c r="AV76" i="27" s="1"/>
  <c r="AQ71" i="27"/>
  <c r="AS71" i="27" s="1"/>
  <c r="AU71" i="27" s="1"/>
  <c r="AR70" i="27"/>
  <c r="AT70" i="27" s="1"/>
  <c r="AV70" i="27" s="1"/>
  <c r="AR68" i="27"/>
  <c r="AT68" i="27" s="1"/>
  <c r="AV68" i="27" s="1"/>
  <c r="AQ63" i="27"/>
  <c r="AS63" i="27" s="1"/>
  <c r="AU63" i="27" s="1"/>
  <c r="AR62" i="27"/>
  <c r="AT62" i="27" s="1"/>
  <c r="AV62" i="27" s="1"/>
  <c r="AR56" i="27"/>
  <c r="AT56" i="27" s="1"/>
  <c r="AV56" i="27" s="1"/>
  <c r="AR36" i="27"/>
  <c r="AT36" i="27" s="1"/>
  <c r="AV36" i="27" s="1"/>
  <c r="AR24" i="27"/>
  <c r="AT24" i="27" s="1"/>
  <c r="AV24" i="27" s="1"/>
  <c r="AR53" i="27"/>
  <c r="AT53" i="27" s="1"/>
  <c r="AV53" i="27" s="1"/>
  <c r="AQ52" i="27"/>
  <c r="AS52" i="27" s="1"/>
  <c r="AU52" i="27" s="1"/>
  <c r="AR51" i="27"/>
  <c r="AT51" i="27" s="1"/>
  <c r="AV51" i="27" s="1"/>
  <c r="AR45" i="27"/>
  <c r="AT45" i="27" s="1"/>
  <c r="AV45" i="27" s="1"/>
  <c r="AQ44" i="27"/>
  <c r="AS44" i="27" s="1"/>
  <c r="AU44" i="27" s="1"/>
  <c r="AR43" i="27"/>
  <c r="AT43" i="27" s="1"/>
  <c r="AV43" i="27" s="1"/>
  <c r="AR37" i="27"/>
  <c r="AT37" i="27" s="1"/>
  <c r="AV37" i="27" s="1"/>
  <c r="AQ36" i="27"/>
  <c r="AS36" i="27" s="1"/>
  <c r="AU36" i="27" s="1"/>
  <c r="AR35" i="27"/>
  <c r="AT35" i="27" s="1"/>
  <c r="AV35" i="27" s="1"/>
  <c r="AR29" i="27"/>
  <c r="AT29" i="27" s="1"/>
  <c r="AV29" i="27" s="1"/>
  <c r="AQ28" i="27"/>
  <c r="AS28" i="27" s="1"/>
  <c r="AU28" i="27" s="1"/>
  <c r="AR27" i="27"/>
  <c r="AT27" i="27" s="1"/>
  <c r="AV27" i="27" s="1"/>
  <c r="AR21" i="27"/>
  <c r="AT21" i="27" s="1"/>
  <c r="AV21" i="27" s="1"/>
  <c r="AQ20" i="27"/>
  <c r="AS20" i="27" s="1"/>
  <c r="AU20" i="27" s="1"/>
  <c r="AR19" i="27"/>
  <c r="AT19" i="27" s="1"/>
  <c r="AV19" i="27" s="1"/>
  <c r="AR13" i="27"/>
  <c r="AT13" i="27" s="1"/>
  <c r="AV13" i="27" s="1"/>
  <c r="AQ12" i="27"/>
  <c r="AS12" i="27" s="1"/>
  <c r="AU12" i="27" s="1"/>
  <c r="AR11" i="27"/>
  <c r="AT11" i="27" s="1"/>
  <c r="AV11" i="27" s="1"/>
  <c r="AR5" i="27"/>
  <c r="AT5" i="27" s="1"/>
  <c r="AV5" i="27" s="1"/>
  <c r="AR59" i="27"/>
  <c r="AT59" i="27" s="1"/>
  <c r="AV59" i="27" s="1"/>
  <c r="AQ58" i="27"/>
  <c r="AS58" i="27" s="1"/>
  <c r="AU58" i="27" s="1"/>
  <c r="AQ54" i="27"/>
  <c r="AS54" i="27" s="1"/>
  <c r="AU54" i="27" s="1"/>
  <c r="AQ53" i="27"/>
  <c r="AS53" i="27" s="1"/>
  <c r="AU53" i="27" s="1"/>
  <c r="AQ46" i="27"/>
  <c r="AS46" i="27" s="1"/>
  <c r="AU46" i="27" s="1"/>
  <c r="AQ45" i="27"/>
  <c r="AS45" i="27" s="1"/>
  <c r="AU45" i="27" s="1"/>
  <c r="AQ38" i="27"/>
  <c r="AS38" i="27" s="1"/>
  <c r="AU38" i="27" s="1"/>
  <c r="AQ37" i="27"/>
  <c r="AS37" i="27" s="1"/>
  <c r="AU37" i="27" s="1"/>
  <c r="AQ30" i="27"/>
  <c r="AS30" i="27" s="1"/>
  <c r="AU30" i="27" s="1"/>
  <c r="AQ29" i="27"/>
  <c r="AS29" i="27" s="1"/>
  <c r="AU29" i="27" s="1"/>
  <c r="AQ22" i="27"/>
  <c r="AS22" i="27" s="1"/>
  <c r="AU22" i="27" s="1"/>
  <c r="AQ21" i="27"/>
  <c r="AS21" i="27" s="1"/>
  <c r="AU21" i="27" s="1"/>
  <c r="AQ14" i="27"/>
  <c r="AS14" i="27" s="1"/>
  <c r="AU14" i="27" s="1"/>
  <c r="AQ13" i="27"/>
  <c r="AS13" i="27" s="1"/>
  <c r="AU13" i="27" s="1"/>
  <c r="AQ6" i="27"/>
  <c r="AS6" i="27" s="1"/>
  <c r="AU6" i="27" s="1"/>
  <c r="AQ5" i="27"/>
  <c r="AS5" i="27" s="1"/>
  <c r="AU5" i="27" s="1"/>
  <c r="AR58" i="27"/>
  <c r="AT58" i="27" s="1"/>
  <c r="AV58" i="27" s="1"/>
  <c r="AQ56" i="27"/>
  <c r="AS56" i="27" s="1"/>
  <c r="AU56" i="27" s="1"/>
  <c r="AR55" i="27"/>
  <c r="AT55" i="27" s="1"/>
  <c r="AV55" i="27" s="1"/>
  <c r="AR49" i="27"/>
  <c r="AT49" i="27" s="1"/>
  <c r="AV49" i="27" s="1"/>
  <c r="AQ48" i="27"/>
  <c r="AS48" i="27" s="1"/>
  <c r="AU48" i="27" s="1"/>
  <c r="AR47" i="27"/>
  <c r="AT47" i="27" s="1"/>
  <c r="AV47" i="27" s="1"/>
  <c r="AR41" i="27"/>
  <c r="AT41" i="27" s="1"/>
  <c r="AV41" i="27" s="1"/>
  <c r="AQ40" i="27"/>
  <c r="AS40" i="27" s="1"/>
  <c r="AU40" i="27" s="1"/>
  <c r="AR39" i="27"/>
  <c r="AT39" i="27" s="1"/>
  <c r="AV39" i="27" s="1"/>
  <c r="AR33" i="27"/>
  <c r="AT33" i="27" s="1"/>
  <c r="AV33" i="27" s="1"/>
  <c r="AQ32" i="27"/>
  <c r="AS32" i="27" s="1"/>
  <c r="AU32" i="27" s="1"/>
  <c r="AR31" i="27"/>
  <c r="AT31" i="27" s="1"/>
  <c r="AV31" i="27" s="1"/>
  <c r="AR25" i="27"/>
  <c r="AT25" i="27" s="1"/>
  <c r="AV25" i="27" s="1"/>
  <c r="AQ24" i="27"/>
  <c r="AS24" i="27" s="1"/>
  <c r="AU24" i="27" s="1"/>
  <c r="AR23" i="27"/>
  <c r="AT23" i="27" s="1"/>
  <c r="AV23" i="27" s="1"/>
  <c r="AR17" i="27"/>
  <c r="AT17" i="27" s="1"/>
  <c r="AV17" i="27" s="1"/>
  <c r="AQ16" i="27"/>
  <c r="AS16" i="27" s="1"/>
  <c r="AU16" i="27" s="1"/>
  <c r="AR15" i="27"/>
  <c r="AT15" i="27" s="1"/>
  <c r="AV15" i="27" s="1"/>
  <c r="AR9" i="27"/>
  <c r="AT9" i="27" s="1"/>
  <c r="AV9" i="27" s="1"/>
  <c r="AQ8" i="27"/>
  <c r="AS8" i="27" s="1"/>
  <c r="AU8" i="27" s="1"/>
  <c r="AR7" i="27"/>
  <c r="AT7" i="27" s="1"/>
  <c r="AV7" i="27" s="1"/>
  <c r="AR6" i="27"/>
  <c r="AT6" i="27" s="1"/>
  <c r="AV6" i="27" s="1"/>
  <c r="AQ61" i="27"/>
  <c r="AS61" i="27" s="1"/>
  <c r="AU61" i="27" s="1"/>
  <c r="AQ57" i="27"/>
  <c r="AS57" i="27" s="1"/>
  <c r="AU57" i="27" s="1"/>
  <c r="AQ50" i="27"/>
  <c r="AS50" i="27" s="1"/>
  <c r="AU50" i="27" s="1"/>
  <c r="AQ49" i="27"/>
  <c r="AS49" i="27" s="1"/>
  <c r="AU49" i="27" s="1"/>
  <c r="AQ42" i="27"/>
  <c r="AS42" i="27" s="1"/>
  <c r="AU42" i="27" s="1"/>
  <c r="AQ41" i="27"/>
  <c r="AS41" i="27" s="1"/>
  <c r="AU41" i="27" s="1"/>
  <c r="AQ34" i="27"/>
  <c r="AS34" i="27" s="1"/>
  <c r="AU34" i="27" s="1"/>
  <c r="AQ33" i="27"/>
  <c r="AS33" i="27" s="1"/>
  <c r="AU33" i="27" s="1"/>
  <c r="AQ26" i="27"/>
  <c r="AS26" i="27" s="1"/>
  <c r="AU26" i="27" s="1"/>
  <c r="AQ25" i="27"/>
  <c r="AS25" i="27" s="1"/>
  <c r="AU25" i="27" s="1"/>
  <c r="AQ18" i="27"/>
  <c r="AS18" i="27" s="1"/>
  <c r="AU18" i="27" s="1"/>
  <c r="AQ17" i="27"/>
  <c r="AS17" i="27" s="1"/>
  <c r="AU17" i="27" s="1"/>
  <c r="AQ10" i="27"/>
  <c r="AS10" i="27" s="1"/>
  <c r="AU10" i="27" s="1"/>
  <c r="AQ9" i="27"/>
  <c r="AS9" i="27" s="1"/>
  <c r="AU9" i="27" s="1"/>
  <c r="AW27" i="27"/>
  <c r="T26" i="16" s="1"/>
  <c r="AW39" i="27"/>
  <c r="T38" i="16" s="1"/>
  <c r="AW64" i="27"/>
  <c r="T63" i="16" s="1"/>
  <c r="AX69" i="27"/>
  <c r="U68" i="16" s="1"/>
  <c r="AW72" i="27"/>
  <c r="T71" i="16" s="1"/>
  <c r="AW92" i="27"/>
  <c r="T91" i="16" s="1"/>
  <c r="AQ9" i="24"/>
  <c r="AQ77" i="24"/>
  <c r="AQ28" i="24"/>
  <c r="AQ32" i="24"/>
  <c r="AQ53" i="24"/>
  <c r="AQ61" i="24"/>
  <c r="AQ8" i="24"/>
  <c r="AQ36" i="24"/>
  <c r="AQ16" i="24"/>
  <c r="AQ17" i="24"/>
  <c r="AQ46" i="24"/>
  <c r="AQ86" i="24"/>
  <c r="AQ65" i="24"/>
  <c r="AQ67" i="24"/>
  <c r="AQ79" i="24"/>
  <c r="AQ84" i="24"/>
  <c r="AQ5" i="24"/>
  <c r="AW5" i="24" s="1"/>
  <c r="AQ18" i="24"/>
  <c r="AQ54" i="24"/>
  <c r="AQ91" i="24"/>
  <c r="AQ13" i="24"/>
  <c r="AQ21" i="24"/>
  <c r="AQ24" i="24"/>
  <c r="AQ40" i="24"/>
  <c r="AQ44" i="24"/>
  <c r="AQ51" i="24"/>
  <c r="AQ87" i="24"/>
  <c r="AQ10" i="24"/>
  <c r="AQ20" i="24"/>
  <c r="AQ58" i="24"/>
  <c r="AQ62" i="24"/>
  <c r="AQ72" i="24"/>
  <c r="AQ75" i="24"/>
  <c r="AQ22" i="24"/>
  <c r="AW22" i="24" s="1"/>
  <c r="AQ25" i="24"/>
  <c r="AQ29" i="24"/>
  <c r="AQ33" i="24"/>
  <c r="AQ37" i="24"/>
  <c r="AQ41" i="24"/>
  <c r="AQ45" i="24"/>
  <c r="AQ50" i="24"/>
  <c r="AQ69" i="24"/>
  <c r="AQ83" i="24"/>
  <c r="AQ57" i="24"/>
  <c r="AQ74" i="24"/>
  <c r="AQ6" i="24"/>
  <c r="AQ12" i="24"/>
  <c r="AQ80" i="24"/>
  <c r="AQ82" i="24"/>
  <c r="AQ89" i="24"/>
  <c r="AQ14" i="24"/>
  <c r="AQ49" i="24"/>
  <c r="AQ73" i="24"/>
  <c r="AQ76" i="24"/>
  <c r="S77" i="16"/>
  <c r="AQ85" i="24"/>
  <c r="AQ92" i="24"/>
  <c r="AQ48" i="24"/>
  <c r="AW48" i="24" s="1"/>
  <c r="AQ71" i="24"/>
  <c r="AQ81" i="24"/>
  <c r="AQ88" i="24"/>
  <c r="AQ90" i="24"/>
  <c r="AQ19" i="24"/>
  <c r="AW19" i="24" s="1"/>
  <c r="AQ23" i="24"/>
  <c r="AW23" i="24" s="1"/>
  <c r="AQ26" i="24"/>
  <c r="AW26" i="24" s="1"/>
  <c r="AQ27" i="24"/>
  <c r="AW27" i="24" s="1"/>
  <c r="AQ30" i="24"/>
  <c r="AW30" i="24" s="1"/>
  <c r="AQ31" i="24"/>
  <c r="AW31" i="24" s="1"/>
  <c r="AQ34" i="24"/>
  <c r="AW34" i="24" s="1"/>
  <c r="AQ35" i="24"/>
  <c r="AW35" i="24" s="1"/>
  <c r="AQ38" i="24"/>
  <c r="AW38" i="24" s="1"/>
  <c r="AQ39" i="24"/>
  <c r="AW39" i="24" s="1"/>
  <c r="AQ42" i="24"/>
  <c r="AW42" i="24" s="1"/>
  <c r="AQ43" i="24"/>
  <c r="AW43" i="24" s="1"/>
  <c r="AQ47" i="24"/>
  <c r="AW47" i="24" s="1"/>
  <c r="AQ7" i="24"/>
  <c r="AW7" i="24" s="1"/>
  <c r="AQ11" i="24"/>
  <c r="AW11" i="24" s="1"/>
  <c r="AQ15" i="24"/>
  <c r="AW15" i="24" s="1"/>
  <c r="AQ55" i="24"/>
  <c r="AW55" i="24" s="1"/>
  <c r="AQ59" i="24"/>
  <c r="AW59" i="24" s="1"/>
  <c r="AQ63" i="24"/>
  <c r="AW63" i="24" s="1"/>
  <c r="AQ68" i="24"/>
  <c r="AW68" i="24" s="1"/>
  <c r="AQ70" i="24"/>
  <c r="AW70" i="24" s="1"/>
  <c r="AQ52" i="24"/>
  <c r="AW52" i="24" s="1"/>
  <c r="AQ56" i="24"/>
  <c r="AW56" i="24" s="1"/>
  <c r="AQ60" i="24"/>
  <c r="AW60" i="24" s="1"/>
  <c r="AQ64" i="24"/>
  <c r="AW64" i="24" s="1"/>
  <c r="AQ66" i="24"/>
  <c r="AW66" i="24" s="1"/>
  <c r="AQ9" i="23"/>
  <c r="AW9" i="23" s="1"/>
  <c r="Q8" i="16" s="1"/>
  <c r="AR16" i="23"/>
  <c r="AX16" i="23" s="1"/>
  <c r="R15" i="16" s="1"/>
  <c r="AQ17" i="23"/>
  <c r="AW17" i="23" s="1"/>
  <c r="Q16" i="16" s="1"/>
  <c r="AR20" i="23"/>
  <c r="AT20" i="23" s="1"/>
  <c r="AV20" i="23" s="1"/>
  <c r="AQ21" i="23"/>
  <c r="AS21" i="23" s="1"/>
  <c r="AU21" i="23" s="1"/>
  <c r="AR24" i="23"/>
  <c r="AX24" i="23" s="1"/>
  <c r="R23" i="16" s="1"/>
  <c r="AR28" i="23"/>
  <c r="AX28" i="23" s="1"/>
  <c r="R27" i="16" s="1"/>
  <c r="AQ29" i="23"/>
  <c r="AW29" i="23" s="1"/>
  <c r="Q28" i="16" s="1"/>
  <c r="AR31" i="23"/>
  <c r="AX31" i="23" s="1"/>
  <c r="R30" i="16" s="1"/>
  <c r="AR38" i="23"/>
  <c r="AT38" i="23" s="1"/>
  <c r="AV38" i="23" s="1"/>
  <c r="AR42" i="23"/>
  <c r="AX42" i="23" s="1"/>
  <c r="R41" i="16" s="1"/>
  <c r="AQ47" i="23"/>
  <c r="AS47" i="23" s="1"/>
  <c r="AU47" i="23" s="1"/>
  <c r="AR52" i="23"/>
  <c r="AT52" i="23" s="1"/>
  <c r="AV52" i="23" s="1"/>
  <c r="AR56" i="23"/>
  <c r="AX56" i="23" s="1"/>
  <c r="R55" i="16" s="1"/>
  <c r="AR60" i="23"/>
  <c r="AX60" i="23" s="1"/>
  <c r="R59" i="16" s="1"/>
  <c r="AR64" i="23"/>
  <c r="AT64" i="23" s="1"/>
  <c r="AV64" i="23" s="1"/>
  <c r="AR67" i="23"/>
  <c r="AX67" i="23" s="1"/>
  <c r="R66" i="16" s="1"/>
  <c r="AQ68" i="23"/>
  <c r="AW68" i="23" s="1"/>
  <c r="Q67" i="16" s="1"/>
  <c r="AQ70" i="23"/>
  <c r="AW70" i="23" s="1"/>
  <c r="Q69" i="16" s="1"/>
  <c r="AR70" i="23"/>
  <c r="AX70" i="23" s="1"/>
  <c r="R69" i="16" s="1"/>
  <c r="AQ77" i="23"/>
  <c r="AS77" i="23" s="1"/>
  <c r="AU77" i="23" s="1"/>
  <c r="AQ79" i="23"/>
  <c r="AW79" i="23" s="1"/>
  <c r="Q78" i="16" s="1"/>
  <c r="AR81" i="23"/>
  <c r="AT81" i="23" s="1"/>
  <c r="AV81" i="23" s="1"/>
  <c r="AQ84" i="23"/>
  <c r="AS84" i="23" s="1"/>
  <c r="AU84" i="23" s="1"/>
  <c r="AQ86" i="23"/>
  <c r="AS86" i="23" s="1"/>
  <c r="AU86" i="23" s="1"/>
  <c r="AR86" i="23"/>
  <c r="AT86" i="23" s="1"/>
  <c r="AV86" i="23" s="1"/>
  <c r="AR5" i="23"/>
  <c r="AX5" i="23" s="1"/>
  <c r="AR8" i="23"/>
  <c r="AX8" i="23" s="1"/>
  <c r="R7" i="16" s="1"/>
  <c r="AR12" i="23"/>
  <c r="AT12" i="23" s="1"/>
  <c r="AV12" i="23" s="1"/>
  <c r="AQ25" i="23"/>
  <c r="AW25" i="23" s="1"/>
  <c r="Q24" i="16" s="1"/>
  <c r="AQ32" i="23"/>
  <c r="AS32" i="23" s="1"/>
  <c r="AU32" i="23" s="1"/>
  <c r="AQ13" i="23"/>
  <c r="AS13" i="23" s="1"/>
  <c r="AU13" i="23" s="1"/>
  <c r="AQ30" i="23"/>
  <c r="AW30" i="23" s="1"/>
  <c r="Q29" i="16" s="1"/>
  <c r="AQ33" i="23"/>
  <c r="AS33" i="23" s="1"/>
  <c r="AU33" i="23" s="1"/>
  <c r="AR34" i="23"/>
  <c r="AT34" i="23" s="1"/>
  <c r="AV34" i="23" s="1"/>
  <c r="AQ36" i="23"/>
  <c r="AW36" i="23" s="1"/>
  <c r="Q35" i="16" s="1"/>
  <c r="AQ40" i="23"/>
  <c r="AW40" i="23" s="1"/>
  <c r="Q39" i="16" s="1"/>
  <c r="AQ44" i="23"/>
  <c r="AW44" i="23" s="1"/>
  <c r="Q43" i="16" s="1"/>
  <c r="AQ48" i="23"/>
  <c r="AW48" i="23" s="1"/>
  <c r="Q47" i="16" s="1"/>
  <c r="AQ50" i="23"/>
  <c r="AW50" i="23" s="1"/>
  <c r="Q49" i="16" s="1"/>
  <c r="AQ54" i="23"/>
  <c r="AW54" i="23" s="1"/>
  <c r="Q53" i="16" s="1"/>
  <c r="AQ58" i="23"/>
  <c r="AW58" i="23" s="1"/>
  <c r="Q57" i="16" s="1"/>
  <c r="AQ62" i="23"/>
  <c r="AW62" i="23" s="1"/>
  <c r="Q61" i="16" s="1"/>
  <c r="AQ66" i="23"/>
  <c r="AW66" i="23" s="1"/>
  <c r="Q65" i="16" s="1"/>
  <c r="AR66" i="23"/>
  <c r="AX66" i="23" s="1"/>
  <c r="R65" i="16" s="1"/>
  <c r="AQ73" i="23"/>
  <c r="AW73" i="23" s="1"/>
  <c r="Q72" i="16" s="1"/>
  <c r="AQ75" i="23"/>
  <c r="AS75" i="23" s="1"/>
  <c r="AU75" i="23" s="1"/>
  <c r="AR77" i="23"/>
  <c r="AX77" i="23" s="1"/>
  <c r="R76" i="16" s="1"/>
  <c r="AQ80" i="23"/>
  <c r="AS80" i="23" s="1"/>
  <c r="AU80" i="23" s="1"/>
  <c r="AQ82" i="23"/>
  <c r="AS82" i="23" s="1"/>
  <c r="AU82" i="23" s="1"/>
  <c r="AR82" i="23"/>
  <c r="AX82" i="23" s="1"/>
  <c r="R81" i="16" s="1"/>
  <c r="AQ89" i="23"/>
  <c r="AW89" i="23" s="1"/>
  <c r="Q88" i="16" s="1"/>
  <c r="AQ91" i="23"/>
  <c r="AW91" i="23" s="1"/>
  <c r="Q90" i="16" s="1"/>
  <c r="AQ71" i="23"/>
  <c r="AW71" i="23" s="1"/>
  <c r="Q70" i="16" s="1"/>
  <c r="AR73" i="23"/>
  <c r="AT73" i="23" s="1"/>
  <c r="AV73" i="23" s="1"/>
  <c r="AQ85" i="23"/>
  <c r="AW85" i="23" s="1"/>
  <c r="Q84" i="16" s="1"/>
  <c r="AQ87" i="23"/>
  <c r="AS87" i="23" s="1"/>
  <c r="AU87" i="23" s="1"/>
  <c r="AR89" i="23"/>
  <c r="AT89" i="23" s="1"/>
  <c r="AV89" i="23" s="1"/>
  <c r="AR7" i="23"/>
  <c r="AT7" i="23" s="1"/>
  <c r="AV7" i="23" s="1"/>
  <c r="AQ8" i="23"/>
  <c r="AW8" i="23" s="1"/>
  <c r="Q7" i="16" s="1"/>
  <c r="AR11" i="23"/>
  <c r="AX11" i="23" s="1"/>
  <c r="R10" i="16" s="1"/>
  <c r="AQ12" i="23"/>
  <c r="AW12" i="23" s="1"/>
  <c r="Q11" i="16" s="1"/>
  <c r="AR15" i="23"/>
  <c r="AT15" i="23" s="1"/>
  <c r="AV15" i="23" s="1"/>
  <c r="AQ16" i="23"/>
  <c r="AW16" i="23" s="1"/>
  <c r="Q15" i="16" s="1"/>
  <c r="AR19" i="23"/>
  <c r="AX19" i="23" s="1"/>
  <c r="R18" i="16" s="1"/>
  <c r="AQ20" i="23"/>
  <c r="AW20" i="23" s="1"/>
  <c r="Q19" i="16" s="1"/>
  <c r="AR23" i="23"/>
  <c r="AT23" i="23" s="1"/>
  <c r="AV23" i="23" s="1"/>
  <c r="AQ24" i="23"/>
  <c r="AW24" i="23" s="1"/>
  <c r="Q23" i="16" s="1"/>
  <c r="AR27" i="23"/>
  <c r="AT27" i="23" s="1"/>
  <c r="AV27" i="23" s="1"/>
  <c r="AQ28" i="23"/>
  <c r="AS28" i="23" s="1"/>
  <c r="AU28" i="23" s="1"/>
  <c r="AQ31" i="23"/>
  <c r="AW31" i="23" s="1"/>
  <c r="Q30" i="16" s="1"/>
  <c r="AQ67" i="23"/>
  <c r="AS67" i="23" s="1"/>
  <c r="AU67" i="23" s="1"/>
  <c r="AR69" i="23"/>
  <c r="AX69" i="23" s="1"/>
  <c r="R68" i="16" s="1"/>
  <c r="AQ83" i="23"/>
  <c r="AW83" i="23" s="1"/>
  <c r="Q82" i="16" s="1"/>
  <c r="AR85" i="23"/>
  <c r="AX85" i="23" s="1"/>
  <c r="R84" i="16" s="1"/>
  <c r="AR32" i="23"/>
  <c r="AX32" i="23" s="1"/>
  <c r="R31" i="16" s="1"/>
  <c r="AR39" i="23"/>
  <c r="AX39" i="23" s="1"/>
  <c r="R38" i="16" s="1"/>
  <c r="AR43" i="23"/>
  <c r="AT43" i="23" s="1"/>
  <c r="AV43" i="23" s="1"/>
  <c r="AR49" i="23"/>
  <c r="AT49" i="23" s="1"/>
  <c r="AV49" i="23" s="1"/>
  <c r="AR53" i="23"/>
  <c r="AT53" i="23" s="1"/>
  <c r="AV53" i="23" s="1"/>
  <c r="AR57" i="23"/>
  <c r="AX57" i="23" s="1"/>
  <c r="R56" i="16" s="1"/>
  <c r="AR61" i="23"/>
  <c r="AT61" i="23" s="1"/>
  <c r="AV61" i="23" s="1"/>
  <c r="AR65" i="23"/>
  <c r="AX65" i="23" s="1"/>
  <c r="R64" i="16" s="1"/>
  <c r="AR36" i="23"/>
  <c r="AX36" i="23" s="1"/>
  <c r="R35" i="16" s="1"/>
  <c r="AQ39" i="23"/>
  <c r="AS39" i="23" s="1"/>
  <c r="AU39" i="23" s="1"/>
  <c r="AQ43" i="23"/>
  <c r="AW43" i="23" s="1"/>
  <c r="Q42" i="16" s="1"/>
  <c r="AR48" i="23"/>
  <c r="AT48" i="23" s="1"/>
  <c r="AV48" i="23" s="1"/>
  <c r="AQ49" i="23"/>
  <c r="AW49" i="23" s="1"/>
  <c r="Q48" i="16" s="1"/>
  <c r="AR50" i="23"/>
  <c r="AX50" i="23" s="1"/>
  <c r="R49" i="16" s="1"/>
  <c r="AQ53" i="23"/>
  <c r="AS53" i="23" s="1"/>
  <c r="AU53" i="23" s="1"/>
  <c r="AR54" i="23"/>
  <c r="AX54" i="23" s="1"/>
  <c r="R53" i="16" s="1"/>
  <c r="AQ57" i="23"/>
  <c r="AW57" i="23" s="1"/>
  <c r="Q56" i="16" s="1"/>
  <c r="AR58" i="23"/>
  <c r="AX58" i="23" s="1"/>
  <c r="R57" i="16" s="1"/>
  <c r="AQ61" i="23"/>
  <c r="AS61" i="23" s="1"/>
  <c r="AU61" i="23" s="1"/>
  <c r="AR62" i="23"/>
  <c r="AX62" i="23" s="1"/>
  <c r="R61" i="16" s="1"/>
  <c r="AQ69" i="23"/>
  <c r="AW69" i="23" s="1"/>
  <c r="Q68" i="16" s="1"/>
  <c r="AR75" i="23"/>
  <c r="AX75" i="23" s="1"/>
  <c r="R74" i="16" s="1"/>
  <c r="AQ76" i="23"/>
  <c r="AW76" i="23" s="1"/>
  <c r="Q75" i="16" s="1"/>
  <c r="AQ78" i="23"/>
  <c r="AW78" i="23" s="1"/>
  <c r="Q77" i="16" s="1"/>
  <c r="AR78" i="23"/>
  <c r="AX78" i="23" s="1"/>
  <c r="R77" i="16" s="1"/>
  <c r="AQ92" i="23"/>
  <c r="AW92" i="23" s="1"/>
  <c r="Q91" i="16" s="1"/>
  <c r="AQ5" i="23"/>
  <c r="AW5" i="23" s="1"/>
  <c r="AQ35" i="23"/>
  <c r="AW35" i="23" s="1"/>
  <c r="Q34" i="16" s="1"/>
  <c r="AQ72" i="23"/>
  <c r="AW72" i="23" s="1"/>
  <c r="Q71" i="16" s="1"/>
  <c r="AQ74" i="23"/>
  <c r="AS74" i="23" s="1"/>
  <c r="AU74" i="23" s="1"/>
  <c r="AR74" i="23"/>
  <c r="AX74" i="23" s="1"/>
  <c r="R73" i="16" s="1"/>
  <c r="AQ81" i="23"/>
  <c r="AW81" i="23" s="1"/>
  <c r="Q80" i="16" s="1"/>
  <c r="AQ88" i="23"/>
  <c r="AW88" i="23" s="1"/>
  <c r="Q87" i="16" s="1"/>
  <c r="AQ90" i="23"/>
  <c r="AW90" i="23" s="1"/>
  <c r="Q89" i="16" s="1"/>
  <c r="AR90" i="23"/>
  <c r="AX90" i="23" s="1"/>
  <c r="R89" i="16" s="1"/>
  <c r="AT5" i="23"/>
  <c r="AV5" i="23" s="1"/>
  <c r="AR9" i="23"/>
  <c r="AQ10" i="23"/>
  <c r="AR13" i="23"/>
  <c r="AQ14" i="23"/>
  <c r="AR17" i="23"/>
  <c r="AQ18" i="23"/>
  <c r="AR21" i="23"/>
  <c r="AQ22" i="23"/>
  <c r="AR25" i="23"/>
  <c r="AQ26" i="23"/>
  <c r="AR29" i="23"/>
  <c r="AQ6" i="23"/>
  <c r="AQ7" i="23"/>
  <c r="AR10" i="23"/>
  <c r="AQ11" i="23"/>
  <c r="AR14" i="23"/>
  <c r="AQ15" i="23"/>
  <c r="AR18" i="23"/>
  <c r="AQ19" i="23"/>
  <c r="AR22" i="23"/>
  <c r="AQ23" i="23"/>
  <c r="AR26" i="23"/>
  <c r="AQ27" i="23"/>
  <c r="AR30" i="23"/>
  <c r="AR33" i="23"/>
  <c r="AQ34" i="23"/>
  <c r="AR6" i="23"/>
  <c r="AR35" i="23"/>
  <c r="AR37" i="23"/>
  <c r="AR40" i="23"/>
  <c r="AR41" i="23"/>
  <c r="AR44" i="23"/>
  <c r="AR45" i="23"/>
  <c r="AR46" i="23"/>
  <c r="AQ37" i="23"/>
  <c r="AQ38" i="23"/>
  <c r="AQ41" i="23"/>
  <c r="AQ42" i="23"/>
  <c r="AQ45" i="23"/>
  <c r="AQ46" i="23"/>
  <c r="AR51" i="23"/>
  <c r="AR55" i="23"/>
  <c r="AR59" i="23"/>
  <c r="AR63" i="23"/>
  <c r="AR47" i="23"/>
  <c r="AQ51" i="23"/>
  <c r="AQ52" i="23"/>
  <c r="AQ55" i="23"/>
  <c r="AQ56" i="23"/>
  <c r="AQ59" i="23"/>
  <c r="AQ60" i="23"/>
  <c r="AQ63" i="23"/>
  <c r="AQ64" i="23"/>
  <c r="AQ65" i="23"/>
  <c r="AR68" i="23"/>
  <c r="AR71" i="23"/>
  <c r="AR72" i="23"/>
  <c r="AR76" i="23"/>
  <c r="AR79" i="23"/>
  <c r="AR80" i="23"/>
  <c r="AR83" i="23"/>
  <c r="AR84" i="23"/>
  <c r="AR87" i="23"/>
  <c r="AR88" i="23"/>
  <c r="AR91" i="23"/>
  <c r="AR92" i="23"/>
  <c r="AQ26" i="20"/>
  <c r="AW26" i="20" s="1"/>
  <c r="O25" i="16" s="1"/>
  <c r="AQ13" i="20"/>
  <c r="AW13" i="20" s="1"/>
  <c r="O12" i="16" s="1"/>
  <c r="AQ8" i="20"/>
  <c r="AW8" i="20" s="1"/>
  <c r="O7" i="16" s="1"/>
  <c r="AQ77" i="20"/>
  <c r="AW77" i="20" s="1"/>
  <c r="O76" i="16" s="1"/>
  <c r="AR29" i="20"/>
  <c r="AX29" i="20" s="1"/>
  <c r="P28" i="16" s="1"/>
  <c r="AR37" i="20"/>
  <c r="AX37" i="20" s="1"/>
  <c r="P36" i="16" s="1"/>
  <c r="AR41" i="20"/>
  <c r="AX41" i="20" s="1"/>
  <c r="P40" i="16" s="1"/>
  <c r="AR45" i="20"/>
  <c r="AX45" i="20" s="1"/>
  <c r="P44" i="16" s="1"/>
  <c r="AR13" i="20"/>
  <c r="AT13" i="20" s="1"/>
  <c r="AV13" i="20" s="1"/>
  <c r="AQ67" i="20"/>
  <c r="AW67" i="20" s="1"/>
  <c r="O66" i="16" s="1"/>
  <c r="AR78" i="20"/>
  <c r="AX78" i="20" s="1"/>
  <c r="P77" i="16" s="1"/>
  <c r="AR48" i="20"/>
  <c r="AX48" i="20" s="1"/>
  <c r="P47" i="16" s="1"/>
  <c r="AQ28" i="20"/>
  <c r="AS28" i="20" s="1"/>
  <c r="AU28" i="20" s="1"/>
  <c r="AQ32" i="20"/>
  <c r="AS32" i="20" s="1"/>
  <c r="AU32" i="20" s="1"/>
  <c r="AQ36" i="20"/>
  <c r="AS36" i="20" s="1"/>
  <c r="AU36" i="20" s="1"/>
  <c r="AQ40" i="20"/>
  <c r="AS40" i="20" s="1"/>
  <c r="AU40" i="20" s="1"/>
  <c r="AQ44" i="20"/>
  <c r="AS44" i="20" s="1"/>
  <c r="AU44" i="20" s="1"/>
  <c r="AR55" i="20"/>
  <c r="AT55" i="20" s="1"/>
  <c r="AV55" i="20" s="1"/>
  <c r="AQ56" i="20"/>
  <c r="AS56" i="20" s="1"/>
  <c r="AU56" i="20" s="1"/>
  <c r="AR63" i="20"/>
  <c r="AX63" i="20" s="1"/>
  <c r="P62" i="16" s="1"/>
  <c r="AQ63" i="20"/>
  <c r="AW63" i="20" s="1"/>
  <c r="O62" i="16" s="1"/>
  <c r="AQ72" i="20"/>
  <c r="AW72" i="20" s="1"/>
  <c r="O71" i="16" s="1"/>
  <c r="AQ90" i="20"/>
  <c r="AS90" i="20" s="1"/>
  <c r="AU90" i="20" s="1"/>
  <c r="AQ9" i="20"/>
  <c r="AW9" i="20" s="1"/>
  <c r="O8" i="16" s="1"/>
  <c r="AQ15" i="20"/>
  <c r="AS15" i="20" s="1"/>
  <c r="AU15" i="20" s="1"/>
  <c r="AR28" i="20"/>
  <c r="AR32" i="20"/>
  <c r="AR36" i="20"/>
  <c r="AR40" i="20"/>
  <c r="AR44" i="20"/>
  <c r="AQ50" i="20"/>
  <c r="AW50" i="20" s="1"/>
  <c r="O49" i="16" s="1"/>
  <c r="AQ51" i="20"/>
  <c r="AS51" i="20" s="1"/>
  <c r="AU51" i="20" s="1"/>
  <c r="AQ57" i="20"/>
  <c r="AW57" i="20" s="1"/>
  <c r="O56" i="16" s="1"/>
  <c r="AR59" i="20"/>
  <c r="AX59" i="20" s="1"/>
  <c r="P58" i="16" s="1"/>
  <c r="AQ65" i="20"/>
  <c r="AW65" i="20" s="1"/>
  <c r="O64" i="16" s="1"/>
  <c r="AQ68" i="20"/>
  <c r="AW68" i="20" s="1"/>
  <c r="O67" i="16" s="1"/>
  <c r="AQ70" i="20"/>
  <c r="AW70" i="20" s="1"/>
  <c r="O69" i="16" s="1"/>
  <c r="AQ73" i="20"/>
  <c r="AS73" i="20" s="1"/>
  <c r="AU73" i="20" s="1"/>
  <c r="AR74" i="20"/>
  <c r="AT74" i="20" s="1"/>
  <c r="AV74" i="20" s="1"/>
  <c r="AQ79" i="20"/>
  <c r="AW79" i="20" s="1"/>
  <c r="O78" i="16" s="1"/>
  <c r="AQ84" i="20"/>
  <c r="AW84" i="20" s="1"/>
  <c r="O83" i="16" s="1"/>
  <c r="AR90" i="20"/>
  <c r="AX90" i="20" s="1"/>
  <c r="P89" i="16" s="1"/>
  <c r="AR33" i="20"/>
  <c r="AT33" i="20" s="1"/>
  <c r="AV33" i="20" s="1"/>
  <c r="AR20" i="20"/>
  <c r="AR24" i="20"/>
  <c r="AR46" i="20"/>
  <c r="AX46" i="20" s="1"/>
  <c r="P45" i="16" s="1"/>
  <c r="AQ47" i="20"/>
  <c r="AS47" i="20" s="1"/>
  <c r="AU47" i="20" s="1"/>
  <c r="AQ52" i="20"/>
  <c r="AW52" i="20" s="1"/>
  <c r="O51" i="16" s="1"/>
  <c r="AR70" i="20"/>
  <c r="AT70" i="20" s="1"/>
  <c r="AV70" i="20" s="1"/>
  <c r="AQ75" i="20"/>
  <c r="AW75" i="20" s="1"/>
  <c r="O74" i="16" s="1"/>
  <c r="AQ80" i="20"/>
  <c r="AW80" i="20" s="1"/>
  <c r="O79" i="16" s="1"/>
  <c r="AR86" i="20"/>
  <c r="AX86" i="20" s="1"/>
  <c r="P85" i="16" s="1"/>
  <c r="AQ91" i="20"/>
  <c r="AW91" i="20" s="1"/>
  <c r="O90" i="16" s="1"/>
  <c r="AQ74" i="20"/>
  <c r="AW74" i="20" s="1"/>
  <c r="O73" i="16" s="1"/>
  <c r="AQ5" i="20"/>
  <c r="AS5" i="20" s="1"/>
  <c r="AU5" i="20" s="1"/>
  <c r="AR10" i="20"/>
  <c r="AX10" i="20" s="1"/>
  <c r="P9" i="16" s="1"/>
  <c r="AQ14" i="20"/>
  <c r="AW14" i="20" s="1"/>
  <c r="O13" i="16" s="1"/>
  <c r="AR14" i="20"/>
  <c r="AT14" i="20" s="1"/>
  <c r="AV14" i="20" s="1"/>
  <c r="AR26" i="20"/>
  <c r="AX26" i="20" s="1"/>
  <c r="P25" i="16" s="1"/>
  <c r="AQ30" i="20"/>
  <c r="AW30" i="20" s="1"/>
  <c r="O29" i="16" s="1"/>
  <c r="AQ34" i="20"/>
  <c r="AS34" i="20" s="1"/>
  <c r="AU34" i="20" s="1"/>
  <c r="AQ38" i="20"/>
  <c r="AW38" i="20" s="1"/>
  <c r="O37" i="16" s="1"/>
  <c r="AQ42" i="20"/>
  <c r="AS42" i="20" s="1"/>
  <c r="AU42" i="20" s="1"/>
  <c r="AQ46" i="20"/>
  <c r="AW46" i="20" s="1"/>
  <c r="O45" i="16" s="1"/>
  <c r="AQ48" i="20"/>
  <c r="AS48" i="20" s="1"/>
  <c r="AU48" i="20" s="1"/>
  <c r="AR50" i="20"/>
  <c r="AX50" i="20" s="1"/>
  <c r="P49" i="16" s="1"/>
  <c r="AR52" i="20"/>
  <c r="AX52" i="20" s="1"/>
  <c r="P51" i="16" s="1"/>
  <c r="AQ55" i="20"/>
  <c r="AW55" i="20" s="1"/>
  <c r="O54" i="16" s="1"/>
  <c r="AR60" i="20"/>
  <c r="AT60" i="20" s="1"/>
  <c r="AV60" i="20" s="1"/>
  <c r="AR66" i="20"/>
  <c r="AT66" i="20" s="1"/>
  <c r="AV66" i="20" s="1"/>
  <c r="AQ71" i="20"/>
  <c r="AS71" i="20" s="1"/>
  <c r="AU71" i="20" s="1"/>
  <c r="AQ76" i="20"/>
  <c r="AW76" i="20" s="1"/>
  <c r="O75" i="16" s="1"/>
  <c r="AQ81" i="20"/>
  <c r="AW81" i="20" s="1"/>
  <c r="O80" i="16" s="1"/>
  <c r="AR82" i="20"/>
  <c r="AT82" i="20" s="1"/>
  <c r="AV82" i="20" s="1"/>
  <c r="AQ87" i="20"/>
  <c r="AW87" i="20" s="1"/>
  <c r="O86" i="16" s="1"/>
  <c r="AQ92" i="20"/>
  <c r="AW92" i="20" s="1"/>
  <c r="O91" i="16" s="1"/>
  <c r="AQ7" i="20"/>
  <c r="AW7" i="20" s="1"/>
  <c r="O6" i="16" s="1"/>
  <c r="AQ12" i="20"/>
  <c r="AW12" i="20" s="1"/>
  <c r="O11" i="16" s="1"/>
  <c r="AQ83" i="20"/>
  <c r="AS83" i="20" s="1"/>
  <c r="AU83" i="20" s="1"/>
  <c r="AQ88" i="20"/>
  <c r="AS88" i="20" s="1"/>
  <c r="AU88" i="20" s="1"/>
  <c r="AR7" i="20"/>
  <c r="AX7" i="20" s="1"/>
  <c r="P6" i="16" s="1"/>
  <c r="AR18" i="20"/>
  <c r="AT18" i="20" s="1"/>
  <c r="AV18" i="20" s="1"/>
  <c r="AQ22" i="20"/>
  <c r="AW22" i="20" s="1"/>
  <c r="O21" i="16" s="1"/>
  <c r="AQ27" i="20"/>
  <c r="AS27" i="20" s="1"/>
  <c r="AU27" i="20" s="1"/>
  <c r="AQ31" i="20"/>
  <c r="AW31" i="20" s="1"/>
  <c r="O30" i="16" s="1"/>
  <c r="AQ35" i="20"/>
  <c r="AW35" i="20" s="1"/>
  <c r="O34" i="16" s="1"/>
  <c r="AQ39" i="20"/>
  <c r="AS39" i="20" s="1"/>
  <c r="AU39" i="20" s="1"/>
  <c r="AQ43" i="20"/>
  <c r="AS43" i="20" s="1"/>
  <c r="AU43" i="20" s="1"/>
  <c r="AR64" i="20"/>
  <c r="AX64" i="20" s="1"/>
  <c r="P63" i="16" s="1"/>
  <c r="AQ86" i="20"/>
  <c r="AW86" i="20" s="1"/>
  <c r="O85" i="16" s="1"/>
  <c r="AQ89" i="20"/>
  <c r="AW89" i="20" s="1"/>
  <c r="O88" i="16" s="1"/>
  <c r="AQ59" i="20"/>
  <c r="AW59" i="20" s="1"/>
  <c r="O58" i="16" s="1"/>
  <c r="AR6" i="20"/>
  <c r="AX6" i="20" s="1"/>
  <c r="P5" i="16" s="1"/>
  <c r="AR8" i="20"/>
  <c r="AX8" i="20" s="1"/>
  <c r="P7" i="16" s="1"/>
  <c r="AQ11" i="20"/>
  <c r="AW11" i="20" s="1"/>
  <c r="O10" i="16" s="1"/>
  <c r="AR11" i="20"/>
  <c r="AX11" i="20" s="1"/>
  <c r="P10" i="16" s="1"/>
  <c r="AQ17" i="20"/>
  <c r="AS17" i="20" s="1"/>
  <c r="AU17" i="20" s="1"/>
  <c r="AR19" i="20"/>
  <c r="AT19" i="20" s="1"/>
  <c r="AV19" i="20" s="1"/>
  <c r="AQ19" i="20"/>
  <c r="AS19" i="20" s="1"/>
  <c r="AU19" i="20" s="1"/>
  <c r="AQ20" i="20"/>
  <c r="AS20" i="20" s="1"/>
  <c r="AU20" i="20" s="1"/>
  <c r="AR23" i="20"/>
  <c r="AX23" i="20" s="1"/>
  <c r="P22" i="16" s="1"/>
  <c r="AQ23" i="20"/>
  <c r="AW23" i="20" s="1"/>
  <c r="O22" i="16" s="1"/>
  <c r="AQ24" i="20"/>
  <c r="AW24" i="20" s="1"/>
  <c r="O23" i="16" s="1"/>
  <c r="AR30" i="20"/>
  <c r="AT30" i="20" s="1"/>
  <c r="AV30" i="20" s="1"/>
  <c r="AR34" i="20"/>
  <c r="AX34" i="20" s="1"/>
  <c r="P33" i="16" s="1"/>
  <c r="AR38" i="20"/>
  <c r="AT38" i="20" s="1"/>
  <c r="AV38" i="20" s="1"/>
  <c r="AR42" i="20"/>
  <c r="AX42" i="20" s="1"/>
  <c r="P41" i="16" s="1"/>
  <c r="AT48" i="20"/>
  <c r="AV48" i="20" s="1"/>
  <c r="AQ58" i="20"/>
  <c r="AW58" i="20" s="1"/>
  <c r="O57" i="16" s="1"/>
  <c r="AQ66" i="20"/>
  <c r="AW66" i="20" s="1"/>
  <c r="O65" i="16" s="1"/>
  <c r="AQ69" i="20"/>
  <c r="AW69" i="20" s="1"/>
  <c r="O68" i="16" s="1"/>
  <c r="AQ82" i="20"/>
  <c r="AW82" i="20" s="1"/>
  <c r="O81" i="16" s="1"/>
  <c r="AQ85" i="20"/>
  <c r="AS85" i="20" s="1"/>
  <c r="AU85" i="20" s="1"/>
  <c r="AQ64" i="20"/>
  <c r="AS64" i="20" s="1"/>
  <c r="AU64" i="20" s="1"/>
  <c r="AQ16" i="20"/>
  <c r="AW16" i="20" s="1"/>
  <c r="O15" i="16" s="1"/>
  <c r="AR22" i="20"/>
  <c r="AX22" i="20" s="1"/>
  <c r="P21" i="16" s="1"/>
  <c r="AR57" i="20"/>
  <c r="AT57" i="20" s="1"/>
  <c r="AV57" i="20" s="1"/>
  <c r="AQ61" i="20"/>
  <c r="AW61" i="20" s="1"/>
  <c r="O60" i="16" s="1"/>
  <c r="AQ78" i="20"/>
  <c r="AW78" i="20" s="1"/>
  <c r="O77" i="16" s="1"/>
  <c r="AR5" i="20"/>
  <c r="AR9" i="20"/>
  <c r="AR12" i="20"/>
  <c r="AR15" i="20"/>
  <c r="AR21" i="20"/>
  <c r="AR25" i="20"/>
  <c r="AR47" i="20"/>
  <c r="AR51" i="20"/>
  <c r="AR61" i="20"/>
  <c r="AQ18" i="20"/>
  <c r="AR27" i="20"/>
  <c r="AR31" i="20"/>
  <c r="AR35" i="20"/>
  <c r="AR39" i="20"/>
  <c r="AR43" i="20"/>
  <c r="AQ6" i="20"/>
  <c r="AQ10" i="20"/>
  <c r="AR16" i="20"/>
  <c r="AR17" i="20"/>
  <c r="AR49" i="20"/>
  <c r="AR53" i="20"/>
  <c r="AR58" i="20"/>
  <c r="AR62" i="20"/>
  <c r="AR69" i="20"/>
  <c r="AR77" i="20"/>
  <c r="AR85" i="20"/>
  <c r="AQ54" i="20"/>
  <c r="AR56" i="20"/>
  <c r="AR65" i="20"/>
  <c r="AQ21" i="20"/>
  <c r="AQ25" i="20"/>
  <c r="AQ29" i="20"/>
  <c r="AQ33" i="20"/>
  <c r="AQ37" i="20"/>
  <c r="AQ41" i="20"/>
  <c r="AQ45" i="20"/>
  <c r="AQ49" i="20"/>
  <c r="AQ53" i="20"/>
  <c r="AR54" i="20"/>
  <c r="AQ60" i="20"/>
  <c r="AR73" i="20"/>
  <c r="AR81" i="20"/>
  <c r="AR89" i="20"/>
  <c r="AR67" i="20"/>
  <c r="AR71" i="20"/>
  <c r="AR75" i="20"/>
  <c r="AR79" i="20"/>
  <c r="AR83" i="20"/>
  <c r="AR87" i="20"/>
  <c r="AR91" i="20"/>
  <c r="AQ62" i="20"/>
  <c r="AR68" i="20"/>
  <c r="AR72" i="20"/>
  <c r="AR76" i="20"/>
  <c r="AR80" i="20"/>
  <c r="AR84" i="20"/>
  <c r="AR88" i="20"/>
  <c r="AR92" i="20"/>
  <c r="AS55" i="33" l="1"/>
  <c r="AU55" i="33" s="1"/>
  <c r="AS31" i="33"/>
  <c r="AU31" i="33" s="1"/>
  <c r="AW7" i="33"/>
  <c r="AC6" i="16" s="1"/>
  <c r="AS41" i="33"/>
  <c r="AU41" i="33" s="1"/>
  <c r="AS15" i="33"/>
  <c r="AU15" i="33" s="1"/>
  <c r="AW83" i="33"/>
  <c r="AC82" i="16" s="1"/>
  <c r="AS51" i="33"/>
  <c r="AU51" i="33" s="1"/>
  <c r="AS63" i="33"/>
  <c r="AU63" i="33" s="1"/>
  <c r="AW9" i="33"/>
  <c r="AC8" i="16" s="1"/>
  <c r="AS62" i="33"/>
  <c r="AU62" i="33" s="1"/>
  <c r="AS73" i="24"/>
  <c r="AU73" i="24" s="1"/>
  <c r="AW73" i="24"/>
  <c r="AW50" i="24"/>
  <c r="S49" i="16" s="1"/>
  <c r="AW20" i="24"/>
  <c r="S19" i="16" s="1"/>
  <c r="AW65" i="24"/>
  <c r="S64" i="16" s="1"/>
  <c r="AS9" i="24"/>
  <c r="AU9" i="24" s="1"/>
  <c r="AW9" i="24"/>
  <c r="S8" i="16" s="1"/>
  <c r="AS85" i="24"/>
  <c r="AU85" i="24" s="1"/>
  <c r="AW85" i="24"/>
  <c r="AW49" i="24"/>
  <c r="S48" i="16" s="1"/>
  <c r="AW57" i="24"/>
  <c r="S56" i="16" s="1"/>
  <c r="AS45" i="24"/>
  <c r="AU45" i="24" s="1"/>
  <c r="AW45" i="24"/>
  <c r="AS29" i="24"/>
  <c r="AU29" i="24" s="1"/>
  <c r="AW29" i="24"/>
  <c r="S28" i="16" s="1"/>
  <c r="AS72" i="24"/>
  <c r="AU72" i="24" s="1"/>
  <c r="AW72" i="24"/>
  <c r="AW10" i="24"/>
  <c r="S9" i="16" s="1"/>
  <c r="AW40" i="24"/>
  <c r="S39" i="16" s="1"/>
  <c r="AS91" i="24"/>
  <c r="AU91" i="24" s="1"/>
  <c r="AW91" i="24"/>
  <c r="S90" i="16" s="1"/>
  <c r="AW84" i="24"/>
  <c r="S83" i="16" s="1"/>
  <c r="AS86" i="24"/>
  <c r="AU86" i="24" s="1"/>
  <c r="AW86" i="24"/>
  <c r="S85" i="16" s="1"/>
  <c r="AS36" i="24"/>
  <c r="AU36" i="24" s="1"/>
  <c r="AW36" i="24"/>
  <c r="AS32" i="24"/>
  <c r="AU32" i="24" s="1"/>
  <c r="AW32" i="24"/>
  <c r="S31" i="16" s="1"/>
  <c r="S87" i="16"/>
  <c r="AW88" i="24"/>
  <c r="AW82" i="24"/>
  <c r="S81" i="16" s="1"/>
  <c r="AW33" i="24"/>
  <c r="S32" i="16" s="1"/>
  <c r="AW44" i="24"/>
  <c r="S43" i="16" s="1"/>
  <c r="AW16" i="24"/>
  <c r="S15" i="16" s="1"/>
  <c r="AS71" i="24"/>
  <c r="AU71" i="24" s="1"/>
  <c r="AW71" i="24"/>
  <c r="S70" i="16" s="1"/>
  <c r="AS14" i="24"/>
  <c r="AU14" i="24" s="1"/>
  <c r="AW14" i="24"/>
  <c r="AW12" i="24"/>
  <c r="S11" i="16" s="1"/>
  <c r="AW83" i="24"/>
  <c r="S82" i="16" s="1"/>
  <c r="AW41" i="24"/>
  <c r="S40" i="16" s="1"/>
  <c r="AS25" i="24"/>
  <c r="AU25" i="24" s="1"/>
  <c r="AW25" i="24"/>
  <c r="S24" i="16" s="1"/>
  <c r="AS62" i="24"/>
  <c r="AU62" i="24" s="1"/>
  <c r="AW62" i="24"/>
  <c r="S61" i="16" s="1"/>
  <c r="AW87" i="24"/>
  <c r="S86" i="16" s="1"/>
  <c r="AW24" i="24"/>
  <c r="S23" i="16" s="1"/>
  <c r="AW54" i="24"/>
  <c r="S53" i="16" s="1"/>
  <c r="AS46" i="24"/>
  <c r="AU46" i="24" s="1"/>
  <c r="AW46" i="24"/>
  <c r="AW8" i="24"/>
  <c r="S7" i="16" s="1"/>
  <c r="AS28" i="24"/>
  <c r="AU28" i="24" s="1"/>
  <c r="AW28" i="24"/>
  <c r="S27" i="16" s="1"/>
  <c r="AW92" i="24"/>
  <c r="S91" i="16" s="1"/>
  <c r="AW74" i="24"/>
  <c r="S73" i="16" s="1"/>
  <c r="AW75" i="24"/>
  <c r="S74" i="16" s="1"/>
  <c r="AW13" i="24"/>
  <c r="S12" i="16" s="1"/>
  <c r="AS53" i="24"/>
  <c r="AU53" i="24" s="1"/>
  <c r="AW53" i="24"/>
  <c r="AS90" i="24"/>
  <c r="AU90" i="24" s="1"/>
  <c r="AW90" i="24"/>
  <c r="S89" i="16" s="1"/>
  <c r="AW76" i="24"/>
  <c r="S75" i="16" s="1"/>
  <c r="AW89" i="24"/>
  <c r="S88" i="16" s="1"/>
  <c r="AW6" i="24"/>
  <c r="S5" i="16" s="1"/>
  <c r="AS69" i="24"/>
  <c r="AU69" i="24" s="1"/>
  <c r="AW69" i="24"/>
  <c r="S68" i="16" s="1"/>
  <c r="AW37" i="24"/>
  <c r="S36" i="16" s="1"/>
  <c r="AS58" i="24"/>
  <c r="AU58" i="24" s="1"/>
  <c r="AW58" i="24"/>
  <c r="S57" i="16" s="1"/>
  <c r="AS51" i="24"/>
  <c r="AU51" i="24" s="1"/>
  <c r="AW51" i="24"/>
  <c r="AW21" i="24"/>
  <c r="S20" i="16" s="1"/>
  <c r="AW18" i="24"/>
  <c r="S17" i="16" s="1"/>
  <c r="AS67" i="24"/>
  <c r="AU67" i="24" s="1"/>
  <c r="AW67" i="24"/>
  <c r="S66" i="16" s="1"/>
  <c r="AS17" i="24"/>
  <c r="AU17" i="24" s="1"/>
  <c r="AW17" i="24"/>
  <c r="AS61" i="24"/>
  <c r="AU61" i="24" s="1"/>
  <c r="AW61" i="24"/>
  <c r="S60" i="16" s="1"/>
  <c r="AS77" i="24"/>
  <c r="AU77" i="24" s="1"/>
  <c r="AW77" i="24"/>
  <c r="AS81" i="24"/>
  <c r="AU81" i="24" s="1"/>
  <c r="AW81" i="24"/>
  <c r="S80" i="16" s="1"/>
  <c r="AW80" i="24"/>
  <c r="S79" i="16" s="1"/>
  <c r="AW79" i="24"/>
  <c r="S78" i="16" s="1"/>
  <c r="AX7" i="31"/>
  <c r="AB6" i="16" s="1"/>
  <c r="AX32" i="31"/>
  <c r="AB31" i="16" s="1"/>
  <c r="Z4" i="16"/>
  <c r="X4" i="16"/>
  <c r="W4" i="16"/>
  <c r="S4" i="16"/>
  <c r="Q4" i="16"/>
  <c r="R4" i="16"/>
  <c r="AS43" i="33"/>
  <c r="AU43" i="33" s="1"/>
  <c r="AS42" i="33"/>
  <c r="AU42" i="33" s="1"/>
  <c r="AS49" i="33"/>
  <c r="AU49" i="33" s="1"/>
  <c r="AS47" i="33"/>
  <c r="AU47" i="33" s="1"/>
  <c r="AW17" i="33"/>
  <c r="AC16" i="16" s="1"/>
  <c r="AS46" i="29"/>
  <c r="AU46" i="29" s="1"/>
  <c r="AS37" i="29"/>
  <c r="AU37" i="29" s="1"/>
  <c r="AT37" i="30"/>
  <c r="AV37" i="30" s="1"/>
  <c r="AS79" i="30"/>
  <c r="AU79" i="30" s="1"/>
  <c r="AS43" i="30"/>
  <c r="AU43" i="30" s="1"/>
  <c r="AS91" i="30"/>
  <c r="AU91" i="30" s="1"/>
  <c r="AW65" i="30"/>
  <c r="Y64" i="16" s="1"/>
  <c r="AX31" i="30"/>
  <c r="Z30" i="16" s="1"/>
  <c r="AW15" i="30"/>
  <c r="Y14" i="16" s="1"/>
  <c r="AW59" i="30"/>
  <c r="Y58" i="16" s="1"/>
  <c r="AW18" i="30"/>
  <c r="Y17" i="16" s="1"/>
  <c r="AS11" i="30"/>
  <c r="AU11" i="30" s="1"/>
  <c r="AS6" i="30"/>
  <c r="AU6" i="30" s="1"/>
  <c r="AS72" i="30"/>
  <c r="AU72" i="30" s="1"/>
  <c r="AX60" i="30"/>
  <c r="Z59" i="16" s="1"/>
  <c r="AT49" i="30"/>
  <c r="AV49" i="30" s="1"/>
  <c r="AS45" i="30"/>
  <c r="AU45" i="30" s="1"/>
  <c r="AW38" i="30"/>
  <c r="Y37" i="16" s="1"/>
  <c r="AS19" i="30"/>
  <c r="AU19" i="30" s="1"/>
  <c r="AT74" i="30"/>
  <c r="AV74" i="30" s="1"/>
  <c r="AS48" i="30"/>
  <c r="AU48" i="30" s="1"/>
  <c r="AS88" i="30"/>
  <c r="AU88" i="30" s="1"/>
  <c r="AS49" i="30"/>
  <c r="AU49" i="30" s="1"/>
  <c r="AS71" i="30"/>
  <c r="AU71" i="30" s="1"/>
  <c r="AS25" i="31"/>
  <c r="AU25" i="31" s="1"/>
  <c r="AX85" i="27"/>
  <c r="U84" i="16" s="1"/>
  <c r="AS86" i="30"/>
  <c r="AU86" i="30" s="1"/>
  <c r="AS58" i="30"/>
  <c r="AU58" i="30" s="1"/>
  <c r="AT54" i="30"/>
  <c r="AV54" i="30" s="1"/>
  <c r="AW46" i="30"/>
  <c r="Y45" i="16" s="1"/>
  <c r="AW34" i="30"/>
  <c r="Y33" i="16" s="1"/>
  <c r="AX33" i="31"/>
  <c r="AB32" i="16" s="1"/>
  <c r="AT64" i="28"/>
  <c r="AV64" i="28" s="1"/>
  <c r="AT29" i="20"/>
  <c r="AV29" i="20" s="1"/>
  <c r="AW28" i="20"/>
  <c r="O27" i="16" s="1"/>
  <c r="AW52" i="29"/>
  <c r="X51" i="16" s="1"/>
  <c r="AS7" i="31"/>
  <c r="AU7" i="31" s="1"/>
  <c r="AW79" i="28"/>
  <c r="V78" i="16" s="1"/>
  <c r="AT52" i="31"/>
  <c r="AV52" i="31" s="1"/>
  <c r="AW15" i="20"/>
  <c r="O14" i="16" s="1"/>
  <c r="AW82" i="27"/>
  <c r="T81" i="16" s="1"/>
  <c r="AW37" i="28"/>
  <c r="V36" i="16" s="1"/>
  <c r="AS38" i="29"/>
  <c r="AU38" i="29" s="1"/>
  <c r="AX90" i="31"/>
  <c r="AB89" i="16" s="1"/>
  <c r="AS41" i="31"/>
  <c r="AU41" i="31" s="1"/>
  <c r="AT30" i="31"/>
  <c r="AV30" i="31" s="1"/>
  <c r="AW80" i="27"/>
  <c r="T79" i="16" s="1"/>
  <c r="AX14" i="27"/>
  <c r="U13" i="16" s="1"/>
  <c r="AW71" i="29"/>
  <c r="X70" i="16" s="1"/>
  <c r="AS48" i="29"/>
  <c r="AU48" i="29" s="1"/>
  <c r="AS57" i="31"/>
  <c r="AU57" i="31" s="1"/>
  <c r="AS61" i="31"/>
  <c r="AU61" i="31" s="1"/>
  <c r="AS33" i="31"/>
  <c r="AU33" i="31" s="1"/>
  <c r="AW16" i="31"/>
  <c r="AA15" i="16" s="1"/>
  <c r="AW80" i="23"/>
  <c r="Q79" i="16" s="1"/>
  <c r="AT31" i="23"/>
  <c r="AV31" i="23" s="1"/>
  <c r="AX75" i="31"/>
  <c r="AB74" i="16" s="1"/>
  <c r="AT53" i="31"/>
  <c r="AV53" i="31" s="1"/>
  <c r="AW21" i="23"/>
  <c r="Q20" i="16" s="1"/>
  <c r="AS30" i="23"/>
  <c r="AU30" i="23" s="1"/>
  <c r="AX12" i="23"/>
  <c r="R11" i="16" s="1"/>
  <c r="S76" i="16"/>
  <c r="AS50" i="29"/>
  <c r="AU50" i="29" s="1"/>
  <c r="AS17" i="29"/>
  <c r="AU17" i="29" s="1"/>
  <c r="AW22" i="29"/>
  <c r="X21" i="16" s="1"/>
  <c r="AW33" i="27"/>
  <c r="T32" i="16" s="1"/>
  <c r="AS78" i="24"/>
  <c r="AU78" i="24" s="1"/>
  <c r="AX43" i="27"/>
  <c r="U42" i="16" s="1"/>
  <c r="AX63" i="31"/>
  <c r="AB62" i="16" s="1"/>
  <c r="AX18" i="31"/>
  <c r="AB17" i="16" s="1"/>
  <c r="AX40" i="31"/>
  <c r="AB39" i="16" s="1"/>
  <c r="AW87" i="23"/>
  <c r="Q86" i="16" s="1"/>
  <c r="AX27" i="23"/>
  <c r="R26" i="16" s="1"/>
  <c r="AS44" i="24"/>
  <c r="AU44" i="24" s="1"/>
  <c r="AW69" i="27"/>
  <c r="T68" i="16" s="1"/>
  <c r="AW56" i="27"/>
  <c r="T55" i="16" s="1"/>
  <c r="AX26" i="27"/>
  <c r="U25" i="16" s="1"/>
  <c r="AS49" i="28"/>
  <c r="AU49" i="28" s="1"/>
  <c r="AW45" i="28"/>
  <c r="V44" i="16" s="1"/>
  <c r="AS9" i="29"/>
  <c r="AU9" i="29" s="1"/>
  <c r="AW43" i="29"/>
  <c r="X42" i="16" s="1"/>
  <c r="AW75" i="31"/>
  <c r="AA74" i="16" s="1"/>
  <c r="AT59" i="31"/>
  <c r="AV59" i="31" s="1"/>
  <c r="AW77" i="23"/>
  <c r="Q76" i="16" s="1"/>
  <c r="AS16" i="24"/>
  <c r="AU16" i="24" s="1"/>
  <c r="AX65" i="27"/>
  <c r="U64" i="16" s="1"/>
  <c r="AX34" i="27"/>
  <c r="U33" i="16" s="1"/>
  <c r="AX87" i="31"/>
  <c r="AB86" i="16" s="1"/>
  <c r="AS91" i="33"/>
  <c r="AU91" i="33" s="1"/>
  <c r="AX70" i="27"/>
  <c r="U69" i="16" s="1"/>
  <c r="AW10" i="27"/>
  <c r="T9" i="16" s="1"/>
  <c r="AS84" i="29"/>
  <c r="AU84" i="29" s="1"/>
  <c r="AS33" i="29"/>
  <c r="AU33" i="29" s="1"/>
  <c r="AS72" i="29"/>
  <c r="AU72" i="29" s="1"/>
  <c r="AW79" i="31"/>
  <c r="AA78" i="16" s="1"/>
  <c r="AW71" i="31"/>
  <c r="AA70" i="16" s="1"/>
  <c r="AW66" i="31"/>
  <c r="AA65" i="16" s="1"/>
  <c r="T10" i="17" s="1"/>
  <c r="AS46" i="31"/>
  <c r="AU46" i="31" s="1"/>
  <c r="AX44" i="31"/>
  <c r="AB43" i="16" s="1"/>
  <c r="AS8" i="31"/>
  <c r="AU8" i="31" s="1"/>
  <c r="AW6" i="33"/>
  <c r="AC5" i="16" s="1"/>
  <c r="AS48" i="33"/>
  <c r="AU48" i="33" s="1"/>
  <c r="AT85" i="28"/>
  <c r="AV85" i="28" s="1"/>
  <c r="AW66" i="28"/>
  <c r="V65" i="16" s="1"/>
  <c r="AS64" i="31"/>
  <c r="AU64" i="31" s="1"/>
  <c r="AT86" i="31"/>
  <c r="AV86" i="31" s="1"/>
  <c r="AT22" i="31"/>
  <c r="AV22" i="31" s="1"/>
  <c r="AX27" i="31"/>
  <c r="AB26" i="16" s="1"/>
  <c r="AS29" i="23"/>
  <c r="AU29" i="23" s="1"/>
  <c r="AS56" i="28"/>
  <c r="AU56" i="28" s="1"/>
  <c r="AS85" i="29"/>
  <c r="AU85" i="29" s="1"/>
  <c r="AT77" i="31"/>
  <c r="AV77" i="31" s="1"/>
  <c r="AW21" i="33"/>
  <c r="AC20" i="16" s="1"/>
  <c r="AT28" i="23"/>
  <c r="AV28" i="23" s="1"/>
  <c r="AW76" i="27"/>
  <c r="T75" i="16" s="1"/>
  <c r="AS91" i="31"/>
  <c r="AU91" i="31" s="1"/>
  <c r="AX24" i="31"/>
  <c r="AB23" i="16" s="1"/>
  <c r="AT15" i="31"/>
  <c r="AV15" i="31" s="1"/>
  <c r="AS30" i="33"/>
  <c r="AU30" i="33" s="1"/>
  <c r="AW5" i="33"/>
  <c r="AC4" i="16" s="1"/>
  <c r="AT66" i="31"/>
  <c r="AV66" i="31" s="1"/>
  <c r="AW87" i="31"/>
  <c r="AA86" i="16" s="1"/>
  <c r="AT26" i="31"/>
  <c r="AV26" i="31" s="1"/>
  <c r="AS12" i="31"/>
  <c r="AU12" i="31" s="1"/>
  <c r="AS22" i="33"/>
  <c r="AU22" i="33" s="1"/>
  <c r="AS14" i="33"/>
  <c r="AU14" i="33" s="1"/>
  <c r="AS89" i="24"/>
  <c r="AU89" i="24" s="1"/>
  <c r="AW7" i="27"/>
  <c r="T6" i="16" s="1"/>
  <c r="AS92" i="31"/>
  <c r="AU92" i="31" s="1"/>
  <c r="AX56" i="31"/>
  <c r="AB55" i="16" s="1"/>
  <c r="AS42" i="31"/>
  <c r="AU42" i="31" s="1"/>
  <c r="AT69" i="23"/>
  <c r="AV69" i="23" s="1"/>
  <c r="AT57" i="23"/>
  <c r="AV57" i="23" s="1"/>
  <c r="AW66" i="29"/>
  <c r="X65" i="16" s="1"/>
  <c r="AS75" i="29"/>
  <c r="AU75" i="29" s="1"/>
  <c r="AW53" i="31"/>
  <c r="AA52" i="16" s="1"/>
  <c r="AW40" i="33"/>
  <c r="AC39" i="16" s="1"/>
  <c r="AW59" i="33"/>
  <c r="AC58" i="16" s="1"/>
  <c r="AS90" i="23"/>
  <c r="AU90" i="23" s="1"/>
  <c r="AT11" i="23"/>
  <c r="AV11" i="23" s="1"/>
  <c r="AT66" i="23"/>
  <c r="AV66" i="23" s="1"/>
  <c r="AS40" i="23"/>
  <c r="AU40" i="23" s="1"/>
  <c r="AW87" i="29"/>
  <c r="X86" i="16" s="1"/>
  <c r="AS78" i="29"/>
  <c r="AU78" i="29" s="1"/>
  <c r="AS44" i="29"/>
  <c r="AU44" i="29" s="1"/>
  <c r="AS35" i="29"/>
  <c r="AU35" i="29" s="1"/>
  <c r="AS18" i="29"/>
  <c r="AU18" i="29" s="1"/>
  <c r="AW74" i="23"/>
  <c r="Q73" i="16" s="1"/>
  <c r="AW39" i="23"/>
  <c r="Q38" i="16" s="1"/>
  <c r="AS9" i="23"/>
  <c r="AU9" i="23" s="1"/>
  <c r="AT67" i="23"/>
  <c r="AV67" i="23" s="1"/>
  <c r="AW86" i="23"/>
  <c r="Q85" i="16" s="1"/>
  <c r="AX52" i="23"/>
  <c r="R51" i="16" s="1"/>
  <c r="AS54" i="24"/>
  <c r="AU54" i="24" s="1"/>
  <c r="AS79" i="24"/>
  <c r="AU79" i="24" s="1"/>
  <c r="AW68" i="29"/>
  <c r="X67" i="16" s="1"/>
  <c r="AS88" i="29"/>
  <c r="AU88" i="29" s="1"/>
  <c r="AX21" i="30"/>
  <c r="Z20" i="16" s="1"/>
  <c r="AX64" i="31"/>
  <c r="AB63" i="16" s="1"/>
  <c r="AX64" i="23"/>
  <c r="R63" i="16" s="1"/>
  <c r="AX77" i="27"/>
  <c r="U76" i="16" s="1"/>
  <c r="AW90" i="27"/>
  <c r="T89" i="16" s="1"/>
  <c r="AW55" i="27"/>
  <c r="T54" i="16" s="1"/>
  <c r="AS47" i="28"/>
  <c r="AU47" i="28" s="1"/>
  <c r="AX29" i="28"/>
  <c r="W28" i="16" s="1"/>
  <c r="AS90" i="29"/>
  <c r="AU90" i="29" s="1"/>
  <c r="AS39" i="29"/>
  <c r="AU39" i="29" s="1"/>
  <c r="AW87" i="33"/>
  <c r="AC86" i="16" s="1"/>
  <c r="AX81" i="23"/>
  <c r="R80" i="16" s="1"/>
  <c r="AS8" i="24"/>
  <c r="AU8" i="24" s="1"/>
  <c r="AW74" i="27"/>
  <c r="T73" i="16" s="1"/>
  <c r="AW52" i="27"/>
  <c r="T51" i="16" s="1"/>
  <c r="AW31" i="27"/>
  <c r="T30" i="16" s="1"/>
  <c r="AW19" i="27"/>
  <c r="T18" i="16" s="1"/>
  <c r="AS83" i="28"/>
  <c r="AU83" i="28" s="1"/>
  <c r="AT21" i="28"/>
  <c r="AV21" i="28" s="1"/>
  <c r="AW12" i="28"/>
  <c r="V11" i="16" s="1"/>
  <c r="AS74" i="29"/>
  <c r="AU74" i="29" s="1"/>
  <c r="AS91" i="29"/>
  <c r="AU91" i="29" s="1"/>
  <c r="AS40" i="29"/>
  <c r="AU40" i="29" s="1"/>
  <c r="AS13" i="29"/>
  <c r="AU13" i="29" s="1"/>
  <c r="AW29" i="29"/>
  <c r="X28" i="16" s="1"/>
  <c r="AX90" i="30"/>
  <c r="Z89" i="16" s="1"/>
  <c r="AS60" i="30"/>
  <c r="AU60" i="30" s="1"/>
  <c r="AW32" i="30"/>
  <c r="Y31" i="16" s="1"/>
  <c r="AT81" i="31"/>
  <c r="AV81" i="31" s="1"/>
  <c r="AS88" i="31"/>
  <c r="AU88" i="31" s="1"/>
  <c r="AS83" i="31"/>
  <c r="AU83" i="31" s="1"/>
  <c r="AS11" i="31"/>
  <c r="AU11" i="31" s="1"/>
  <c r="AS34" i="33"/>
  <c r="AU34" i="33" s="1"/>
  <c r="AS19" i="33"/>
  <c r="AU19" i="33" s="1"/>
  <c r="AW33" i="33"/>
  <c r="AC32" i="16" s="1"/>
  <c r="AW90" i="20"/>
  <c r="O89" i="16" s="1"/>
  <c r="AS61" i="20"/>
  <c r="AU61" i="20" s="1"/>
  <c r="AS83" i="24"/>
  <c r="AU83" i="24" s="1"/>
  <c r="AW78" i="27"/>
  <c r="T77" i="16" s="1"/>
  <c r="AW60" i="27"/>
  <c r="T59" i="16" s="1"/>
  <c r="AW79" i="27"/>
  <c r="T78" i="16" s="1"/>
  <c r="AX23" i="27"/>
  <c r="U22" i="16" s="1"/>
  <c r="AS42" i="29"/>
  <c r="AU42" i="29" s="1"/>
  <c r="AS49" i="29"/>
  <c r="AU49" i="29" s="1"/>
  <c r="AW62" i="29"/>
  <c r="X61" i="16" s="1"/>
  <c r="AS26" i="29"/>
  <c r="AU26" i="29" s="1"/>
  <c r="AS89" i="29"/>
  <c r="AU89" i="29" s="1"/>
  <c r="AX89" i="30"/>
  <c r="Z88" i="16" s="1"/>
  <c r="AT62" i="30"/>
  <c r="AV62" i="30" s="1"/>
  <c r="AS37" i="30"/>
  <c r="AU37" i="30" s="1"/>
  <c r="AS26" i="30"/>
  <c r="AU26" i="30" s="1"/>
  <c r="AS68" i="31"/>
  <c r="AU68" i="31" s="1"/>
  <c r="AT50" i="31"/>
  <c r="AV50" i="31" s="1"/>
  <c r="AT37" i="31"/>
  <c r="AV37" i="31" s="1"/>
  <c r="AW56" i="33"/>
  <c r="AC55" i="16" s="1"/>
  <c r="AS50" i="33"/>
  <c r="AU50" i="33" s="1"/>
  <c r="AS82" i="20"/>
  <c r="AU82" i="20" s="1"/>
  <c r="AW13" i="28"/>
  <c r="V12" i="16" s="1"/>
  <c r="AS78" i="20"/>
  <c r="AU78" i="20" s="1"/>
  <c r="S72" i="16"/>
  <c r="AS65" i="24"/>
  <c r="AU65" i="24" s="1"/>
  <c r="AW29" i="27"/>
  <c r="T28" i="16" s="1"/>
  <c r="AT42" i="20"/>
  <c r="AV42" i="20" s="1"/>
  <c r="AX77" i="28"/>
  <c r="W76" i="16" s="1"/>
  <c r="AT70" i="23"/>
  <c r="AV70" i="23" s="1"/>
  <c r="AT56" i="23"/>
  <c r="AV56" i="23" s="1"/>
  <c r="AT24" i="23"/>
  <c r="AV24" i="23" s="1"/>
  <c r="AT32" i="23"/>
  <c r="AV32" i="23" s="1"/>
  <c r="S16" i="16"/>
  <c r="AW73" i="27"/>
  <c r="T72" i="16" s="1"/>
  <c r="AW88" i="27"/>
  <c r="T87" i="16" s="1"/>
  <c r="AW71" i="27"/>
  <c r="T70" i="16" s="1"/>
  <c r="AW51" i="27"/>
  <c r="T50" i="16" s="1"/>
  <c r="AX62" i="27"/>
  <c r="U61" i="16" s="1"/>
  <c r="AW44" i="27"/>
  <c r="T43" i="16" s="1"/>
  <c r="AW24" i="27"/>
  <c r="T23" i="16" s="1"/>
  <c r="AX15" i="27"/>
  <c r="U14" i="16" s="1"/>
  <c r="AS67" i="28"/>
  <c r="AU67" i="28" s="1"/>
  <c r="AT45" i="28"/>
  <c r="AV45" i="28" s="1"/>
  <c r="AS55" i="28"/>
  <c r="AU55" i="28" s="1"/>
  <c r="AS25" i="28"/>
  <c r="AU25" i="28" s="1"/>
  <c r="AS7" i="28"/>
  <c r="AU7" i="28" s="1"/>
  <c r="AW53" i="28"/>
  <c r="V52" i="16" s="1"/>
  <c r="AS67" i="29"/>
  <c r="AU67" i="29" s="1"/>
  <c r="AS45" i="29"/>
  <c r="AU45" i="29" s="1"/>
  <c r="AS63" i="29"/>
  <c r="AU63" i="29" s="1"/>
  <c r="AS32" i="29"/>
  <c r="AU32" i="29" s="1"/>
  <c r="AS58" i="29"/>
  <c r="AU58" i="29" s="1"/>
  <c r="AS14" i="29"/>
  <c r="AU14" i="29" s="1"/>
  <c r="AX6" i="30"/>
  <c r="Z5" i="16" s="1"/>
  <c r="AT84" i="31"/>
  <c r="AV84" i="31" s="1"/>
  <c r="AW38" i="31"/>
  <c r="AA37" i="16" s="1"/>
  <c r="AS20" i="31"/>
  <c r="AU20" i="31" s="1"/>
  <c r="AS53" i="33"/>
  <c r="AU53" i="33" s="1"/>
  <c r="AS26" i="33"/>
  <c r="AU26" i="33" s="1"/>
  <c r="AS18" i="33"/>
  <c r="AU18" i="33" s="1"/>
  <c r="AS10" i="33"/>
  <c r="AU10" i="33" s="1"/>
  <c r="AS91" i="20"/>
  <c r="AU91" i="20" s="1"/>
  <c r="AS57" i="20"/>
  <c r="AU57" i="20" s="1"/>
  <c r="AW47" i="27"/>
  <c r="T46" i="16" s="1"/>
  <c r="AT54" i="28"/>
  <c r="AV54" i="28" s="1"/>
  <c r="AX13" i="28"/>
  <c r="W12" i="16" s="1"/>
  <c r="AW52" i="28"/>
  <c r="V51" i="16" s="1"/>
  <c r="AW70" i="29"/>
  <c r="X69" i="16" s="1"/>
  <c r="AW56" i="29"/>
  <c r="X55" i="16" s="1"/>
  <c r="AS36" i="29"/>
  <c r="AU36" i="29" s="1"/>
  <c r="AT81" i="30"/>
  <c r="AV81" i="30" s="1"/>
  <c r="AT42" i="30"/>
  <c r="AV42" i="30" s="1"/>
  <c r="AS51" i="31"/>
  <c r="AU51" i="31" s="1"/>
  <c r="AS37" i="31"/>
  <c r="AU37" i="31" s="1"/>
  <c r="AW29" i="33"/>
  <c r="AC28" i="16" s="1"/>
  <c r="AS7" i="20"/>
  <c r="AU7" i="20" s="1"/>
  <c r="AW84" i="23"/>
  <c r="Q83" i="16" s="1"/>
  <c r="AW13" i="23"/>
  <c r="Q12" i="16" s="1"/>
  <c r="AX20" i="23"/>
  <c r="R19" i="16" s="1"/>
  <c r="AS79" i="20"/>
  <c r="AU79" i="20" s="1"/>
  <c r="AS92" i="20"/>
  <c r="AU92" i="20" s="1"/>
  <c r="AS9" i="20"/>
  <c r="AU9" i="20" s="1"/>
  <c r="AS82" i="24"/>
  <c r="AU82" i="24" s="1"/>
  <c r="S52" i="16"/>
  <c r="AS10" i="24"/>
  <c r="AU10" i="24" s="1"/>
  <c r="AW67" i="27"/>
  <c r="T66" i="16" s="1"/>
  <c r="AW83" i="27"/>
  <c r="T82" i="16" s="1"/>
  <c r="AW32" i="27"/>
  <c r="T31" i="16" s="1"/>
  <c r="AX35" i="27"/>
  <c r="U34" i="16" s="1"/>
  <c r="AW20" i="27"/>
  <c r="T19" i="16" s="1"/>
  <c r="AX42" i="27"/>
  <c r="U41" i="16" s="1"/>
  <c r="AX10" i="27"/>
  <c r="U9" i="16" s="1"/>
  <c r="AW45" i="27"/>
  <c r="T44" i="16" s="1"/>
  <c r="AW90" i="28"/>
  <c r="V89" i="16" s="1"/>
  <c r="AT78" i="28"/>
  <c r="AV78" i="28" s="1"/>
  <c r="AS86" i="28"/>
  <c r="AU86" i="28" s="1"/>
  <c r="AX37" i="28"/>
  <c r="W36" i="16" s="1"/>
  <c r="AT5" i="28"/>
  <c r="AV5" i="28" s="1"/>
  <c r="AS21" i="28"/>
  <c r="AU21" i="28" s="1"/>
  <c r="AT6" i="28"/>
  <c r="AV6" i="28" s="1"/>
  <c r="AS92" i="29"/>
  <c r="AU92" i="29" s="1"/>
  <c r="AS25" i="29"/>
  <c r="AU25" i="29" s="1"/>
  <c r="AS54" i="29"/>
  <c r="AU54" i="29" s="1"/>
  <c r="AS73" i="29"/>
  <c r="AU73" i="29" s="1"/>
  <c r="AW60" i="29"/>
  <c r="X59" i="16" s="1"/>
  <c r="AT70" i="30"/>
  <c r="AV70" i="30" s="1"/>
  <c r="AT63" i="30"/>
  <c r="AV63" i="30" s="1"/>
  <c r="AT45" i="30"/>
  <c r="AV45" i="30" s="1"/>
  <c r="AX46" i="30"/>
  <c r="Z45" i="16" s="1"/>
  <c r="AX38" i="30"/>
  <c r="Z37" i="16" s="1"/>
  <c r="AT17" i="30"/>
  <c r="AV17" i="30" s="1"/>
  <c r="AX14" i="31"/>
  <c r="AB13" i="16" s="1"/>
  <c r="AW77" i="33"/>
  <c r="AC76" i="16" s="1"/>
  <c r="AS8" i="20"/>
  <c r="AU8" i="20" s="1"/>
  <c r="AS50" i="20"/>
  <c r="AU50" i="20" s="1"/>
  <c r="AW64" i="20"/>
  <c r="O63" i="16" s="1"/>
  <c r="AS84" i="24"/>
  <c r="AU84" i="24" s="1"/>
  <c r="AS87" i="24"/>
  <c r="AU87" i="24" s="1"/>
  <c r="S35" i="16"/>
  <c r="AS37" i="24"/>
  <c r="AU37" i="24" s="1"/>
  <c r="AW89" i="27"/>
  <c r="T88" i="16" s="1"/>
  <c r="AX50" i="27"/>
  <c r="U49" i="16" s="1"/>
  <c r="AX30" i="27"/>
  <c r="U29" i="16" s="1"/>
  <c r="AW84" i="28"/>
  <c r="V83" i="16" s="1"/>
  <c r="AW65" i="28"/>
  <c r="V64" i="16" s="1"/>
  <c r="AW87" i="28"/>
  <c r="V86" i="16" s="1"/>
  <c r="AX24" i="28"/>
  <c r="W23" i="16" s="1"/>
  <c r="AS89" i="28"/>
  <c r="AU89" i="28" s="1"/>
  <c r="AW63" i="30"/>
  <c r="Y62" i="16" s="1"/>
  <c r="AS57" i="30"/>
  <c r="AU57" i="30" s="1"/>
  <c r="AS64" i="30"/>
  <c r="AU64" i="30" s="1"/>
  <c r="AW47" i="30"/>
  <c r="Y46" i="16" s="1"/>
  <c r="AX30" i="30"/>
  <c r="Z29" i="16" s="1"/>
  <c r="AT10" i="30"/>
  <c r="AV10" i="30" s="1"/>
  <c r="AX34" i="30"/>
  <c r="Z33" i="16" s="1"/>
  <c r="AW22" i="30"/>
  <c r="Y21" i="16" s="1"/>
  <c r="AT50" i="28"/>
  <c r="AV50" i="28" s="1"/>
  <c r="AW38" i="28"/>
  <c r="V37" i="16" s="1"/>
  <c r="AT82" i="30"/>
  <c r="AV82" i="30" s="1"/>
  <c r="AS36" i="30"/>
  <c r="AU36" i="30" s="1"/>
  <c r="AX26" i="30"/>
  <c r="Z25" i="16" s="1"/>
  <c r="AS13" i="20"/>
  <c r="AU13" i="20" s="1"/>
  <c r="AW47" i="20"/>
  <c r="O46" i="16" s="1"/>
  <c r="AW88" i="20"/>
  <c r="O87" i="16" s="1"/>
  <c r="AT78" i="23"/>
  <c r="AV78" i="23" s="1"/>
  <c r="S84" i="16"/>
  <c r="S71" i="16"/>
  <c r="S44" i="16"/>
  <c r="AS12" i="24"/>
  <c r="AU12" i="24" s="1"/>
  <c r="S45" i="16"/>
  <c r="AW85" i="27"/>
  <c r="T84" i="16" s="1"/>
  <c r="AX67" i="27"/>
  <c r="U66" i="16" s="1"/>
  <c r="AX18" i="27"/>
  <c r="U17" i="16" s="1"/>
  <c r="AX6" i="27"/>
  <c r="U5" i="16" s="1"/>
  <c r="AT63" i="28"/>
  <c r="AV63" i="28" s="1"/>
  <c r="AS64" i="28"/>
  <c r="AU64" i="28" s="1"/>
  <c r="AX44" i="28"/>
  <c r="W43" i="16" s="1"/>
  <c r="AW9" i="28"/>
  <c r="V8" i="16" s="1"/>
  <c r="AW11" i="28"/>
  <c r="V10" i="16" s="1"/>
  <c r="AS92" i="30"/>
  <c r="AU92" i="30" s="1"/>
  <c r="AT78" i="30"/>
  <c r="AV78" i="30" s="1"/>
  <c r="AS74" i="30"/>
  <c r="AU74" i="30" s="1"/>
  <c r="AW67" i="30"/>
  <c r="Y66" i="16" s="1"/>
  <c r="AS51" i="30"/>
  <c r="AU51" i="30" s="1"/>
  <c r="AX67" i="31"/>
  <c r="AB66" i="16" s="1"/>
  <c r="AW56" i="31"/>
  <c r="AA55" i="16" s="1"/>
  <c r="AS49" i="31"/>
  <c r="AU49" i="31" s="1"/>
  <c r="AT11" i="31"/>
  <c r="AV11" i="31" s="1"/>
  <c r="AS42" i="30"/>
  <c r="AU42" i="30" s="1"/>
  <c r="AX14" i="30"/>
  <c r="Z13" i="16" s="1"/>
  <c r="AX36" i="31"/>
  <c r="AB35" i="16" s="1"/>
  <c r="AS80" i="20"/>
  <c r="AU80" i="20" s="1"/>
  <c r="AW39" i="20"/>
  <c r="O38" i="16" s="1"/>
  <c r="AS66" i="20"/>
  <c r="AU66" i="20" s="1"/>
  <c r="AW83" i="20"/>
  <c r="O82" i="16" s="1"/>
  <c r="AS65" i="20"/>
  <c r="AU65" i="20" s="1"/>
  <c r="AW42" i="20"/>
  <c r="O41" i="16" s="1"/>
  <c r="AS24" i="20"/>
  <c r="AU24" i="20" s="1"/>
  <c r="AW36" i="20"/>
  <c r="O35" i="16" s="1"/>
  <c r="AS52" i="20"/>
  <c r="AU52" i="20" s="1"/>
  <c r="AS92" i="23"/>
  <c r="AU92" i="23" s="1"/>
  <c r="AX86" i="23"/>
  <c r="R85" i="16" s="1"/>
  <c r="AW82" i="23"/>
  <c r="Q81" i="16" s="1"/>
  <c r="AS76" i="23"/>
  <c r="AU76" i="23" s="1"/>
  <c r="AS68" i="23"/>
  <c r="AU68" i="23" s="1"/>
  <c r="AT58" i="23"/>
  <c r="AV58" i="23" s="1"/>
  <c r="AS91" i="23"/>
  <c r="AU91" i="23" s="1"/>
  <c r="AS54" i="23"/>
  <c r="AU54" i="23" s="1"/>
  <c r="AT19" i="23"/>
  <c r="AV19" i="23" s="1"/>
  <c r="AT16" i="23"/>
  <c r="AV16" i="23" s="1"/>
  <c r="AT39" i="23"/>
  <c r="AV39" i="23" s="1"/>
  <c r="AW68" i="27"/>
  <c r="T67" i="16" s="1"/>
  <c r="AW28" i="27"/>
  <c r="T27" i="16" s="1"/>
  <c r="AW75" i="27"/>
  <c r="T74" i="16" s="1"/>
  <c r="AW23" i="27"/>
  <c r="T22" i="16" s="1"/>
  <c r="AW8" i="27"/>
  <c r="T7" i="16" s="1"/>
  <c r="AW41" i="27"/>
  <c r="T40" i="16" s="1"/>
  <c r="AT66" i="28"/>
  <c r="AV66" i="28" s="1"/>
  <c r="AX57" i="28"/>
  <c r="W56" i="16" s="1"/>
  <c r="AS78" i="28"/>
  <c r="AU78" i="28" s="1"/>
  <c r="AS75" i="28"/>
  <c r="AU75" i="28" s="1"/>
  <c r="AW61" i="28"/>
  <c r="V60" i="16" s="1"/>
  <c r="AT86" i="30"/>
  <c r="AV86" i="30" s="1"/>
  <c r="AT59" i="30"/>
  <c r="AV59" i="30" s="1"/>
  <c r="AS55" i="30"/>
  <c r="AU55" i="30" s="1"/>
  <c r="AS84" i="30"/>
  <c r="AU84" i="30" s="1"/>
  <c r="AW76" i="30"/>
  <c r="Y75" i="16" s="1"/>
  <c r="AW27" i="30"/>
  <c r="Y26" i="16" s="1"/>
  <c r="AT29" i="30"/>
  <c r="AV29" i="30" s="1"/>
  <c r="AT25" i="30"/>
  <c r="AV25" i="30" s="1"/>
  <c r="AT9" i="30"/>
  <c r="AV9" i="30" s="1"/>
  <c r="AX60" i="31"/>
  <c r="AB59" i="16" s="1"/>
  <c r="AS34" i="31"/>
  <c r="AU34" i="31" s="1"/>
  <c r="AX48" i="31"/>
  <c r="AB47" i="16" s="1"/>
  <c r="AX6" i="31"/>
  <c r="AB5" i="16" s="1"/>
  <c r="AS22" i="20"/>
  <c r="AU22" i="20" s="1"/>
  <c r="AS87" i="20"/>
  <c r="AU87" i="20" s="1"/>
  <c r="AW71" i="20"/>
  <c r="O70" i="16" s="1"/>
  <c r="H10" i="17" s="1"/>
  <c r="AT37" i="20"/>
  <c r="AV37" i="20" s="1"/>
  <c r="AW19" i="20"/>
  <c r="O18" i="16" s="1"/>
  <c r="AT75" i="23"/>
  <c r="AV75" i="23" s="1"/>
  <c r="AT50" i="23"/>
  <c r="AV50" i="23" s="1"/>
  <c r="AX38" i="23"/>
  <c r="R37" i="16" s="1"/>
  <c r="AS25" i="23"/>
  <c r="AU25" i="23" s="1"/>
  <c r="AW70" i="27"/>
  <c r="T69" i="16" s="1"/>
  <c r="AW59" i="27"/>
  <c r="T58" i="16" s="1"/>
  <c r="AW43" i="27"/>
  <c r="T42" i="16" s="1"/>
  <c r="AT62" i="28"/>
  <c r="AV62" i="28" s="1"/>
  <c r="AT60" i="28"/>
  <c r="AV60" i="28" s="1"/>
  <c r="AT15" i="28"/>
  <c r="AV15" i="28" s="1"/>
  <c r="AS87" i="30"/>
  <c r="AU87" i="30" s="1"/>
  <c r="AS53" i="30"/>
  <c r="AU53" i="30" s="1"/>
  <c r="AS40" i="30"/>
  <c r="AU40" i="30" s="1"/>
  <c r="AX55" i="30"/>
  <c r="Z54" i="16" s="1"/>
  <c r="AS33" i="30"/>
  <c r="AU33" i="30" s="1"/>
  <c r="AX35" i="30"/>
  <c r="Z34" i="16" s="1"/>
  <c r="AX33" i="30"/>
  <c r="Z32" i="16" s="1"/>
  <c r="AS39" i="30"/>
  <c r="AU39" i="30" s="1"/>
  <c r="AS77" i="30"/>
  <c r="AU77" i="30" s="1"/>
  <c r="AW80" i="31"/>
  <c r="AA79" i="16" s="1"/>
  <c r="AX49" i="31"/>
  <c r="AB48" i="16" s="1"/>
  <c r="AX28" i="31"/>
  <c r="AB27" i="16" s="1"/>
  <c r="AS15" i="31"/>
  <c r="AU15" i="31" s="1"/>
  <c r="AX10" i="31"/>
  <c r="AB9" i="16" s="1"/>
  <c r="AS63" i="20"/>
  <c r="AU63" i="20" s="1"/>
  <c r="AW44" i="20"/>
  <c r="O43" i="16" s="1"/>
  <c r="AT8" i="23"/>
  <c r="AV8" i="23" s="1"/>
  <c r="AW86" i="27"/>
  <c r="T85" i="16" s="1"/>
  <c r="AX46" i="27"/>
  <c r="U45" i="16" s="1"/>
  <c r="AW15" i="27"/>
  <c r="T14" i="16" s="1"/>
  <c r="AW11" i="27"/>
  <c r="T10" i="16" s="1"/>
  <c r="AX82" i="28"/>
  <c r="W81" i="16" s="1"/>
  <c r="AS41" i="28"/>
  <c r="AU41" i="28" s="1"/>
  <c r="AW33" i="28"/>
  <c r="V32" i="16" s="1"/>
  <c r="AW57" i="28"/>
  <c r="V56" i="16" s="1"/>
  <c r="AT85" i="30"/>
  <c r="AV85" i="30" s="1"/>
  <c r="AX65" i="30"/>
  <c r="Z64" i="16" s="1"/>
  <c r="AS81" i="20"/>
  <c r="AU81" i="20" s="1"/>
  <c r="AS14" i="20"/>
  <c r="AU14" i="20" s="1"/>
  <c r="AX66" i="27"/>
  <c r="U65" i="16" s="1"/>
  <c r="AW36" i="27"/>
  <c r="T35" i="16" s="1"/>
  <c r="AS84" i="20"/>
  <c r="AU84" i="20" s="1"/>
  <c r="AS70" i="20"/>
  <c r="AU70" i="20" s="1"/>
  <c r="AW17" i="20"/>
  <c r="O16" i="16" s="1"/>
  <c r="AX13" i="20"/>
  <c r="P12" i="16" s="1"/>
  <c r="AS26" i="20"/>
  <c r="AU26" i="20" s="1"/>
  <c r="AW34" i="20"/>
  <c r="O33" i="16" s="1"/>
  <c r="AS31" i="20"/>
  <c r="AU31" i="20" s="1"/>
  <c r="AW27" i="20"/>
  <c r="O26" i="16" s="1"/>
  <c r="AW48" i="20"/>
  <c r="O47" i="16" s="1"/>
  <c r="AS66" i="23"/>
  <c r="AU66" i="23" s="1"/>
  <c r="AS89" i="23"/>
  <c r="AU89" i="23" s="1"/>
  <c r="AS48" i="23"/>
  <c r="AU48" i="23" s="1"/>
  <c r="AX53" i="23"/>
  <c r="R52" i="16" s="1"/>
  <c r="AW47" i="23"/>
  <c r="Q46" i="16" s="1"/>
  <c r="AT42" i="23"/>
  <c r="AV42" i="23" s="1"/>
  <c r="AW32" i="23"/>
  <c r="Q31" i="16" s="1"/>
  <c r="AX81" i="27"/>
  <c r="U80" i="16" s="1"/>
  <c r="AW81" i="27"/>
  <c r="T80" i="16" s="1"/>
  <c r="AW84" i="27"/>
  <c r="T83" i="16" s="1"/>
  <c r="AW48" i="27"/>
  <c r="T47" i="16" s="1"/>
  <c r="AX44" i="27"/>
  <c r="U43" i="16" s="1"/>
  <c r="AW87" i="27"/>
  <c r="T86" i="16" s="1"/>
  <c r="AX27" i="27"/>
  <c r="U26" i="16" s="1"/>
  <c r="AX19" i="27"/>
  <c r="U18" i="16" s="1"/>
  <c r="AW35" i="27"/>
  <c r="T34" i="16" s="1"/>
  <c r="AX12" i="27"/>
  <c r="U11" i="16" s="1"/>
  <c r="AW9" i="27"/>
  <c r="T8" i="16" s="1"/>
  <c r="AS74" i="28"/>
  <c r="AU74" i="28" s="1"/>
  <c r="AT58" i="28"/>
  <c r="AV58" i="28" s="1"/>
  <c r="AT20" i="28"/>
  <c r="AV20" i="28" s="1"/>
  <c r="AS88" i="28"/>
  <c r="AU88" i="28" s="1"/>
  <c r="AT41" i="30"/>
  <c r="AV41" i="30" s="1"/>
  <c r="AT50" i="30"/>
  <c r="AV50" i="30" s="1"/>
  <c r="AT22" i="30"/>
  <c r="AV22" i="30" s="1"/>
  <c r="AT18" i="30"/>
  <c r="AV18" i="30" s="1"/>
  <c r="AT13" i="30"/>
  <c r="AV13" i="30" s="1"/>
  <c r="AW77" i="27"/>
  <c r="T76" i="16" s="1"/>
  <c r="AX70" i="20"/>
  <c r="P69" i="16" s="1"/>
  <c r="AW85" i="20"/>
  <c r="O84" i="16" s="1"/>
  <c r="AT64" i="20"/>
  <c r="AV64" i="20" s="1"/>
  <c r="AS46" i="20"/>
  <c r="AU46" i="20" s="1"/>
  <c r="AS16" i="20"/>
  <c r="AU16" i="20" s="1"/>
  <c r="AS11" i="20"/>
  <c r="AU11" i="20" s="1"/>
  <c r="AW43" i="20"/>
  <c r="O42" i="16" s="1"/>
  <c r="AT62" i="23"/>
  <c r="AV62" i="23" s="1"/>
  <c r="AS81" i="23"/>
  <c r="AU81" i="23" s="1"/>
  <c r="AW67" i="23"/>
  <c r="Q66" i="16" s="1"/>
  <c r="J10" i="17" s="1"/>
  <c r="AX34" i="23"/>
  <c r="R33" i="16" s="1"/>
  <c r="AX82" i="27"/>
  <c r="U81" i="16" s="1"/>
  <c r="AW63" i="27"/>
  <c r="T62" i="16" s="1"/>
  <c r="AW91" i="27"/>
  <c r="T90" i="16" s="1"/>
  <c r="AW30" i="27"/>
  <c r="T29" i="16" s="1"/>
  <c r="AX22" i="27"/>
  <c r="U21" i="16" s="1"/>
  <c r="AW40" i="27"/>
  <c r="T39" i="16" s="1"/>
  <c r="AW16" i="27"/>
  <c r="T15" i="16" s="1"/>
  <c r="AW66" i="27"/>
  <c r="T65" i="16" s="1"/>
  <c r="AX16" i="28"/>
  <c r="W15" i="16" s="1"/>
  <c r="AS77" i="20"/>
  <c r="AU77" i="20" s="1"/>
  <c r="AW40" i="20"/>
  <c r="O39" i="16" s="1"/>
  <c r="AS59" i="20"/>
  <c r="AU59" i="20" s="1"/>
  <c r="AX74" i="27"/>
  <c r="U73" i="16" s="1"/>
  <c r="AX89" i="27"/>
  <c r="U88" i="16" s="1"/>
  <c r="AX58" i="27"/>
  <c r="U57" i="16" s="1"/>
  <c r="AX7" i="27"/>
  <c r="U6" i="16" s="1"/>
  <c r="AW20" i="20"/>
  <c r="O19" i="16" s="1"/>
  <c r="AX7" i="23"/>
  <c r="R6" i="16" s="1"/>
  <c r="AT78" i="20"/>
  <c r="AV78" i="20" s="1"/>
  <c r="AS89" i="20"/>
  <c r="AU89" i="20" s="1"/>
  <c r="AW56" i="20"/>
  <c r="O55" i="16" s="1"/>
  <c r="AS76" i="20"/>
  <c r="AU76" i="20" s="1"/>
  <c r="AS68" i="20"/>
  <c r="AU68" i="20" s="1"/>
  <c r="AS55" i="20"/>
  <c r="AU55" i="20" s="1"/>
  <c r="AS69" i="20"/>
  <c r="AU69" i="20" s="1"/>
  <c r="AS30" i="20"/>
  <c r="AU30" i="20" s="1"/>
  <c r="AW51" i="20"/>
  <c r="O50" i="16" s="1"/>
  <c r="AS70" i="23"/>
  <c r="AU70" i="23" s="1"/>
  <c r="AT85" i="23"/>
  <c r="AV85" i="23" s="1"/>
  <c r="AS71" i="23"/>
  <c r="AU71" i="23" s="1"/>
  <c r="AW75" i="23"/>
  <c r="Q74" i="16" s="1"/>
  <c r="AS79" i="23"/>
  <c r="AU79" i="23" s="1"/>
  <c r="AT60" i="23"/>
  <c r="AV60" i="23" s="1"/>
  <c r="AS31" i="23"/>
  <c r="AU31" i="23" s="1"/>
  <c r="AX23" i="23"/>
  <c r="R22" i="16" s="1"/>
  <c r="AX15" i="23"/>
  <c r="R14" i="16" s="1"/>
  <c r="AS17" i="23"/>
  <c r="AU17" i="23" s="1"/>
  <c r="AX86" i="27"/>
  <c r="U85" i="16" s="1"/>
  <c r="AX78" i="27"/>
  <c r="U77" i="16" s="1"/>
  <c r="AX54" i="27"/>
  <c r="U53" i="16" s="1"/>
  <c r="AX40" i="27"/>
  <c r="U39" i="16" s="1"/>
  <c r="AX38" i="27"/>
  <c r="U37" i="16" s="1"/>
  <c r="AX39" i="27"/>
  <c r="U38" i="16" s="1"/>
  <c r="AX73" i="23"/>
  <c r="R72" i="16" s="1"/>
  <c r="AX49" i="23"/>
  <c r="R48" i="16" s="1"/>
  <c r="AS35" i="23"/>
  <c r="AU35" i="23" s="1"/>
  <c r="AX48" i="23"/>
  <c r="R47" i="16" s="1"/>
  <c r="AS62" i="23"/>
  <c r="AU62" i="23" s="1"/>
  <c r="AW28" i="23"/>
  <c r="Q27" i="16" s="1"/>
  <c r="AS20" i="23"/>
  <c r="AU20" i="23" s="1"/>
  <c r="AX73" i="27"/>
  <c r="U72" i="16" s="1"/>
  <c r="AX90" i="27"/>
  <c r="U89" i="16" s="1"/>
  <c r="AX36" i="27"/>
  <c r="U35" i="16" s="1"/>
  <c r="AT23" i="20"/>
  <c r="AV23" i="20" s="1"/>
  <c r="AT34" i="20"/>
  <c r="AV34" i="20" s="1"/>
  <c r="AT7" i="20"/>
  <c r="AV7" i="20" s="1"/>
  <c r="AX60" i="20"/>
  <c r="P59" i="16" s="1"/>
  <c r="AT6" i="20"/>
  <c r="AV6" i="20" s="1"/>
  <c r="AT86" i="20"/>
  <c r="AV86" i="20" s="1"/>
  <c r="AX74" i="20"/>
  <c r="P73" i="16" s="1"/>
  <c r="AX30" i="20"/>
  <c r="P29" i="16" s="1"/>
  <c r="AT45" i="20"/>
  <c r="AV45" i="20" s="1"/>
  <c r="AT26" i="20"/>
  <c r="AV26" i="20" s="1"/>
  <c r="AT63" i="20"/>
  <c r="AV63" i="20" s="1"/>
  <c r="AT22" i="20"/>
  <c r="AV22" i="20" s="1"/>
  <c r="AT10" i="20"/>
  <c r="AV10" i="20" s="1"/>
  <c r="AT41" i="20"/>
  <c r="AV41" i="20" s="1"/>
  <c r="AT11" i="20"/>
  <c r="AV11" i="20" s="1"/>
  <c r="AX33" i="20"/>
  <c r="P32" i="16" s="1"/>
  <c r="AW39" i="33"/>
  <c r="AC38" i="16" s="1"/>
  <c r="AS85" i="33"/>
  <c r="AU85" i="33" s="1"/>
  <c r="AS37" i="33"/>
  <c r="AU37" i="33" s="1"/>
  <c r="AW67" i="33"/>
  <c r="AC66" i="16" s="1"/>
  <c r="AW13" i="33"/>
  <c r="AC12" i="16" s="1"/>
  <c r="AT52" i="20"/>
  <c r="AV52" i="20" s="1"/>
  <c r="AS69" i="33"/>
  <c r="AU69" i="33" s="1"/>
  <c r="AW71" i="33"/>
  <c r="AC70" i="16" s="1"/>
  <c r="AS38" i="33"/>
  <c r="AU38" i="33" s="1"/>
  <c r="AW73" i="33"/>
  <c r="AC72" i="16" s="1"/>
  <c r="AW65" i="33"/>
  <c r="AC64" i="16" s="1"/>
  <c r="AW45" i="33"/>
  <c r="AC44" i="16" s="1"/>
  <c r="AW61" i="33"/>
  <c r="AC60" i="16" s="1"/>
  <c r="AW79" i="33"/>
  <c r="AC78" i="16" s="1"/>
  <c r="AS75" i="33"/>
  <c r="AU75" i="33" s="1"/>
  <c r="AW52" i="33"/>
  <c r="AC51" i="16" s="1"/>
  <c r="AW84" i="33"/>
  <c r="AC83" i="16" s="1"/>
  <c r="AS78" i="33"/>
  <c r="AU78" i="33" s="1"/>
  <c r="AW74" i="33"/>
  <c r="AC73" i="16" s="1"/>
  <c r="AS74" i="33"/>
  <c r="AU74" i="33" s="1"/>
  <c r="AW70" i="33"/>
  <c r="AC69" i="16" s="1"/>
  <c r="AS70" i="33"/>
  <c r="AU70" i="33" s="1"/>
  <c r="AW81" i="33"/>
  <c r="AC80" i="16" s="1"/>
  <c r="AW66" i="33"/>
  <c r="AC65" i="16" s="1"/>
  <c r="AS66" i="33"/>
  <c r="AU66" i="33" s="1"/>
  <c r="AW90" i="33"/>
  <c r="AC89" i="16" s="1"/>
  <c r="AS90" i="33"/>
  <c r="AU90" i="33" s="1"/>
  <c r="AS80" i="33"/>
  <c r="AU80" i="33" s="1"/>
  <c r="AW80" i="33"/>
  <c r="AC79" i="16" s="1"/>
  <c r="AW36" i="33"/>
  <c r="AC35" i="16" s="1"/>
  <c r="AS36" i="33"/>
  <c r="AU36" i="33" s="1"/>
  <c r="AS20" i="33"/>
  <c r="AU20" i="33" s="1"/>
  <c r="AW20" i="33"/>
  <c r="AC19" i="16" s="1"/>
  <c r="AS89" i="33"/>
  <c r="AU89" i="33" s="1"/>
  <c r="AW89" i="33"/>
  <c r="AC88" i="16" s="1"/>
  <c r="AS60" i="33"/>
  <c r="AU60" i="33" s="1"/>
  <c r="AW60" i="33"/>
  <c r="AC59" i="16" s="1"/>
  <c r="AS64" i="33"/>
  <c r="AU64" i="33" s="1"/>
  <c r="AW64" i="33"/>
  <c r="AC63" i="16" s="1"/>
  <c r="AS32" i="33"/>
  <c r="AU32" i="33" s="1"/>
  <c r="AW32" i="33"/>
  <c r="AC31" i="16" s="1"/>
  <c r="AS88" i="33"/>
  <c r="AU88" i="33" s="1"/>
  <c r="AW88" i="33"/>
  <c r="AC87" i="16" s="1"/>
  <c r="AS68" i="33"/>
  <c r="AU68" i="33" s="1"/>
  <c r="AW68" i="33"/>
  <c r="AC67" i="16" s="1"/>
  <c r="AS28" i="33"/>
  <c r="AU28" i="33" s="1"/>
  <c r="AW28" i="33"/>
  <c r="AC27" i="16" s="1"/>
  <c r="AS12" i="33"/>
  <c r="AU12" i="33" s="1"/>
  <c r="AW12" i="33"/>
  <c r="AC11" i="16" s="1"/>
  <c r="AS92" i="33"/>
  <c r="AU92" i="33" s="1"/>
  <c r="AW92" i="33"/>
  <c r="AC91" i="16" s="1"/>
  <c r="AS76" i="33"/>
  <c r="AU76" i="33" s="1"/>
  <c r="AW76" i="33"/>
  <c r="AC75" i="16" s="1"/>
  <c r="AW54" i="33"/>
  <c r="AC53" i="16" s="1"/>
  <c r="AS54" i="33"/>
  <c r="AU54" i="33" s="1"/>
  <c r="AW58" i="33"/>
  <c r="AC57" i="16" s="1"/>
  <c r="AS58" i="33"/>
  <c r="AU58" i="33" s="1"/>
  <c r="AW82" i="33"/>
  <c r="AC81" i="16" s="1"/>
  <c r="AS82" i="33"/>
  <c r="AU82" i="33" s="1"/>
  <c r="AS16" i="33"/>
  <c r="AU16" i="33" s="1"/>
  <c r="AW16" i="33"/>
  <c r="AC15" i="16" s="1"/>
  <c r="AW86" i="33"/>
  <c r="AC85" i="16" s="1"/>
  <c r="AS86" i="33"/>
  <c r="AU86" i="33" s="1"/>
  <c r="AS72" i="33"/>
  <c r="AU72" i="33" s="1"/>
  <c r="AW72" i="33"/>
  <c r="AC71" i="16" s="1"/>
  <c r="AS24" i="33"/>
  <c r="AU24" i="33" s="1"/>
  <c r="AW24" i="33"/>
  <c r="AC23" i="16" s="1"/>
  <c r="AS8" i="33"/>
  <c r="AU8" i="33" s="1"/>
  <c r="AW8" i="33"/>
  <c r="AC7" i="16" s="1"/>
  <c r="AT45" i="31"/>
  <c r="AV45" i="31" s="1"/>
  <c r="AT51" i="31"/>
  <c r="AV51" i="31" s="1"/>
  <c r="AS45" i="31"/>
  <c r="AU45" i="31" s="1"/>
  <c r="AW23" i="31"/>
  <c r="AA22" i="16" s="1"/>
  <c r="AW19" i="31"/>
  <c r="AA18" i="16" s="1"/>
  <c r="AT70" i="31"/>
  <c r="AV70" i="31" s="1"/>
  <c r="AS60" i="31"/>
  <c r="AU60" i="31" s="1"/>
  <c r="AW54" i="31"/>
  <c r="AA53" i="16" s="1"/>
  <c r="AT55" i="31"/>
  <c r="AV55" i="31" s="1"/>
  <c r="AT41" i="31"/>
  <c r="AV41" i="31" s="1"/>
  <c r="AT92" i="31"/>
  <c r="AV92" i="31" s="1"/>
  <c r="AS73" i="31"/>
  <c r="AU73" i="31" s="1"/>
  <c r="AX71" i="31"/>
  <c r="AB70" i="16" s="1"/>
  <c r="AT78" i="31"/>
  <c r="AV78" i="31" s="1"/>
  <c r="AT19" i="31"/>
  <c r="AV19" i="31" s="1"/>
  <c r="AS84" i="31"/>
  <c r="AU84" i="31" s="1"/>
  <c r="AS72" i="31"/>
  <c r="AU72" i="31" s="1"/>
  <c r="AT73" i="31"/>
  <c r="AV73" i="31" s="1"/>
  <c r="AT74" i="31"/>
  <c r="AV74" i="31" s="1"/>
  <c r="AS28" i="31"/>
  <c r="AU28" i="31" s="1"/>
  <c r="AT88" i="31"/>
  <c r="AV88" i="31" s="1"/>
  <c r="AT69" i="31"/>
  <c r="AV69" i="31" s="1"/>
  <c r="AX54" i="31"/>
  <c r="AB53" i="16" s="1"/>
  <c r="AS70" i="31"/>
  <c r="AU70" i="31" s="1"/>
  <c r="AT80" i="31"/>
  <c r="AV80" i="31" s="1"/>
  <c r="AT91" i="31"/>
  <c r="AV91" i="31" s="1"/>
  <c r="AT83" i="31"/>
  <c r="AV83" i="31" s="1"/>
  <c r="AS67" i="31"/>
  <c r="AU67" i="31" s="1"/>
  <c r="AT79" i="31"/>
  <c r="AV79" i="31" s="1"/>
  <c r="AS76" i="31"/>
  <c r="AU76" i="31" s="1"/>
  <c r="AT76" i="31"/>
  <c r="AV76" i="31" s="1"/>
  <c r="AS69" i="31"/>
  <c r="AU69" i="31" s="1"/>
  <c r="AT82" i="31"/>
  <c r="AV82" i="31" s="1"/>
  <c r="AS27" i="31"/>
  <c r="AU27" i="31" s="1"/>
  <c r="AW89" i="31"/>
  <c r="AA88" i="16" s="1"/>
  <c r="AS89" i="31"/>
  <c r="AU89" i="31" s="1"/>
  <c r="AW81" i="31"/>
  <c r="AA80" i="16" s="1"/>
  <c r="AS81" i="31"/>
  <c r="AU81" i="31" s="1"/>
  <c r="AX72" i="31"/>
  <c r="AB71" i="16" s="1"/>
  <c r="AT72" i="31"/>
  <c r="AV72" i="31" s="1"/>
  <c r="AX85" i="31"/>
  <c r="AB84" i="16" s="1"/>
  <c r="AT85" i="31"/>
  <c r="AV85" i="31" s="1"/>
  <c r="AX58" i="31"/>
  <c r="AB57" i="16" s="1"/>
  <c r="AT58" i="31"/>
  <c r="AV58" i="31" s="1"/>
  <c r="AX47" i="31"/>
  <c r="AB46" i="16" s="1"/>
  <c r="AT47" i="31"/>
  <c r="AV47" i="31" s="1"/>
  <c r="AX39" i="31"/>
  <c r="AB38" i="16" s="1"/>
  <c r="AT39" i="31"/>
  <c r="AV39" i="31" s="1"/>
  <c r="AX31" i="31"/>
  <c r="AB30" i="16" s="1"/>
  <c r="AT31" i="31"/>
  <c r="AV31" i="31" s="1"/>
  <c r="AX46" i="31"/>
  <c r="AB45" i="16" s="1"/>
  <c r="AT46" i="31"/>
  <c r="AV46" i="31" s="1"/>
  <c r="AX38" i="31"/>
  <c r="AB37" i="16" s="1"/>
  <c r="AT38" i="31"/>
  <c r="AV38" i="31" s="1"/>
  <c r="AW30" i="31"/>
  <c r="AA29" i="16" s="1"/>
  <c r="AS30" i="31"/>
  <c r="AU30" i="31" s="1"/>
  <c r="AX25" i="31"/>
  <c r="AB24" i="16" s="1"/>
  <c r="AT25" i="31"/>
  <c r="AV25" i="31" s="1"/>
  <c r="AW18" i="31"/>
  <c r="AA17" i="16" s="1"/>
  <c r="AS18" i="31"/>
  <c r="AU18" i="31" s="1"/>
  <c r="AW10" i="31"/>
  <c r="AA9" i="16" s="1"/>
  <c r="AS10" i="31"/>
  <c r="AU10" i="31" s="1"/>
  <c r="AW24" i="31"/>
  <c r="AA23" i="16" s="1"/>
  <c r="AS24" i="31"/>
  <c r="AU24" i="31" s="1"/>
  <c r="AX16" i="31"/>
  <c r="AB15" i="16" s="1"/>
  <c r="AT16" i="31"/>
  <c r="AV16" i="31" s="1"/>
  <c r="AX8" i="31"/>
  <c r="AB7" i="16" s="1"/>
  <c r="AT8" i="31"/>
  <c r="AV8" i="31" s="1"/>
  <c r="AW86" i="31"/>
  <c r="AA85" i="16" s="1"/>
  <c r="AS86" i="31"/>
  <c r="AU86" i="31" s="1"/>
  <c r="AW78" i="31"/>
  <c r="AA77" i="16" s="1"/>
  <c r="AS78" i="31"/>
  <c r="AU78" i="31" s="1"/>
  <c r="AX68" i="31"/>
  <c r="AB67" i="16" s="1"/>
  <c r="AT68" i="31"/>
  <c r="AV68" i="31" s="1"/>
  <c r="AW63" i="31"/>
  <c r="AA62" i="16" s="1"/>
  <c r="AS63" i="31"/>
  <c r="AU63" i="31" s="1"/>
  <c r="AT57" i="31"/>
  <c r="AV57" i="31" s="1"/>
  <c r="AX57" i="31"/>
  <c r="AB56" i="16" s="1"/>
  <c r="AS65" i="31"/>
  <c r="AU65" i="31" s="1"/>
  <c r="AW65" i="31"/>
  <c r="AA64" i="16" s="1"/>
  <c r="AW44" i="31"/>
  <c r="AA43" i="16" s="1"/>
  <c r="AS44" i="31"/>
  <c r="AU44" i="31" s="1"/>
  <c r="AW36" i="31"/>
  <c r="AA35" i="16" s="1"/>
  <c r="AS36" i="31"/>
  <c r="AU36" i="31" s="1"/>
  <c r="AX29" i="31"/>
  <c r="AB28" i="16" s="1"/>
  <c r="AT29" i="31"/>
  <c r="AV29" i="31" s="1"/>
  <c r="AW43" i="31"/>
  <c r="AA42" i="16" s="1"/>
  <c r="AS43" i="31"/>
  <c r="AU43" i="31" s="1"/>
  <c r="AW35" i="31"/>
  <c r="AA34" i="16" s="1"/>
  <c r="AS35" i="31"/>
  <c r="AU35" i="31" s="1"/>
  <c r="AW29" i="31"/>
  <c r="AA28" i="16" s="1"/>
  <c r="AS29" i="31"/>
  <c r="AU29" i="31" s="1"/>
  <c r="AX23" i="31"/>
  <c r="AB22" i="16" s="1"/>
  <c r="AT23" i="31"/>
  <c r="AV23" i="31" s="1"/>
  <c r="AX17" i="31"/>
  <c r="AB16" i="16" s="1"/>
  <c r="AT17" i="31"/>
  <c r="AV17" i="31" s="1"/>
  <c r="AX9" i="31"/>
  <c r="AB8" i="16" s="1"/>
  <c r="AT9" i="31"/>
  <c r="AV9" i="31" s="1"/>
  <c r="AW21" i="31"/>
  <c r="AA20" i="16" s="1"/>
  <c r="AS21" i="31"/>
  <c r="AU21" i="31" s="1"/>
  <c r="AW13" i="31"/>
  <c r="AA12" i="16" s="1"/>
  <c r="AS13" i="31"/>
  <c r="AU13" i="31" s="1"/>
  <c r="AW5" i="31"/>
  <c r="AS5" i="31"/>
  <c r="AU5" i="31" s="1"/>
  <c r="AW85" i="31"/>
  <c r="AA84" i="16" s="1"/>
  <c r="AS85" i="31"/>
  <c r="AU85" i="31" s="1"/>
  <c r="AW77" i="31"/>
  <c r="AA76" i="16" s="1"/>
  <c r="AS77" i="31"/>
  <c r="AU77" i="31" s="1"/>
  <c r="AX62" i="31"/>
  <c r="AB61" i="16" s="1"/>
  <c r="AT62" i="31"/>
  <c r="AV62" i="31" s="1"/>
  <c r="AX65" i="31"/>
  <c r="AB64" i="16" s="1"/>
  <c r="AT65" i="31"/>
  <c r="AV65" i="31" s="1"/>
  <c r="AW59" i="31"/>
  <c r="AA58" i="16" s="1"/>
  <c r="AS59" i="31"/>
  <c r="AU59" i="31" s="1"/>
  <c r="AW55" i="31"/>
  <c r="AA54" i="16" s="1"/>
  <c r="AS55" i="31"/>
  <c r="AU55" i="31" s="1"/>
  <c r="AW52" i="31"/>
  <c r="AA51" i="16" s="1"/>
  <c r="AS52" i="31"/>
  <c r="AU52" i="31" s="1"/>
  <c r="AX43" i="31"/>
  <c r="AB42" i="16" s="1"/>
  <c r="AT43" i="31"/>
  <c r="AV43" i="31" s="1"/>
  <c r="AX35" i="31"/>
  <c r="AB34" i="16" s="1"/>
  <c r="AT35" i="31"/>
  <c r="AV35" i="31" s="1"/>
  <c r="AS26" i="31"/>
  <c r="AU26" i="31" s="1"/>
  <c r="AW26" i="31"/>
  <c r="AA25" i="16" s="1"/>
  <c r="AS50" i="31"/>
  <c r="AU50" i="31" s="1"/>
  <c r="AW50" i="31"/>
  <c r="AA49" i="16" s="1"/>
  <c r="AX42" i="31"/>
  <c r="AB41" i="16" s="1"/>
  <c r="AT42" i="31"/>
  <c r="AV42" i="31" s="1"/>
  <c r="AX34" i="31"/>
  <c r="AB33" i="16" s="1"/>
  <c r="AT34" i="31"/>
  <c r="AV34" i="31" s="1"/>
  <c r="AW22" i="31"/>
  <c r="AA21" i="16" s="1"/>
  <c r="AS22" i="31"/>
  <c r="AU22" i="31" s="1"/>
  <c r="AW14" i="31"/>
  <c r="AA13" i="16" s="1"/>
  <c r="AS14" i="31"/>
  <c r="AU14" i="31" s="1"/>
  <c r="AW6" i="31"/>
  <c r="AA5" i="16" s="1"/>
  <c r="AS6" i="31"/>
  <c r="AU6" i="31" s="1"/>
  <c r="AX20" i="31"/>
  <c r="AB19" i="16" s="1"/>
  <c r="AT20" i="31"/>
  <c r="AV20" i="31" s="1"/>
  <c r="AX12" i="31"/>
  <c r="AB11" i="16" s="1"/>
  <c r="AT12" i="31"/>
  <c r="AV12" i="31" s="1"/>
  <c r="AW90" i="31"/>
  <c r="AA89" i="16" s="1"/>
  <c r="AS90" i="31"/>
  <c r="AU90" i="31" s="1"/>
  <c r="AW82" i="31"/>
  <c r="AA81" i="16" s="1"/>
  <c r="AS82" i="31"/>
  <c r="AU82" i="31" s="1"/>
  <c r="AW74" i="31"/>
  <c r="AA73" i="16" s="1"/>
  <c r="T11" i="17" s="1"/>
  <c r="AS74" i="31"/>
  <c r="AU74" i="31" s="1"/>
  <c r="AX89" i="31"/>
  <c r="AB88" i="16" s="1"/>
  <c r="AT89" i="31"/>
  <c r="AV89" i="31" s="1"/>
  <c r="AT61" i="31"/>
  <c r="AV61" i="31" s="1"/>
  <c r="AX61" i="31"/>
  <c r="AB60" i="16" s="1"/>
  <c r="AW62" i="31"/>
  <c r="AA61" i="16" s="1"/>
  <c r="AS62" i="31"/>
  <c r="AU62" i="31" s="1"/>
  <c r="AS58" i="31"/>
  <c r="AU58" i="31" s="1"/>
  <c r="AW58" i="31"/>
  <c r="AA57" i="16" s="1"/>
  <c r="AW48" i="31"/>
  <c r="AA47" i="16" s="1"/>
  <c r="AS48" i="31"/>
  <c r="AU48" i="31" s="1"/>
  <c r="AW40" i="31"/>
  <c r="AA39" i="16" s="1"/>
  <c r="AS40" i="31"/>
  <c r="AU40" i="31" s="1"/>
  <c r="AW32" i="31"/>
  <c r="AA31" i="16" s="1"/>
  <c r="AS32" i="31"/>
  <c r="AU32" i="31" s="1"/>
  <c r="AW47" i="31"/>
  <c r="AA46" i="16" s="1"/>
  <c r="AS47" i="31"/>
  <c r="AU47" i="31" s="1"/>
  <c r="AW39" i="31"/>
  <c r="AA38" i="16" s="1"/>
  <c r="AS39" i="31"/>
  <c r="AU39" i="31" s="1"/>
  <c r="AW31" i="31"/>
  <c r="AA30" i="16" s="1"/>
  <c r="AS31" i="31"/>
  <c r="AU31" i="31" s="1"/>
  <c r="AX21" i="31"/>
  <c r="AB20" i="16" s="1"/>
  <c r="AT21" i="31"/>
  <c r="AV21" i="31" s="1"/>
  <c r="AX13" i="31"/>
  <c r="AB12" i="16" s="1"/>
  <c r="AT13" i="31"/>
  <c r="AV13" i="31" s="1"/>
  <c r="AX5" i="31"/>
  <c r="AT5" i="31"/>
  <c r="AV5" i="31" s="1"/>
  <c r="AW17" i="31"/>
  <c r="AA16" i="16" s="1"/>
  <c r="AS17" i="31"/>
  <c r="AU17" i="31" s="1"/>
  <c r="AW9" i="31"/>
  <c r="AA8" i="16" s="1"/>
  <c r="AS9" i="31"/>
  <c r="AU9" i="31" s="1"/>
  <c r="AT66" i="30"/>
  <c r="AV66" i="30" s="1"/>
  <c r="AS68" i="30"/>
  <c r="AU68" i="30" s="1"/>
  <c r="AS50" i="30"/>
  <c r="AU50" i="30" s="1"/>
  <c r="AS35" i="30"/>
  <c r="AU35" i="30" s="1"/>
  <c r="AS7" i="30"/>
  <c r="AU7" i="30" s="1"/>
  <c r="AS44" i="30"/>
  <c r="AU44" i="30" s="1"/>
  <c r="AS14" i="30"/>
  <c r="AU14" i="30" s="1"/>
  <c r="AS10" i="30"/>
  <c r="AU10" i="30" s="1"/>
  <c r="AX87" i="30"/>
  <c r="Z86" i="16" s="1"/>
  <c r="AS73" i="30"/>
  <c r="AU73" i="30" s="1"/>
  <c r="AT5" i="30"/>
  <c r="AV5" i="30" s="1"/>
  <c r="AS52" i="30"/>
  <c r="AU52" i="30" s="1"/>
  <c r="AS23" i="30"/>
  <c r="AU23" i="30" s="1"/>
  <c r="AW30" i="30"/>
  <c r="Y29" i="16" s="1"/>
  <c r="AS89" i="30"/>
  <c r="AU89" i="30" s="1"/>
  <c r="AS90" i="30"/>
  <c r="AU90" i="30" s="1"/>
  <c r="AS41" i="30"/>
  <c r="AU41" i="30" s="1"/>
  <c r="AW69" i="30"/>
  <c r="Y68" i="16" s="1"/>
  <c r="AS69" i="30"/>
  <c r="AU69" i="30" s="1"/>
  <c r="AX39" i="30"/>
  <c r="Z38" i="16" s="1"/>
  <c r="AT39" i="30"/>
  <c r="AV39" i="30" s="1"/>
  <c r="AW54" i="30"/>
  <c r="Y53" i="16" s="1"/>
  <c r="AS54" i="30"/>
  <c r="AU54" i="30" s="1"/>
  <c r="AW62" i="30"/>
  <c r="Y61" i="16" s="1"/>
  <c r="AS62" i="30"/>
  <c r="AU62" i="30" s="1"/>
  <c r="AX88" i="30"/>
  <c r="Z87" i="16" s="1"/>
  <c r="AT88" i="30"/>
  <c r="AV88" i="30" s="1"/>
  <c r="AX72" i="30"/>
  <c r="Z71" i="16" s="1"/>
  <c r="AT72" i="30"/>
  <c r="AV72" i="30" s="1"/>
  <c r="AT79" i="30"/>
  <c r="AV79" i="30" s="1"/>
  <c r="AX79" i="30"/>
  <c r="Z78" i="16" s="1"/>
  <c r="AW78" i="30"/>
  <c r="Y77" i="16" s="1"/>
  <c r="AS78" i="30"/>
  <c r="AU78" i="30" s="1"/>
  <c r="AX69" i="30"/>
  <c r="Z68" i="16" s="1"/>
  <c r="AT69" i="30"/>
  <c r="AV69" i="30" s="1"/>
  <c r="AT91" i="30"/>
  <c r="AV91" i="30" s="1"/>
  <c r="AX91" i="30"/>
  <c r="Z90" i="16" s="1"/>
  <c r="AX36" i="30"/>
  <c r="Z35" i="16" s="1"/>
  <c r="AT36" i="30"/>
  <c r="AV36" i="30" s="1"/>
  <c r="AT64" i="30"/>
  <c r="AV64" i="30" s="1"/>
  <c r="AX64" i="30"/>
  <c r="Z63" i="16" s="1"/>
  <c r="AX52" i="30"/>
  <c r="Z51" i="16" s="1"/>
  <c r="AT52" i="30"/>
  <c r="AV52" i="30" s="1"/>
  <c r="AX44" i="30"/>
  <c r="Z43" i="16" s="1"/>
  <c r="AT44" i="30"/>
  <c r="AV44" i="30" s="1"/>
  <c r="AW29" i="30"/>
  <c r="Y28" i="16" s="1"/>
  <c r="AS29" i="30"/>
  <c r="AU29" i="30" s="1"/>
  <c r="AW21" i="30"/>
  <c r="Y20" i="16" s="1"/>
  <c r="AS21" i="30"/>
  <c r="AU21" i="30" s="1"/>
  <c r="AW13" i="30"/>
  <c r="Y12" i="16" s="1"/>
  <c r="AS13" i="30"/>
  <c r="AU13" i="30" s="1"/>
  <c r="AW5" i="30"/>
  <c r="AS5" i="30"/>
  <c r="AU5" i="30" s="1"/>
  <c r="AW28" i="30"/>
  <c r="Y27" i="16" s="1"/>
  <c r="AS28" i="30"/>
  <c r="AU28" i="30" s="1"/>
  <c r="AW20" i="30"/>
  <c r="Y19" i="16" s="1"/>
  <c r="AS20" i="30"/>
  <c r="AU20" i="30" s="1"/>
  <c r="AW12" i="30"/>
  <c r="Y11" i="16" s="1"/>
  <c r="AS12" i="30"/>
  <c r="AU12" i="30" s="1"/>
  <c r="AX84" i="30"/>
  <c r="Z83" i="16" s="1"/>
  <c r="AT84" i="30"/>
  <c r="AV84" i="30" s="1"/>
  <c r="AX68" i="30"/>
  <c r="Z67" i="16" s="1"/>
  <c r="AT68" i="30"/>
  <c r="AV68" i="30" s="1"/>
  <c r="AT83" i="30"/>
  <c r="AV83" i="30" s="1"/>
  <c r="AX83" i="30"/>
  <c r="Z82" i="16" s="1"/>
  <c r="AT67" i="30"/>
  <c r="AV67" i="30" s="1"/>
  <c r="AX67" i="30"/>
  <c r="Z66" i="16" s="1"/>
  <c r="AW82" i="30"/>
  <c r="Y81" i="16" s="1"/>
  <c r="AS82" i="30"/>
  <c r="AU82" i="30" s="1"/>
  <c r="AX77" i="30"/>
  <c r="Z76" i="16" s="1"/>
  <c r="AT77" i="30"/>
  <c r="AV77" i="30" s="1"/>
  <c r="AW66" i="30"/>
  <c r="Y65" i="16" s="1"/>
  <c r="AS66" i="30"/>
  <c r="AU66" i="30" s="1"/>
  <c r="AW85" i="30"/>
  <c r="Y84" i="16" s="1"/>
  <c r="AS85" i="30"/>
  <c r="AU85" i="30" s="1"/>
  <c r="AX58" i="30"/>
  <c r="Z57" i="16" s="1"/>
  <c r="AT58" i="30"/>
  <c r="AV58" i="30" s="1"/>
  <c r="AX32" i="30"/>
  <c r="Z31" i="16" s="1"/>
  <c r="AT32" i="30"/>
  <c r="AV32" i="30" s="1"/>
  <c r="AX51" i="30"/>
  <c r="Z50" i="16" s="1"/>
  <c r="AT51" i="30"/>
  <c r="AV51" i="30" s="1"/>
  <c r="AX43" i="30"/>
  <c r="Z42" i="16" s="1"/>
  <c r="AT43" i="30"/>
  <c r="AV43" i="30" s="1"/>
  <c r="AX28" i="30"/>
  <c r="Z27" i="16" s="1"/>
  <c r="AT28" i="30"/>
  <c r="AV28" i="30" s="1"/>
  <c r="AX20" i="30"/>
  <c r="Z19" i="16" s="1"/>
  <c r="AT20" i="30"/>
  <c r="AV20" i="30" s="1"/>
  <c r="AX12" i="30"/>
  <c r="Z11" i="16" s="1"/>
  <c r="AT12" i="30"/>
  <c r="AV12" i="30" s="1"/>
  <c r="AX27" i="30"/>
  <c r="Z26" i="16" s="1"/>
  <c r="AT27" i="30"/>
  <c r="AV27" i="30" s="1"/>
  <c r="AX19" i="30"/>
  <c r="Z18" i="16" s="1"/>
  <c r="AT19" i="30"/>
  <c r="AV19" i="30" s="1"/>
  <c r="AX11" i="30"/>
  <c r="Z10" i="16" s="1"/>
  <c r="AT11" i="30"/>
  <c r="AV11" i="30" s="1"/>
  <c r="AX80" i="30"/>
  <c r="Z79" i="16" s="1"/>
  <c r="AT80" i="30"/>
  <c r="AV80" i="30" s="1"/>
  <c r="AT71" i="30"/>
  <c r="AV71" i="30" s="1"/>
  <c r="AX71" i="30"/>
  <c r="Z70" i="16" s="1"/>
  <c r="AX73" i="30"/>
  <c r="Z72" i="16" s="1"/>
  <c r="AT73" i="30"/>
  <c r="AV73" i="30" s="1"/>
  <c r="AX61" i="30"/>
  <c r="Z60" i="16" s="1"/>
  <c r="AT61" i="30"/>
  <c r="AV61" i="30" s="1"/>
  <c r="AW81" i="30"/>
  <c r="Y80" i="16" s="1"/>
  <c r="AS81" i="30"/>
  <c r="AU81" i="30" s="1"/>
  <c r="AT56" i="30"/>
  <c r="AV56" i="30" s="1"/>
  <c r="AX56" i="30"/>
  <c r="Z55" i="16" s="1"/>
  <c r="AW75" i="30"/>
  <c r="Y74" i="16" s="1"/>
  <c r="AS75" i="30"/>
  <c r="AU75" i="30" s="1"/>
  <c r="AW56" i="30"/>
  <c r="Y55" i="16" s="1"/>
  <c r="AS56" i="30"/>
  <c r="AU56" i="30" s="1"/>
  <c r="AX48" i="30"/>
  <c r="Z47" i="16" s="1"/>
  <c r="AT48" i="30"/>
  <c r="AV48" i="30" s="1"/>
  <c r="AX40" i="30"/>
  <c r="Z39" i="16" s="1"/>
  <c r="AT40" i="30"/>
  <c r="AV40" i="30" s="1"/>
  <c r="AW25" i="30"/>
  <c r="Y24" i="16" s="1"/>
  <c r="AS25" i="30"/>
  <c r="AU25" i="30" s="1"/>
  <c r="AW17" i="30"/>
  <c r="Y16" i="16" s="1"/>
  <c r="AS17" i="30"/>
  <c r="AU17" i="30" s="1"/>
  <c r="AW9" i="30"/>
  <c r="Y8" i="16" s="1"/>
  <c r="AS9" i="30"/>
  <c r="AU9" i="30" s="1"/>
  <c r="AW24" i="30"/>
  <c r="Y23" i="16" s="1"/>
  <c r="AS24" i="30"/>
  <c r="AU24" i="30" s="1"/>
  <c r="AW16" i="30"/>
  <c r="Y15" i="16" s="1"/>
  <c r="AS16" i="30"/>
  <c r="AU16" i="30" s="1"/>
  <c r="AW8" i="30"/>
  <c r="Y7" i="16" s="1"/>
  <c r="AS8" i="30"/>
  <c r="AU8" i="30" s="1"/>
  <c r="AX92" i="30"/>
  <c r="Z91" i="16" s="1"/>
  <c r="AT92" i="30"/>
  <c r="AV92" i="30" s="1"/>
  <c r="AX76" i="30"/>
  <c r="Z75" i="16" s="1"/>
  <c r="AT76" i="30"/>
  <c r="AV76" i="30" s="1"/>
  <c r="AT75" i="30"/>
  <c r="AV75" i="30" s="1"/>
  <c r="AX75" i="30"/>
  <c r="Z74" i="16" s="1"/>
  <c r="AW70" i="30"/>
  <c r="Y69" i="16" s="1"/>
  <c r="AS70" i="30"/>
  <c r="AU70" i="30" s="1"/>
  <c r="AX57" i="30"/>
  <c r="Z56" i="16" s="1"/>
  <c r="AT57" i="30"/>
  <c r="AV57" i="30" s="1"/>
  <c r="AW83" i="30"/>
  <c r="Y82" i="16" s="1"/>
  <c r="AS83" i="30"/>
  <c r="AU83" i="30" s="1"/>
  <c r="AX53" i="30"/>
  <c r="Z52" i="16" s="1"/>
  <c r="AT53" i="30"/>
  <c r="AV53" i="30" s="1"/>
  <c r="AX47" i="30"/>
  <c r="Z46" i="16" s="1"/>
  <c r="AT47" i="30"/>
  <c r="AV47" i="30" s="1"/>
  <c r="AX24" i="30"/>
  <c r="Z23" i="16" s="1"/>
  <c r="AT24" i="30"/>
  <c r="AV24" i="30" s="1"/>
  <c r="AX16" i="30"/>
  <c r="Z15" i="16" s="1"/>
  <c r="AT16" i="30"/>
  <c r="AV16" i="30" s="1"/>
  <c r="AX8" i="30"/>
  <c r="Z7" i="16" s="1"/>
  <c r="AT8" i="30"/>
  <c r="AV8" i="30" s="1"/>
  <c r="AW31" i="30"/>
  <c r="Y30" i="16" s="1"/>
  <c r="AS31" i="30"/>
  <c r="AU31" i="30" s="1"/>
  <c r="AX23" i="30"/>
  <c r="Z22" i="16" s="1"/>
  <c r="AT23" i="30"/>
  <c r="AV23" i="30" s="1"/>
  <c r="AX15" i="30"/>
  <c r="Z14" i="16" s="1"/>
  <c r="AT15" i="30"/>
  <c r="AV15" i="30" s="1"/>
  <c r="AX7" i="30"/>
  <c r="Z6" i="16" s="1"/>
  <c r="AT7" i="30"/>
  <c r="AV7" i="30" s="1"/>
  <c r="AW82" i="29"/>
  <c r="X81" i="16" s="1"/>
  <c r="AS77" i="29"/>
  <c r="AU77" i="29" s="1"/>
  <c r="AS10" i="29"/>
  <c r="AU10" i="29" s="1"/>
  <c r="AS86" i="29"/>
  <c r="AU86" i="29" s="1"/>
  <c r="AW47" i="29"/>
  <c r="X46" i="16" s="1"/>
  <c r="AS31" i="29"/>
  <c r="AU31" i="29" s="1"/>
  <c r="AS79" i="29"/>
  <c r="AU79" i="29" s="1"/>
  <c r="AS21" i="29"/>
  <c r="AU21" i="29" s="1"/>
  <c r="AS5" i="29"/>
  <c r="AU5" i="29" s="1"/>
  <c r="AS28" i="29"/>
  <c r="AU28" i="29" s="1"/>
  <c r="AS51" i="29"/>
  <c r="AU51" i="29" s="1"/>
  <c r="AS41" i="29"/>
  <c r="AU41" i="29" s="1"/>
  <c r="AW69" i="29"/>
  <c r="X68" i="16" s="1"/>
  <c r="AS27" i="29"/>
  <c r="AU27" i="29" s="1"/>
  <c r="AS55" i="29"/>
  <c r="AU55" i="29" s="1"/>
  <c r="AS76" i="29"/>
  <c r="AU76" i="29" s="1"/>
  <c r="AW64" i="29"/>
  <c r="X63" i="16" s="1"/>
  <c r="AS81" i="29"/>
  <c r="AU81" i="29" s="1"/>
  <c r="AS80" i="29"/>
  <c r="AU80" i="29" s="1"/>
  <c r="AS6" i="29"/>
  <c r="AU6" i="29" s="1"/>
  <c r="AS65" i="29"/>
  <c r="AU65" i="29" s="1"/>
  <c r="AW65" i="29"/>
  <c r="X64" i="16" s="1"/>
  <c r="AW34" i="29"/>
  <c r="X33" i="16" s="1"/>
  <c r="AS34" i="29"/>
  <c r="AU34" i="29" s="1"/>
  <c r="AW24" i="29"/>
  <c r="X23" i="16" s="1"/>
  <c r="AS24" i="29"/>
  <c r="AU24" i="29" s="1"/>
  <c r="AW16" i="29"/>
  <c r="X15" i="16" s="1"/>
  <c r="AS16" i="29"/>
  <c r="AU16" i="29" s="1"/>
  <c r="AW8" i="29"/>
  <c r="X7" i="16" s="1"/>
  <c r="AS8" i="29"/>
  <c r="AU8" i="29" s="1"/>
  <c r="AW23" i="29"/>
  <c r="X22" i="16" s="1"/>
  <c r="AS23" i="29"/>
  <c r="AU23" i="29" s="1"/>
  <c r="AW15" i="29"/>
  <c r="X14" i="16" s="1"/>
  <c r="AS15" i="29"/>
  <c r="AU15" i="29" s="1"/>
  <c r="AW7" i="29"/>
  <c r="X6" i="16" s="1"/>
  <c r="AS7" i="29"/>
  <c r="AU7" i="29" s="1"/>
  <c r="AW83" i="29"/>
  <c r="X82" i="16" s="1"/>
  <c r="AS83" i="29"/>
  <c r="AU83" i="29" s="1"/>
  <c r="AS61" i="29"/>
  <c r="AU61" i="29" s="1"/>
  <c r="AW61" i="29"/>
  <c r="X60" i="16" s="1"/>
  <c r="AS30" i="29"/>
  <c r="AU30" i="29" s="1"/>
  <c r="AW30" i="29"/>
  <c r="X29" i="16" s="1"/>
  <c r="AW53" i="29"/>
  <c r="X52" i="16" s="1"/>
  <c r="AS53" i="29"/>
  <c r="AU53" i="29" s="1"/>
  <c r="AS57" i="29"/>
  <c r="AU57" i="29" s="1"/>
  <c r="AW57" i="29"/>
  <c r="X56" i="16" s="1"/>
  <c r="AW20" i="29"/>
  <c r="X19" i="16" s="1"/>
  <c r="AS20" i="29"/>
  <c r="AU20" i="29" s="1"/>
  <c r="AW12" i="29"/>
  <c r="X11" i="16" s="1"/>
  <c r="AS12" i="29"/>
  <c r="AU12" i="29" s="1"/>
  <c r="AW19" i="29"/>
  <c r="X18" i="16" s="1"/>
  <c r="AS19" i="29"/>
  <c r="AU19" i="29" s="1"/>
  <c r="AW11" i="29"/>
  <c r="X10" i="16" s="1"/>
  <c r="AS11" i="29"/>
  <c r="AU11" i="29" s="1"/>
  <c r="AT9" i="28"/>
  <c r="AV9" i="28" s="1"/>
  <c r="AS92" i="28"/>
  <c r="AU92" i="28" s="1"/>
  <c r="AX61" i="28"/>
  <c r="W60" i="16" s="1"/>
  <c r="AT81" i="28"/>
  <c r="AV81" i="28" s="1"/>
  <c r="AS72" i="28"/>
  <c r="AU72" i="28" s="1"/>
  <c r="AW71" i="28"/>
  <c r="V70" i="16" s="1"/>
  <c r="AW82" i="28"/>
  <c r="V81" i="16" s="1"/>
  <c r="AX25" i="28"/>
  <c r="W24" i="16" s="1"/>
  <c r="AT17" i="28"/>
  <c r="AV17" i="28" s="1"/>
  <c r="AS51" i="28"/>
  <c r="AU51" i="28" s="1"/>
  <c r="AX28" i="28"/>
  <c r="W27" i="16" s="1"/>
  <c r="AS17" i="28"/>
  <c r="AU17" i="28" s="1"/>
  <c r="AT14" i="28"/>
  <c r="AV14" i="28" s="1"/>
  <c r="AW76" i="28"/>
  <c r="V75" i="16" s="1"/>
  <c r="AX70" i="28"/>
  <c r="W69" i="16" s="1"/>
  <c r="AS30" i="28"/>
  <c r="AU30" i="28" s="1"/>
  <c r="AS22" i="28"/>
  <c r="AU22" i="28" s="1"/>
  <c r="AX46" i="28"/>
  <c r="W45" i="16" s="1"/>
  <c r="AS15" i="28"/>
  <c r="AU15" i="28" s="1"/>
  <c r="AT7" i="28"/>
  <c r="AV7" i="28" s="1"/>
  <c r="AT38" i="28"/>
  <c r="AV38" i="28" s="1"/>
  <c r="AS40" i="28"/>
  <c r="AU40" i="28" s="1"/>
  <c r="AS60" i="28"/>
  <c r="AU60" i="28" s="1"/>
  <c r="AS6" i="28"/>
  <c r="AU6" i="28" s="1"/>
  <c r="AS8" i="28"/>
  <c r="AU8" i="28" s="1"/>
  <c r="AX89" i="28"/>
  <c r="W88" i="16" s="1"/>
  <c r="AT86" i="28"/>
  <c r="AV86" i="28" s="1"/>
  <c r="AX47" i="28"/>
  <c r="W46" i="16" s="1"/>
  <c r="AT33" i="28"/>
  <c r="AV33" i="28" s="1"/>
  <c r="AT32" i="28"/>
  <c r="AV32" i="28" s="1"/>
  <c r="AW68" i="28"/>
  <c r="V67" i="16" s="1"/>
  <c r="AT56" i="28"/>
  <c r="AV56" i="28" s="1"/>
  <c r="AW46" i="28"/>
  <c r="V45" i="16" s="1"/>
  <c r="AT90" i="28"/>
  <c r="AV90" i="28" s="1"/>
  <c r="AS70" i="28"/>
  <c r="AU70" i="28" s="1"/>
  <c r="AT69" i="28"/>
  <c r="AV69" i="28" s="1"/>
  <c r="AS80" i="28"/>
  <c r="AU80" i="28" s="1"/>
  <c r="AT73" i="28"/>
  <c r="AV73" i="28" s="1"/>
  <c r="AT36" i="28"/>
  <c r="AV36" i="28" s="1"/>
  <c r="AX8" i="28"/>
  <c r="W7" i="16" s="1"/>
  <c r="AX74" i="28"/>
  <c r="W73" i="16" s="1"/>
  <c r="AT53" i="28"/>
  <c r="AV53" i="28" s="1"/>
  <c r="AS91" i="28"/>
  <c r="AU91" i="28" s="1"/>
  <c r="AW43" i="28"/>
  <c r="V42" i="16" s="1"/>
  <c r="AS26" i="28"/>
  <c r="AU26" i="28" s="1"/>
  <c r="AS18" i="28"/>
  <c r="AU18" i="28" s="1"/>
  <c r="AS10" i="28"/>
  <c r="AU10" i="28" s="1"/>
  <c r="AT10" i="28"/>
  <c r="AV10" i="28" s="1"/>
  <c r="AS34" i="28"/>
  <c r="AU34" i="28" s="1"/>
  <c r="AS63" i="28"/>
  <c r="AU63" i="28" s="1"/>
  <c r="AT11" i="28"/>
  <c r="AV11" i="28" s="1"/>
  <c r="AW50" i="28"/>
  <c r="V49" i="16" s="1"/>
  <c r="AX12" i="28"/>
  <c r="W11" i="16" s="1"/>
  <c r="AS48" i="28"/>
  <c r="AU48" i="28" s="1"/>
  <c r="AS59" i="28"/>
  <c r="AU59" i="28" s="1"/>
  <c r="AS14" i="28"/>
  <c r="AU14" i="28" s="1"/>
  <c r="AT40" i="28"/>
  <c r="AV40" i="28" s="1"/>
  <c r="AW5" i="28"/>
  <c r="AX84" i="28"/>
  <c r="W83" i="16" s="1"/>
  <c r="AT84" i="28"/>
  <c r="AV84" i="28" s="1"/>
  <c r="AX68" i="28"/>
  <c r="W67" i="16" s="1"/>
  <c r="AT68" i="28"/>
  <c r="AV68" i="28" s="1"/>
  <c r="AW77" i="28"/>
  <c r="V76" i="16" s="1"/>
  <c r="AS77" i="28"/>
  <c r="AU77" i="28" s="1"/>
  <c r="AS62" i="28"/>
  <c r="AU62" i="28" s="1"/>
  <c r="AW62" i="28"/>
  <c r="V61" i="16" s="1"/>
  <c r="AT79" i="28"/>
  <c r="AV79" i="28" s="1"/>
  <c r="AX79" i="28"/>
  <c r="W78" i="16" s="1"/>
  <c r="AX55" i="28"/>
  <c r="W54" i="16" s="1"/>
  <c r="AT55" i="28"/>
  <c r="AV55" i="28" s="1"/>
  <c r="AW35" i="28"/>
  <c r="V34" i="16" s="1"/>
  <c r="AS35" i="28"/>
  <c r="AU35" i="28" s="1"/>
  <c r="AW27" i="28"/>
  <c r="V26" i="16" s="1"/>
  <c r="AS27" i="28"/>
  <c r="AU27" i="28" s="1"/>
  <c r="AW19" i="28"/>
  <c r="V18" i="16" s="1"/>
  <c r="AS19" i="28"/>
  <c r="AU19" i="28" s="1"/>
  <c r="AX39" i="28"/>
  <c r="W38" i="16" s="1"/>
  <c r="AT39" i="28"/>
  <c r="AV39" i="28" s="1"/>
  <c r="AW32" i="28"/>
  <c r="V31" i="16" s="1"/>
  <c r="AS32" i="28"/>
  <c r="AU32" i="28" s="1"/>
  <c r="AW24" i="28"/>
  <c r="V23" i="16" s="1"/>
  <c r="AS24" i="28"/>
  <c r="AU24" i="28" s="1"/>
  <c r="AW16" i="28"/>
  <c r="V15" i="16" s="1"/>
  <c r="AS16" i="28"/>
  <c r="AU16" i="28" s="1"/>
  <c r="AX80" i="28"/>
  <c r="W79" i="16" s="1"/>
  <c r="AT80" i="28"/>
  <c r="AV80" i="28" s="1"/>
  <c r="AW73" i="28"/>
  <c r="V72" i="16" s="1"/>
  <c r="AS73" i="28"/>
  <c r="AU73" i="28" s="1"/>
  <c r="AS58" i="28"/>
  <c r="AU58" i="28" s="1"/>
  <c r="AW58" i="28"/>
  <c r="V57" i="16" s="1"/>
  <c r="AT83" i="28"/>
  <c r="AV83" i="28" s="1"/>
  <c r="AX83" i="28"/>
  <c r="W82" i="16" s="1"/>
  <c r="AT67" i="28"/>
  <c r="AV67" i="28" s="1"/>
  <c r="AX67" i="28"/>
  <c r="W66" i="16" s="1"/>
  <c r="AT49" i="28"/>
  <c r="AV49" i="28" s="1"/>
  <c r="AX49" i="28"/>
  <c r="W48" i="16" s="1"/>
  <c r="AT48" i="28"/>
  <c r="AV48" i="28" s="1"/>
  <c r="AX48" i="28"/>
  <c r="W47" i="16" s="1"/>
  <c r="AX34" i="28"/>
  <c r="W33" i="16" s="1"/>
  <c r="AT34" i="28"/>
  <c r="AV34" i="28" s="1"/>
  <c r="AX26" i="28"/>
  <c r="W25" i="16" s="1"/>
  <c r="AT26" i="28"/>
  <c r="AV26" i="28" s="1"/>
  <c r="AX18" i="28"/>
  <c r="W17" i="16" s="1"/>
  <c r="AT18" i="28"/>
  <c r="AV18" i="28" s="1"/>
  <c r="AW44" i="28"/>
  <c r="V43" i="16" s="1"/>
  <c r="AS44" i="28"/>
  <c r="AU44" i="28" s="1"/>
  <c r="AS39" i="28"/>
  <c r="AU39" i="28" s="1"/>
  <c r="AW39" i="28"/>
  <c r="V38" i="16" s="1"/>
  <c r="AX31" i="28"/>
  <c r="W30" i="16" s="1"/>
  <c r="AT31" i="28"/>
  <c r="AV31" i="28" s="1"/>
  <c r="AX23" i="28"/>
  <c r="W22" i="16" s="1"/>
  <c r="AT23" i="28"/>
  <c r="AV23" i="28" s="1"/>
  <c r="AX92" i="28"/>
  <c r="W91" i="16" s="1"/>
  <c r="AT92" i="28"/>
  <c r="AV92" i="28" s="1"/>
  <c r="AX76" i="28"/>
  <c r="W75" i="16" s="1"/>
  <c r="AT76" i="28"/>
  <c r="AV76" i="28" s="1"/>
  <c r="AW85" i="28"/>
  <c r="V84" i="16" s="1"/>
  <c r="AS85" i="28"/>
  <c r="AU85" i="28" s="1"/>
  <c r="AW69" i="28"/>
  <c r="V68" i="16" s="1"/>
  <c r="AS69" i="28"/>
  <c r="AU69" i="28" s="1"/>
  <c r="AS54" i="28"/>
  <c r="AU54" i="28" s="1"/>
  <c r="AW54" i="28"/>
  <c r="V53" i="16" s="1"/>
  <c r="AT87" i="28"/>
  <c r="AV87" i="28" s="1"/>
  <c r="AX87" i="28"/>
  <c r="W86" i="16" s="1"/>
  <c r="AT71" i="28"/>
  <c r="AV71" i="28" s="1"/>
  <c r="AX71" i="28"/>
  <c r="W70" i="16" s="1"/>
  <c r="AX59" i="28"/>
  <c r="W58" i="16" s="1"/>
  <c r="AT59" i="28"/>
  <c r="AV59" i="28" s="1"/>
  <c r="AX51" i="28"/>
  <c r="W50" i="16" s="1"/>
  <c r="AT51" i="28"/>
  <c r="AV51" i="28" s="1"/>
  <c r="AW31" i="28"/>
  <c r="V30" i="16" s="1"/>
  <c r="AS31" i="28"/>
  <c r="AU31" i="28" s="1"/>
  <c r="AW23" i="28"/>
  <c r="V22" i="16" s="1"/>
  <c r="AS23" i="28"/>
  <c r="AU23" i="28" s="1"/>
  <c r="AX43" i="28"/>
  <c r="W42" i="16" s="1"/>
  <c r="AT43" i="28"/>
  <c r="AV43" i="28" s="1"/>
  <c r="AS42" i="28"/>
  <c r="AU42" i="28" s="1"/>
  <c r="AW42" i="28"/>
  <c r="V41" i="16" s="1"/>
  <c r="AW36" i="28"/>
  <c r="V35" i="16" s="1"/>
  <c r="AS36" i="28"/>
  <c r="AU36" i="28" s="1"/>
  <c r="AW28" i="28"/>
  <c r="V27" i="16" s="1"/>
  <c r="AS28" i="28"/>
  <c r="AU28" i="28" s="1"/>
  <c r="AW20" i="28"/>
  <c r="V19" i="16" s="1"/>
  <c r="AS20" i="28"/>
  <c r="AU20" i="28" s="1"/>
  <c r="AX88" i="28"/>
  <c r="W87" i="16" s="1"/>
  <c r="AT88" i="28"/>
  <c r="AV88" i="28" s="1"/>
  <c r="AX72" i="28"/>
  <c r="W71" i="16" s="1"/>
  <c r="AT72" i="28"/>
  <c r="AV72" i="28" s="1"/>
  <c r="AW81" i="28"/>
  <c r="V80" i="16" s="1"/>
  <c r="AS81" i="28"/>
  <c r="AU81" i="28" s="1"/>
  <c r="AX65" i="28"/>
  <c r="W64" i="16" s="1"/>
  <c r="AT65" i="28"/>
  <c r="AV65" i="28" s="1"/>
  <c r="AT91" i="28"/>
  <c r="AV91" i="28" s="1"/>
  <c r="AX91" i="28"/>
  <c r="W90" i="16" s="1"/>
  <c r="AT75" i="28"/>
  <c r="AV75" i="28" s="1"/>
  <c r="AX75" i="28"/>
  <c r="W74" i="16" s="1"/>
  <c r="AX30" i="28"/>
  <c r="W29" i="16" s="1"/>
  <c r="AT30" i="28"/>
  <c r="AV30" i="28" s="1"/>
  <c r="AX22" i="28"/>
  <c r="W21" i="16" s="1"/>
  <c r="AT22" i="28"/>
  <c r="AV22" i="28" s="1"/>
  <c r="AT41" i="28"/>
  <c r="AV41" i="28" s="1"/>
  <c r="AX41" i="28"/>
  <c r="W40" i="16" s="1"/>
  <c r="AX35" i="28"/>
  <c r="W34" i="16" s="1"/>
  <c r="AT35" i="28"/>
  <c r="AV35" i="28" s="1"/>
  <c r="AX27" i="28"/>
  <c r="W26" i="16" s="1"/>
  <c r="AT27" i="28"/>
  <c r="AV27" i="28" s="1"/>
  <c r="AX19" i="28"/>
  <c r="W18" i="16" s="1"/>
  <c r="AT19" i="28"/>
  <c r="AV19" i="28" s="1"/>
  <c r="AW37" i="27"/>
  <c r="T36" i="16" s="1"/>
  <c r="AX75" i="27"/>
  <c r="U74" i="16" s="1"/>
  <c r="AX91" i="27"/>
  <c r="U90" i="16" s="1"/>
  <c r="AX83" i="27"/>
  <c r="U82" i="16" s="1"/>
  <c r="AX72" i="27"/>
  <c r="U71" i="16" s="1"/>
  <c r="AX64" i="27"/>
  <c r="U63" i="16" s="1"/>
  <c r="AX56" i="27"/>
  <c r="U55" i="16" s="1"/>
  <c r="AX48" i="27"/>
  <c r="U47" i="16" s="1"/>
  <c r="AW61" i="27"/>
  <c r="T60" i="16" s="1"/>
  <c r="AW53" i="27"/>
  <c r="T52" i="16" s="1"/>
  <c r="AX41" i="27"/>
  <c r="U40" i="16" s="1"/>
  <c r="AX55" i="27"/>
  <c r="U54" i="16" s="1"/>
  <c r="AX31" i="27"/>
  <c r="U30" i="16" s="1"/>
  <c r="AW25" i="27"/>
  <c r="T24" i="16" s="1"/>
  <c r="AW17" i="27"/>
  <c r="T16" i="16" s="1"/>
  <c r="AX25" i="27"/>
  <c r="U24" i="16" s="1"/>
  <c r="AX17" i="27"/>
  <c r="U16" i="16" s="1"/>
  <c r="AW6" i="27"/>
  <c r="T5" i="16" s="1"/>
  <c r="AX8" i="27"/>
  <c r="U7" i="16" s="1"/>
  <c r="AX88" i="27"/>
  <c r="U87" i="16" s="1"/>
  <c r="AX80" i="27"/>
  <c r="U79" i="16" s="1"/>
  <c r="AX71" i="27"/>
  <c r="U70" i="16" s="1"/>
  <c r="AX68" i="27"/>
  <c r="U67" i="16" s="1"/>
  <c r="AX61" i="27"/>
  <c r="U60" i="16" s="1"/>
  <c r="AX53" i="27"/>
  <c r="U52" i="16" s="1"/>
  <c r="AW58" i="27"/>
  <c r="T57" i="16" s="1"/>
  <c r="AW50" i="27"/>
  <c r="T49" i="16" s="1"/>
  <c r="AX37" i="27"/>
  <c r="U36" i="16" s="1"/>
  <c r="AW42" i="27"/>
  <c r="T41" i="16" s="1"/>
  <c r="AX59" i="27"/>
  <c r="U58" i="16" s="1"/>
  <c r="AX24" i="27"/>
  <c r="U23" i="16" s="1"/>
  <c r="AW14" i="27"/>
  <c r="T13" i="16" s="1"/>
  <c r="AX32" i="27"/>
  <c r="U31" i="16" s="1"/>
  <c r="AW22" i="27"/>
  <c r="T21" i="16" s="1"/>
  <c r="AX16" i="27"/>
  <c r="U15" i="16" s="1"/>
  <c r="AX5" i="27"/>
  <c r="AX11" i="27"/>
  <c r="U10" i="16" s="1"/>
  <c r="AW5" i="27"/>
  <c r="AX87" i="27"/>
  <c r="U86" i="16" s="1"/>
  <c r="AX79" i="27"/>
  <c r="U78" i="16" s="1"/>
  <c r="AX60" i="27"/>
  <c r="U59" i="16" s="1"/>
  <c r="AX52" i="27"/>
  <c r="U51" i="16" s="1"/>
  <c r="AW65" i="27"/>
  <c r="T64" i="16" s="1"/>
  <c r="AW57" i="27"/>
  <c r="T56" i="16" s="1"/>
  <c r="AW49" i="27"/>
  <c r="T48" i="16" s="1"/>
  <c r="AX33" i="27"/>
  <c r="U32" i="16" s="1"/>
  <c r="AW38" i="27"/>
  <c r="T37" i="16" s="1"/>
  <c r="AX63" i="27"/>
  <c r="U62" i="16" s="1"/>
  <c r="AX47" i="27"/>
  <c r="U46" i="16" s="1"/>
  <c r="AW21" i="27"/>
  <c r="T20" i="16" s="1"/>
  <c r="AW13" i="27"/>
  <c r="T12" i="16" s="1"/>
  <c r="AX29" i="27"/>
  <c r="U28" i="16" s="1"/>
  <c r="AX21" i="27"/>
  <c r="U20" i="16" s="1"/>
  <c r="AX13" i="27"/>
  <c r="U12" i="16" s="1"/>
  <c r="AW12" i="27"/>
  <c r="T11" i="16" s="1"/>
  <c r="AX92" i="27"/>
  <c r="U91" i="16" s="1"/>
  <c r="AX84" i="27"/>
  <c r="U83" i="16" s="1"/>
  <c r="AX76" i="27"/>
  <c r="U75" i="16" s="1"/>
  <c r="AX57" i="27"/>
  <c r="U56" i="16" s="1"/>
  <c r="AX49" i="27"/>
  <c r="U48" i="16" s="1"/>
  <c r="AW62" i="27"/>
  <c r="T61" i="16" s="1"/>
  <c r="AW54" i="27"/>
  <c r="T53" i="16" s="1"/>
  <c r="AW46" i="27"/>
  <c r="T45" i="16" s="1"/>
  <c r="AX45" i="27"/>
  <c r="U44" i="16" s="1"/>
  <c r="AW34" i="27"/>
  <c r="T33" i="16" s="1"/>
  <c r="AX51" i="27"/>
  <c r="U50" i="16" s="1"/>
  <c r="AX28" i="27"/>
  <c r="U27" i="16" s="1"/>
  <c r="AX20" i="27"/>
  <c r="U19" i="16" s="1"/>
  <c r="AW26" i="27"/>
  <c r="T25" i="16" s="1"/>
  <c r="AW18" i="27"/>
  <c r="T17" i="16" s="1"/>
  <c r="AX9" i="27"/>
  <c r="U8" i="16" s="1"/>
  <c r="AS6" i="24"/>
  <c r="AU6" i="24" s="1"/>
  <c r="AS5" i="24"/>
  <c r="AU5" i="24" s="1"/>
  <c r="AS49" i="24"/>
  <c r="AU49" i="24" s="1"/>
  <c r="S50" i="16"/>
  <c r="AS33" i="24"/>
  <c r="AU33" i="24" s="1"/>
  <c r="AS21" i="24"/>
  <c r="AU21" i="24" s="1"/>
  <c r="AS18" i="24"/>
  <c r="AU18" i="24" s="1"/>
  <c r="AS76" i="24"/>
  <c r="AU76" i="24" s="1"/>
  <c r="AS75" i="24"/>
  <c r="AU75" i="24" s="1"/>
  <c r="AS20" i="24"/>
  <c r="AU20" i="24" s="1"/>
  <c r="AS92" i="24"/>
  <c r="AU92" i="24" s="1"/>
  <c r="AS50" i="24"/>
  <c r="AU50" i="24" s="1"/>
  <c r="AS74" i="24"/>
  <c r="AU74" i="24" s="1"/>
  <c r="AS57" i="24"/>
  <c r="AU57" i="24" s="1"/>
  <c r="AS41" i="24"/>
  <c r="AU41" i="24" s="1"/>
  <c r="S13" i="16"/>
  <c r="AS40" i="24"/>
  <c r="AU40" i="24" s="1"/>
  <c r="AS24" i="24"/>
  <c r="AU24" i="24" s="1"/>
  <c r="AS13" i="24"/>
  <c r="AU13" i="24" s="1"/>
  <c r="AS80" i="24"/>
  <c r="AU80" i="24" s="1"/>
  <c r="AS22" i="24"/>
  <c r="AU22" i="24" s="1"/>
  <c r="S21" i="16"/>
  <c r="AS88" i="24"/>
  <c r="AU88" i="24" s="1"/>
  <c r="S47" i="16"/>
  <c r="AS48" i="24"/>
  <c r="AU48" i="24" s="1"/>
  <c r="S58" i="16"/>
  <c r="AS59" i="24"/>
  <c r="AU59" i="24" s="1"/>
  <c r="AS26" i="24"/>
  <c r="AU26" i="24" s="1"/>
  <c r="S25" i="16"/>
  <c r="S63" i="16"/>
  <c r="AS64" i="24"/>
  <c r="AU64" i="24" s="1"/>
  <c r="S55" i="16"/>
  <c r="AS56" i="24"/>
  <c r="AU56" i="24" s="1"/>
  <c r="AS68" i="24"/>
  <c r="AU68" i="24" s="1"/>
  <c r="S67" i="16"/>
  <c r="AS15" i="24"/>
  <c r="AU15" i="24" s="1"/>
  <c r="S14" i="16"/>
  <c r="S38" i="16"/>
  <c r="AS39" i="24"/>
  <c r="AU39" i="24" s="1"/>
  <c r="S30" i="16"/>
  <c r="AS31" i="24"/>
  <c r="AU31" i="24" s="1"/>
  <c r="S22" i="16"/>
  <c r="AS23" i="24"/>
  <c r="AU23" i="24" s="1"/>
  <c r="AS42" i="24"/>
  <c r="AU42" i="24" s="1"/>
  <c r="S41" i="16"/>
  <c r="S62" i="16"/>
  <c r="AS63" i="24"/>
  <c r="AU63" i="24" s="1"/>
  <c r="S54" i="16"/>
  <c r="AS55" i="24"/>
  <c r="AU55" i="24" s="1"/>
  <c r="AS11" i="24"/>
  <c r="AU11" i="24" s="1"/>
  <c r="S10" i="16"/>
  <c r="S46" i="16"/>
  <c r="AS47" i="24"/>
  <c r="AU47" i="24" s="1"/>
  <c r="AS38" i="24"/>
  <c r="AU38" i="24" s="1"/>
  <c r="S37" i="16"/>
  <c r="AS30" i="24"/>
  <c r="AU30" i="24" s="1"/>
  <c r="S29" i="16"/>
  <c r="S18" i="16"/>
  <c r="AS19" i="24"/>
  <c r="AU19" i="24" s="1"/>
  <c r="S65" i="16"/>
  <c r="AS66" i="24"/>
  <c r="AU66" i="24" s="1"/>
  <c r="S69" i="16"/>
  <c r="AS70" i="24"/>
  <c r="AU70" i="24" s="1"/>
  <c r="AS34" i="24"/>
  <c r="AU34" i="24" s="1"/>
  <c r="S33" i="16"/>
  <c r="S59" i="16"/>
  <c r="AS60" i="24"/>
  <c r="AU60" i="24" s="1"/>
  <c r="S51" i="16"/>
  <c r="AS52" i="24"/>
  <c r="AU52" i="24" s="1"/>
  <c r="AS7" i="24"/>
  <c r="AU7" i="24" s="1"/>
  <c r="S6" i="16"/>
  <c r="S42" i="16"/>
  <c r="AS43" i="24"/>
  <c r="AU43" i="24" s="1"/>
  <c r="S34" i="16"/>
  <c r="AS35" i="24"/>
  <c r="AU35" i="24" s="1"/>
  <c r="S26" i="16"/>
  <c r="AS27" i="24"/>
  <c r="AU27" i="24" s="1"/>
  <c r="AS83" i="23"/>
  <c r="AU83" i="23" s="1"/>
  <c r="AX61" i="23"/>
  <c r="R60" i="16" s="1"/>
  <c r="AS12" i="23"/>
  <c r="AU12" i="23" s="1"/>
  <c r="AS44" i="23"/>
  <c r="AU44" i="23" s="1"/>
  <c r="AW33" i="23"/>
  <c r="Q32" i="16" s="1"/>
  <c r="AS5" i="23"/>
  <c r="AU5" i="23" s="1"/>
  <c r="AT90" i="23"/>
  <c r="AV90" i="23" s="1"/>
  <c r="AT74" i="23"/>
  <c r="AV74" i="23" s="1"/>
  <c r="AS73" i="23"/>
  <c r="AU73" i="23" s="1"/>
  <c r="AW61" i="23"/>
  <c r="Q60" i="16" s="1"/>
  <c r="AS58" i="23"/>
  <c r="AU58" i="23" s="1"/>
  <c r="AX89" i="23"/>
  <c r="R88" i="16" s="1"/>
  <c r="AW53" i="23"/>
  <c r="Q52" i="16" s="1"/>
  <c r="AS43" i="23"/>
  <c r="AU43" i="23" s="1"/>
  <c r="AX43" i="23"/>
  <c r="R42" i="16" s="1"/>
  <c r="AS8" i="23"/>
  <c r="AU8" i="23" s="1"/>
  <c r="AT82" i="23"/>
  <c r="AV82" i="23" s="1"/>
  <c r="AT77" i="23"/>
  <c r="AV77" i="23" s="1"/>
  <c r="AS57" i="23"/>
  <c r="AU57" i="23" s="1"/>
  <c r="AS49" i="23"/>
  <c r="AU49" i="23" s="1"/>
  <c r="AS50" i="23"/>
  <c r="AU50" i="23" s="1"/>
  <c r="AT36" i="23"/>
  <c r="AV36" i="23" s="1"/>
  <c r="AS24" i="23"/>
  <c r="AU24" i="23" s="1"/>
  <c r="AS16" i="23"/>
  <c r="AU16" i="23" s="1"/>
  <c r="AS36" i="23"/>
  <c r="AU36" i="23" s="1"/>
  <c r="AS88" i="23"/>
  <c r="AU88" i="23" s="1"/>
  <c r="AS78" i="23"/>
  <c r="AU78" i="23" s="1"/>
  <c r="AS72" i="23"/>
  <c r="AU72" i="23" s="1"/>
  <c r="AT54" i="23"/>
  <c r="AV54" i="23" s="1"/>
  <c r="AS85" i="23"/>
  <c r="AU85" i="23" s="1"/>
  <c r="AS69" i="23"/>
  <c r="AU69" i="23" s="1"/>
  <c r="AT65" i="23"/>
  <c r="AV65" i="23" s="1"/>
  <c r="AX87" i="23"/>
  <c r="R86" i="16" s="1"/>
  <c r="AT87" i="23"/>
  <c r="AV87" i="23" s="1"/>
  <c r="AX79" i="23"/>
  <c r="R78" i="16" s="1"/>
  <c r="AT79" i="23"/>
  <c r="AV79" i="23" s="1"/>
  <c r="AX68" i="23"/>
  <c r="R67" i="16" s="1"/>
  <c r="AT68" i="23"/>
  <c r="AV68" i="23" s="1"/>
  <c r="AW60" i="23"/>
  <c r="Q59" i="16" s="1"/>
  <c r="AS60" i="23"/>
  <c r="AU60" i="23" s="1"/>
  <c r="AW52" i="23"/>
  <c r="Q51" i="16" s="1"/>
  <c r="AS52" i="23"/>
  <c r="AU52" i="23" s="1"/>
  <c r="AX47" i="23"/>
  <c r="R46" i="16" s="1"/>
  <c r="AT47" i="23"/>
  <c r="AV47" i="23" s="1"/>
  <c r="AX55" i="23"/>
  <c r="R54" i="16" s="1"/>
  <c r="AT55" i="23"/>
  <c r="AV55" i="23" s="1"/>
  <c r="AW45" i="23"/>
  <c r="Q44" i="16" s="1"/>
  <c r="AS45" i="23"/>
  <c r="AU45" i="23" s="1"/>
  <c r="AW37" i="23"/>
  <c r="Q36" i="16" s="1"/>
  <c r="AS37" i="23"/>
  <c r="AU37" i="23" s="1"/>
  <c r="AT46" i="23"/>
  <c r="AV46" i="23" s="1"/>
  <c r="AX46" i="23"/>
  <c r="R45" i="16" s="1"/>
  <c r="AX40" i="23"/>
  <c r="R39" i="16" s="1"/>
  <c r="AT40" i="23"/>
  <c r="AV40" i="23" s="1"/>
  <c r="AW34" i="23"/>
  <c r="Q33" i="16" s="1"/>
  <c r="AS34" i="23"/>
  <c r="AU34" i="23" s="1"/>
  <c r="AX26" i="23"/>
  <c r="R25" i="16" s="1"/>
  <c r="AT26" i="23"/>
  <c r="AV26" i="23" s="1"/>
  <c r="AX18" i="23"/>
  <c r="R17" i="16" s="1"/>
  <c r="AT18" i="23"/>
  <c r="AV18" i="23" s="1"/>
  <c r="AX10" i="23"/>
  <c r="R9" i="16" s="1"/>
  <c r="AT10" i="23"/>
  <c r="AV10" i="23" s="1"/>
  <c r="AW22" i="23"/>
  <c r="Q21" i="16" s="1"/>
  <c r="AS22" i="23"/>
  <c r="AU22" i="23" s="1"/>
  <c r="AW14" i="23"/>
  <c r="Q13" i="16" s="1"/>
  <c r="AS14" i="23"/>
  <c r="AU14" i="23" s="1"/>
  <c r="AX84" i="23"/>
  <c r="R83" i="16" s="1"/>
  <c r="AT84" i="23"/>
  <c r="AV84" i="23" s="1"/>
  <c r="AW65" i="23"/>
  <c r="Q64" i="16" s="1"/>
  <c r="AS65" i="23"/>
  <c r="AU65" i="23" s="1"/>
  <c r="AX51" i="23"/>
  <c r="R50" i="16" s="1"/>
  <c r="AT51" i="23"/>
  <c r="AV51" i="23" s="1"/>
  <c r="AX37" i="23"/>
  <c r="R36" i="16" s="1"/>
  <c r="AT37" i="23"/>
  <c r="AV37" i="23" s="1"/>
  <c r="AX33" i="23"/>
  <c r="R32" i="16" s="1"/>
  <c r="AT33" i="23"/>
  <c r="AV33" i="23" s="1"/>
  <c r="AW23" i="23"/>
  <c r="Q22" i="16" s="1"/>
  <c r="AS23" i="23"/>
  <c r="AU23" i="23" s="1"/>
  <c r="AW15" i="23"/>
  <c r="Q14" i="16" s="1"/>
  <c r="AS15" i="23"/>
  <c r="AU15" i="23" s="1"/>
  <c r="AW7" i="23"/>
  <c r="Q6" i="16" s="1"/>
  <c r="AS7" i="23"/>
  <c r="AU7" i="23" s="1"/>
  <c r="AT29" i="23"/>
  <c r="AV29" i="23" s="1"/>
  <c r="AX29" i="23"/>
  <c r="R28" i="16" s="1"/>
  <c r="AX21" i="23"/>
  <c r="R20" i="16" s="1"/>
  <c r="AT21" i="23"/>
  <c r="AV21" i="23" s="1"/>
  <c r="AX13" i="23"/>
  <c r="R12" i="16" s="1"/>
  <c r="AT13" i="23"/>
  <c r="AV13" i="23" s="1"/>
  <c r="AX76" i="23"/>
  <c r="R75" i="16" s="1"/>
  <c r="AT76" i="23"/>
  <c r="AV76" i="23" s="1"/>
  <c r="AW51" i="23"/>
  <c r="Q50" i="16" s="1"/>
  <c r="AS51" i="23"/>
  <c r="AU51" i="23" s="1"/>
  <c r="AX83" i="23"/>
  <c r="R82" i="16" s="1"/>
  <c r="AT83" i="23"/>
  <c r="AV83" i="23" s="1"/>
  <c r="AW56" i="23"/>
  <c r="Q55" i="16" s="1"/>
  <c r="AS56" i="23"/>
  <c r="AU56" i="23" s="1"/>
  <c r="AX92" i="23"/>
  <c r="R91" i="16" s="1"/>
  <c r="AT92" i="23"/>
  <c r="AV92" i="23" s="1"/>
  <c r="AW59" i="23"/>
  <c r="Q58" i="16" s="1"/>
  <c r="AS59" i="23"/>
  <c r="AU59" i="23" s="1"/>
  <c r="AW42" i="23"/>
  <c r="Q41" i="16" s="1"/>
  <c r="AS42" i="23"/>
  <c r="AU42" i="23" s="1"/>
  <c r="AX45" i="23"/>
  <c r="R44" i="16" s="1"/>
  <c r="AT45" i="23"/>
  <c r="AV45" i="23" s="1"/>
  <c r="AX91" i="23"/>
  <c r="R90" i="16" s="1"/>
  <c r="AT91" i="23"/>
  <c r="AV91" i="23" s="1"/>
  <c r="AX72" i="23"/>
  <c r="R71" i="16" s="1"/>
  <c r="AT72" i="23"/>
  <c r="AV72" i="23" s="1"/>
  <c r="AW64" i="23"/>
  <c r="Q63" i="16" s="1"/>
  <c r="AS64" i="23"/>
  <c r="AU64" i="23" s="1"/>
  <c r="AX63" i="23"/>
  <c r="R62" i="16" s="1"/>
  <c r="AT63" i="23"/>
  <c r="AV63" i="23" s="1"/>
  <c r="AW41" i="23"/>
  <c r="Q40" i="16" s="1"/>
  <c r="AS41" i="23"/>
  <c r="AU41" i="23" s="1"/>
  <c r="AX44" i="23"/>
  <c r="R43" i="16" s="1"/>
  <c r="AT44" i="23"/>
  <c r="AV44" i="23" s="1"/>
  <c r="AX35" i="23"/>
  <c r="R34" i="16" s="1"/>
  <c r="AT35" i="23"/>
  <c r="AV35" i="23" s="1"/>
  <c r="AT30" i="23"/>
  <c r="AV30" i="23" s="1"/>
  <c r="AX30" i="23"/>
  <c r="R29" i="16" s="1"/>
  <c r="AX22" i="23"/>
  <c r="R21" i="16" s="1"/>
  <c r="AT22" i="23"/>
  <c r="AV22" i="23" s="1"/>
  <c r="AX14" i="23"/>
  <c r="R13" i="16" s="1"/>
  <c r="AT14" i="23"/>
  <c r="AV14" i="23" s="1"/>
  <c r="AS6" i="23"/>
  <c r="AU6" i="23" s="1"/>
  <c r="AW6" i="23"/>
  <c r="Q5" i="16" s="1"/>
  <c r="AW26" i="23"/>
  <c r="Q25" i="16" s="1"/>
  <c r="AS26" i="23"/>
  <c r="AU26" i="23" s="1"/>
  <c r="AW18" i="23"/>
  <c r="Q17" i="16" s="1"/>
  <c r="AS18" i="23"/>
  <c r="AU18" i="23" s="1"/>
  <c r="AW10" i="23"/>
  <c r="Q9" i="16" s="1"/>
  <c r="AS10" i="23"/>
  <c r="AU10" i="23" s="1"/>
  <c r="AX88" i="23"/>
  <c r="R87" i="16" s="1"/>
  <c r="AT88" i="23"/>
  <c r="AV88" i="23" s="1"/>
  <c r="AX80" i="23"/>
  <c r="R79" i="16" s="1"/>
  <c r="AT80" i="23"/>
  <c r="AV80" i="23" s="1"/>
  <c r="AX71" i="23"/>
  <c r="R70" i="16" s="1"/>
  <c r="AT71" i="23"/>
  <c r="AV71" i="23" s="1"/>
  <c r="AW63" i="23"/>
  <c r="Q62" i="16" s="1"/>
  <c r="AS63" i="23"/>
  <c r="AU63" i="23" s="1"/>
  <c r="AW55" i="23"/>
  <c r="Q54" i="16" s="1"/>
  <c r="AS55" i="23"/>
  <c r="AU55" i="23" s="1"/>
  <c r="AX59" i="23"/>
  <c r="R58" i="16" s="1"/>
  <c r="AT59" i="23"/>
  <c r="AV59" i="23" s="1"/>
  <c r="AW46" i="23"/>
  <c r="Q45" i="16" s="1"/>
  <c r="AS46" i="23"/>
  <c r="AU46" i="23" s="1"/>
  <c r="AW38" i="23"/>
  <c r="Q37" i="16" s="1"/>
  <c r="AS38" i="23"/>
  <c r="AU38" i="23" s="1"/>
  <c r="AX41" i="23"/>
  <c r="R40" i="16" s="1"/>
  <c r="AT41" i="23"/>
  <c r="AV41" i="23" s="1"/>
  <c r="AX6" i="23"/>
  <c r="R5" i="16" s="1"/>
  <c r="AT6" i="23"/>
  <c r="AV6" i="23" s="1"/>
  <c r="AW27" i="23"/>
  <c r="Q26" i="16" s="1"/>
  <c r="AS27" i="23"/>
  <c r="AU27" i="23" s="1"/>
  <c r="AW19" i="23"/>
  <c r="Q18" i="16" s="1"/>
  <c r="AS19" i="23"/>
  <c r="AU19" i="23" s="1"/>
  <c r="AW11" i="23"/>
  <c r="Q10" i="16" s="1"/>
  <c r="AS11" i="23"/>
  <c r="AU11" i="23" s="1"/>
  <c r="AX25" i="23"/>
  <c r="R24" i="16" s="1"/>
  <c r="AT25" i="23"/>
  <c r="AV25" i="23" s="1"/>
  <c r="AX17" i="23"/>
  <c r="R16" i="16" s="1"/>
  <c r="AT17" i="23"/>
  <c r="AV17" i="23" s="1"/>
  <c r="AX9" i="23"/>
  <c r="R8" i="16" s="1"/>
  <c r="AT9" i="23"/>
  <c r="AV9" i="23" s="1"/>
  <c r="AX57" i="20"/>
  <c r="P56" i="16" s="1"/>
  <c r="AS67" i="20"/>
  <c r="AU67" i="20" s="1"/>
  <c r="AX19" i="20"/>
  <c r="P18" i="16" s="1"/>
  <c r="AT59" i="20"/>
  <c r="AV59" i="20" s="1"/>
  <c r="AX55" i="20"/>
  <c r="P54" i="16" s="1"/>
  <c r="AT8" i="20"/>
  <c r="AV8" i="20" s="1"/>
  <c r="AS72" i="20"/>
  <c r="AU72" i="20" s="1"/>
  <c r="AX14" i="20"/>
  <c r="P13" i="16" s="1"/>
  <c r="AX66" i="20"/>
  <c r="P65" i="16" s="1"/>
  <c r="AX38" i="20"/>
  <c r="P37" i="16" s="1"/>
  <c r="AW32" i="20"/>
  <c r="O31" i="16" s="1"/>
  <c r="AX18" i="20"/>
  <c r="P17" i="16" s="1"/>
  <c r="AX82" i="20"/>
  <c r="P81" i="16" s="1"/>
  <c r="AW73" i="20"/>
  <c r="O72" i="16" s="1"/>
  <c r="H11" i="17" s="1"/>
  <c r="AS75" i="20"/>
  <c r="AU75" i="20" s="1"/>
  <c r="AW5" i="20"/>
  <c r="AX28" i="20"/>
  <c r="P27" i="16" s="1"/>
  <c r="AT28" i="20"/>
  <c r="AV28" i="20" s="1"/>
  <c r="AT90" i="20"/>
  <c r="AV90" i="20" s="1"/>
  <c r="AS74" i="20"/>
  <c r="AU74" i="20" s="1"/>
  <c r="AS86" i="20"/>
  <c r="AU86" i="20" s="1"/>
  <c r="AT46" i="20"/>
  <c r="AV46" i="20" s="1"/>
  <c r="AS38" i="20"/>
  <c r="AU38" i="20" s="1"/>
  <c r="AS58" i="20"/>
  <c r="AU58" i="20" s="1"/>
  <c r="AX24" i="20"/>
  <c r="P23" i="16" s="1"/>
  <c r="AT24" i="20"/>
  <c r="AV24" i="20" s="1"/>
  <c r="AX40" i="20"/>
  <c r="P39" i="16" s="1"/>
  <c r="AT40" i="20"/>
  <c r="AV40" i="20" s="1"/>
  <c r="AT50" i="20"/>
  <c r="AV50" i="20" s="1"/>
  <c r="AS23" i="20"/>
  <c r="AU23" i="20" s="1"/>
  <c r="AS35" i="20"/>
  <c r="AU35" i="20" s="1"/>
  <c r="AS12" i="20"/>
  <c r="AU12" i="20" s="1"/>
  <c r="AX20" i="20"/>
  <c r="P19" i="16" s="1"/>
  <c r="AT20" i="20"/>
  <c r="AV20" i="20" s="1"/>
  <c r="AX36" i="20"/>
  <c r="P35" i="16" s="1"/>
  <c r="AT36" i="20"/>
  <c r="AV36" i="20" s="1"/>
  <c r="AX44" i="20"/>
  <c r="P43" i="16" s="1"/>
  <c r="AT44" i="20"/>
  <c r="AV44" i="20" s="1"/>
  <c r="AX32" i="20"/>
  <c r="P31" i="16" s="1"/>
  <c r="AT32" i="20"/>
  <c r="AV32" i="20" s="1"/>
  <c r="AX84" i="20"/>
  <c r="P83" i="16" s="1"/>
  <c r="AT84" i="20"/>
  <c r="AV84" i="20" s="1"/>
  <c r="AX68" i="20"/>
  <c r="P67" i="16" s="1"/>
  <c r="AT68" i="20"/>
  <c r="AV68" i="20" s="1"/>
  <c r="AT83" i="20"/>
  <c r="AV83" i="20" s="1"/>
  <c r="AX83" i="20"/>
  <c r="P82" i="16" s="1"/>
  <c r="AT67" i="20"/>
  <c r="AV67" i="20" s="1"/>
  <c r="AX67" i="20"/>
  <c r="P66" i="16" s="1"/>
  <c r="AS60" i="20"/>
  <c r="AU60" i="20" s="1"/>
  <c r="AW60" i="20"/>
  <c r="O59" i="16" s="1"/>
  <c r="AS45" i="20"/>
  <c r="AU45" i="20" s="1"/>
  <c r="AW45" i="20"/>
  <c r="O44" i="16" s="1"/>
  <c r="AS29" i="20"/>
  <c r="AU29" i="20" s="1"/>
  <c r="AW29" i="20"/>
  <c r="O28" i="16" s="1"/>
  <c r="AX69" i="20"/>
  <c r="P68" i="16" s="1"/>
  <c r="AT69" i="20"/>
  <c r="AV69" i="20" s="1"/>
  <c r="AS6" i="20"/>
  <c r="AU6" i="20" s="1"/>
  <c r="AW6" i="20"/>
  <c r="O5" i="16" s="1"/>
  <c r="AX39" i="20"/>
  <c r="P38" i="16" s="1"/>
  <c r="AT39" i="20"/>
  <c r="AV39" i="20" s="1"/>
  <c r="AX21" i="20"/>
  <c r="P20" i="16" s="1"/>
  <c r="AT21" i="20"/>
  <c r="AV21" i="20" s="1"/>
  <c r="AX9" i="20"/>
  <c r="P8" i="16" s="1"/>
  <c r="AT9" i="20"/>
  <c r="AV9" i="20" s="1"/>
  <c r="AX80" i="20"/>
  <c r="P79" i="16" s="1"/>
  <c r="AT80" i="20"/>
  <c r="AV80" i="20" s="1"/>
  <c r="AS62" i="20"/>
  <c r="AU62" i="20" s="1"/>
  <c r="AW62" i="20"/>
  <c r="O61" i="16" s="1"/>
  <c r="AT87" i="20"/>
  <c r="AV87" i="20" s="1"/>
  <c r="AX87" i="20"/>
  <c r="P86" i="16" s="1"/>
  <c r="AT71" i="20"/>
  <c r="AV71" i="20" s="1"/>
  <c r="AX71" i="20"/>
  <c r="P70" i="16" s="1"/>
  <c r="AX73" i="20"/>
  <c r="P72" i="16" s="1"/>
  <c r="AT73" i="20"/>
  <c r="AV73" i="20" s="1"/>
  <c r="AX54" i="20"/>
  <c r="P53" i="16" s="1"/>
  <c r="AT54" i="20"/>
  <c r="AV54" i="20" s="1"/>
  <c r="AS41" i="20"/>
  <c r="AU41" i="20" s="1"/>
  <c r="AW41" i="20"/>
  <c r="O40" i="16" s="1"/>
  <c r="AS25" i="20"/>
  <c r="AU25" i="20" s="1"/>
  <c r="AW25" i="20"/>
  <c r="O24" i="16" s="1"/>
  <c r="AT65" i="20"/>
  <c r="AV65" i="20" s="1"/>
  <c r="AX65" i="20"/>
  <c r="P64" i="16" s="1"/>
  <c r="AX77" i="20"/>
  <c r="P76" i="16" s="1"/>
  <c r="AT77" i="20"/>
  <c r="AV77" i="20" s="1"/>
  <c r="AX62" i="20"/>
  <c r="P61" i="16" s="1"/>
  <c r="AT62" i="20"/>
  <c r="AV62" i="20" s="1"/>
  <c r="AX43" i="20"/>
  <c r="P42" i="16" s="1"/>
  <c r="AT43" i="20"/>
  <c r="AV43" i="20" s="1"/>
  <c r="AX27" i="20"/>
  <c r="P26" i="16" s="1"/>
  <c r="AT27" i="20"/>
  <c r="AV27" i="20" s="1"/>
  <c r="AX25" i="20"/>
  <c r="P24" i="16" s="1"/>
  <c r="AT25" i="20"/>
  <c r="AV25" i="20" s="1"/>
  <c r="AX5" i="20"/>
  <c r="AT5" i="20"/>
  <c r="AV5" i="20" s="1"/>
  <c r="AX92" i="20"/>
  <c r="P91" i="16" s="1"/>
  <c r="AT92" i="20"/>
  <c r="AV92" i="20" s="1"/>
  <c r="AX76" i="20"/>
  <c r="P75" i="16" s="1"/>
  <c r="AT76" i="20"/>
  <c r="AV76" i="20" s="1"/>
  <c r="AT91" i="20"/>
  <c r="AV91" i="20" s="1"/>
  <c r="AX91" i="20"/>
  <c r="P90" i="16" s="1"/>
  <c r="AT75" i="20"/>
  <c r="AV75" i="20" s="1"/>
  <c r="AX75" i="20"/>
  <c r="P74" i="16" s="1"/>
  <c r="AX81" i="20"/>
  <c r="P80" i="16" s="1"/>
  <c r="AT81" i="20"/>
  <c r="AV81" i="20" s="1"/>
  <c r="AS53" i="20"/>
  <c r="AU53" i="20" s="1"/>
  <c r="AW53" i="20"/>
  <c r="O52" i="16" s="1"/>
  <c r="AS37" i="20"/>
  <c r="AU37" i="20" s="1"/>
  <c r="AW37" i="20"/>
  <c r="O36" i="16" s="1"/>
  <c r="AS21" i="20"/>
  <c r="AU21" i="20" s="1"/>
  <c r="AW21" i="20"/>
  <c r="O20" i="16" s="1"/>
  <c r="AX56" i="20"/>
  <c r="P55" i="16" s="1"/>
  <c r="AT56" i="20"/>
  <c r="AV56" i="20" s="1"/>
  <c r="AX85" i="20"/>
  <c r="P84" i="16" s="1"/>
  <c r="AT85" i="20"/>
  <c r="AV85" i="20" s="1"/>
  <c r="AX58" i="20"/>
  <c r="P57" i="16" s="1"/>
  <c r="AT58" i="20"/>
  <c r="AV58" i="20" s="1"/>
  <c r="AX49" i="20"/>
  <c r="P48" i="16" s="1"/>
  <c r="AT49" i="20"/>
  <c r="AV49" i="20" s="1"/>
  <c r="AT16" i="20"/>
  <c r="AV16" i="20" s="1"/>
  <c r="AX16" i="20"/>
  <c r="P15" i="16" s="1"/>
  <c r="AX31" i="20"/>
  <c r="P30" i="16" s="1"/>
  <c r="AT31" i="20"/>
  <c r="AV31" i="20" s="1"/>
  <c r="AW18" i="20"/>
  <c r="O17" i="16" s="1"/>
  <c r="AS18" i="20"/>
  <c r="AU18" i="20" s="1"/>
  <c r="AX61" i="20"/>
  <c r="P60" i="16" s="1"/>
  <c r="AT61" i="20"/>
  <c r="AV61" i="20" s="1"/>
  <c r="AX47" i="20"/>
  <c r="P46" i="16" s="1"/>
  <c r="AT47" i="20"/>
  <c r="AV47" i="20" s="1"/>
  <c r="AT15" i="20"/>
  <c r="AV15" i="20" s="1"/>
  <c r="AX15" i="20"/>
  <c r="P14" i="16" s="1"/>
  <c r="AX88" i="20"/>
  <c r="P87" i="16" s="1"/>
  <c r="AT88" i="20"/>
  <c r="AV88" i="20" s="1"/>
  <c r="AX72" i="20"/>
  <c r="P71" i="16" s="1"/>
  <c r="AT72" i="20"/>
  <c r="AV72" i="20" s="1"/>
  <c r="AT79" i="20"/>
  <c r="AV79" i="20" s="1"/>
  <c r="AX79" i="20"/>
  <c r="P78" i="16" s="1"/>
  <c r="AX89" i="20"/>
  <c r="P88" i="16" s="1"/>
  <c r="AT89" i="20"/>
  <c r="AV89" i="20" s="1"/>
  <c r="AS49" i="20"/>
  <c r="AU49" i="20" s="1"/>
  <c r="AW49" i="20"/>
  <c r="O48" i="16" s="1"/>
  <c r="AS33" i="20"/>
  <c r="AU33" i="20" s="1"/>
  <c r="AW33" i="20"/>
  <c r="O32" i="16" s="1"/>
  <c r="AW54" i="20"/>
  <c r="O53" i="16" s="1"/>
  <c r="AS54" i="20"/>
  <c r="AU54" i="20" s="1"/>
  <c r="AT53" i="20"/>
  <c r="AV53" i="20" s="1"/>
  <c r="AX53" i="20"/>
  <c r="P52" i="16" s="1"/>
  <c r="AX17" i="20"/>
  <c r="P16" i="16" s="1"/>
  <c r="AT17" i="20"/>
  <c r="AV17" i="20" s="1"/>
  <c r="AW10" i="20"/>
  <c r="O9" i="16" s="1"/>
  <c r="AS10" i="20"/>
  <c r="AU10" i="20" s="1"/>
  <c r="AX35" i="20"/>
  <c r="P34" i="16" s="1"/>
  <c r="AT35" i="20"/>
  <c r="AV35" i="20" s="1"/>
  <c r="AX51" i="20"/>
  <c r="P50" i="16" s="1"/>
  <c r="AT51" i="20"/>
  <c r="AV51" i="20" s="1"/>
  <c r="AX12" i="20"/>
  <c r="P11" i="16" s="1"/>
  <c r="AT12" i="20"/>
  <c r="AV12" i="20" s="1"/>
  <c r="P12" i="17" l="1"/>
  <c r="P11" i="17"/>
  <c r="O8" i="17"/>
  <c r="K9" i="17"/>
  <c r="R8" i="17"/>
  <c r="R11" i="17"/>
  <c r="Q6" i="17"/>
  <c r="I12" i="17"/>
  <c r="T7" i="17"/>
  <c r="U11" i="17"/>
  <c r="T9" i="17"/>
  <c r="S7" i="17"/>
  <c r="R9" i="17"/>
  <c r="S6" i="17"/>
  <c r="R12" i="17"/>
  <c r="R6" i="17"/>
  <c r="S10" i="17"/>
  <c r="Q8" i="17"/>
  <c r="Q12" i="17"/>
  <c r="Q11" i="17"/>
  <c r="Q7" i="17"/>
  <c r="P10" i="17"/>
  <c r="P7" i="17"/>
  <c r="O7" i="17"/>
  <c r="O12" i="17"/>
  <c r="O10" i="17"/>
  <c r="P6" i="17"/>
  <c r="O6" i="17"/>
  <c r="M8" i="17"/>
  <c r="M9" i="17"/>
  <c r="N7" i="17"/>
  <c r="M10" i="17"/>
  <c r="M11" i="17"/>
  <c r="L9" i="17"/>
  <c r="J7" i="17"/>
  <c r="J9" i="17"/>
  <c r="J11" i="17"/>
  <c r="J6" i="17"/>
  <c r="K8" i="17"/>
  <c r="K10" i="17"/>
  <c r="H9" i="17"/>
  <c r="AW93" i="33"/>
  <c r="AB4" i="16"/>
  <c r="AX93" i="31"/>
  <c r="T8" i="17"/>
  <c r="T12" i="17"/>
  <c r="AA4" i="16"/>
  <c r="AW93" i="31"/>
  <c r="U6" i="17"/>
  <c r="U8" i="17"/>
  <c r="U9" i="17"/>
  <c r="U10" i="17"/>
  <c r="T6" i="17"/>
  <c r="U7" i="17"/>
  <c r="U12" i="17"/>
  <c r="Z92" i="16"/>
  <c r="S5" i="17"/>
  <c r="S12" i="17"/>
  <c r="R10" i="17"/>
  <c r="S8" i="17"/>
  <c r="S9" i="17"/>
  <c r="R7" i="17"/>
  <c r="S11" i="17"/>
  <c r="AW93" i="30"/>
  <c r="Y4" i="16"/>
  <c r="AX93" i="30"/>
  <c r="AW93" i="29"/>
  <c r="Q9" i="17"/>
  <c r="Q10" i="17"/>
  <c r="X92" i="16"/>
  <c r="Q5" i="17"/>
  <c r="O11" i="17"/>
  <c r="W92" i="16"/>
  <c r="P5" i="17"/>
  <c r="AW93" i="28"/>
  <c r="V4" i="16"/>
  <c r="AX93" i="28"/>
  <c r="P8" i="17"/>
  <c r="O9" i="17"/>
  <c r="P9" i="17"/>
  <c r="AX93" i="27"/>
  <c r="U4" i="16"/>
  <c r="N9" i="17"/>
  <c r="M6" i="17"/>
  <c r="N12" i="17"/>
  <c r="T4" i="16"/>
  <c r="T92" i="16" s="1"/>
  <c r="AW93" i="27"/>
  <c r="M12" i="17"/>
  <c r="M7" i="17"/>
  <c r="N11" i="17"/>
  <c r="N8" i="17"/>
  <c r="N10" i="17"/>
  <c r="N6" i="17"/>
  <c r="L11" i="17"/>
  <c r="L8" i="17"/>
  <c r="L6" i="17"/>
  <c r="AW93" i="24"/>
  <c r="L10" i="17"/>
  <c r="L7" i="17"/>
  <c r="L12" i="17"/>
  <c r="S92" i="16"/>
  <c r="L5" i="17"/>
  <c r="K7" i="17"/>
  <c r="K12" i="17"/>
  <c r="K11" i="17"/>
  <c r="J8" i="17"/>
  <c r="R92" i="16"/>
  <c r="K5" i="17"/>
  <c r="AX93" i="23"/>
  <c r="J12" i="17"/>
  <c r="Q92" i="16"/>
  <c r="J5" i="17"/>
  <c r="K6" i="17"/>
  <c r="AW93" i="23"/>
  <c r="H7" i="17"/>
  <c r="I10" i="17"/>
  <c r="O4" i="16"/>
  <c r="AW93" i="20"/>
  <c r="H6" i="17"/>
  <c r="I11" i="17"/>
  <c r="I6" i="17"/>
  <c r="I7" i="17"/>
  <c r="I8" i="17"/>
  <c r="P4" i="16"/>
  <c r="AX93" i="20"/>
  <c r="I9" i="17"/>
  <c r="H8" i="17"/>
  <c r="H12" i="17"/>
  <c r="AC92" i="16" l="1"/>
  <c r="AA92" i="16"/>
  <c r="T5" i="17"/>
  <c r="AB92" i="16"/>
  <c r="U5" i="17"/>
  <c r="Y92" i="16"/>
  <c r="R5" i="17"/>
  <c r="V92" i="16"/>
  <c r="O5" i="17"/>
  <c r="M5" i="17"/>
  <c r="U92" i="16"/>
  <c r="N5" i="17"/>
  <c r="O92" i="16"/>
  <c r="H5" i="17"/>
  <c r="P92" i="16"/>
  <c r="I5" i="17"/>
  <c r="AW51" i="15"/>
  <c r="N50" i="16" s="1"/>
  <c r="AW54" i="15"/>
  <c r="N53" i="16" s="1"/>
  <c r="AW60" i="15"/>
  <c r="N59" i="16" s="1"/>
  <c r="AW75" i="15"/>
  <c r="N74" i="16" s="1"/>
  <c r="AW78" i="15"/>
  <c r="N77" i="16" s="1"/>
  <c r="AW52" i="15"/>
  <c r="N51" i="16" s="1"/>
  <c r="AS67" i="15"/>
  <c r="AU67" i="15" s="1"/>
  <c r="AW70" i="15"/>
  <c r="N69" i="16" s="1"/>
  <c r="AW80" i="15"/>
  <c r="N79" i="16" s="1"/>
  <c r="AS83" i="15"/>
  <c r="AU83" i="15" s="1"/>
  <c r="AS86" i="15"/>
  <c r="AU86" i="15" s="1"/>
  <c r="AW8" i="15"/>
  <c r="N7" i="16" s="1"/>
  <c r="AW12" i="15"/>
  <c r="N11" i="16" s="1"/>
  <c r="AS16" i="15"/>
  <c r="AU16" i="15" s="1"/>
  <c r="AS20" i="15"/>
  <c r="AU20" i="15" s="1"/>
  <c r="AW24" i="15"/>
  <c r="N23" i="16" s="1"/>
  <c r="AW28" i="15"/>
  <c r="N27" i="16" s="1"/>
  <c r="AS32" i="15"/>
  <c r="AU32" i="15" s="1"/>
  <c r="AW39" i="15"/>
  <c r="N38" i="16" s="1"/>
  <c r="AW43" i="15"/>
  <c r="N42" i="16" s="1"/>
  <c r="AS47" i="15"/>
  <c r="AU47" i="15" s="1"/>
  <c r="AS59" i="15"/>
  <c r="AU59" i="15" s="1"/>
  <c r="AW62" i="15"/>
  <c r="N61" i="16" s="1"/>
  <c r="AW77" i="15"/>
  <c r="N76" i="16" s="1"/>
  <c r="AW91" i="15"/>
  <c r="N90" i="16" s="1"/>
  <c r="AW30" i="15"/>
  <c r="N29" i="16" s="1"/>
  <c r="AS36" i="15"/>
  <c r="AU36" i="15" s="1"/>
  <c r="AW40" i="15"/>
  <c r="N39" i="16" s="1"/>
  <c r="AS44" i="15"/>
  <c r="AU44" i="15" s="1"/>
  <c r="AS55" i="15"/>
  <c r="AU55" i="15" s="1"/>
  <c r="AS58" i="15"/>
  <c r="AU58" i="15" s="1"/>
  <c r="AW63" i="15"/>
  <c r="N62" i="16" s="1"/>
  <c r="AW73" i="15"/>
  <c r="N72" i="16" s="1"/>
  <c r="AS76" i="15"/>
  <c r="AU76" i="15" s="1"/>
  <c r="AS84" i="15"/>
  <c r="AU84" i="15" s="1"/>
  <c r="AW89" i="15"/>
  <c r="N88" i="16" s="1"/>
  <c r="AS92" i="15"/>
  <c r="AU92" i="15" s="1"/>
  <c r="AS7" i="15"/>
  <c r="AU7" i="15" s="1"/>
  <c r="AW11" i="15"/>
  <c r="N10" i="16" s="1"/>
  <c r="AS15" i="15"/>
  <c r="AU15" i="15" s="1"/>
  <c r="AS19" i="15"/>
  <c r="AU19" i="15" s="1"/>
  <c r="AS23" i="15"/>
  <c r="AU23" i="15" s="1"/>
  <c r="AS27" i="15"/>
  <c r="AU27" i="15" s="1"/>
  <c r="AW34" i="15"/>
  <c r="N33" i="16" s="1"/>
  <c r="AS48" i="15"/>
  <c r="AU48" i="15" s="1"/>
  <c r="AW56" i="15"/>
  <c r="N55" i="16" s="1"/>
  <c r="AW64" i="15"/>
  <c r="N63" i="16" s="1"/>
  <c r="AW66" i="15"/>
  <c r="N65" i="16" s="1"/>
  <c r="AW71" i="15"/>
  <c r="N70" i="16" s="1"/>
  <c r="AW79" i="15"/>
  <c r="N78" i="16" s="1"/>
  <c r="AW82" i="15"/>
  <c r="N81" i="16" s="1"/>
  <c r="AW87" i="15"/>
  <c r="N86" i="16" s="1"/>
  <c r="AW85" i="15"/>
  <c r="N84" i="16" s="1"/>
  <c r="AS69" i="15"/>
  <c r="AU69" i="15" s="1"/>
  <c r="AW31" i="15"/>
  <c r="N30" i="16" s="1"/>
  <c r="AW33" i="15"/>
  <c r="N32" i="16" s="1"/>
  <c r="AW35" i="15"/>
  <c r="N34" i="16" s="1"/>
  <c r="AS53" i="15"/>
  <c r="AU53" i="15" s="1"/>
  <c r="AW57" i="15"/>
  <c r="N56" i="16" s="1"/>
  <c r="AW61" i="15"/>
  <c r="N60" i="16" s="1"/>
  <c r="AW65" i="15"/>
  <c r="N64" i="16" s="1"/>
  <c r="AS72" i="15"/>
  <c r="AU72" i="15" s="1"/>
  <c r="AW74" i="15"/>
  <c r="N73" i="16" s="1"/>
  <c r="AW81" i="15"/>
  <c r="N80" i="16" s="1"/>
  <c r="AW88" i="15"/>
  <c r="N87" i="16" s="1"/>
  <c r="AW90" i="15"/>
  <c r="N89" i="16" s="1"/>
  <c r="AV68" i="15"/>
  <c r="AV66" i="15"/>
  <c r="AV73" i="15"/>
  <c r="AV77" i="15"/>
  <c r="AV81" i="15"/>
  <c r="AV85" i="15"/>
  <c r="AV89" i="15"/>
  <c r="AV70" i="15"/>
  <c r="AV74" i="15"/>
  <c r="AV78" i="15"/>
  <c r="AV82" i="15"/>
  <c r="AV86" i="15"/>
  <c r="AV90" i="15"/>
  <c r="AV75" i="15"/>
  <c r="AV79" i="15"/>
  <c r="AV83" i="15"/>
  <c r="AV87" i="15"/>
  <c r="AX50" i="11"/>
  <c r="M49" i="16" s="1"/>
  <c r="AX54" i="11"/>
  <c r="M53" i="16" s="1"/>
  <c r="AX62" i="11"/>
  <c r="M61" i="16" s="1"/>
  <c r="AX78" i="11"/>
  <c r="M77" i="16" s="1"/>
  <c r="AX81" i="11"/>
  <c r="M80" i="16" s="1"/>
  <c r="AX51" i="11"/>
  <c r="M50" i="16" s="1"/>
  <c r="AW52" i="11"/>
  <c r="L51" i="16" s="1"/>
  <c r="AX72" i="11"/>
  <c r="M71" i="16" s="1"/>
  <c r="AX6" i="11"/>
  <c r="M5" i="16" s="1"/>
  <c r="AX10" i="11"/>
  <c r="M9" i="16" s="1"/>
  <c r="AX14" i="11"/>
  <c r="M13" i="16" s="1"/>
  <c r="AX18" i="11"/>
  <c r="M17" i="16" s="1"/>
  <c r="AX22" i="11"/>
  <c r="M21" i="16" s="1"/>
  <c r="AX30" i="11"/>
  <c r="M29" i="16" s="1"/>
  <c r="AX34" i="11"/>
  <c r="M33" i="16" s="1"/>
  <c r="AX42" i="11"/>
  <c r="M41" i="16" s="1"/>
  <c r="AX67" i="11"/>
  <c r="M66" i="16" s="1"/>
  <c r="AX70" i="11"/>
  <c r="M69" i="16" s="1"/>
  <c r="AX87" i="11"/>
  <c r="M86" i="16" s="1"/>
  <c r="AW32" i="11"/>
  <c r="L31" i="16" s="1"/>
  <c r="AX55" i="11"/>
  <c r="M54" i="16" s="1"/>
  <c r="AW56" i="11"/>
  <c r="L55" i="16" s="1"/>
  <c r="AW60" i="11"/>
  <c r="L59" i="16" s="1"/>
  <c r="AX79" i="11"/>
  <c r="M78" i="16" s="1"/>
  <c r="AX91" i="11"/>
  <c r="M90" i="16" s="1"/>
  <c r="AW8" i="11"/>
  <c r="L7" i="16" s="1"/>
  <c r="AW12" i="11"/>
  <c r="L11" i="16" s="1"/>
  <c r="AW16" i="11"/>
  <c r="L15" i="16" s="1"/>
  <c r="AW20" i="11"/>
  <c r="L19" i="16" s="1"/>
  <c r="AW24" i="11"/>
  <c r="L23" i="16" s="1"/>
  <c r="AW40" i="11"/>
  <c r="L39" i="16" s="1"/>
  <c r="AW44" i="11"/>
  <c r="L43" i="16" s="1"/>
  <c r="AX59" i="11"/>
  <c r="M58" i="16" s="1"/>
  <c r="AW68" i="11"/>
  <c r="L67" i="16" s="1"/>
  <c r="AW25" i="11"/>
  <c r="L24" i="16" s="1"/>
  <c r="AW59" i="11"/>
  <c r="L58" i="16" s="1"/>
  <c r="AX60" i="11"/>
  <c r="M59" i="16" s="1"/>
  <c r="AX71" i="11"/>
  <c r="M70" i="16" s="1"/>
  <c r="AX76" i="11"/>
  <c r="M75" i="16" s="1"/>
  <c r="AW77" i="11"/>
  <c r="L76" i="16" s="1"/>
  <c r="AW80" i="11"/>
  <c r="L79" i="16" s="1"/>
  <c r="AX88" i="11"/>
  <c r="M87" i="16" s="1"/>
  <c r="AW89" i="11"/>
  <c r="L88" i="16" s="1"/>
  <c r="AX58" i="11"/>
  <c r="M57" i="16" s="1"/>
  <c r="AX64" i="11"/>
  <c r="M63" i="16" s="1"/>
  <c r="AW72" i="11"/>
  <c r="L71" i="16" s="1"/>
  <c r="AX77" i="11"/>
  <c r="M76" i="16" s="1"/>
  <c r="AW78" i="11"/>
  <c r="L77" i="16" s="1"/>
  <c r="AX89" i="11"/>
  <c r="M88" i="16" s="1"/>
  <c r="AX92" i="11"/>
  <c r="M91" i="16" s="1"/>
  <c r="AW15" i="11"/>
  <c r="L14" i="16" s="1"/>
  <c r="AW19" i="11"/>
  <c r="L18" i="16" s="1"/>
  <c r="AX28" i="11"/>
  <c r="M27" i="16" s="1"/>
  <c r="AX49" i="11"/>
  <c r="M48" i="16" s="1"/>
  <c r="AX75" i="11"/>
  <c r="M74" i="16" s="1"/>
  <c r="AW84" i="11"/>
  <c r="L83" i="16" s="1"/>
  <c r="AX7" i="11"/>
  <c r="M6" i="16" s="1"/>
  <c r="AX11" i="11"/>
  <c r="M10" i="16" s="1"/>
  <c r="AX15" i="11"/>
  <c r="M14" i="16" s="1"/>
  <c r="AX19" i="11"/>
  <c r="M18" i="16" s="1"/>
  <c r="AX23" i="11"/>
  <c r="M22" i="16" s="1"/>
  <c r="AX31" i="11"/>
  <c r="M30" i="16" s="1"/>
  <c r="AX35" i="11"/>
  <c r="M34" i="16" s="1"/>
  <c r="AX39" i="11"/>
  <c r="M38" i="16" s="1"/>
  <c r="AX48" i="11"/>
  <c r="M47" i="16" s="1"/>
  <c r="AX63" i="11"/>
  <c r="M62" i="16" s="1"/>
  <c r="AX84" i="11"/>
  <c r="M83" i="16" s="1"/>
  <c r="AW73" i="11"/>
  <c r="L72" i="16" s="1"/>
  <c r="AW90" i="11"/>
  <c r="L89" i="16" s="1"/>
  <c r="AW35" i="11"/>
  <c r="L34" i="16" s="1"/>
  <c r="AW26" i="11"/>
  <c r="L25" i="16" s="1"/>
  <c r="AW28" i="11"/>
  <c r="L27" i="16" s="1"/>
  <c r="AX65" i="11"/>
  <c r="M64" i="16" s="1"/>
  <c r="AS54" i="15" l="1"/>
  <c r="AU54" i="15" s="1"/>
  <c r="AX80" i="11"/>
  <c r="M79" i="16" s="1"/>
  <c r="AW16" i="15"/>
  <c r="N15" i="16" s="1"/>
  <c r="AS56" i="15"/>
  <c r="AU56" i="15" s="1"/>
  <c r="AW69" i="15"/>
  <c r="N68" i="16" s="1"/>
  <c r="AW59" i="15"/>
  <c r="N58" i="16" s="1"/>
  <c r="AS91" i="15"/>
  <c r="AU91" i="15" s="1"/>
  <c r="AW92" i="15"/>
  <c r="N91" i="16" s="1"/>
  <c r="AW19" i="15"/>
  <c r="N18" i="16" s="1"/>
  <c r="AW84" i="15"/>
  <c r="N83" i="16" s="1"/>
  <c r="AS60" i="15"/>
  <c r="AU60" i="15" s="1"/>
  <c r="AW58" i="15"/>
  <c r="N57" i="16" s="1"/>
  <c r="G9" i="17" s="1"/>
  <c r="AW53" i="15"/>
  <c r="N52" i="16" s="1"/>
  <c r="AW67" i="15"/>
  <c r="N66" i="16" s="1"/>
  <c r="AW86" i="15"/>
  <c r="N85" i="16" s="1"/>
  <c r="AS82" i="15"/>
  <c r="AU82" i="15" s="1"/>
  <c r="AW83" i="15"/>
  <c r="N82" i="16" s="1"/>
  <c r="AS62" i="15"/>
  <c r="AU62" i="15" s="1"/>
  <c r="AS39" i="15"/>
  <c r="AU39" i="15" s="1"/>
  <c r="AW32" i="15"/>
  <c r="N31" i="16" s="1"/>
  <c r="AW36" i="15"/>
  <c r="N35" i="16" s="1"/>
  <c r="AW27" i="15"/>
  <c r="N26" i="16" s="1"/>
  <c r="AS64" i="15"/>
  <c r="AU64" i="15" s="1"/>
  <c r="AS79" i="15"/>
  <c r="AU79" i="15" s="1"/>
  <c r="AW20" i="15"/>
  <c r="N19" i="16" s="1"/>
  <c r="AS11" i="15"/>
  <c r="AU11" i="15" s="1"/>
  <c r="AW55" i="11"/>
  <c r="L54" i="16" s="1"/>
  <c r="AW43" i="11"/>
  <c r="L42" i="16" s="1"/>
  <c r="AW31" i="11"/>
  <c r="L30" i="16" s="1"/>
  <c r="AW23" i="11"/>
  <c r="L22" i="16" s="1"/>
  <c r="AS85" i="15"/>
  <c r="AU85" i="15" s="1"/>
  <c r="AW44" i="15"/>
  <c r="N43" i="16" s="1"/>
  <c r="AW47" i="15"/>
  <c r="N46" i="16" s="1"/>
  <c r="AS12" i="15"/>
  <c r="AU12" i="15" s="1"/>
  <c r="AX85" i="11"/>
  <c r="M84" i="16" s="1"/>
  <c r="AW76" i="11"/>
  <c r="L75" i="16" s="1"/>
  <c r="AX69" i="11"/>
  <c r="M68" i="16" s="1"/>
  <c r="AX43" i="11"/>
  <c r="M42" i="16" s="1"/>
  <c r="AW85" i="11"/>
  <c r="L84" i="16" s="1"/>
  <c r="AW69" i="11"/>
  <c r="L68" i="16" s="1"/>
  <c r="AS88" i="15"/>
  <c r="AU88" i="15" s="1"/>
  <c r="AW76" i="15"/>
  <c r="N75" i="16" s="1"/>
  <c r="AW55" i="15"/>
  <c r="N54" i="16" s="1"/>
  <c r="AS35" i="15"/>
  <c r="AU35" i="15" s="1"/>
  <c r="AS30" i="15"/>
  <c r="AU30" i="15" s="1"/>
  <c r="AW23" i="15"/>
  <c r="N22" i="16" s="1"/>
  <c r="AW7" i="15"/>
  <c r="N6" i="16" s="1"/>
  <c r="AX47" i="11"/>
  <c r="M46" i="16" s="1"/>
  <c r="AW39" i="11"/>
  <c r="L38" i="16" s="1"/>
  <c r="AS90" i="15"/>
  <c r="AU90" i="15" s="1"/>
  <c r="AS65" i="15"/>
  <c r="AU65" i="15" s="1"/>
  <c r="AS52" i="15"/>
  <c r="AU52" i="15" s="1"/>
  <c r="AW15" i="15"/>
  <c r="N14" i="16" s="1"/>
  <c r="AW92" i="11"/>
  <c r="L91" i="16" s="1"/>
  <c r="AS74" i="15"/>
  <c r="AU74" i="15" s="1"/>
  <c r="AS75" i="15"/>
  <c r="AU75" i="15" s="1"/>
  <c r="AW51" i="11"/>
  <c r="L50" i="16" s="1"/>
  <c r="AX68" i="11"/>
  <c r="M67" i="16" s="1"/>
  <c r="AW36" i="11"/>
  <c r="L35" i="16" s="1"/>
  <c r="AS78" i="15"/>
  <c r="AU78" i="15" s="1"/>
  <c r="AS61" i="15"/>
  <c r="AU61" i="15" s="1"/>
  <c r="AS71" i="15"/>
  <c r="AU71" i="15" s="1"/>
  <c r="AS51" i="15"/>
  <c r="AU51" i="15" s="1"/>
  <c r="AX38" i="11"/>
  <c r="M37" i="16" s="1"/>
  <c r="AS80" i="15"/>
  <c r="AU80" i="15" s="1"/>
  <c r="AS73" i="15"/>
  <c r="AU73" i="15" s="1"/>
  <c r="AW48" i="15"/>
  <c r="N47" i="16" s="1"/>
  <c r="AS28" i="15"/>
  <c r="AU28" i="15" s="1"/>
  <c r="AW63" i="11"/>
  <c r="L62" i="16" s="1"/>
  <c r="AW72" i="15"/>
  <c r="N71" i="16" s="1"/>
  <c r="AS33" i="15"/>
  <c r="AU33" i="15" s="1"/>
  <c r="AW11" i="11"/>
  <c r="L10" i="16" s="1"/>
  <c r="AW64" i="11"/>
  <c r="L63" i="16" s="1"/>
  <c r="AW7" i="11"/>
  <c r="L6" i="16" s="1"/>
  <c r="AS87" i="15"/>
  <c r="AU87" i="15" s="1"/>
  <c r="AS89" i="15"/>
  <c r="AU89" i="15" s="1"/>
  <c r="AS63" i="15"/>
  <c r="AU63" i="15" s="1"/>
  <c r="AX26" i="11"/>
  <c r="M25" i="16" s="1"/>
  <c r="AX83" i="11"/>
  <c r="M82" i="16" s="1"/>
  <c r="AW88" i="11"/>
  <c r="L87" i="16" s="1"/>
  <c r="AX46" i="11"/>
  <c r="M45" i="16" s="1"/>
  <c r="AW27" i="11"/>
  <c r="L26" i="16" s="1"/>
  <c r="AS70" i="15"/>
  <c r="AU70" i="15" s="1"/>
  <c r="AS57" i="15"/>
  <c r="AU57" i="15" s="1"/>
  <c r="AS24" i="15"/>
  <c r="AU24" i="15" s="1"/>
  <c r="AS8" i="15"/>
  <c r="AU8" i="15" s="1"/>
  <c r="AS77" i="15"/>
  <c r="AU77" i="15" s="1"/>
  <c r="AS66" i="15"/>
  <c r="AU66" i="15" s="1"/>
  <c r="AS40" i="15"/>
  <c r="AU40" i="15" s="1"/>
  <c r="AS43" i="15"/>
  <c r="AU43" i="15" s="1"/>
  <c r="AS34" i="15"/>
  <c r="AU34" i="15" s="1"/>
  <c r="AS81" i="15"/>
  <c r="AU81" i="15" s="1"/>
  <c r="AS31" i="15"/>
  <c r="AU31" i="15" s="1"/>
  <c r="AV71" i="15"/>
  <c r="AV92" i="15"/>
  <c r="AW45" i="15"/>
  <c r="N44" i="16" s="1"/>
  <c r="AS45" i="15"/>
  <c r="AU45" i="15" s="1"/>
  <c r="AV91" i="15"/>
  <c r="AV76" i="15"/>
  <c r="AS49" i="15"/>
  <c r="AU49" i="15" s="1"/>
  <c r="AW49" i="15"/>
  <c r="N48" i="16" s="1"/>
  <c r="AV64" i="15"/>
  <c r="AW42" i="15"/>
  <c r="N41" i="16" s="1"/>
  <c r="AS42" i="15"/>
  <c r="AU42" i="15" s="1"/>
  <c r="AW50" i="15"/>
  <c r="N49" i="16" s="1"/>
  <c r="AS50" i="15"/>
  <c r="AU50" i="15" s="1"/>
  <c r="AW26" i="15"/>
  <c r="N25" i="16" s="1"/>
  <c r="AS26" i="15"/>
  <c r="AU26" i="15" s="1"/>
  <c r="N17" i="16"/>
  <c r="AS18" i="15"/>
  <c r="AU18" i="15" s="1"/>
  <c r="AW10" i="15"/>
  <c r="N9" i="16" s="1"/>
  <c r="AS10" i="15"/>
  <c r="AU10" i="15" s="1"/>
  <c r="AS25" i="15"/>
  <c r="AU25" i="15" s="1"/>
  <c r="AW25" i="15"/>
  <c r="N24" i="16" s="1"/>
  <c r="AW17" i="15"/>
  <c r="N16" i="16" s="1"/>
  <c r="AS17" i="15"/>
  <c r="AU17" i="15" s="1"/>
  <c r="AW9" i="15"/>
  <c r="N8" i="16" s="1"/>
  <c r="AS9" i="15"/>
  <c r="AU9" i="15" s="1"/>
  <c r="AV67" i="15"/>
  <c r="AV65" i="15"/>
  <c r="AS29" i="15"/>
  <c r="AU29" i="15" s="1"/>
  <c r="AW29" i="15"/>
  <c r="N28" i="16" s="1"/>
  <c r="AV88" i="15"/>
  <c r="AV72" i="15"/>
  <c r="AW41" i="15"/>
  <c r="N40" i="16" s="1"/>
  <c r="AS41" i="15"/>
  <c r="AU41" i="15" s="1"/>
  <c r="AV80" i="15"/>
  <c r="AW37" i="15"/>
  <c r="N36" i="16" s="1"/>
  <c r="AS37" i="15"/>
  <c r="AU37" i="15" s="1"/>
  <c r="AS68" i="15"/>
  <c r="AU68" i="15" s="1"/>
  <c r="AW68" i="15"/>
  <c r="N67" i="16" s="1"/>
  <c r="AV84" i="15"/>
  <c r="AV69" i="15"/>
  <c r="AW46" i="15"/>
  <c r="N45" i="16" s="1"/>
  <c r="AS46" i="15"/>
  <c r="AU46" i="15" s="1"/>
  <c r="AW38" i="15"/>
  <c r="N37" i="16" s="1"/>
  <c r="AS38" i="15"/>
  <c r="AU38" i="15" s="1"/>
  <c r="AW22" i="15"/>
  <c r="N21" i="16" s="1"/>
  <c r="AS22" i="15"/>
  <c r="AU22" i="15" s="1"/>
  <c r="AW14" i="15"/>
  <c r="N13" i="16" s="1"/>
  <c r="AS14" i="15"/>
  <c r="AU14" i="15" s="1"/>
  <c r="AW6" i="15"/>
  <c r="N5" i="16" s="1"/>
  <c r="AS6" i="15"/>
  <c r="AU6" i="15" s="1"/>
  <c r="AW21" i="15"/>
  <c r="N20" i="16" s="1"/>
  <c r="AS21" i="15"/>
  <c r="AU21" i="15" s="1"/>
  <c r="AW13" i="15"/>
  <c r="N12" i="16" s="1"/>
  <c r="AS13" i="15"/>
  <c r="AU13" i="15" s="1"/>
  <c r="AW5" i="15"/>
  <c r="AS5" i="15"/>
  <c r="AU5" i="15" s="1"/>
  <c r="AW91" i="11"/>
  <c r="L90" i="16" s="1"/>
  <c r="AW81" i="11"/>
  <c r="L80" i="16" s="1"/>
  <c r="AX86" i="11"/>
  <c r="M85" i="16" s="1"/>
  <c r="AW49" i="11"/>
  <c r="L48" i="16" s="1"/>
  <c r="AW47" i="11"/>
  <c r="L46" i="16" s="1"/>
  <c r="AW74" i="11"/>
  <c r="L73" i="16" s="1"/>
  <c r="AW66" i="11"/>
  <c r="L65" i="16" s="1"/>
  <c r="AW86" i="11"/>
  <c r="L85" i="16" s="1"/>
  <c r="AW70" i="11"/>
  <c r="L69" i="16" s="1"/>
  <c r="AW82" i="11"/>
  <c r="L81" i="16" s="1"/>
  <c r="AX52" i="11"/>
  <c r="M51" i="16" s="1"/>
  <c r="AW67" i="11"/>
  <c r="L66" i="16" s="1"/>
  <c r="AX53" i="11"/>
  <c r="M52" i="16" s="1"/>
  <c r="AW58" i="11"/>
  <c r="L57" i="16" s="1"/>
  <c r="AW75" i="11"/>
  <c r="L74" i="16" s="1"/>
  <c r="AX57" i="11"/>
  <c r="M56" i="16" s="1"/>
  <c r="AW54" i="11"/>
  <c r="L53" i="16" s="1"/>
  <c r="AW42" i="11"/>
  <c r="L41" i="16" s="1"/>
  <c r="AX44" i="11"/>
  <c r="M43" i="16" s="1"/>
  <c r="AX36" i="11"/>
  <c r="M35" i="16" s="1"/>
  <c r="AW33" i="11"/>
  <c r="L32" i="16" s="1"/>
  <c r="AX25" i="11"/>
  <c r="M24" i="16" s="1"/>
  <c r="AX17" i="11"/>
  <c r="M16" i="16" s="1"/>
  <c r="AX9" i="11"/>
  <c r="M8" i="16" s="1"/>
  <c r="AX24" i="11"/>
  <c r="M23" i="16" s="1"/>
  <c r="AX16" i="11"/>
  <c r="M15" i="16" s="1"/>
  <c r="AX8" i="11"/>
  <c r="M7" i="16" s="1"/>
  <c r="AX66" i="11"/>
  <c r="M65" i="16" s="1"/>
  <c r="AW62" i="11"/>
  <c r="L61" i="16" s="1"/>
  <c r="AW87" i="11"/>
  <c r="L86" i="16" s="1"/>
  <c r="AW71" i="11"/>
  <c r="L70" i="16" s="1"/>
  <c r="AX56" i="11"/>
  <c r="M55" i="16" s="1"/>
  <c r="AW61" i="11"/>
  <c r="L60" i="16" s="1"/>
  <c r="AW53" i="11"/>
  <c r="L52" i="16" s="1"/>
  <c r="AX41" i="11"/>
  <c r="M40" i="16" s="1"/>
  <c r="AW41" i="11"/>
  <c r="L40" i="16" s="1"/>
  <c r="AX33" i="11"/>
  <c r="M32" i="16" s="1"/>
  <c r="AW30" i="11"/>
  <c r="L29" i="16" s="1"/>
  <c r="AW22" i="11"/>
  <c r="L21" i="16" s="1"/>
  <c r="AW14" i="11"/>
  <c r="L13" i="16" s="1"/>
  <c r="AW6" i="11"/>
  <c r="L5" i="16" s="1"/>
  <c r="AX27" i="11"/>
  <c r="M26" i="16" s="1"/>
  <c r="AW21" i="11"/>
  <c r="L20" i="16" s="1"/>
  <c r="AW13" i="11"/>
  <c r="L12" i="16" s="1"/>
  <c r="AW5" i="11"/>
  <c r="AW83" i="11"/>
  <c r="L82" i="16" s="1"/>
  <c r="AW50" i="11"/>
  <c r="L49" i="16" s="1"/>
  <c r="AX82" i="11"/>
  <c r="M81" i="16" s="1"/>
  <c r="AW46" i="11"/>
  <c r="L45" i="16" s="1"/>
  <c r="AW38" i="11"/>
  <c r="L37" i="16" s="1"/>
  <c r="AW48" i="11"/>
  <c r="L47" i="16" s="1"/>
  <c r="AX40" i="11"/>
  <c r="M39" i="16" s="1"/>
  <c r="AX32" i="11"/>
  <c r="M31" i="16" s="1"/>
  <c r="AX29" i="11"/>
  <c r="M28" i="16" s="1"/>
  <c r="AX21" i="11"/>
  <c r="M20" i="16" s="1"/>
  <c r="AX13" i="11"/>
  <c r="M12" i="16" s="1"/>
  <c r="AX5" i="11"/>
  <c r="AX20" i="11"/>
  <c r="M19" i="16" s="1"/>
  <c r="AX12" i="11"/>
  <c r="M11" i="16" s="1"/>
  <c r="AW79" i="11"/>
  <c r="L78" i="16" s="1"/>
  <c r="AX61" i="11"/>
  <c r="M60" i="16" s="1"/>
  <c r="AX74" i="11"/>
  <c r="M73" i="16" s="1"/>
  <c r="AW65" i="11"/>
  <c r="L64" i="16" s="1"/>
  <c r="AW57" i="11"/>
  <c r="L56" i="16" s="1"/>
  <c r="AX90" i="11"/>
  <c r="M89" i="16" s="1"/>
  <c r="AX73" i="11"/>
  <c r="M72" i="16" s="1"/>
  <c r="AX45" i="11"/>
  <c r="M44" i="16" s="1"/>
  <c r="AX37" i="11"/>
  <c r="M36" i="16" s="1"/>
  <c r="AW45" i="11"/>
  <c r="L44" i="16" s="1"/>
  <c r="AW37" i="11"/>
  <c r="L36" i="16" s="1"/>
  <c r="AW34" i="11"/>
  <c r="L33" i="16" s="1"/>
  <c r="AW29" i="11"/>
  <c r="L28" i="16" s="1"/>
  <c r="AW18" i="11"/>
  <c r="L17" i="16" s="1"/>
  <c r="AW10" i="11"/>
  <c r="L9" i="16" s="1"/>
  <c r="AW17" i="11"/>
  <c r="L16" i="16" s="1"/>
  <c r="AW9" i="11"/>
  <c r="L8" i="16" s="1"/>
  <c r="AW30" i="8"/>
  <c r="J29" i="16" s="1"/>
  <c r="AW56" i="8"/>
  <c r="J55" i="16" s="1"/>
  <c r="AW31" i="8"/>
  <c r="J30" i="16" s="1"/>
  <c r="AW90" i="8"/>
  <c r="J89" i="16" s="1"/>
  <c r="AW26" i="8"/>
  <c r="J25" i="16" s="1"/>
  <c r="AW68" i="8"/>
  <c r="J67" i="16" s="1"/>
  <c r="AW62" i="8"/>
  <c r="J61" i="16" s="1"/>
  <c r="AW81" i="8"/>
  <c r="J80" i="16" s="1"/>
  <c r="AW75" i="8"/>
  <c r="J74" i="16" s="1"/>
  <c r="AW58" i="8"/>
  <c r="J57" i="16" s="1"/>
  <c r="AW48" i="8"/>
  <c r="J47" i="16" s="1"/>
  <c r="AW35" i="8"/>
  <c r="J34" i="16" s="1"/>
  <c r="AW21" i="8"/>
  <c r="J20" i="16" s="1"/>
  <c r="AW13" i="8"/>
  <c r="J12" i="16" s="1"/>
  <c r="AW5" i="8"/>
  <c r="AS5" i="8"/>
  <c r="AU5" i="8" s="1"/>
  <c r="AW66" i="8"/>
  <c r="J65" i="16" s="1"/>
  <c r="AW46" i="8"/>
  <c r="J45" i="16" s="1"/>
  <c r="AW22" i="8"/>
  <c r="J21" i="16" s="1"/>
  <c r="AW14" i="8"/>
  <c r="J13" i="16" s="1"/>
  <c r="AW6" i="8"/>
  <c r="J5" i="16" s="1"/>
  <c r="AW77" i="8"/>
  <c r="J76" i="16" s="1"/>
  <c r="AW70" i="8"/>
  <c r="J69" i="16" s="1"/>
  <c r="AW37" i="8"/>
  <c r="J36" i="16" s="1"/>
  <c r="AW25" i="8"/>
  <c r="J24" i="16" s="1"/>
  <c r="AW45" i="8"/>
  <c r="J44" i="16" s="1"/>
  <c r="AW34" i="8"/>
  <c r="J33" i="16" s="1"/>
  <c r="AW41" i="8"/>
  <c r="J40" i="16" s="1"/>
  <c r="AW11" i="8"/>
  <c r="J10" i="16" s="1"/>
  <c r="AW91" i="8"/>
  <c r="J90" i="16" s="1"/>
  <c r="AW71" i="8"/>
  <c r="J70" i="16" s="1"/>
  <c r="AW32" i="8"/>
  <c r="J31" i="16" s="1"/>
  <c r="AW24" i="8"/>
  <c r="J23" i="16" s="1"/>
  <c r="AW16" i="8"/>
  <c r="J15" i="16" s="1"/>
  <c r="AW8" i="8"/>
  <c r="J7" i="16" s="1"/>
  <c r="AW83" i="8"/>
  <c r="J82" i="16" s="1"/>
  <c r="AW44" i="8"/>
  <c r="J43" i="16" s="1"/>
  <c r="AW65" i="8"/>
  <c r="J64" i="16" s="1"/>
  <c r="AW57" i="8"/>
  <c r="J56" i="16" s="1"/>
  <c r="AW33" i="8"/>
  <c r="J32" i="16" s="1"/>
  <c r="AW89" i="8"/>
  <c r="J88" i="16" s="1"/>
  <c r="AW82" i="8"/>
  <c r="J81" i="16" s="1"/>
  <c r="AW69" i="8"/>
  <c r="J68" i="16" s="1"/>
  <c r="AW61" i="8"/>
  <c r="J60" i="16" s="1"/>
  <c r="AW23" i="8"/>
  <c r="J22" i="16" s="1"/>
  <c r="AW86" i="8"/>
  <c r="J85" i="16" s="1"/>
  <c r="AW76" i="8"/>
  <c r="J75" i="16" s="1"/>
  <c r="AW40" i="8"/>
  <c r="J39" i="16" s="1"/>
  <c r="AW54" i="8"/>
  <c r="J53" i="16" s="1"/>
  <c r="AW92" i="8"/>
  <c r="J91" i="16" s="1"/>
  <c r="AW87" i="8"/>
  <c r="J86" i="16" s="1"/>
  <c r="AW27" i="8"/>
  <c r="J26" i="16" s="1"/>
  <c r="AW17" i="8"/>
  <c r="J16" i="16" s="1"/>
  <c r="AW9" i="8"/>
  <c r="J8" i="16" s="1"/>
  <c r="AW88" i="8"/>
  <c r="J87" i="16" s="1"/>
  <c r="AW18" i="8"/>
  <c r="J17" i="16" s="1"/>
  <c r="AW10" i="8"/>
  <c r="J9" i="16" s="1"/>
  <c r="AW50" i="8"/>
  <c r="J49" i="16" s="1"/>
  <c r="AW29" i="8"/>
  <c r="J28" i="16" s="1"/>
  <c r="AW7" i="8"/>
  <c r="J6" i="16" s="1"/>
  <c r="AW64" i="8"/>
  <c r="J63" i="16" s="1"/>
  <c r="AW19" i="8"/>
  <c r="J18" i="16" s="1"/>
  <c r="AW47" i="8"/>
  <c r="J46" i="16" s="1"/>
  <c r="AW73" i="8"/>
  <c r="J72" i="16" s="1"/>
  <c r="AW60" i="8"/>
  <c r="J59" i="16" s="1"/>
  <c r="AW52" i="8"/>
  <c r="J51" i="16" s="1"/>
  <c r="AW53" i="8"/>
  <c r="J52" i="16" s="1"/>
  <c r="AW36" i="8"/>
  <c r="J35" i="16" s="1"/>
  <c r="AW28" i="8"/>
  <c r="J27" i="16" s="1"/>
  <c r="AW20" i="8"/>
  <c r="J19" i="16" s="1"/>
  <c r="AW12" i="8"/>
  <c r="J11" i="16" s="1"/>
  <c r="AW42" i="8"/>
  <c r="J41" i="16" s="1"/>
  <c r="AW85" i="8"/>
  <c r="J84" i="16" s="1"/>
  <c r="AW78" i="8"/>
  <c r="J77" i="16" s="1"/>
  <c r="AW51" i="8"/>
  <c r="J50" i="16" s="1"/>
  <c r="AW80" i="8"/>
  <c r="J79" i="16" s="1"/>
  <c r="AW72" i="8"/>
  <c r="J71" i="16" s="1"/>
  <c r="AW63" i="8"/>
  <c r="J62" i="16" s="1"/>
  <c r="AW55" i="8"/>
  <c r="J54" i="16" s="1"/>
  <c r="AW84" i="8"/>
  <c r="J83" i="16" s="1"/>
  <c r="AW74" i="8"/>
  <c r="J73" i="16" s="1"/>
  <c r="AW67" i="8"/>
  <c r="J66" i="16" s="1"/>
  <c r="AW59" i="8"/>
  <c r="J58" i="16" s="1"/>
  <c r="AW43" i="8"/>
  <c r="J42" i="16" s="1"/>
  <c r="AW38" i="8"/>
  <c r="J37" i="16" s="1"/>
  <c r="AW39" i="8"/>
  <c r="J38" i="16" s="1"/>
  <c r="AW15" i="8"/>
  <c r="J14" i="16" s="1"/>
  <c r="AW49" i="8"/>
  <c r="J48" i="16" s="1"/>
  <c r="AW79" i="8"/>
  <c r="J78" i="16" s="1"/>
  <c r="AX85" i="8"/>
  <c r="K84" i="16" s="1"/>
  <c r="AX81" i="8"/>
  <c r="K80" i="16" s="1"/>
  <c r="AX16" i="8"/>
  <c r="K15" i="16" s="1"/>
  <c r="AX8" i="8"/>
  <c r="K7" i="16" s="1"/>
  <c r="AX66" i="8"/>
  <c r="K65" i="16" s="1"/>
  <c r="AX39" i="8"/>
  <c r="K38" i="16" s="1"/>
  <c r="AX17" i="8"/>
  <c r="K16" i="16" s="1"/>
  <c r="AX43" i="8"/>
  <c r="K42" i="16" s="1"/>
  <c r="AX36" i="8"/>
  <c r="K35" i="16" s="1"/>
  <c r="AX18" i="8"/>
  <c r="K17" i="16" s="1"/>
  <c r="AX46" i="8"/>
  <c r="K45" i="16" s="1"/>
  <c r="AX49" i="8"/>
  <c r="K48" i="16" s="1"/>
  <c r="AX77" i="8"/>
  <c r="K76" i="16" s="1"/>
  <c r="AX26" i="8"/>
  <c r="K25" i="16" s="1"/>
  <c r="AX37" i="8"/>
  <c r="K36" i="16" s="1"/>
  <c r="AX82" i="8"/>
  <c r="K81" i="16" s="1"/>
  <c r="AX62" i="8"/>
  <c r="K61" i="16" s="1"/>
  <c r="AX89" i="8"/>
  <c r="K88" i="16" s="1"/>
  <c r="AX24" i="8"/>
  <c r="K23" i="16" s="1"/>
  <c r="AX25" i="8"/>
  <c r="K24" i="16" s="1"/>
  <c r="AX9" i="8"/>
  <c r="K8" i="16" s="1"/>
  <c r="AX28" i="8"/>
  <c r="K27" i="16" s="1"/>
  <c r="AX45" i="8"/>
  <c r="K44" i="16" s="1"/>
  <c r="AX27" i="8"/>
  <c r="K26" i="16" s="1"/>
  <c r="AX50" i="8"/>
  <c r="K49" i="16" s="1"/>
  <c r="AX72" i="8"/>
  <c r="K71" i="16" s="1"/>
  <c r="AX34" i="8"/>
  <c r="K33" i="16" s="1"/>
  <c r="AX19" i="8"/>
  <c r="K18" i="16" s="1"/>
  <c r="AX11" i="8"/>
  <c r="K10" i="16" s="1"/>
  <c r="AX83" i="8"/>
  <c r="K82" i="16" s="1"/>
  <c r="AX71" i="8"/>
  <c r="K70" i="16" s="1"/>
  <c r="AX61" i="8"/>
  <c r="K60" i="16" s="1"/>
  <c r="AX54" i="8"/>
  <c r="K53" i="16" s="1"/>
  <c r="AX73" i="8"/>
  <c r="K72" i="16" s="1"/>
  <c r="AX64" i="8"/>
  <c r="K63" i="16" s="1"/>
  <c r="AX58" i="8"/>
  <c r="K57" i="16" s="1"/>
  <c r="AX42" i="8"/>
  <c r="K41" i="16" s="1"/>
  <c r="AX35" i="8"/>
  <c r="K34" i="16" s="1"/>
  <c r="AX91" i="8"/>
  <c r="K90" i="16" s="1"/>
  <c r="AX14" i="8"/>
  <c r="K13" i="16" s="1"/>
  <c r="AX78" i="8"/>
  <c r="K77" i="16" s="1"/>
  <c r="AX79" i="8"/>
  <c r="K78" i="16" s="1"/>
  <c r="AX69" i="8"/>
  <c r="K68" i="16" s="1"/>
  <c r="AX92" i="8"/>
  <c r="K91" i="16" s="1"/>
  <c r="AX88" i="8"/>
  <c r="K87" i="16" s="1"/>
  <c r="AX47" i="8"/>
  <c r="K46" i="16" s="1"/>
  <c r="AX20" i="8"/>
  <c r="K19" i="16" s="1"/>
  <c r="AX12" i="8"/>
  <c r="K11" i="16" s="1"/>
  <c r="AX90" i="8"/>
  <c r="K89" i="16" s="1"/>
  <c r="AX70" i="8"/>
  <c r="K69" i="16" s="1"/>
  <c r="AX57" i="8"/>
  <c r="K56" i="16" s="1"/>
  <c r="AX33" i="8"/>
  <c r="K32" i="16" s="1"/>
  <c r="AX21" i="8"/>
  <c r="K20" i="16" s="1"/>
  <c r="AX13" i="8"/>
  <c r="K12" i="16" s="1"/>
  <c r="AX75" i="8"/>
  <c r="K74" i="16" s="1"/>
  <c r="AX52" i="8"/>
  <c r="K51" i="16" s="1"/>
  <c r="AX56" i="8"/>
  <c r="K55" i="16" s="1"/>
  <c r="AX44" i="8"/>
  <c r="K43" i="16" s="1"/>
  <c r="AX32" i="8"/>
  <c r="K31" i="16" s="1"/>
  <c r="AX86" i="8"/>
  <c r="K85" i="16" s="1"/>
  <c r="AX68" i="8"/>
  <c r="K67" i="16" s="1"/>
  <c r="AX10" i="8"/>
  <c r="K9" i="16" s="1"/>
  <c r="AX60" i="8"/>
  <c r="K59" i="16" s="1"/>
  <c r="AX6" i="8"/>
  <c r="K5" i="16" s="1"/>
  <c r="AX65" i="8"/>
  <c r="K64" i="16" s="1"/>
  <c r="AX38" i="8"/>
  <c r="K37" i="16" s="1"/>
  <c r="AX30" i="8"/>
  <c r="K29" i="16" s="1"/>
  <c r="AX23" i="8"/>
  <c r="K22" i="16" s="1"/>
  <c r="AX15" i="8"/>
  <c r="K14" i="16" s="1"/>
  <c r="AX7" i="8"/>
  <c r="K6" i="16" s="1"/>
  <c r="AX80" i="8"/>
  <c r="K79" i="16" s="1"/>
  <c r="AX51" i="8"/>
  <c r="K50" i="16" s="1"/>
  <c r="AX40" i="8"/>
  <c r="K39" i="16" s="1"/>
  <c r="AX29" i="8"/>
  <c r="K28" i="16" s="1"/>
  <c r="AX84" i="8"/>
  <c r="K83" i="16" s="1"/>
  <c r="AX74" i="8"/>
  <c r="K73" i="16" s="1"/>
  <c r="AX63" i="8"/>
  <c r="K62" i="16" s="1"/>
  <c r="AX55" i="8"/>
  <c r="K54" i="16" s="1"/>
  <c r="AX31" i="8"/>
  <c r="K30" i="16" s="1"/>
  <c r="AX87" i="8"/>
  <c r="K86" i="16" s="1"/>
  <c r="AX76" i="8"/>
  <c r="K75" i="16" s="1"/>
  <c r="AX67" i="8"/>
  <c r="K66" i="16" s="1"/>
  <c r="AX59" i="8"/>
  <c r="K58" i="16" s="1"/>
  <c r="AX48" i="8"/>
  <c r="K47" i="16" s="1"/>
  <c r="AX41" i="8"/>
  <c r="K40" i="16" s="1"/>
  <c r="AX53" i="8"/>
  <c r="K52" i="16" s="1"/>
  <c r="AX22" i="8"/>
  <c r="K21" i="16" s="1"/>
  <c r="AX5" i="8"/>
  <c r="AT5" i="8"/>
  <c r="AV5" i="8" s="1"/>
  <c r="C6" i="17" l="1"/>
  <c r="E6" i="17"/>
  <c r="F8" i="17"/>
  <c r="F12" i="17"/>
  <c r="E11" i="17"/>
  <c r="E7" i="17"/>
  <c r="F11" i="17"/>
  <c r="F10" i="17"/>
  <c r="C11" i="17"/>
  <c r="G12" i="17"/>
  <c r="L4" i="16"/>
  <c r="AW93" i="11"/>
  <c r="F7" i="17"/>
  <c r="E12" i="17"/>
  <c r="F6" i="17"/>
  <c r="E9" i="17"/>
  <c r="F9" i="17"/>
  <c r="E8" i="17"/>
  <c r="M4" i="16"/>
  <c r="AX93" i="11"/>
  <c r="E10" i="17"/>
  <c r="C9" i="17"/>
  <c r="C12" i="17"/>
  <c r="D12" i="17"/>
  <c r="D11" i="17"/>
  <c r="D8" i="17"/>
  <c r="D9" i="17"/>
  <c r="D6" i="17"/>
  <c r="C7" i="17"/>
  <c r="C8" i="17"/>
  <c r="AW93" i="8"/>
  <c r="J4" i="16"/>
  <c r="C10" i="17"/>
  <c r="D10" i="17"/>
  <c r="K4" i="16"/>
  <c r="AX93" i="8"/>
  <c r="D7" i="17"/>
  <c r="G8" i="17"/>
  <c r="G11" i="17"/>
  <c r="G10" i="17"/>
  <c r="G6" i="17"/>
  <c r="G7" i="17"/>
  <c r="AW93" i="15"/>
  <c r="N4" i="16"/>
  <c r="M92" i="16" l="1"/>
  <c r="F5" i="17"/>
  <c r="L92" i="16"/>
  <c r="E5" i="17"/>
  <c r="J92" i="16"/>
  <c r="C5" i="17"/>
  <c r="K92" i="16"/>
  <c r="D5" i="17"/>
  <c r="N92" i="16"/>
  <c r="G5" i="17"/>
</calcChain>
</file>

<file path=xl/sharedStrings.xml><?xml version="1.0" encoding="utf-8"?>
<sst xmlns="http://schemas.openxmlformats.org/spreadsheetml/2006/main" count="12267" uniqueCount="311">
  <si>
    <t>กลุ่ม</t>
  </si>
  <si>
    <t>จำนวน (แห่ง)</t>
  </si>
  <si>
    <t>กลุ่มระดับบริการ</t>
  </si>
  <si>
    <t>ค่าเฉลี่ย ของ Operating Margin %</t>
  </si>
  <si>
    <t>ค่าเฉลี่ย ของ Return on Asset %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</si>
  <si>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</si>
  <si>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</si>
  <si>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</si>
  <si>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</si>
  <si>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</si>
  <si>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30,000 - 60,000</t>
  </si>
  <si>
    <t>รพช.F2 60,000-90,000</t>
  </si>
  <si>
    <t>รพช.F1 &lt;=50,000</t>
  </si>
  <si>
    <t>รพช.F1 50,000-100,000</t>
  </si>
  <si>
    <t>รพช. M2 &lt;=100</t>
  </si>
  <si>
    <t>รพช. M2 &gt;100</t>
  </si>
  <si>
    <t>รพท. M1 &lt;=200</t>
  </si>
  <si>
    <t>รพท. M1 &gt;200</t>
  </si>
  <si>
    <t>รพท.S &lt;=400</t>
  </si>
  <si>
    <t>รพท.S &gt;400</t>
  </si>
  <si>
    <t>รพศ.A &lt;=700</t>
  </si>
  <si>
    <t>รพศ.A &gt;700 to &lt;1000</t>
  </si>
  <si>
    <t>รพศ.A &gt;1000</t>
  </si>
  <si>
    <t>รวม</t>
  </si>
  <si>
    <t>CR</t>
  </si>
  <si>
    <t>QR</t>
  </si>
  <si>
    <t>EBITDA</t>
  </si>
  <si>
    <t>เงินบำรุงคงเหลือ(หักหนี้แล้ว)</t>
  </si>
  <si>
    <t>Inventory Management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</si>
  <si>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</si>
  <si>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</si>
  <si>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</si>
  <si>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</si>
  <si>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</si>
  <si>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</si>
  <si>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</si>
  <si>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</si>
  <si>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</si>
  <si>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</si>
  <si>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</si>
  <si>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</si>
  <si>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รพร.ธาตุพนม</t>
  </si>
  <si>
    <t>40840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</si>
  <si>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</si>
  <si>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</si>
  <si>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</si>
  <si>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</si>
  <si>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</si>
  <si>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</si>
  <si>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</si>
  <si>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</si>
  <si>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</si>
  <si>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</si>
  <si>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</si>
  <si>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</si>
  <si>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</si>
  <si>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</si>
  <si>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</si>
  <si>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</si>
  <si>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</si>
  <si>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</si>
  <si>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</si>
  <si>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</si>
  <si>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</si>
  <si>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</si>
  <si>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รพร.ด่านซ้าย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</si>
  <si>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</si>
  <si>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</si>
  <si>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</si>
  <si>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</si>
  <si>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</si>
  <si>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</si>
  <si>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</si>
  <si>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</si>
  <si>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</si>
  <si>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</si>
  <si>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</si>
  <si>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</si>
  <si>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</si>
  <si>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</si>
  <si>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</si>
  <si>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</si>
  <si>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</si>
  <si>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</si>
  <si>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</si>
  <si>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</si>
  <si>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รพร.สว่างแดนดิน</t>
  </si>
  <si>
    <t>21323</t>
  </si>
  <si>
    <t>หนองคาย</t>
  </si>
  <si>
    <t>10706</t>
  </si>
  <si>
    <t>11042</t>
  </si>
  <si>
    <t>11044</t>
  </si>
  <si>
    <t>11045</t>
  </si>
  <si>
    <t>11448</t>
  </si>
  <si>
    <t>รพร.ท่าบ่อ</t>
  </si>
  <si>
    <t>21356</t>
  </si>
  <si>
    <t>28778</t>
  </si>
  <si>
    <t>28811</t>
  </si>
  <si>
    <t>28815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</si>
  <si>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</si>
  <si>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</si>
  <si>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</si>
  <si>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</si>
  <si>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</si>
  <si>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</si>
  <si>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</si>
  <si>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</si>
  <si>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</si>
  <si>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</si>
  <si>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</si>
  <si>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</si>
  <si>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</si>
  <si>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</si>
  <si>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</si>
  <si>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</si>
  <si>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</si>
  <si>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</si>
  <si>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</si>
  <si>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</si>
  <si>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</si>
  <si>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</si>
  <si>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</si>
  <si>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</si>
  <si>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</si>
  <si>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</si>
  <si>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</si>
  <si>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รพร.บ้านดุง</t>
  </si>
  <si>
    <t>25058</t>
  </si>
  <si>
    <t>25059</t>
  </si>
  <si>
    <t>จังหวัด</t>
  </si>
  <si>
    <t>เขต</t>
  </si>
  <si>
    <t>รหัส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</si>
  <si>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</si>
  <si>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</si>
  <si>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</si>
  <si>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</si>
  <si>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</si>
  <si>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</si>
  <si>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</si>
  <si>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</si>
  <si>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</si>
  <si>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</si>
  <si>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</si>
  <si>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</si>
  <si>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</si>
  <si>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</si>
  <si>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</si>
  <si>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</si>
  <si>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</si>
  <si>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</si>
  <si>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</si>
  <si>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</si>
  <si>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</si>
  <si>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</si>
  <si>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</si>
  <si>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</si>
  <si>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</si>
  <si>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</si>
  <si>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</si>
  <si>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</si>
  <si>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</si>
  <si>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</si>
  <si>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</si>
  <si>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</si>
  <si>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</si>
  <si>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</si>
  <si>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</si>
  <si>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</si>
  <si>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</si>
  <si>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</si>
  <si>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</si>
  <si>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</si>
  <si>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</si>
  <si>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</si>
  <si>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</si>
  <si>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</si>
  <si>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</si>
  <si>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</si>
  <si>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</si>
  <si>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</si>
  <si>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</si>
  <si>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</si>
  <si>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</si>
  <si>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</si>
  <si>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</si>
  <si>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</si>
  <si>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</si>
  <si>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</si>
  <si>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</si>
  <si>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</si>
  <si>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</si>
  <si>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</si>
  <si>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</si>
  <si>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</si>
  <si>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</si>
  <si>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</si>
  <si>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</si>
  <si>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</si>
  <si>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</si>
  <si>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</si>
  <si>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</si>
  <si>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</si>
  <si>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</si>
  <si>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</si>
  <si>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</si>
  <si>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</si>
  <si>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</si>
  <si>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</si>
  <si>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</si>
  <si>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</si>
  <si>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</si>
  <si>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</si>
  <si>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</si>
  <si>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กู่แก้ว,รพช.</t>
  </si>
  <si>
    <t>ประจักษ์ศิลปาคม,รพช.</t>
  </si>
  <si>
    <t>เกณฑ์การประเมิน</t>
  </si>
  <si>
    <t>ลำดับ</t>
  </si>
  <si>
    <t>หน่วยบริการ</t>
  </si>
  <si>
    <t>ประเภท</t>
  </si>
  <si>
    <t>ขนาดเตียง</t>
  </si>
  <si>
    <t>Group ID MOPH</t>
  </si>
  <si>
    <t>A Payment Period (วัน)</t>
  </si>
  <si>
    <t>A Collection Period-UC (วัน)</t>
  </si>
  <si>
    <t>A Collection Period -CSMBS (วัน)</t>
  </si>
  <si>
    <t>A Collection Period-SSS (วัน)</t>
  </si>
  <si>
    <t>Inventory Management (วัน)</t>
  </si>
  <si>
    <t>Operating Margin</t>
  </si>
  <si>
    <t>Return on Asset</t>
  </si>
  <si>
    <t>A Payment Period</t>
  </si>
  <si>
    <t>A Collection Period-UC</t>
  </si>
  <si>
    <t>A Collection Period -CSMBS</t>
  </si>
  <si>
    <t>A Collection Period-SSS</t>
  </si>
  <si>
    <t>รพท.</t>
  </si>
  <si>
    <t>รพช.</t>
  </si>
  <si>
    <t>รพศ.</t>
  </si>
  <si>
    <t>ข้อมูลวิเคราะห์วิกฤติทางการเงินระดับ7 (RiskScoring Plus) ตุลาคม 2562</t>
  </si>
  <si>
    <t>สรุปผลการประเมิน 7 PLUS</t>
  </si>
  <si>
    <t>รวมคะแนน</t>
  </si>
  <si>
    <t>GradePlus</t>
  </si>
  <si>
    <t>RG +</t>
  </si>
  <si>
    <t>ผลการประเมิน</t>
  </si>
  <si>
    <t xml:space="preserve">Operating Margin </t>
  </si>
  <si>
    <t xml:space="preserve">ค่าเฉลี่ยของ Operating Margin % </t>
  </si>
  <si>
    <t>(Q1Y62)</t>
  </si>
  <si>
    <t>(Q4Y62)</t>
  </si>
  <si>
    <t xml:space="preserve">ค่าเฉลี่ยของ Return on Asset % </t>
  </si>
  <si>
    <t xml:space="preserve">ผลการดำเนินงาน </t>
  </si>
  <si>
    <t>ข้อมูลวิเคราะห์วิกฤติทางการเงินระดับ7 (RiskScoring Plus) พฤศจิกายน 2562</t>
  </si>
  <si>
    <t>Cash</t>
  </si>
  <si>
    <t>NWC</t>
  </si>
  <si>
    <t>NI</t>
  </si>
  <si>
    <t>Risk Scoring</t>
  </si>
  <si>
    <t>ข้อมูลวิเคราะห์วิกฤติทางการเงินระดับ7 (RiskScoring Plus) ธันวาคม 2562</t>
  </si>
  <si>
    <t>(Q1Y63)</t>
  </si>
  <si>
    <t>ร้อยละ</t>
  </si>
  <si>
    <t>ผ่าน</t>
  </si>
  <si>
    <t>เขต 8</t>
  </si>
  <si>
    <t>ข้อมูลวิเคราะห์วิกฤติทางการเงินระดับ7 (RiskScoring Plus) มกราคม 2563</t>
  </si>
  <si>
    <t>(Q2Y62)</t>
  </si>
  <si>
    <t>ข้อมูลวิเคราะห์วิกฤติทางการเงินระดับ7 (RiskScoring Plus) กุมภาพันธ์ 2563</t>
  </si>
  <si>
    <t>ข้อมูลวิเคราะห์วิกฤติทางการเงินระดับ7 (RiskScoring Plus) มีนาคม 2563</t>
  </si>
  <si>
    <t>(Q2Y63)</t>
  </si>
  <si>
    <t>0.00</t>
  </si>
  <si>
    <t>ข้อมูลวิเคราะห์วิกฤติทางการเงินระดับ7 (RiskScoring Plus) เมษายน 2563</t>
  </si>
  <si>
    <t>(Q3Y63)</t>
  </si>
  <si>
    <t>(Q3Y62)</t>
  </si>
  <si>
    <t>ข้อมูลวิเคราะห์วิกฤติทางการเงินระดับ7 (RiskScoring Plus) พฤษภาคม 2563</t>
  </si>
  <si>
    <t>ข้อมูลวิเคราะห์วิกฤติทางการเงินระดับ7 (RiskScoring Plus) มิถุนายน 2563</t>
  </si>
  <si>
    <t>ข้อมูลวิเคราะห์วิกฤติทางการเงินระดับ7 (RiskScoring Plus) กรกฎาคม 2563</t>
  </si>
  <si>
    <t>ข้อมูลวิเคราะห์วิกฤติทางการเงินระดับ7 (RiskScoring Plus) สิงหาคม 2563</t>
  </si>
  <si>
    <t>ข้อมูลวิเคราะห์วิกฤติทางการเงินระดับ7 (RiskScoring Plus) กันยายน 2563</t>
  </si>
  <si>
    <t>(Q4Y63)</t>
  </si>
  <si>
    <t>ไตรมาส 1/2562</t>
  </si>
  <si>
    <t>ไตรมาส 2/2562</t>
  </si>
  <si>
    <t>ค่าเฉลี่ยกลุ่ม 7 Plus Efficiency Score</t>
  </si>
  <si>
    <t>ไตรมาส 2/2563</t>
  </si>
  <si>
    <t>ไตรมาส 2/2564</t>
  </si>
  <si>
    <t>ไตรมาส 3/2563</t>
  </si>
  <si>
    <t>ไตรมาส 1/2563</t>
  </si>
  <si>
    <t>ปีงบประมาณ 2562</t>
  </si>
  <si>
    <t>ปีงบประมาณ 2563</t>
  </si>
  <si>
    <t>ปีงบประมาณ 2564</t>
  </si>
  <si>
    <t>ไตรมาส 3/2562</t>
  </si>
  <si>
    <t>ไตรมาส 42562</t>
  </si>
  <si>
    <t>ไตรมาส 42563</t>
  </si>
  <si>
    <t>ไตรมาส 1/2564</t>
  </si>
  <si>
    <t>ไตรมาส 3/2564</t>
  </si>
  <si>
    <t>ข้อมูลวิเคราะห์วิกฤติทางการเงินระดับ7 (RiskScoring Plus) ตุลาคม 2563</t>
  </si>
  <si>
    <t>ข้อมูลวิเคราะห์วิกฤติทางการเงินระดับ7 (RiskScoring Plus) พฤศจิกายน 2563</t>
  </si>
  <si>
    <t>ข้อมูลวิเคราะห์วิกฤติทางการเงินระดับ7 (RiskScoring Plus) ธันวาคม 2563</t>
  </si>
  <si>
    <t>(Q1Y64)</t>
  </si>
  <si>
    <t>ข้อมูลวิเคราะห์วิกฤติทางการเงินระดับ7 (RiskScoring Plus) มกราคม 2564</t>
  </si>
  <si>
    <t>ข้อมูลวิเคราะห์วิกฤติทางการเงินระดับ7 (RiskScoring Plus) กุมภาพันธ์ 2564</t>
  </si>
  <si>
    <t>ข้อมูลวิเคราะห์วิกฤติทางการเงินระดับ7 (RiskScoring Plus) มีนาคม 2564</t>
  </si>
  <si>
    <t>(Q2Y64)</t>
  </si>
  <si>
    <t>ข้อมูลวิเคราะห์วิกฤติทางการเงินระดับ7 (RiskScoring Plus) เมษายน 2564</t>
  </si>
  <si>
    <t>ข้อมูลวิเคราะห์วิกฤติทางการเงินระดับ7 (RiskScoring Plus) พฤษภาคม 2564</t>
  </si>
  <si>
    <t>ข้อมูลวิเคราะห์วิกฤติทางการเงินระดับ7 (RiskScoring Plus) มิถุนายน 2564</t>
  </si>
  <si>
    <t>(Q3Y64)</t>
  </si>
  <si>
    <t>ข้อมูลวิเคราะห์วิกฤติทางการเงินระดับ7 (RiskScoring Plus) กรกฎาคม 2564</t>
  </si>
  <si>
    <t>ข้อมูลวิเคราะห์วิกฤติทางการเงินระดับ7 (RiskScoring Plus) สิงหาคม 2564</t>
  </si>
  <si>
    <t>ไม่ผ่าน</t>
  </si>
  <si>
    <t>สรุปผลการประเมิน 7 Plus Efficiency Score ตั้งแต่เดือน ตุลาคม 2562 - สิงหาคม 2564 (รายโรงพยาบาล)</t>
  </si>
  <si>
    <t>สรุปจำนวนแห่งที่ผ่าน เขต 8</t>
  </si>
  <si>
    <t>ไตรมาส 4/2563</t>
  </si>
  <si>
    <t>สรุปผลการประเมิน 7 Plus Efficiency Score จำนวนแห่งที่ผ่าน ตั้งแต่เดือน ตุลาคม 2563 - สิงหาคม 2564 (รายจังหวัด)</t>
  </si>
  <si>
    <t>สรุปผลการประเมิน 7 Plus Efficiency Score จำนวนแห่งที่ผ่าน ตั้งแต่ไตรมาส 1/2563  ไตรมาส 3/2564 (รายเขตสุขภาพ)</t>
  </si>
  <si>
    <t>จำนวนหน่วยบริการ</t>
  </si>
  <si>
    <t>จำนวนหน่วยบริการปี 2563</t>
  </si>
  <si>
    <t>จำนวนหน่วยบริการปี 2564</t>
  </si>
  <si>
    <t>ถ้า cash น้อยกว่า 0.8 และ Payment &gt; 180ถ้า cash มากกว่าหรือเท่ากับ  0.8 และ Payment &gt;90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</si>
</sst>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[Red]\-#,##0.00\ "/>
    <numFmt numFmtId="188" formatCode="#,##0_ ;[Red]\-#,##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Niramit AS"/>
    </font>
    <font>
      <b/>
      <sz val="11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40" fontId="3" fillId="0" borderId="1" xfId="2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87" fontId="3" fillId="6" borderId="1" xfId="1" applyNumberFormat="1" applyFont="1" applyFill="1" applyBorder="1" applyAlignment="1">
      <alignment horizontal="center"/>
    </xf>
    <xf numFmtId="187" fontId="3" fillId="6" borderId="0" xfId="1" applyNumberFormat="1" applyFont="1" applyFill="1" applyAlignment="1">
      <alignment horizontal="center"/>
    </xf>
    <xf numFmtId="187" fontId="3" fillId="6" borderId="1" xfId="0" applyNumberFormat="1" applyFont="1" applyFill="1" applyBorder="1" applyAlignment="1">
      <alignment horizontal="center"/>
    </xf>
    <xf numFmtId="187" fontId="3" fillId="7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87" fontId="3" fillId="9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/>
    </xf>
    <xf numFmtId="187" fontId="3" fillId="0" borderId="1" xfId="0" applyNumberFormat="1" applyFont="1" applyBorder="1"/>
    <xf numFmtId="187" fontId="3" fillId="0" borderId="1" xfId="1" applyNumberFormat="1" applyFont="1" applyBorder="1"/>
    <xf numFmtId="187" fontId="3" fillId="10" borderId="1" xfId="1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87" fontId="3" fillId="0" borderId="0" xfId="0" applyNumberFormat="1" applyFont="1"/>
    <xf numFmtId="0" fontId="2" fillId="0" borderId="1" xfId="0" applyFont="1" applyBorder="1" applyAlignment="1" applyProtection="1">
      <alignment horizontal="center"/>
      <protection hidden="1"/>
    </xf>
    <xf numFmtId="188" fontId="3" fillId="7" borderId="1" xfId="0" applyNumberFormat="1" applyFont="1" applyFill="1" applyBorder="1" applyAlignment="1">
      <alignment horizontal="center"/>
    </xf>
    <xf numFmtId="38" fontId="3" fillId="7" borderId="1" xfId="0" applyNumberFormat="1" applyFont="1" applyFill="1" applyBorder="1" applyAlignment="1">
      <alignment horizontal="center"/>
    </xf>
    <xf numFmtId="188" fontId="3" fillId="9" borderId="1" xfId="0" applyNumberFormat="1" applyFont="1" applyFill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/>
      <protection hidden="1"/>
    </xf>
    <xf numFmtId="0" fontId="6" fillId="9" borderId="6" xfId="0" applyFont="1" applyFill="1" applyBorder="1" applyAlignment="1"/>
    <xf numFmtId="0" fontId="2" fillId="7" borderId="1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/>
    </xf>
    <xf numFmtId="0" fontId="2" fillId="7" borderId="1" xfId="2" applyFont="1" applyFill="1" applyBorder="1"/>
    <xf numFmtId="40" fontId="2" fillId="7" borderId="1" xfId="2" applyNumberFormat="1" applyFont="1" applyFill="1" applyBorder="1"/>
    <xf numFmtId="0" fontId="6" fillId="9" borderId="6" xfId="0" applyNumberFormat="1" applyFont="1" applyFill="1" applyBorder="1" applyAlignment="1"/>
    <xf numFmtId="40" fontId="3" fillId="7" borderId="1" xfId="2" applyNumberFormat="1" applyFont="1" applyFill="1" applyBorder="1"/>
    <xf numFmtId="40" fontId="3" fillId="13" borderId="1" xfId="2" applyNumberFormat="1" applyFont="1" applyFill="1" applyBorder="1"/>
    <xf numFmtId="0" fontId="3" fillId="12" borderId="1" xfId="0" applyNumberFormat="1" applyFont="1" applyFill="1" applyBorder="1" applyAlignment="1">
      <alignment horizontal="center"/>
    </xf>
    <xf numFmtId="187" fontId="3" fillId="12" borderId="1" xfId="0" applyNumberFormat="1" applyFont="1" applyFill="1" applyBorder="1"/>
    <xf numFmtId="0" fontId="2" fillId="12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17" fontId="2" fillId="9" borderId="1" xfId="0" applyNumberFormat="1" applyFont="1" applyFill="1" applyBorder="1" applyAlignment="1">
      <alignment horizontal="center"/>
    </xf>
    <xf numFmtId="17" fontId="2" fillId="12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6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1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2" fillId="9" borderId="6" xfId="1" applyFont="1" applyFill="1" applyBorder="1" applyAlignment="1">
      <alignment horizontal="center" wrapText="1"/>
    </xf>
    <xf numFmtId="0" fontId="3" fillId="0" borderId="1" xfId="1" applyNumberFormat="1" applyFont="1" applyBorder="1" applyAlignment="1">
      <alignment horizontal="center" wrapText="1"/>
    </xf>
    <xf numFmtId="0" fontId="2" fillId="12" borderId="6" xfId="1" applyNumberFormat="1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1" applyNumberFormat="1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17" fontId="8" fillId="9" borderId="2" xfId="0" applyNumberFormat="1" applyFont="1" applyFill="1" applyBorder="1" applyAlignment="1">
      <alignment horizontal="center" vertical="center"/>
    </xf>
    <xf numFmtId="17" fontId="8" fillId="9" borderId="1" xfId="0" applyNumberFormat="1" applyFont="1" applyFill="1" applyBorder="1" applyAlignment="1">
      <alignment horizontal="center" vertical="center"/>
    </xf>
    <xf numFmtId="17" fontId="8" fillId="12" borderId="2" xfId="0" applyNumberFormat="1" applyFont="1" applyFill="1" applyBorder="1" applyAlignment="1">
      <alignment horizontal="center" vertical="center"/>
    </xf>
    <xf numFmtId="17" fontId="8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12" borderId="6" xfId="0" applyFont="1" applyFill="1" applyBorder="1" applyAlignment="1">
      <alignment horizontal="center" wrapText="1"/>
    </xf>
    <xf numFmtId="43" fontId="2" fillId="12" borderId="6" xfId="1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0" fillId="0" borderId="0" xfId="0" applyNumberFormat="1" applyFont="1"/>
    <xf numFmtId="0" fontId="10" fillId="0" borderId="0" xfId="0" applyFont="1" applyAlignment="1">
      <alignment horizontal="left"/>
    </xf>
    <xf numFmtId="0" fontId="10" fillId="0" borderId="1" xfId="0" applyNumberFormat="1" applyFont="1" applyBorder="1" applyAlignment="1">
      <alignment horizontal="center"/>
    </xf>
    <xf numFmtId="187" fontId="10" fillId="0" borderId="1" xfId="0" applyNumberFormat="1" applyFont="1" applyBorder="1"/>
    <xf numFmtId="187" fontId="10" fillId="0" borderId="1" xfId="0" applyNumberFormat="1" applyFont="1" applyBorder="1" applyAlignment="1">
      <alignment horizontal="center"/>
    </xf>
    <xf numFmtId="0" fontId="10" fillId="11" borderId="1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NumberFormat="1" applyFont="1" applyBorder="1"/>
    <xf numFmtId="0" fontId="11" fillId="0" borderId="0" xfId="0" applyFont="1"/>
    <xf numFmtId="0" fontId="3" fillId="0" borderId="1" xfId="0" applyFont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5" fillId="10" borderId="1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17" fontId="2" fillId="9" borderId="1" xfId="0" applyNumberFormat="1" applyFont="1" applyFill="1" applyBorder="1" applyAlignment="1">
      <alignment horizontal="center" wrapText="1"/>
    </xf>
    <xf numFmtId="17" fontId="2" fillId="12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" fontId="2" fillId="9" borderId="1" xfId="0" applyNumberFormat="1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17" fontId="8" fillId="12" borderId="2" xfId="0" applyNumberFormat="1" applyFont="1" applyFill="1" applyBorder="1" applyAlignment="1">
      <alignment horizontal="center" vertical="center"/>
    </xf>
    <xf numFmtId="17" fontId="8" fillId="12" borderId="4" xfId="0" applyNumberFormat="1" applyFont="1" applyFill="1" applyBorder="1" applyAlignment="1">
      <alignment horizontal="center" vertical="center"/>
    </xf>
    <xf numFmtId="0" fontId="8" fillId="9" borderId="7" xfId="0" applyNumberFormat="1" applyFont="1" applyFill="1" applyBorder="1" applyAlignment="1">
      <alignment horizontal="center" vertical="center" wrapText="1"/>
    </xf>
    <xf numFmtId="0" fontId="8" fillId="9" borderId="8" xfId="0" applyNumberFormat="1" applyFont="1" applyFill="1" applyBorder="1" applyAlignment="1">
      <alignment horizontal="center" vertical="center" wrapText="1"/>
    </xf>
    <xf numFmtId="17" fontId="8" fillId="9" borderId="2" xfId="0" applyNumberFormat="1" applyFont="1" applyFill="1" applyBorder="1" applyAlignment="1">
      <alignment horizontal="center" vertical="center"/>
    </xf>
    <xf numFmtId="17" fontId="8" fillId="9" borderId="4" xfId="0" applyNumberFormat="1" applyFont="1" applyFill="1" applyBorder="1" applyAlignment="1">
      <alignment horizontal="center" vertical="center"/>
    </xf>
    <xf numFmtId="17" fontId="8" fillId="9" borderId="2" xfId="0" applyNumberFormat="1" applyFont="1" applyFill="1" applyBorder="1" applyAlignment="1">
      <alignment horizontal="center" vertical="center" wrapText="1"/>
    </xf>
    <xf numFmtId="17" fontId="8" fillId="9" borderId="4" xfId="0" applyNumberFormat="1" applyFont="1" applyFill="1" applyBorder="1" applyAlignment="1">
      <alignment horizontal="center" vertical="center" wrapText="1"/>
    </xf>
    <xf numFmtId="17" fontId="8" fillId="12" borderId="1" xfId="0" applyNumberFormat="1" applyFont="1" applyFill="1" applyBorder="1" applyAlignment="1">
      <alignment horizontal="center" vertical="center"/>
    </xf>
    <xf numFmtId="0" fontId="8" fillId="12" borderId="7" xfId="0" applyNumberFormat="1" applyFont="1" applyFill="1" applyBorder="1" applyAlignment="1">
      <alignment horizontal="center" vertical="center" wrapText="1"/>
    </xf>
    <xf numFmtId="0" fontId="8" fillId="12" borderId="8" xfId="0" applyNumberFormat="1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7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7" fontId="2" fillId="7" borderId="1" xfId="2" applyNumberFormat="1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87" fontId="2" fillId="4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43" fontId="2" fillId="10" borderId="1" xfId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8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textRotation="90" wrapText="1"/>
    </xf>
    <xf numFmtId="0" fontId="2" fillId="5" borderId="8" xfId="0" applyFont="1" applyFill="1" applyBorder="1" applyAlignment="1">
      <alignment horizontal="center" textRotation="90" wrapText="1"/>
    </xf>
    <xf numFmtId="43" fontId="2" fillId="10" borderId="1" xfId="1" applyFont="1" applyFill="1" applyBorder="1" applyAlignment="1">
      <alignment horizontal="center" textRotation="90" wrapText="1"/>
    </xf>
    <xf numFmtId="187" fontId="2" fillId="6" borderId="7" xfId="1" applyNumberFormat="1" applyFont="1" applyFill="1" applyBorder="1" applyAlignment="1">
      <alignment horizontal="center" textRotation="90" wrapText="1"/>
    </xf>
    <xf numFmtId="187" fontId="2" fillId="6" borderId="8" xfId="1" applyNumberFormat="1" applyFont="1" applyFill="1" applyBorder="1" applyAlignment="1">
      <alignment horizontal="center" textRotation="90" wrapText="1"/>
    </xf>
    <xf numFmtId="188" fontId="2" fillId="6" borderId="7" xfId="0" applyNumberFormat="1" applyFont="1" applyFill="1" applyBorder="1" applyAlignment="1">
      <alignment horizontal="center" textRotation="90" wrapText="1"/>
    </xf>
    <xf numFmtId="188" fontId="2" fillId="6" borderId="8" xfId="0" applyNumberFormat="1" applyFont="1" applyFill="1" applyBorder="1" applyAlignment="1">
      <alignment horizontal="center" textRotation="90" wrapText="1"/>
    </xf>
    <xf numFmtId="0" fontId="2" fillId="12" borderId="7" xfId="0" applyNumberFormat="1" applyFont="1" applyFill="1" applyBorder="1" applyAlignment="1">
      <alignment horizontal="center" vertical="center" wrapText="1"/>
    </xf>
    <xf numFmtId="0" fontId="2" fillId="12" borderId="8" xfId="0" applyNumberFormat="1" applyFont="1" applyFill="1" applyBorder="1" applyAlignment="1">
      <alignment horizontal="center" vertical="center" wrapText="1"/>
    </xf>
    <xf numFmtId="187" fontId="2" fillId="9" borderId="1" xfId="1" applyNumberFormat="1" applyFont="1" applyFill="1" applyBorder="1" applyAlignment="1">
      <alignment horizontal="center" textRotation="90" wrapText="1"/>
    </xf>
    <xf numFmtId="188" fontId="2" fillId="9" borderId="1" xfId="0" applyNumberFormat="1" applyFont="1" applyFill="1" applyBorder="1" applyAlignment="1">
      <alignment horizontal="center" textRotation="90" wrapText="1"/>
    </xf>
    <xf numFmtId="187" fontId="3" fillId="0" borderId="1" xfId="0" applyNumberFormat="1" applyFont="1" applyFill="1" applyBorder="1"/>
    <xf numFmtId="187" fontId="2" fillId="8" borderId="1" xfId="1" applyNumberFormat="1" applyFont="1" applyFill="1" applyBorder="1" applyAlignment="1">
      <alignment horizontal="center" textRotation="90" wrapText="1"/>
    </xf>
    <xf numFmtId="188" fontId="2" fillId="8" borderId="1" xfId="0" applyNumberFormat="1" applyFont="1" applyFill="1" applyBorder="1" applyAlignment="1">
      <alignment horizontal="center" textRotation="90" wrapText="1"/>
    </xf>
    <xf numFmtId="187" fontId="2" fillId="3" borderId="1" xfId="1" applyNumberFormat="1" applyFont="1" applyFill="1" applyBorder="1" applyAlignment="1">
      <alignment horizontal="center" textRotation="90" wrapText="1"/>
    </xf>
    <xf numFmtId="188" fontId="2" fillId="3" borderId="1" xfId="0" applyNumberFormat="1" applyFont="1" applyFill="1" applyBorder="1" applyAlignment="1">
      <alignment horizontal="center" textRotation="90" wrapText="1"/>
    </xf>
    <xf numFmtId="17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7" fontId="2" fillId="12" borderId="2" xfId="0" applyNumberFormat="1" applyFont="1" applyFill="1" applyBorder="1" applyAlignment="1">
      <alignment horizontal="center"/>
    </xf>
    <xf numFmtId="17" fontId="2" fillId="1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 wrapText="1"/>
    </xf>
    <xf numFmtId="0" fontId="3" fillId="2" borderId="1" xfId="1" applyNumberFormat="1" applyFont="1" applyFill="1" applyBorder="1" applyAlignment="1">
      <alignment horizontal="center" wrapText="1"/>
    </xf>
  </cellXfs>
  <cellStyles count="3">
    <cellStyle name="จุลภาค" xfId="1" builtinId="3"/>
    <cellStyle name="ปกติ" xfId="0" builtinId="0"/>
    <cellStyle name="ปกติ 2" xfId="2" xr:uid="{5ACD1372-997C-4D82-9B4E-E0FC0CB71825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7C7F-FF2E-4622-BA5F-BA929D11B2B3}">
  <dimension ref="A1:AE17"/>
  <sheetViews>
    <sheetView zoomScale="90" zoomScaleNormal="90" workbookViewId="0">
      <pane xSplit="2" ySplit="3" topLeftCell="M4" activePane="bottomRight" state="frozen"/>
      <selection pane="topRight" activeCell="C1" sqref="C1"/>
      <selection pane="bottomLeft" activeCell="A4" sqref="A4"/>
      <selection pane="bottomRight" activeCell="T11" sqref="T11"/>
    </sheetView>
  </sheetViews>
  <sheetFormatPr defaultRowHeight="21" x14ac:dyDescent="0.35"/>
  <cols>
    <col min="1" max="1" width="9.125" style="14" customWidth="1"/>
    <col min="2" max="2" width="11.625" style="67" customWidth="1"/>
    <col min="3" max="18" width="7.625" style="61" customWidth="1"/>
    <col min="19" max="19" width="13.125" style="61" customWidth="1"/>
    <col min="20" max="31" width="7.625" style="61" customWidth="1"/>
    <col min="32" max="16384" width="9" style="14"/>
  </cols>
  <sheetData>
    <row r="1" spans="1:31" x14ac:dyDescent="0.35">
      <c r="A1" s="49" t="s">
        <v>306</v>
      </c>
      <c r="B1" s="65"/>
    </row>
    <row r="2" spans="1:31" s="64" customFormat="1" x14ac:dyDescent="0.2">
      <c r="A2" s="105" t="s">
        <v>130</v>
      </c>
      <c r="B2" s="103" t="s">
        <v>308</v>
      </c>
      <c r="C2" s="100" t="s">
        <v>278</v>
      </c>
      <c r="D2" s="101"/>
      <c r="E2" s="101"/>
      <c r="F2" s="102"/>
      <c r="G2" s="100" t="s">
        <v>275</v>
      </c>
      <c r="H2" s="101"/>
      <c r="I2" s="101"/>
      <c r="J2" s="102"/>
      <c r="K2" s="100" t="s">
        <v>277</v>
      </c>
      <c r="L2" s="101"/>
      <c r="M2" s="101"/>
      <c r="N2" s="102"/>
      <c r="O2" s="100" t="s">
        <v>304</v>
      </c>
      <c r="P2" s="101"/>
      <c r="Q2" s="101"/>
      <c r="R2" s="102"/>
      <c r="S2" s="110" t="s">
        <v>309</v>
      </c>
      <c r="T2" s="107" t="s">
        <v>285</v>
      </c>
      <c r="U2" s="108"/>
      <c r="V2" s="108"/>
      <c r="W2" s="109"/>
      <c r="X2" s="107" t="s">
        <v>276</v>
      </c>
      <c r="Y2" s="108"/>
      <c r="Z2" s="108"/>
      <c r="AA2" s="109"/>
      <c r="AB2" s="107" t="s">
        <v>286</v>
      </c>
      <c r="AC2" s="108"/>
      <c r="AD2" s="108"/>
      <c r="AE2" s="109"/>
    </row>
    <row r="3" spans="1:31" s="64" customFormat="1" x14ac:dyDescent="0.2">
      <c r="A3" s="106"/>
      <c r="B3" s="104"/>
      <c r="C3" s="16" t="s">
        <v>255</v>
      </c>
      <c r="D3" s="16" t="s">
        <v>254</v>
      </c>
      <c r="E3" s="16" t="s">
        <v>301</v>
      </c>
      <c r="F3" s="16" t="s">
        <v>254</v>
      </c>
      <c r="G3" s="16" t="s">
        <v>255</v>
      </c>
      <c r="H3" s="16" t="s">
        <v>254</v>
      </c>
      <c r="I3" s="16" t="s">
        <v>301</v>
      </c>
      <c r="J3" s="16" t="s">
        <v>254</v>
      </c>
      <c r="K3" s="16" t="s">
        <v>255</v>
      </c>
      <c r="L3" s="16" t="s">
        <v>254</v>
      </c>
      <c r="M3" s="16" t="s">
        <v>301</v>
      </c>
      <c r="N3" s="16" t="s">
        <v>254</v>
      </c>
      <c r="O3" s="16" t="s">
        <v>255</v>
      </c>
      <c r="P3" s="16" t="s">
        <v>254</v>
      </c>
      <c r="Q3" s="16" t="s">
        <v>301</v>
      </c>
      <c r="R3" s="16" t="s">
        <v>254</v>
      </c>
      <c r="S3" s="111"/>
      <c r="T3" s="63" t="s">
        <v>255</v>
      </c>
      <c r="U3" s="63" t="s">
        <v>254</v>
      </c>
      <c r="V3" s="63" t="s">
        <v>301</v>
      </c>
      <c r="W3" s="63" t="s">
        <v>254</v>
      </c>
      <c r="X3" s="63" t="s">
        <v>255</v>
      </c>
      <c r="Y3" s="63" t="s">
        <v>254</v>
      </c>
      <c r="Z3" s="63" t="s">
        <v>301</v>
      </c>
      <c r="AA3" s="63" t="s">
        <v>254</v>
      </c>
      <c r="AB3" s="63" t="s">
        <v>255</v>
      </c>
      <c r="AC3" s="63" t="s">
        <v>254</v>
      </c>
      <c r="AD3" s="63" t="s">
        <v>301</v>
      </c>
      <c r="AE3" s="63" t="s">
        <v>254</v>
      </c>
    </row>
    <row r="4" spans="1:31" x14ac:dyDescent="0.35">
      <c r="A4" s="6">
        <v>1</v>
      </c>
      <c r="B4" s="66">
        <v>102</v>
      </c>
      <c r="C4" s="66">
        <v>26</v>
      </c>
      <c r="D4" s="68">
        <f>C4*100/B4</f>
        <v>25.490196078431371</v>
      </c>
      <c r="E4" s="66">
        <f>B4-C4</f>
        <v>76</v>
      </c>
      <c r="F4" s="68">
        <f>E4*100/B4</f>
        <v>74.509803921568633</v>
      </c>
      <c r="G4" s="66">
        <v>27</v>
      </c>
      <c r="H4" s="68">
        <f>G4*100/B4</f>
        <v>26.470588235294116</v>
      </c>
      <c r="I4" s="66">
        <f>B4-G4</f>
        <v>75</v>
      </c>
      <c r="J4" s="68">
        <f>I4*100/B4</f>
        <v>73.529411764705884</v>
      </c>
      <c r="K4" s="66">
        <v>30</v>
      </c>
      <c r="L4" s="68">
        <f>K4*100/B4</f>
        <v>29.411764705882351</v>
      </c>
      <c r="M4" s="66">
        <f>B4-K4</f>
        <v>72</v>
      </c>
      <c r="N4" s="68">
        <f>M4*100/B4</f>
        <v>70.588235294117652</v>
      </c>
      <c r="O4" s="66">
        <v>26</v>
      </c>
      <c r="P4" s="68">
        <f>O4*100/B4</f>
        <v>25.490196078431371</v>
      </c>
      <c r="Q4" s="66">
        <f>B4-O4</f>
        <v>76</v>
      </c>
      <c r="R4" s="68">
        <f>Q4*100/B4</f>
        <v>74.509803921568633</v>
      </c>
      <c r="S4" s="70">
        <v>102</v>
      </c>
      <c r="T4" s="66">
        <v>34</v>
      </c>
      <c r="U4" s="68">
        <f>T4*100/S4</f>
        <v>33.333333333333336</v>
      </c>
      <c r="V4" s="66">
        <f>S4-T4</f>
        <v>68</v>
      </c>
      <c r="W4" s="68">
        <f>V4*100/S4</f>
        <v>66.666666666666671</v>
      </c>
      <c r="X4" s="66">
        <v>44</v>
      </c>
      <c r="Y4" s="68">
        <f>X4*100/S4</f>
        <v>43.137254901960787</v>
      </c>
      <c r="Z4" s="66">
        <f>S4-X4</f>
        <v>58</v>
      </c>
      <c r="AA4" s="68">
        <f>Z4*100/S4</f>
        <v>56.862745098039213</v>
      </c>
      <c r="AB4" s="66">
        <v>36</v>
      </c>
      <c r="AC4" s="68">
        <f>AB4*100/S4</f>
        <v>35.294117647058826</v>
      </c>
      <c r="AD4" s="66">
        <f>S4-AB4</f>
        <v>66</v>
      </c>
      <c r="AE4" s="68">
        <f>AD4*100/S4</f>
        <v>64.705882352941174</v>
      </c>
    </row>
    <row r="5" spans="1:31" x14ac:dyDescent="0.35">
      <c r="A5" s="6">
        <v>2</v>
      </c>
      <c r="B5" s="66">
        <v>47</v>
      </c>
      <c r="C5" s="66">
        <v>6</v>
      </c>
      <c r="D5" s="68">
        <f t="shared" ref="D5:D15" si="0">C5*100/B5</f>
        <v>12.76595744680851</v>
      </c>
      <c r="E5" s="66">
        <f t="shared" ref="E5:E15" si="1">B5-C5</f>
        <v>41</v>
      </c>
      <c r="F5" s="68">
        <f t="shared" ref="F5:F15" si="2">E5*100/B5</f>
        <v>87.234042553191486</v>
      </c>
      <c r="G5" s="66">
        <v>5</v>
      </c>
      <c r="H5" s="68">
        <f t="shared" ref="H5:H15" si="3">G5*100/B5</f>
        <v>10.638297872340425</v>
      </c>
      <c r="I5" s="66">
        <f t="shared" ref="I5:I15" si="4">B5-G5</f>
        <v>42</v>
      </c>
      <c r="J5" s="68">
        <f t="shared" ref="J5:J15" si="5">I5*100/B5</f>
        <v>89.361702127659569</v>
      </c>
      <c r="K5" s="66">
        <v>5</v>
      </c>
      <c r="L5" s="68">
        <f t="shared" ref="L5:L16" si="6">K5*100/B5</f>
        <v>10.638297872340425</v>
      </c>
      <c r="M5" s="66">
        <f t="shared" ref="M5:M16" si="7">B5-K5</f>
        <v>42</v>
      </c>
      <c r="N5" s="68">
        <f t="shared" ref="N5:N16" si="8">M5*100/B5</f>
        <v>89.361702127659569</v>
      </c>
      <c r="O5" s="66">
        <v>12</v>
      </c>
      <c r="P5" s="68">
        <f t="shared" ref="P5:P16" si="9">O5*100/B5</f>
        <v>25.531914893617021</v>
      </c>
      <c r="Q5" s="66">
        <f t="shared" ref="Q5:Q16" si="10">B5-O5</f>
        <v>35</v>
      </c>
      <c r="R5" s="68">
        <f t="shared" ref="R5:R16" si="11">Q5*100/B5</f>
        <v>74.468085106382972</v>
      </c>
      <c r="S5" s="70">
        <v>47</v>
      </c>
      <c r="T5" s="66">
        <v>8</v>
      </c>
      <c r="U5" s="68">
        <f t="shared" ref="U5:U16" si="12">T5*100/S5</f>
        <v>17.021276595744681</v>
      </c>
      <c r="V5" s="66">
        <f t="shared" ref="V5:V15" si="13">S5-T5</f>
        <v>39</v>
      </c>
      <c r="W5" s="68">
        <f t="shared" ref="W5:W15" si="14">V5*100/S5</f>
        <v>82.978723404255319</v>
      </c>
      <c r="X5" s="66">
        <v>7</v>
      </c>
      <c r="Y5" s="68">
        <f t="shared" ref="Y5:Y16" si="15">X5*100/S5</f>
        <v>14.893617021276595</v>
      </c>
      <c r="Z5" s="66">
        <f t="shared" ref="Z5:Z16" si="16">S5-X5</f>
        <v>40</v>
      </c>
      <c r="AA5" s="68">
        <f t="shared" ref="AA5:AA16" si="17">Z5*100/S5</f>
        <v>85.106382978723403</v>
      </c>
      <c r="AB5" s="66">
        <v>6</v>
      </c>
      <c r="AC5" s="68">
        <f t="shared" ref="AC5:AC15" si="18">AB5*100/S5</f>
        <v>12.76595744680851</v>
      </c>
      <c r="AD5" s="66">
        <f t="shared" ref="AD5:AD16" si="19">S5-AB5</f>
        <v>41</v>
      </c>
      <c r="AE5" s="68">
        <f t="shared" ref="AE5:AE16" si="20">AD5*100/S5</f>
        <v>87.234042553191486</v>
      </c>
    </row>
    <row r="6" spans="1:31" x14ac:dyDescent="0.35">
      <c r="A6" s="6">
        <v>3</v>
      </c>
      <c r="B6" s="66">
        <v>54</v>
      </c>
      <c r="C6" s="66">
        <v>14</v>
      </c>
      <c r="D6" s="68">
        <f t="shared" si="0"/>
        <v>25.925925925925927</v>
      </c>
      <c r="E6" s="66">
        <f t="shared" si="1"/>
        <v>40</v>
      </c>
      <c r="F6" s="68">
        <f t="shared" si="2"/>
        <v>74.074074074074076</v>
      </c>
      <c r="G6" s="66">
        <v>19</v>
      </c>
      <c r="H6" s="68">
        <f t="shared" si="3"/>
        <v>35.185185185185183</v>
      </c>
      <c r="I6" s="66">
        <f t="shared" si="4"/>
        <v>35</v>
      </c>
      <c r="J6" s="68">
        <f t="shared" si="5"/>
        <v>64.81481481481481</v>
      </c>
      <c r="K6" s="66">
        <v>14</v>
      </c>
      <c r="L6" s="68">
        <f t="shared" si="6"/>
        <v>25.925925925925927</v>
      </c>
      <c r="M6" s="66">
        <f t="shared" si="7"/>
        <v>40</v>
      </c>
      <c r="N6" s="68">
        <f t="shared" si="8"/>
        <v>74.074074074074076</v>
      </c>
      <c r="O6" s="66">
        <v>25</v>
      </c>
      <c r="P6" s="68">
        <f t="shared" si="9"/>
        <v>46.296296296296298</v>
      </c>
      <c r="Q6" s="66">
        <f t="shared" si="10"/>
        <v>29</v>
      </c>
      <c r="R6" s="68">
        <f t="shared" si="11"/>
        <v>53.703703703703702</v>
      </c>
      <c r="S6" s="70">
        <v>54</v>
      </c>
      <c r="T6" s="66">
        <v>21</v>
      </c>
      <c r="U6" s="68">
        <f t="shared" si="12"/>
        <v>38.888888888888886</v>
      </c>
      <c r="V6" s="66">
        <f t="shared" si="13"/>
        <v>33</v>
      </c>
      <c r="W6" s="68">
        <f t="shared" si="14"/>
        <v>61.111111111111114</v>
      </c>
      <c r="X6" s="66">
        <v>23</v>
      </c>
      <c r="Y6" s="68">
        <f t="shared" si="15"/>
        <v>42.592592592592595</v>
      </c>
      <c r="Z6" s="66">
        <f t="shared" si="16"/>
        <v>31</v>
      </c>
      <c r="AA6" s="68">
        <f t="shared" si="17"/>
        <v>57.407407407407405</v>
      </c>
      <c r="AB6" s="66">
        <v>19</v>
      </c>
      <c r="AC6" s="68">
        <f t="shared" si="18"/>
        <v>35.185185185185183</v>
      </c>
      <c r="AD6" s="66">
        <f t="shared" si="19"/>
        <v>35</v>
      </c>
      <c r="AE6" s="68">
        <f t="shared" si="20"/>
        <v>64.81481481481481</v>
      </c>
    </row>
    <row r="7" spans="1:31" x14ac:dyDescent="0.35">
      <c r="A7" s="6">
        <v>4</v>
      </c>
      <c r="B7" s="66">
        <v>71</v>
      </c>
      <c r="C7" s="66">
        <v>1</v>
      </c>
      <c r="D7" s="68">
        <f t="shared" si="0"/>
        <v>1.408450704225352</v>
      </c>
      <c r="E7" s="66">
        <f t="shared" si="1"/>
        <v>70</v>
      </c>
      <c r="F7" s="68">
        <f t="shared" si="2"/>
        <v>98.591549295774641</v>
      </c>
      <c r="G7" s="66">
        <v>5</v>
      </c>
      <c r="H7" s="68">
        <f t="shared" si="3"/>
        <v>7.042253521126761</v>
      </c>
      <c r="I7" s="66">
        <f t="shared" si="4"/>
        <v>66</v>
      </c>
      <c r="J7" s="68">
        <f t="shared" si="5"/>
        <v>92.957746478873233</v>
      </c>
      <c r="K7" s="66">
        <v>2</v>
      </c>
      <c r="L7" s="68">
        <f t="shared" si="6"/>
        <v>2.816901408450704</v>
      </c>
      <c r="M7" s="66">
        <f t="shared" si="7"/>
        <v>69</v>
      </c>
      <c r="N7" s="68">
        <f t="shared" si="8"/>
        <v>97.183098591549296</v>
      </c>
      <c r="O7" s="66">
        <v>7</v>
      </c>
      <c r="P7" s="68">
        <f t="shared" si="9"/>
        <v>9.8591549295774641</v>
      </c>
      <c r="Q7" s="66">
        <f t="shared" si="10"/>
        <v>64</v>
      </c>
      <c r="R7" s="68">
        <f t="shared" si="11"/>
        <v>90.140845070422529</v>
      </c>
      <c r="S7" s="70">
        <v>71</v>
      </c>
      <c r="T7" s="66">
        <v>5</v>
      </c>
      <c r="U7" s="68">
        <f t="shared" si="12"/>
        <v>7.042253521126761</v>
      </c>
      <c r="V7" s="66">
        <f t="shared" si="13"/>
        <v>66</v>
      </c>
      <c r="W7" s="68">
        <f t="shared" si="14"/>
        <v>92.957746478873233</v>
      </c>
      <c r="X7" s="66">
        <v>4</v>
      </c>
      <c r="Y7" s="68">
        <f t="shared" si="15"/>
        <v>5.6338028169014081</v>
      </c>
      <c r="Z7" s="66">
        <f t="shared" si="16"/>
        <v>67</v>
      </c>
      <c r="AA7" s="68">
        <f t="shared" si="17"/>
        <v>94.366197183098592</v>
      </c>
      <c r="AB7" s="66">
        <v>3</v>
      </c>
      <c r="AC7" s="68">
        <f t="shared" si="18"/>
        <v>4.225352112676056</v>
      </c>
      <c r="AD7" s="66">
        <f t="shared" si="19"/>
        <v>68</v>
      </c>
      <c r="AE7" s="68">
        <f t="shared" si="20"/>
        <v>95.774647887323937</v>
      </c>
    </row>
    <row r="8" spans="1:31" x14ac:dyDescent="0.35">
      <c r="A8" s="6">
        <v>5</v>
      </c>
      <c r="B8" s="72">
        <v>66</v>
      </c>
      <c r="C8" s="66">
        <v>5</v>
      </c>
      <c r="D8" s="68">
        <f t="shared" si="0"/>
        <v>7.5757575757575761</v>
      </c>
      <c r="E8" s="66">
        <f t="shared" si="1"/>
        <v>61</v>
      </c>
      <c r="F8" s="68">
        <f t="shared" si="2"/>
        <v>92.424242424242422</v>
      </c>
      <c r="G8" s="66">
        <v>6</v>
      </c>
      <c r="H8" s="68">
        <f t="shared" si="3"/>
        <v>9.0909090909090917</v>
      </c>
      <c r="I8" s="66">
        <f t="shared" si="4"/>
        <v>60</v>
      </c>
      <c r="J8" s="68">
        <f t="shared" si="5"/>
        <v>90.909090909090907</v>
      </c>
      <c r="K8" s="66">
        <v>7</v>
      </c>
      <c r="L8" s="68">
        <f t="shared" si="6"/>
        <v>10.606060606060606</v>
      </c>
      <c r="M8" s="66">
        <f t="shared" si="7"/>
        <v>59</v>
      </c>
      <c r="N8" s="68">
        <f t="shared" si="8"/>
        <v>89.393939393939391</v>
      </c>
      <c r="O8" s="66">
        <v>12</v>
      </c>
      <c r="P8" s="68">
        <f t="shared" si="9"/>
        <v>18.181818181818183</v>
      </c>
      <c r="Q8" s="66">
        <f t="shared" si="10"/>
        <v>54</v>
      </c>
      <c r="R8" s="68">
        <f t="shared" si="11"/>
        <v>81.818181818181813</v>
      </c>
      <c r="S8" s="73">
        <v>67</v>
      </c>
      <c r="T8" s="66">
        <v>11</v>
      </c>
      <c r="U8" s="68">
        <f t="shared" si="12"/>
        <v>16.417910447761194</v>
      </c>
      <c r="V8" s="66">
        <f t="shared" si="13"/>
        <v>56</v>
      </c>
      <c r="W8" s="68">
        <f t="shared" si="14"/>
        <v>83.582089552238813</v>
      </c>
      <c r="X8" s="66">
        <v>12</v>
      </c>
      <c r="Y8" s="68">
        <f t="shared" si="15"/>
        <v>17.910447761194028</v>
      </c>
      <c r="Z8" s="66">
        <f t="shared" si="16"/>
        <v>55</v>
      </c>
      <c r="AA8" s="68">
        <f t="shared" si="17"/>
        <v>82.089552238805965</v>
      </c>
      <c r="AB8" s="66">
        <v>12</v>
      </c>
      <c r="AC8" s="68">
        <f t="shared" si="18"/>
        <v>17.910447761194028</v>
      </c>
      <c r="AD8" s="66">
        <f t="shared" si="19"/>
        <v>55</v>
      </c>
      <c r="AE8" s="68">
        <f t="shared" si="20"/>
        <v>82.089552238805965</v>
      </c>
    </row>
    <row r="9" spans="1:31" x14ac:dyDescent="0.35">
      <c r="A9" s="6">
        <v>6</v>
      </c>
      <c r="B9" s="66">
        <v>73</v>
      </c>
      <c r="C9" s="66">
        <v>6</v>
      </c>
      <c r="D9" s="68">
        <f t="shared" si="0"/>
        <v>8.2191780821917817</v>
      </c>
      <c r="E9" s="66">
        <f t="shared" si="1"/>
        <v>67</v>
      </c>
      <c r="F9" s="68">
        <f t="shared" si="2"/>
        <v>91.780821917808225</v>
      </c>
      <c r="G9" s="66">
        <v>6</v>
      </c>
      <c r="H9" s="68">
        <f t="shared" si="3"/>
        <v>8.2191780821917817</v>
      </c>
      <c r="I9" s="66">
        <f t="shared" si="4"/>
        <v>67</v>
      </c>
      <c r="J9" s="68">
        <f t="shared" si="5"/>
        <v>91.780821917808225</v>
      </c>
      <c r="K9" s="66">
        <v>5</v>
      </c>
      <c r="L9" s="68">
        <f t="shared" si="6"/>
        <v>6.8493150684931505</v>
      </c>
      <c r="M9" s="66">
        <f t="shared" si="7"/>
        <v>68</v>
      </c>
      <c r="N9" s="68">
        <f t="shared" si="8"/>
        <v>93.150684931506845</v>
      </c>
      <c r="O9" s="66">
        <v>13</v>
      </c>
      <c r="P9" s="68">
        <f t="shared" si="9"/>
        <v>17.80821917808219</v>
      </c>
      <c r="Q9" s="66">
        <f t="shared" si="10"/>
        <v>60</v>
      </c>
      <c r="R9" s="68">
        <f t="shared" si="11"/>
        <v>82.191780821917803</v>
      </c>
      <c r="S9" s="70">
        <v>73</v>
      </c>
      <c r="T9" s="66">
        <v>10</v>
      </c>
      <c r="U9" s="68">
        <f t="shared" si="12"/>
        <v>13.698630136986301</v>
      </c>
      <c r="V9" s="66">
        <f t="shared" si="13"/>
        <v>63</v>
      </c>
      <c r="W9" s="68">
        <f t="shared" si="14"/>
        <v>86.301369863013704</v>
      </c>
      <c r="X9" s="66">
        <v>7</v>
      </c>
      <c r="Y9" s="68">
        <f t="shared" si="15"/>
        <v>9.5890410958904102</v>
      </c>
      <c r="Z9" s="66">
        <f t="shared" si="16"/>
        <v>66</v>
      </c>
      <c r="AA9" s="68">
        <f t="shared" si="17"/>
        <v>90.410958904109592</v>
      </c>
      <c r="AB9" s="66">
        <v>7</v>
      </c>
      <c r="AC9" s="68">
        <f t="shared" si="18"/>
        <v>9.5890410958904102</v>
      </c>
      <c r="AD9" s="66">
        <f t="shared" si="19"/>
        <v>66</v>
      </c>
      <c r="AE9" s="68">
        <f t="shared" si="20"/>
        <v>90.410958904109592</v>
      </c>
    </row>
    <row r="10" spans="1:31" x14ac:dyDescent="0.35">
      <c r="A10" s="6">
        <v>7</v>
      </c>
      <c r="B10" s="66">
        <v>77</v>
      </c>
      <c r="C10" s="66">
        <v>6</v>
      </c>
      <c r="D10" s="68">
        <f t="shared" si="0"/>
        <v>7.7922077922077921</v>
      </c>
      <c r="E10" s="66">
        <f t="shared" si="1"/>
        <v>71</v>
      </c>
      <c r="F10" s="68">
        <f t="shared" si="2"/>
        <v>92.20779220779221</v>
      </c>
      <c r="G10" s="66">
        <v>8</v>
      </c>
      <c r="H10" s="68">
        <f t="shared" si="3"/>
        <v>10.38961038961039</v>
      </c>
      <c r="I10" s="66">
        <f t="shared" si="4"/>
        <v>69</v>
      </c>
      <c r="J10" s="68">
        <f t="shared" si="5"/>
        <v>89.610389610389603</v>
      </c>
      <c r="K10" s="66">
        <v>8</v>
      </c>
      <c r="L10" s="68">
        <f t="shared" si="6"/>
        <v>10.38961038961039</v>
      </c>
      <c r="M10" s="66">
        <f t="shared" si="7"/>
        <v>69</v>
      </c>
      <c r="N10" s="68">
        <f t="shared" si="8"/>
        <v>89.610389610389603</v>
      </c>
      <c r="O10" s="66">
        <v>15</v>
      </c>
      <c r="P10" s="68">
        <f t="shared" si="9"/>
        <v>19.480519480519479</v>
      </c>
      <c r="Q10" s="66">
        <f t="shared" si="10"/>
        <v>62</v>
      </c>
      <c r="R10" s="68">
        <f t="shared" si="11"/>
        <v>80.519480519480524</v>
      </c>
      <c r="S10" s="70">
        <v>77</v>
      </c>
      <c r="T10" s="66">
        <v>7</v>
      </c>
      <c r="U10" s="68">
        <f t="shared" si="12"/>
        <v>9.0909090909090917</v>
      </c>
      <c r="V10" s="66">
        <f t="shared" si="13"/>
        <v>70</v>
      </c>
      <c r="W10" s="68">
        <f t="shared" si="14"/>
        <v>90.909090909090907</v>
      </c>
      <c r="X10" s="66">
        <v>7</v>
      </c>
      <c r="Y10" s="68">
        <f t="shared" si="15"/>
        <v>9.0909090909090917</v>
      </c>
      <c r="Z10" s="66">
        <f t="shared" si="16"/>
        <v>70</v>
      </c>
      <c r="AA10" s="68">
        <f t="shared" si="17"/>
        <v>90.909090909090907</v>
      </c>
      <c r="AB10" s="66">
        <v>6</v>
      </c>
      <c r="AC10" s="68">
        <f t="shared" si="18"/>
        <v>7.7922077922077921</v>
      </c>
      <c r="AD10" s="66">
        <f t="shared" si="19"/>
        <v>71</v>
      </c>
      <c r="AE10" s="68">
        <f t="shared" si="20"/>
        <v>92.20779220779221</v>
      </c>
    </row>
    <row r="11" spans="1:31" x14ac:dyDescent="0.35">
      <c r="A11" s="181">
        <v>8</v>
      </c>
      <c r="B11" s="182">
        <v>88</v>
      </c>
      <c r="C11" s="182">
        <v>4</v>
      </c>
      <c r="D11" s="183">
        <f t="shared" si="0"/>
        <v>4.5454545454545459</v>
      </c>
      <c r="E11" s="182">
        <f t="shared" si="1"/>
        <v>84</v>
      </c>
      <c r="F11" s="183">
        <f t="shared" si="2"/>
        <v>95.454545454545453</v>
      </c>
      <c r="G11" s="182">
        <v>4</v>
      </c>
      <c r="H11" s="183">
        <f t="shared" si="3"/>
        <v>4.5454545454545459</v>
      </c>
      <c r="I11" s="182">
        <f t="shared" si="4"/>
        <v>84</v>
      </c>
      <c r="J11" s="183">
        <f t="shared" si="5"/>
        <v>95.454545454545453</v>
      </c>
      <c r="K11" s="182">
        <v>8</v>
      </c>
      <c r="L11" s="183">
        <f t="shared" si="6"/>
        <v>9.0909090909090917</v>
      </c>
      <c r="M11" s="182">
        <f t="shared" si="7"/>
        <v>80</v>
      </c>
      <c r="N11" s="183">
        <f t="shared" si="8"/>
        <v>90.909090909090907</v>
      </c>
      <c r="O11" s="182">
        <v>10</v>
      </c>
      <c r="P11" s="183">
        <f t="shared" si="9"/>
        <v>11.363636363636363</v>
      </c>
      <c r="Q11" s="182">
        <f t="shared" si="10"/>
        <v>78</v>
      </c>
      <c r="R11" s="183">
        <f t="shared" si="11"/>
        <v>88.63636363636364</v>
      </c>
      <c r="S11" s="184">
        <v>88</v>
      </c>
      <c r="T11" s="182">
        <v>13</v>
      </c>
      <c r="U11" s="183">
        <f t="shared" si="12"/>
        <v>14.772727272727273</v>
      </c>
      <c r="V11" s="182">
        <f t="shared" si="13"/>
        <v>75</v>
      </c>
      <c r="W11" s="183">
        <f t="shared" si="14"/>
        <v>85.227272727272734</v>
      </c>
      <c r="X11" s="182">
        <v>7</v>
      </c>
      <c r="Y11" s="183">
        <f t="shared" si="15"/>
        <v>7.9545454545454541</v>
      </c>
      <c r="Z11" s="182">
        <f t="shared" si="16"/>
        <v>81</v>
      </c>
      <c r="AA11" s="183">
        <f t="shared" si="17"/>
        <v>92.045454545454547</v>
      </c>
      <c r="AB11" s="182">
        <v>8</v>
      </c>
      <c r="AC11" s="183">
        <f t="shared" si="18"/>
        <v>9.0909090909090917</v>
      </c>
      <c r="AD11" s="182">
        <f t="shared" si="19"/>
        <v>80</v>
      </c>
      <c r="AE11" s="183">
        <f t="shared" si="20"/>
        <v>90.909090909090907</v>
      </c>
    </row>
    <row r="12" spans="1:31" x14ac:dyDescent="0.35">
      <c r="A12" s="6">
        <v>9</v>
      </c>
      <c r="B12" s="66">
        <v>89</v>
      </c>
      <c r="C12" s="66">
        <v>10</v>
      </c>
      <c r="D12" s="68">
        <f t="shared" si="0"/>
        <v>11.235955056179776</v>
      </c>
      <c r="E12" s="66">
        <f t="shared" si="1"/>
        <v>79</v>
      </c>
      <c r="F12" s="68">
        <f t="shared" si="2"/>
        <v>88.764044943820224</v>
      </c>
      <c r="G12" s="66">
        <v>8</v>
      </c>
      <c r="H12" s="68">
        <f t="shared" si="3"/>
        <v>8.9887640449438209</v>
      </c>
      <c r="I12" s="66">
        <f t="shared" si="4"/>
        <v>81</v>
      </c>
      <c r="J12" s="68">
        <f t="shared" si="5"/>
        <v>91.011235955056179</v>
      </c>
      <c r="K12" s="66">
        <v>5</v>
      </c>
      <c r="L12" s="68">
        <f t="shared" si="6"/>
        <v>5.617977528089888</v>
      </c>
      <c r="M12" s="66">
        <f t="shared" si="7"/>
        <v>84</v>
      </c>
      <c r="N12" s="68">
        <f t="shared" si="8"/>
        <v>94.382022471910119</v>
      </c>
      <c r="O12" s="66">
        <v>19</v>
      </c>
      <c r="P12" s="68">
        <f t="shared" si="9"/>
        <v>21.348314606741575</v>
      </c>
      <c r="Q12" s="66">
        <f t="shared" si="10"/>
        <v>70</v>
      </c>
      <c r="R12" s="68">
        <f t="shared" si="11"/>
        <v>78.651685393258433</v>
      </c>
      <c r="S12" s="70">
        <v>89</v>
      </c>
      <c r="T12" s="66">
        <v>7</v>
      </c>
      <c r="U12" s="68">
        <f t="shared" si="12"/>
        <v>7.8651685393258424</v>
      </c>
      <c r="V12" s="66">
        <f t="shared" si="13"/>
        <v>82</v>
      </c>
      <c r="W12" s="68">
        <f t="shared" si="14"/>
        <v>92.134831460674164</v>
      </c>
      <c r="X12" s="66">
        <v>4</v>
      </c>
      <c r="Y12" s="68">
        <f t="shared" si="15"/>
        <v>4.4943820224719104</v>
      </c>
      <c r="Z12" s="66">
        <f t="shared" si="16"/>
        <v>85</v>
      </c>
      <c r="AA12" s="68">
        <f t="shared" si="17"/>
        <v>95.50561797752809</v>
      </c>
      <c r="AB12" s="66">
        <v>3</v>
      </c>
      <c r="AC12" s="68">
        <f t="shared" si="18"/>
        <v>3.3707865168539324</v>
      </c>
      <c r="AD12" s="66">
        <f t="shared" si="19"/>
        <v>86</v>
      </c>
      <c r="AE12" s="68">
        <f t="shared" si="20"/>
        <v>96.629213483146074</v>
      </c>
    </row>
    <row r="13" spans="1:31" x14ac:dyDescent="0.35">
      <c r="A13" s="6">
        <v>10</v>
      </c>
      <c r="B13" s="66">
        <v>71</v>
      </c>
      <c r="C13" s="66">
        <v>3</v>
      </c>
      <c r="D13" s="68">
        <f t="shared" si="0"/>
        <v>4.225352112676056</v>
      </c>
      <c r="E13" s="66">
        <f t="shared" si="1"/>
        <v>68</v>
      </c>
      <c r="F13" s="68">
        <f t="shared" si="2"/>
        <v>95.774647887323937</v>
      </c>
      <c r="G13" s="66">
        <v>3</v>
      </c>
      <c r="H13" s="68">
        <f t="shared" si="3"/>
        <v>4.225352112676056</v>
      </c>
      <c r="I13" s="66">
        <f t="shared" si="4"/>
        <v>68</v>
      </c>
      <c r="J13" s="68">
        <f t="shared" si="5"/>
        <v>95.774647887323937</v>
      </c>
      <c r="K13" s="66">
        <v>7</v>
      </c>
      <c r="L13" s="68">
        <f t="shared" si="6"/>
        <v>9.8591549295774641</v>
      </c>
      <c r="M13" s="66">
        <f t="shared" si="7"/>
        <v>64</v>
      </c>
      <c r="N13" s="68">
        <f t="shared" si="8"/>
        <v>90.140845070422529</v>
      </c>
      <c r="O13" s="66">
        <v>13</v>
      </c>
      <c r="P13" s="68">
        <f t="shared" si="9"/>
        <v>18.309859154929576</v>
      </c>
      <c r="Q13" s="66">
        <f t="shared" si="10"/>
        <v>58</v>
      </c>
      <c r="R13" s="68">
        <f t="shared" si="11"/>
        <v>81.690140845070417</v>
      </c>
      <c r="S13" s="70">
        <v>71</v>
      </c>
      <c r="T13" s="66">
        <v>8</v>
      </c>
      <c r="U13" s="68">
        <f t="shared" si="12"/>
        <v>11.267605633802816</v>
      </c>
      <c r="V13" s="66">
        <f t="shared" si="13"/>
        <v>63</v>
      </c>
      <c r="W13" s="68">
        <f t="shared" si="14"/>
        <v>88.732394366197184</v>
      </c>
      <c r="X13" s="66">
        <v>7</v>
      </c>
      <c r="Y13" s="68">
        <f t="shared" si="15"/>
        <v>9.8591549295774641</v>
      </c>
      <c r="Z13" s="66">
        <f t="shared" si="16"/>
        <v>64</v>
      </c>
      <c r="AA13" s="68">
        <f t="shared" si="17"/>
        <v>90.140845070422529</v>
      </c>
      <c r="AB13" s="66">
        <v>10</v>
      </c>
      <c r="AC13" s="68">
        <f t="shared" si="18"/>
        <v>14.084507042253522</v>
      </c>
      <c r="AD13" s="66">
        <f t="shared" si="19"/>
        <v>61</v>
      </c>
      <c r="AE13" s="68">
        <f t="shared" si="20"/>
        <v>85.91549295774648</v>
      </c>
    </row>
    <row r="14" spans="1:31" x14ac:dyDescent="0.35">
      <c r="A14" s="6">
        <v>11</v>
      </c>
      <c r="B14" s="72">
        <v>80</v>
      </c>
      <c r="C14" s="66">
        <v>10</v>
      </c>
      <c r="D14" s="68">
        <f t="shared" si="0"/>
        <v>12.5</v>
      </c>
      <c r="E14" s="66">
        <f t="shared" si="1"/>
        <v>70</v>
      </c>
      <c r="F14" s="68">
        <f t="shared" si="2"/>
        <v>87.5</v>
      </c>
      <c r="G14" s="66">
        <v>8</v>
      </c>
      <c r="H14" s="68">
        <f t="shared" si="3"/>
        <v>10</v>
      </c>
      <c r="I14" s="66">
        <f t="shared" si="4"/>
        <v>72</v>
      </c>
      <c r="J14" s="68">
        <f t="shared" si="5"/>
        <v>90</v>
      </c>
      <c r="K14" s="66">
        <v>9</v>
      </c>
      <c r="L14" s="68">
        <f t="shared" si="6"/>
        <v>11.25</v>
      </c>
      <c r="M14" s="66">
        <f t="shared" si="7"/>
        <v>71</v>
      </c>
      <c r="N14" s="68">
        <f t="shared" si="8"/>
        <v>88.75</v>
      </c>
      <c r="O14" s="66">
        <v>16</v>
      </c>
      <c r="P14" s="68">
        <f t="shared" si="9"/>
        <v>20</v>
      </c>
      <c r="Q14" s="66">
        <f t="shared" si="10"/>
        <v>64</v>
      </c>
      <c r="R14" s="68">
        <f t="shared" si="11"/>
        <v>80</v>
      </c>
      <c r="S14" s="73">
        <v>81</v>
      </c>
      <c r="T14" s="66">
        <v>8</v>
      </c>
      <c r="U14" s="68">
        <f t="shared" si="12"/>
        <v>9.8765432098765427</v>
      </c>
      <c r="V14" s="66">
        <f t="shared" si="13"/>
        <v>73</v>
      </c>
      <c r="W14" s="68">
        <f t="shared" si="14"/>
        <v>90.123456790123456</v>
      </c>
      <c r="X14" s="66">
        <v>7</v>
      </c>
      <c r="Y14" s="68">
        <f t="shared" si="15"/>
        <v>8.6419753086419746</v>
      </c>
      <c r="Z14" s="66">
        <f t="shared" si="16"/>
        <v>74</v>
      </c>
      <c r="AA14" s="68">
        <f t="shared" si="17"/>
        <v>91.358024691358025</v>
      </c>
      <c r="AB14" s="66">
        <v>6</v>
      </c>
      <c r="AC14" s="68">
        <f t="shared" si="18"/>
        <v>7.4074074074074074</v>
      </c>
      <c r="AD14" s="66">
        <f t="shared" si="19"/>
        <v>75</v>
      </c>
      <c r="AE14" s="68">
        <f t="shared" si="20"/>
        <v>92.592592592592595</v>
      </c>
    </row>
    <row r="15" spans="1:31" x14ac:dyDescent="0.35">
      <c r="A15" s="6">
        <v>12</v>
      </c>
      <c r="B15" s="66">
        <v>78</v>
      </c>
      <c r="C15" s="66">
        <v>25</v>
      </c>
      <c r="D15" s="68">
        <f t="shared" si="0"/>
        <v>32.051282051282051</v>
      </c>
      <c r="E15" s="66">
        <f t="shared" si="1"/>
        <v>53</v>
      </c>
      <c r="F15" s="68">
        <f t="shared" si="2"/>
        <v>67.948717948717942</v>
      </c>
      <c r="G15" s="66">
        <v>19</v>
      </c>
      <c r="H15" s="68">
        <f t="shared" si="3"/>
        <v>24.358974358974358</v>
      </c>
      <c r="I15" s="66">
        <f t="shared" si="4"/>
        <v>59</v>
      </c>
      <c r="J15" s="68">
        <f t="shared" si="5"/>
        <v>75.641025641025635</v>
      </c>
      <c r="K15" s="66">
        <v>12</v>
      </c>
      <c r="L15" s="68">
        <f t="shared" si="6"/>
        <v>15.384615384615385</v>
      </c>
      <c r="M15" s="66">
        <f t="shared" si="7"/>
        <v>66</v>
      </c>
      <c r="N15" s="68">
        <f t="shared" si="8"/>
        <v>84.615384615384613</v>
      </c>
      <c r="O15" s="66">
        <v>24</v>
      </c>
      <c r="P15" s="68">
        <f t="shared" si="9"/>
        <v>30.76923076923077</v>
      </c>
      <c r="Q15" s="66">
        <f t="shared" si="10"/>
        <v>54</v>
      </c>
      <c r="R15" s="68">
        <f t="shared" si="11"/>
        <v>69.230769230769226</v>
      </c>
      <c r="S15" s="70">
        <v>78</v>
      </c>
      <c r="T15" s="66">
        <v>28</v>
      </c>
      <c r="U15" s="68">
        <f t="shared" si="12"/>
        <v>35.897435897435898</v>
      </c>
      <c r="V15" s="66">
        <f t="shared" si="13"/>
        <v>50</v>
      </c>
      <c r="W15" s="68">
        <f t="shared" si="14"/>
        <v>64.102564102564102</v>
      </c>
      <c r="X15" s="66">
        <v>22</v>
      </c>
      <c r="Y15" s="68">
        <f t="shared" si="15"/>
        <v>28.205128205128204</v>
      </c>
      <c r="Z15" s="66">
        <f t="shared" si="16"/>
        <v>56</v>
      </c>
      <c r="AA15" s="68">
        <f t="shared" si="17"/>
        <v>71.794871794871796</v>
      </c>
      <c r="AB15" s="66">
        <v>13</v>
      </c>
      <c r="AC15" s="68">
        <f t="shared" si="18"/>
        <v>16.666666666666668</v>
      </c>
      <c r="AD15" s="66">
        <f t="shared" si="19"/>
        <v>65</v>
      </c>
      <c r="AE15" s="68">
        <f t="shared" si="20"/>
        <v>83.333333333333329</v>
      </c>
    </row>
    <row r="16" spans="1:31" ht="21.75" thickBot="1" x14ac:dyDescent="0.4">
      <c r="A16" s="62" t="s">
        <v>23</v>
      </c>
      <c r="B16" s="74">
        <f>SUM(B4:B15)</f>
        <v>896</v>
      </c>
      <c r="C16" s="74">
        <f>SUM(C4:C15)</f>
        <v>116</v>
      </c>
      <c r="D16" s="69">
        <f t="shared" ref="D16" si="21">C16*100/B16</f>
        <v>12.946428571428571</v>
      </c>
      <c r="E16" s="74">
        <f t="shared" ref="E16" si="22">B16-C16</f>
        <v>780</v>
      </c>
      <c r="F16" s="69">
        <f t="shared" ref="F16" si="23">E16*100/B16</f>
        <v>87.053571428571431</v>
      </c>
      <c r="G16" s="74">
        <f>SUM(G4:G15)</f>
        <v>118</v>
      </c>
      <c r="H16" s="69">
        <f t="shared" ref="H16" si="24">G16*100/B16</f>
        <v>13.169642857142858</v>
      </c>
      <c r="I16" s="74">
        <f t="shared" ref="I16" si="25">B16-G16</f>
        <v>778</v>
      </c>
      <c r="J16" s="69">
        <f t="shared" ref="J16" si="26">I16*100/B16</f>
        <v>86.830357142857139</v>
      </c>
      <c r="K16" s="74">
        <f>SUM(K4:K15)</f>
        <v>112</v>
      </c>
      <c r="L16" s="69">
        <f t="shared" si="6"/>
        <v>12.5</v>
      </c>
      <c r="M16" s="74">
        <f t="shared" si="7"/>
        <v>784</v>
      </c>
      <c r="N16" s="69">
        <f t="shared" si="8"/>
        <v>87.5</v>
      </c>
      <c r="O16" s="74">
        <f>SUM(O4:O15)</f>
        <v>192</v>
      </c>
      <c r="P16" s="69">
        <f t="shared" si="9"/>
        <v>21.428571428571427</v>
      </c>
      <c r="Q16" s="74">
        <f t="shared" si="10"/>
        <v>704</v>
      </c>
      <c r="R16" s="69">
        <f t="shared" si="11"/>
        <v>78.571428571428569</v>
      </c>
      <c r="S16" s="71">
        <f>SUM(S4:S15)</f>
        <v>898</v>
      </c>
      <c r="T16" s="80">
        <f>SUM(T4:T15)</f>
        <v>160</v>
      </c>
      <c r="U16" s="81">
        <f t="shared" si="12"/>
        <v>17.817371937639198</v>
      </c>
      <c r="V16" s="80">
        <f t="shared" ref="V16" si="27">S16-T16</f>
        <v>738</v>
      </c>
      <c r="W16" s="81">
        <f t="shared" ref="W16" si="28">V16*100/S16</f>
        <v>82.182628062360806</v>
      </c>
      <c r="X16" s="80">
        <f>SUM(X4:X15)</f>
        <v>151</v>
      </c>
      <c r="Y16" s="81">
        <f t="shared" si="15"/>
        <v>16.815144766146993</v>
      </c>
      <c r="Z16" s="80">
        <f t="shared" si="16"/>
        <v>747</v>
      </c>
      <c r="AA16" s="81">
        <f t="shared" si="17"/>
        <v>83.184855233853</v>
      </c>
      <c r="AB16" s="80">
        <f>SUM(AB4:AB15)</f>
        <v>129</v>
      </c>
      <c r="AC16" s="81">
        <f t="shared" ref="AC16" si="29">AB16*100/S16</f>
        <v>14.365256124721604</v>
      </c>
      <c r="AD16" s="80">
        <f t="shared" si="19"/>
        <v>769</v>
      </c>
      <c r="AE16" s="81">
        <f t="shared" si="20"/>
        <v>85.634743875278403</v>
      </c>
    </row>
    <row r="17" ht="21.75" thickTop="1" x14ac:dyDescent="0.35"/>
  </sheetData>
  <mergeCells count="10">
    <mergeCell ref="AB2:AE2"/>
    <mergeCell ref="X2:AA2"/>
    <mergeCell ref="T2:W2"/>
    <mergeCell ref="O2:R2"/>
    <mergeCell ref="S2:S3"/>
    <mergeCell ref="C2:F2"/>
    <mergeCell ref="G2:J2"/>
    <mergeCell ref="K2:N2"/>
    <mergeCell ref="B2:B3"/>
    <mergeCell ref="A2:A3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2763-079E-40EC-852B-8050D0481292}">
  <dimension ref="A1:AX94"/>
  <sheetViews>
    <sheetView zoomScale="50" zoomScaleNormal="50" workbookViewId="0">
      <pane xSplit="17" ySplit="4" topLeftCell="AK71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7.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260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261</v>
      </c>
      <c r="S4" s="12"/>
      <c r="T4" s="11" t="s">
        <v>261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261</v>
      </c>
      <c r="AI4" s="12"/>
      <c r="AJ4" s="11" t="s">
        <v>261</v>
      </c>
      <c r="AK4" s="12"/>
      <c r="AL4" s="162"/>
      <c r="AM4" s="162"/>
      <c r="AN4" s="162"/>
      <c r="AO4" s="162"/>
      <c r="AP4" s="162"/>
      <c r="AQ4" s="11" t="s">
        <v>261</v>
      </c>
      <c r="AR4" s="12"/>
      <c r="AS4" s="11" t="s">
        <v>261</v>
      </c>
      <c r="AT4" s="12"/>
      <c r="AU4" s="11" t="s">
        <v>261</v>
      </c>
      <c r="AV4" s="12"/>
      <c r="AW4" s="11" t="s">
        <v>261</v>
      </c>
      <c r="AX4" s="12"/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2.17</v>
      </c>
      <c r="J5" s="19">
        <v>2.06</v>
      </c>
      <c r="K5" s="19">
        <v>1</v>
      </c>
      <c r="L5" s="19">
        <v>241777147.02000001</v>
      </c>
      <c r="M5" s="19">
        <v>87729251.159999996</v>
      </c>
      <c r="N5" s="23">
        <v>0</v>
      </c>
      <c r="O5" s="18">
        <v>66700763.299999997</v>
      </c>
      <c r="P5" s="19">
        <v>-22563401.789999999</v>
      </c>
      <c r="Q5" s="28">
        <v>17</v>
      </c>
      <c r="R5" s="10">
        <f>VLOOKUP($H5,'ค่ากลางกลุ่ม '!$C$2:$Y$22,12,0)</f>
        <v>15.51</v>
      </c>
      <c r="S5" s="13"/>
      <c r="T5" s="10">
        <f>VLOOKUP($H5,'ค่ากลางกลุ่ม '!$C$2:$Y$22,13,0)</f>
        <v>6.02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14.74</v>
      </c>
      <c r="AB5" s="7">
        <v>7.45</v>
      </c>
      <c r="AC5" s="9">
        <v>118.27</v>
      </c>
      <c r="AD5" s="9">
        <v>144.02000000000001</v>
      </c>
      <c r="AE5" s="9">
        <v>122.05</v>
      </c>
      <c r="AF5" s="9">
        <v>347.6</v>
      </c>
      <c r="AG5" s="9">
        <v>28.29</v>
      </c>
      <c r="AH5" s="10" t="str">
        <f>IF(R5&lt;=$AA5,"1","0")</f>
        <v>0</v>
      </c>
      <c r="AI5" s="13"/>
      <c r="AJ5" s="10" t="str">
        <f>IF(T5&lt;=$AB5,"1","0")</f>
        <v>1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2</v>
      </c>
      <c r="AR5" s="26"/>
      <c r="AS5" s="25" t="str">
        <f>IF(AQ5=7,"A",IF(AQ5=6,"A-",IF(AQ5=5,"B",IF(AQ5=4,"B-",IF(AQ5=3,"C",IF(AQ5=2,"C-",IF(AQ5=1,"D",IF(AQ5=0,"F"))))))))</f>
        <v>C-</v>
      </c>
      <c r="AT5" s="27"/>
      <c r="AU5" s="25" t="str">
        <f>$N5&amp;" "&amp;AS5</f>
        <v>0 C-</v>
      </c>
      <c r="AV5" s="27"/>
      <c r="AW5" s="21" t="str">
        <f>IF(AQ5&gt;=5,"ผ่าน","ไม่ผ่าน")</f>
        <v>ไม่ผ่าน</v>
      </c>
      <c r="AX5" s="21"/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5.65</v>
      </c>
      <c r="J6" s="19">
        <v>5.24</v>
      </c>
      <c r="K6" s="19">
        <v>3.81</v>
      </c>
      <c r="L6" s="19">
        <v>50481760.609999999</v>
      </c>
      <c r="M6" s="19">
        <v>16470593.310000001</v>
      </c>
      <c r="N6" s="23">
        <v>0</v>
      </c>
      <c r="O6" s="18">
        <v>15159765.029999999</v>
      </c>
      <c r="P6" s="19">
        <v>30496722.699999999</v>
      </c>
      <c r="Q6" s="28">
        <v>6</v>
      </c>
      <c r="R6" s="10">
        <f>VLOOKUP($H6,'ค่ากลางกลุ่ม '!$C$2:$Y$22,12,0)</f>
        <v>23.77</v>
      </c>
      <c r="S6" s="13"/>
      <c r="T6" s="10">
        <f>VLOOKUP($H6,'ค่ากลางกลุ่ม '!$C$2:$Y$22,13,0)</f>
        <v>16.13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 t="s">
        <v>262</v>
      </c>
      <c r="AB6" s="7">
        <v>20.5</v>
      </c>
      <c r="AC6" s="9">
        <v>95.69</v>
      </c>
      <c r="AD6" s="9">
        <v>78.42</v>
      </c>
      <c r="AE6" s="9">
        <v>199.54</v>
      </c>
      <c r="AF6" s="9">
        <v>799.32</v>
      </c>
      <c r="AG6" s="9">
        <v>66.5</v>
      </c>
      <c r="AH6" s="10" t="str">
        <f t="shared" ref="AH6:AH69" si="0">IF(R6&lt;=$AA6,"1","0")</f>
        <v>1</v>
      </c>
      <c r="AI6" s="13"/>
      <c r="AJ6" s="10" t="str">
        <f t="shared" ref="AJ6:AJ69" si="1">IF(T6&lt;=$AB6,"1","0")</f>
        <v>1</v>
      </c>
      <c r="AK6" s="13"/>
      <c r="AL6" s="97">
        <f t="shared" ref="AL6:AL69" si="2">IF(OR(AND((K6&lt;0.8),(AC6&gt;180)),AND((K6&gt;=0.8),(AC6&gt;90))),0,1)</f>
        <v>0</v>
      </c>
      <c r="AM6" s="20" t="str">
        <f t="shared" ref="AM6:AM69" si="3">IF(AD6&lt;=W6,"1","0")</f>
        <v>0</v>
      </c>
      <c r="AN6" s="20" t="str">
        <f t="shared" ref="AN6:AP69" si="4">IF(AE6&lt;=X6,"1","0")</f>
        <v>0</v>
      </c>
      <c r="AO6" s="20" t="str">
        <f t="shared" si="4"/>
        <v>0</v>
      </c>
      <c r="AP6" s="20" t="str">
        <f t="shared" si="4"/>
        <v>0</v>
      </c>
      <c r="AQ6" s="24">
        <f t="shared" ref="AQ6:AQ69" si="5">AH6+AJ6+AL6+AM6+AN6+AO6+AP6</f>
        <v>2</v>
      </c>
      <c r="AR6" s="26"/>
      <c r="AS6" s="25" t="str">
        <f t="shared" ref="AS6:AS69" si="6">IF(AQ6=7,"A",IF(AQ6=6,"A-",IF(AQ6=5,"B",IF(AQ6=4,"B-",IF(AQ6=3,"C",IF(AQ6=2,"C-",IF(AQ6=1,"D",IF(AQ6=0,"F"))))))))</f>
        <v>C-</v>
      </c>
      <c r="AT6" s="27"/>
      <c r="AU6" s="25" t="str">
        <f t="shared" ref="AU6:AU69" si="7">$N6&amp;" "&amp;AS6</f>
        <v>0 C-</v>
      </c>
      <c r="AV6" s="27"/>
      <c r="AW6" s="21" t="str">
        <f t="shared" ref="AW6:AW69" si="8">IF(AQ6&gt;=5,"ผ่าน","ไม่ผ่าน")</f>
        <v>ไม่ผ่าน</v>
      </c>
      <c r="AX6" s="21"/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3.3</v>
      </c>
      <c r="J7" s="19">
        <v>3.08</v>
      </c>
      <c r="K7" s="19">
        <v>2.64</v>
      </c>
      <c r="L7" s="19">
        <v>29366654.989999998</v>
      </c>
      <c r="M7" s="19">
        <v>18929604.469999999</v>
      </c>
      <c r="N7" s="23">
        <v>0</v>
      </c>
      <c r="O7" s="18">
        <v>17470033.289999999</v>
      </c>
      <c r="P7" s="19">
        <v>20867621.649999999</v>
      </c>
      <c r="Q7" s="28">
        <v>6</v>
      </c>
      <c r="R7" s="10">
        <f>VLOOKUP($H7,'ค่ากลางกลุ่ม '!$C$2:$Y$22,12,0)</f>
        <v>23.77</v>
      </c>
      <c r="S7" s="13"/>
      <c r="T7" s="10">
        <f>VLOOKUP($H7,'ค่ากลางกลุ่ม '!$C$2:$Y$22,13,0)</f>
        <v>16.13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28.32</v>
      </c>
      <c r="AB7" s="7">
        <v>29.17</v>
      </c>
      <c r="AC7" s="9">
        <v>99.89</v>
      </c>
      <c r="AD7" s="9">
        <v>42.13</v>
      </c>
      <c r="AE7" s="9">
        <v>51.79</v>
      </c>
      <c r="AF7" s="9">
        <v>231.8</v>
      </c>
      <c r="AG7" s="9">
        <v>54.58</v>
      </c>
      <c r="AH7" s="10" t="str">
        <f t="shared" si="0"/>
        <v>1</v>
      </c>
      <c r="AI7" s="13"/>
      <c r="AJ7" s="10" t="str">
        <f t="shared" si="1"/>
        <v>1</v>
      </c>
      <c r="AK7" s="13"/>
      <c r="AL7" s="97">
        <f t="shared" si="2"/>
        <v>0</v>
      </c>
      <c r="AM7" s="20" t="str">
        <f t="shared" si="3"/>
        <v>1</v>
      </c>
      <c r="AN7" s="20" t="str">
        <f t="shared" si="4"/>
        <v>1</v>
      </c>
      <c r="AO7" s="20" t="str">
        <f t="shared" si="4"/>
        <v>0</v>
      </c>
      <c r="AP7" s="20" t="str">
        <f t="shared" si="4"/>
        <v>1</v>
      </c>
      <c r="AQ7" s="24">
        <f t="shared" si="5"/>
        <v>5</v>
      </c>
      <c r="AR7" s="26"/>
      <c r="AS7" s="25" t="str">
        <f t="shared" si="6"/>
        <v>B</v>
      </c>
      <c r="AT7" s="27"/>
      <c r="AU7" s="25" t="str">
        <f t="shared" si="7"/>
        <v>0 B</v>
      </c>
      <c r="AV7" s="27"/>
      <c r="AW7" s="21" t="str">
        <f t="shared" si="8"/>
        <v>ผ่าน</v>
      </c>
      <c r="AX7" s="21"/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2.52</v>
      </c>
      <c r="J8" s="19">
        <v>2.3199999999999998</v>
      </c>
      <c r="K8" s="19">
        <v>1.92</v>
      </c>
      <c r="L8" s="19">
        <v>27708571.329999998</v>
      </c>
      <c r="M8" s="19">
        <v>11662326.880000001</v>
      </c>
      <c r="N8" s="23">
        <v>0</v>
      </c>
      <c r="O8" s="18">
        <v>12715042.939999999</v>
      </c>
      <c r="P8" s="19">
        <v>16695118.640000001</v>
      </c>
      <c r="Q8" s="28">
        <v>5</v>
      </c>
      <c r="R8" s="10">
        <f>VLOOKUP($H8,'ค่ากลางกลุ่ม '!$C$2:$Y$22,12,0)</f>
        <v>22.88</v>
      </c>
      <c r="S8" s="13"/>
      <c r="T8" s="10">
        <f>VLOOKUP($H8,'ค่ากลางกลุ่ม '!$C$2:$Y$22,13,0)</f>
        <v>16.329999999999998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23.37</v>
      </c>
      <c r="AB8" s="7">
        <v>16.86</v>
      </c>
      <c r="AC8" s="9">
        <v>289.88</v>
      </c>
      <c r="AD8" s="9">
        <v>51</v>
      </c>
      <c r="AE8" s="9">
        <v>133.31</v>
      </c>
      <c r="AF8" s="9">
        <v>316.74</v>
      </c>
      <c r="AG8" s="9">
        <v>81.25</v>
      </c>
      <c r="AH8" s="10" t="str">
        <f t="shared" si="0"/>
        <v>1</v>
      </c>
      <c r="AI8" s="13"/>
      <c r="AJ8" s="10" t="str">
        <f t="shared" si="1"/>
        <v>1</v>
      </c>
      <c r="AK8" s="13"/>
      <c r="AL8" s="97">
        <f t="shared" si="2"/>
        <v>0</v>
      </c>
      <c r="AM8" s="20" t="str">
        <f t="shared" si="3"/>
        <v>1</v>
      </c>
      <c r="AN8" s="20" t="str">
        <f t="shared" si="4"/>
        <v>0</v>
      </c>
      <c r="AO8" s="20" t="str">
        <f t="shared" si="4"/>
        <v>0</v>
      </c>
      <c r="AP8" s="20" t="str">
        <f t="shared" si="4"/>
        <v>0</v>
      </c>
      <c r="AQ8" s="24">
        <f t="shared" si="5"/>
        <v>3</v>
      </c>
      <c r="AR8" s="26"/>
      <c r="AS8" s="25" t="str">
        <f t="shared" si="6"/>
        <v>C</v>
      </c>
      <c r="AT8" s="27"/>
      <c r="AU8" s="25" t="str">
        <f t="shared" si="7"/>
        <v>0 C</v>
      </c>
      <c r="AV8" s="27"/>
      <c r="AW8" s="21" t="str">
        <f t="shared" si="8"/>
        <v>ไม่ผ่าน</v>
      </c>
      <c r="AX8" s="21"/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3.6</v>
      </c>
      <c r="J9" s="19">
        <v>3.26</v>
      </c>
      <c r="K9" s="19">
        <v>2.78</v>
      </c>
      <c r="L9" s="19">
        <v>22370830.850000001</v>
      </c>
      <c r="M9" s="19">
        <v>13760582.59</v>
      </c>
      <c r="N9" s="23">
        <v>0</v>
      </c>
      <c r="O9" s="18">
        <v>13115597.75</v>
      </c>
      <c r="P9" s="19">
        <v>15355377.09</v>
      </c>
      <c r="Q9" s="28">
        <v>5</v>
      </c>
      <c r="R9" s="10">
        <f>VLOOKUP($H9,'ค่ากลางกลุ่ม '!$C$2:$Y$22,12,0)</f>
        <v>22.88</v>
      </c>
      <c r="S9" s="13"/>
      <c r="T9" s="10">
        <f>VLOOKUP($H9,'ค่ากลางกลุ่ม '!$C$2:$Y$22,13,0)</f>
        <v>16.329999999999998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34.64</v>
      </c>
      <c r="AB9" s="7">
        <v>29.14</v>
      </c>
      <c r="AC9" s="9">
        <v>199.02</v>
      </c>
      <c r="AD9" s="9">
        <v>33.68</v>
      </c>
      <c r="AE9" s="9">
        <v>68.069999999999993</v>
      </c>
      <c r="AF9" s="9">
        <v>460.72</v>
      </c>
      <c r="AG9" s="9">
        <v>100.89</v>
      </c>
      <c r="AH9" s="10" t="str">
        <f t="shared" si="0"/>
        <v>1</v>
      </c>
      <c r="AI9" s="13"/>
      <c r="AJ9" s="10" t="str">
        <f t="shared" si="1"/>
        <v>1</v>
      </c>
      <c r="AK9" s="13"/>
      <c r="AL9" s="97">
        <f t="shared" si="2"/>
        <v>0</v>
      </c>
      <c r="AM9" s="20" t="str">
        <f t="shared" si="3"/>
        <v>1</v>
      </c>
      <c r="AN9" s="20" t="str">
        <f t="shared" si="4"/>
        <v>0</v>
      </c>
      <c r="AO9" s="20" t="str">
        <f t="shared" si="4"/>
        <v>0</v>
      </c>
      <c r="AP9" s="20" t="str">
        <f t="shared" si="4"/>
        <v>0</v>
      </c>
      <c r="AQ9" s="24">
        <f t="shared" si="5"/>
        <v>3</v>
      </c>
      <c r="AR9" s="26"/>
      <c r="AS9" s="25" t="str">
        <f t="shared" si="6"/>
        <v>C</v>
      </c>
      <c r="AT9" s="27"/>
      <c r="AU9" s="25" t="str">
        <f t="shared" si="7"/>
        <v>0 C</v>
      </c>
      <c r="AV9" s="27"/>
      <c r="AW9" s="21" t="str">
        <f t="shared" si="8"/>
        <v>ไม่ผ่าน</v>
      </c>
      <c r="AX9" s="21"/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2.14</v>
      </c>
      <c r="J10" s="19">
        <v>1.81</v>
      </c>
      <c r="K10" s="19">
        <v>1.3</v>
      </c>
      <c r="L10" s="19">
        <v>22769972.699999999</v>
      </c>
      <c r="M10" s="19">
        <v>7096039.4900000002</v>
      </c>
      <c r="N10" s="23">
        <v>0</v>
      </c>
      <c r="O10" s="18">
        <v>6210466.21</v>
      </c>
      <c r="P10" s="19">
        <v>6137618.2400000002</v>
      </c>
      <c r="Q10" s="28">
        <v>6</v>
      </c>
      <c r="R10" s="10">
        <f>VLOOKUP($H10,'ค่ากลางกลุ่ม '!$C$2:$Y$22,12,0)</f>
        <v>23.77</v>
      </c>
      <c r="S10" s="13"/>
      <c r="T10" s="10">
        <f>VLOOKUP($H10,'ค่ากลางกลุ่ม '!$C$2:$Y$22,13,0)</f>
        <v>16.13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10.67</v>
      </c>
      <c r="AB10" s="7">
        <v>9.49</v>
      </c>
      <c r="AC10" s="9">
        <v>131.72</v>
      </c>
      <c r="AD10" s="9">
        <v>25.13</v>
      </c>
      <c r="AE10" s="9">
        <v>82.84</v>
      </c>
      <c r="AF10" s="9">
        <v>483.9</v>
      </c>
      <c r="AG10" s="9">
        <v>94.02</v>
      </c>
      <c r="AH10" s="10" t="str">
        <f t="shared" si="0"/>
        <v>0</v>
      </c>
      <c r="AI10" s="13"/>
      <c r="AJ10" s="10" t="str">
        <f t="shared" si="1"/>
        <v>0</v>
      </c>
      <c r="AK10" s="13"/>
      <c r="AL10" s="97">
        <f t="shared" si="2"/>
        <v>0</v>
      </c>
      <c r="AM10" s="20" t="str">
        <f t="shared" si="3"/>
        <v>1</v>
      </c>
      <c r="AN10" s="20" t="str">
        <f t="shared" si="4"/>
        <v>0</v>
      </c>
      <c r="AO10" s="20" t="str">
        <f t="shared" si="4"/>
        <v>0</v>
      </c>
      <c r="AP10" s="20" t="str">
        <f t="shared" si="4"/>
        <v>0</v>
      </c>
      <c r="AQ10" s="24">
        <f t="shared" si="5"/>
        <v>1</v>
      </c>
      <c r="AR10" s="26"/>
      <c r="AS10" s="25" t="str">
        <f t="shared" si="6"/>
        <v>D</v>
      </c>
      <c r="AT10" s="27"/>
      <c r="AU10" s="25" t="str">
        <f t="shared" si="7"/>
        <v>0 D</v>
      </c>
      <c r="AV10" s="27"/>
      <c r="AW10" s="21" t="str">
        <f t="shared" si="8"/>
        <v>ไม่ผ่าน</v>
      </c>
      <c r="AX10" s="21"/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3</v>
      </c>
      <c r="J11" s="19">
        <v>2.76</v>
      </c>
      <c r="K11" s="19">
        <v>2.2599999999999998</v>
      </c>
      <c r="L11" s="19">
        <v>37225040.090000004</v>
      </c>
      <c r="M11" s="19">
        <v>3192192.52</v>
      </c>
      <c r="N11" s="23">
        <v>0</v>
      </c>
      <c r="O11" s="18">
        <v>6396973.9699999997</v>
      </c>
      <c r="P11" s="19">
        <v>23473635.530000001</v>
      </c>
      <c r="Q11" s="28">
        <v>6</v>
      </c>
      <c r="R11" s="10">
        <f>VLOOKUP($H11,'ค่ากลางกลุ่ม '!$C$2:$Y$22,12,0)</f>
        <v>23.77</v>
      </c>
      <c r="S11" s="13"/>
      <c r="T11" s="10">
        <f>VLOOKUP($H11,'ค่ากลางกลุ่ม '!$C$2:$Y$22,13,0)</f>
        <v>16.13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9.17</v>
      </c>
      <c r="AB11" s="7">
        <v>4.41</v>
      </c>
      <c r="AC11" s="9">
        <v>157.04</v>
      </c>
      <c r="AD11" s="9">
        <v>30.4</v>
      </c>
      <c r="AE11" s="9">
        <v>81.62</v>
      </c>
      <c r="AF11" s="9">
        <v>313.23</v>
      </c>
      <c r="AG11" s="9">
        <v>88.58</v>
      </c>
      <c r="AH11" s="10" t="str">
        <f t="shared" si="0"/>
        <v>0</v>
      </c>
      <c r="AI11" s="13"/>
      <c r="AJ11" s="10" t="str">
        <f t="shared" si="1"/>
        <v>0</v>
      </c>
      <c r="AK11" s="13"/>
      <c r="AL11" s="97">
        <f t="shared" si="2"/>
        <v>0</v>
      </c>
      <c r="AM11" s="20" t="str">
        <f t="shared" si="3"/>
        <v>1</v>
      </c>
      <c r="AN11" s="20" t="str">
        <f t="shared" si="4"/>
        <v>0</v>
      </c>
      <c r="AO11" s="20" t="str">
        <f t="shared" si="4"/>
        <v>0</v>
      </c>
      <c r="AP11" s="20" t="str">
        <f t="shared" si="4"/>
        <v>0</v>
      </c>
      <c r="AQ11" s="24">
        <f t="shared" si="5"/>
        <v>1</v>
      </c>
      <c r="AR11" s="26"/>
      <c r="AS11" s="25" t="str">
        <f t="shared" si="6"/>
        <v>D</v>
      </c>
      <c r="AT11" s="27"/>
      <c r="AU11" s="25" t="str">
        <f t="shared" si="7"/>
        <v>0 D</v>
      </c>
      <c r="AV11" s="27"/>
      <c r="AW11" s="21" t="str">
        <f t="shared" si="8"/>
        <v>ไม่ผ่าน</v>
      </c>
      <c r="AX11" s="21"/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2.65</v>
      </c>
      <c r="J12" s="19">
        <v>2.44</v>
      </c>
      <c r="K12" s="19">
        <v>1.74</v>
      </c>
      <c r="L12" s="19">
        <v>66230309.109999999</v>
      </c>
      <c r="M12" s="19">
        <v>19043483.210000001</v>
      </c>
      <c r="N12" s="23">
        <v>0</v>
      </c>
      <c r="O12" s="18">
        <v>20187100.920000002</v>
      </c>
      <c r="P12" s="19">
        <v>28798985.600000001</v>
      </c>
      <c r="Q12" s="28">
        <v>10</v>
      </c>
      <c r="R12" s="10">
        <f>VLOOKUP($H12,'ค่ากลางกลุ่ม '!$C$2:$Y$22,12,0)</f>
        <v>20.440000000000001</v>
      </c>
      <c r="S12" s="13"/>
      <c r="T12" s="10">
        <f>VLOOKUP($H12,'ค่ากลางกลุ่ม '!$C$2:$Y$22,13,0)</f>
        <v>13.36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20.18</v>
      </c>
      <c r="AB12" s="7">
        <v>12.15</v>
      </c>
      <c r="AC12" s="9">
        <v>125.81</v>
      </c>
      <c r="AD12" s="9">
        <v>59.98</v>
      </c>
      <c r="AE12" s="9">
        <v>54.55</v>
      </c>
      <c r="AF12" s="9">
        <v>166.05</v>
      </c>
      <c r="AG12" s="9">
        <v>77.17</v>
      </c>
      <c r="AH12" s="10" t="str">
        <f t="shared" si="0"/>
        <v>0</v>
      </c>
      <c r="AI12" s="13"/>
      <c r="AJ12" s="10" t="str">
        <f t="shared" si="1"/>
        <v>0</v>
      </c>
      <c r="AK12" s="13"/>
      <c r="AL12" s="97">
        <f t="shared" si="2"/>
        <v>0</v>
      </c>
      <c r="AM12" s="20" t="str">
        <f t="shared" si="3"/>
        <v>1</v>
      </c>
      <c r="AN12" s="20" t="str">
        <f t="shared" si="4"/>
        <v>1</v>
      </c>
      <c r="AO12" s="20" t="str">
        <f t="shared" si="4"/>
        <v>0</v>
      </c>
      <c r="AP12" s="20" t="str">
        <f t="shared" si="4"/>
        <v>0</v>
      </c>
      <c r="AQ12" s="24">
        <f t="shared" si="5"/>
        <v>2</v>
      </c>
      <c r="AR12" s="26"/>
      <c r="AS12" s="25" t="str">
        <f t="shared" si="6"/>
        <v>C-</v>
      </c>
      <c r="AT12" s="27"/>
      <c r="AU12" s="25" t="str">
        <f t="shared" si="7"/>
        <v>0 C-</v>
      </c>
      <c r="AV12" s="27"/>
      <c r="AW12" s="21" t="str">
        <f t="shared" si="8"/>
        <v>ไม่ผ่าน</v>
      </c>
      <c r="AX12" s="21"/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3.49</v>
      </c>
      <c r="J13" s="19">
        <v>3.32</v>
      </c>
      <c r="K13" s="19">
        <v>2.83</v>
      </c>
      <c r="L13" s="19">
        <v>42157383.630000003</v>
      </c>
      <c r="M13" s="19">
        <v>15308883.91</v>
      </c>
      <c r="N13" s="23">
        <v>0</v>
      </c>
      <c r="O13" s="18">
        <v>13170270.98</v>
      </c>
      <c r="P13" s="19">
        <v>30474567.629999999</v>
      </c>
      <c r="Q13" s="28">
        <v>6</v>
      </c>
      <c r="R13" s="10">
        <f>VLOOKUP($H13,'ค่ากลางกลุ่ม '!$C$2:$Y$22,12,0)</f>
        <v>23.77</v>
      </c>
      <c r="S13" s="13"/>
      <c r="T13" s="10">
        <f>VLOOKUP($H13,'ค่ากลางกลุ่ม '!$C$2:$Y$22,13,0)</f>
        <v>16.13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22.99</v>
      </c>
      <c r="AB13" s="7">
        <v>20.09</v>
      </c>
      <c r="AC13" s="9">
        <v>184.15</v>
      </c>
      <c r="AD13" s="9">
        <v>64.98</v>
      </c>
      <c r="AE13" s="9">
        <v>97.46</v>
      </c>
      <c r="AF13" s="9">
        <v>336.67</v>
      </c>
      <c r="AG13" s="9">
        <v>64.86</v>
      </c>
      <c r="AH13" s="10" t="str">
        <f t="shared" si="0"/>
        <v>0</v>
      </c>
      <c r="AI13" s="13"/>
      <c r="AJ13" s="10" t="str">
        <f t="shared" si="1"/>
        <v>1</v>
      </c>
      <c r="AK13" s="13"/>
      <c r="AL13" s="97">
        <f t="shared" si="2"/>
        <v>0</v>
      </c>
      <c r="AM13" s="20" t="str">
        <f t="shared" si="3"/>
        <v>0</v>
      </c>
      <c r="AN13" s="20" t="str">
        <f t="shared" si="4"/>
        <v>0</v>
      </c>
      <c r="AO13" s="20" t="str">
        <f t="shared" si="4"/>
        <v>0</v>
      </c>
      <c r="AP13" s="20" t="str">
        <f t="shared" si="4"/>
        <v>0</v>
      </c>
      <c r="AQ13" s="24">
        <f t="shared" si="5"/>
        <v>1</v>
      </c>
      <c r="AR13" s="26"/>
      <c r="AS13" s="25" t="str">
        <f t="shared" si="6"/>
        <v>D</v>
      </c>
      <c r="AT13" s="27"/>
      <c r="AU13" s="25" t="str">
        <f t="shared" si="7"/>
        <v>0 D</v>
      </c>
      <c r="AV13" s="27"/>
      <c r="AW13" s="21" t="str">
        <f t="shared" si="8"/>
        <v>ไม่ผ่าน</v>
      </c>
      <c r="AX13" s="21"/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5.38</v>
      </c>
      <c r="J14" s="19">
        <v>4.8899999999999997</v>
      </c>
      <c r="K14" s="19">
        <v>4.28</v>
      </c>
      <c r="L14" s="19">
        <v>48350164.350000001</v>
      </c>
      <c r="M14" s="19">
        <v>34221285.899999999</v>
      </c>
      <c r="N14" s="23">
        <v>0</v>
      </c>
      <c r="O14" s="18">
        <v>30520588.940000001</v>
      </c>
      <c r="P14" s="19">
        <v>36366923</v>
      </c>
      <c r="Q14" s="28">
        <v>6</v>
      </c>
      <c r="R14" s="10">
        <f>VLOOKUP($H14,'ค่ากลางกลุ่ม '!$C$2:$Y$22,12,0)</f>
        <v>23.77</v>
      </c>
      <c r="S14" s="13"/>
      <c r="T14" s="10">
        <f>VLOOKUP($H14,'ค่ากลางกลุ่ม '!$C$2:$Y$22,13,0)</f>
        <v>16.13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47.84</v>
      </c>
      <c r="AB14" s="7">
        <v>30.2</v>
      </c>
      <c r="AC14" s="9">
        <v>43.23</v>
      </c>
      <c r="AD14" s="9">
        <v>48.5</v>
      </c>
      <c r="AE14" s="9">
        <v>48.77</v>
      </c>
      <c r="AF14" s="9">
        <v>731.63</v>
      </c>
      <c r="AG14" s="9">
        <v>69.28</v>
      </c>
      <c r="AH14" s="10" t="str">
        <f t="shared" si="0"/>
        <v>1</v>
      </c>
      <c r="AI14" s="13"/>
      <c r="AJ14" s="10" t="str">
        <f t="shared" si="1"/>
        <v>1</v>
      </c>
      <c r="AK14" s="13"/>
      <c r="AL14" s="97">
        <f t="shared" si="2"/>
        <v>1</v>
      </c>
      <c r="AM14" s="20" t="str">
        <f t="shared" si="3"/>
        <v>1</v>
      </c>
      <c r="AN14" s="20" t="str">
        <f t="shared" si="4"/>
        <v>1</v>
      </c>
      <c r="AO14" s="20" t="str">
        <f t="shared" si="4"/>
        <v>0</v>
      </c>
      <c r="AP14" s="20" t="str">
        <f t="shared" si="4"/>
        <v>0</v>
      </c>
      <c r="AQ14" s="24">
        <f t="shared" si="5"/>
        <v>5</v>
      </c>
      <c r="AR14" s="26"/>
      <c r="AS14" s="25" t="str">
        <f t="shared" si="6"/>
        <v>B</v>
      </c>
      <c r="AT14" s="27"/>
      <c r="AU14" s="25" t="str">
        <f t="shared" si="7"/>
        <v>0 B</v>
      </c>
      <c r="AV14" s="27"/>
      <c r="AW14" s="21" t="str">
        <f t="shared" si="8"/>
        <v>ผ่าน</v>
      </c>
      <c r="AX14" s="21"/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0.98</v>
      </c>
      <c r="J15" s="19">
        <v>0.86</v>
      </c>
      <c r="K15" s="19">
        <v>0.5</v>
      </c>
      <c r="L15" s="19">
        <v>-1371208.86</v>
      </c>
      <c r="M15" s="19">
        <v>3527912.52</v>
      </c>
      <c r="N15" s="23">
        <v>4</v>
      </c>
      <c r="O15" s="18">
        <v>6622405.7599999998</v>
      </c>
      <c r="P15" s="19">
        <v>-36850768.390000001</v>
      </c>
      <c r="Q15" s="28">
        <v>13</v>
      </c>
      <c r="R15" s="10">
        <f>VLOOKUP($H15,'ค่ากลางกลุ่ม '!$C$2:$Y$22,12,0)</f>
        <v>19.329999999999998</v>
      </c>
      <c r="S15" s="13"/>
      <c r="T15" s="10">
        <f>VLOOKUP($H15,'ค่ากลางกลุ่ม '!$C$2:$Y$22,13,0)</f>
        <v>9.0399999999999991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 t="s">
        <v>262</v>
      </c>
      <c r="AB15" s="7">
        <v>1.74</v>
      </c>
      <c r="AC15" s="9">
        <v>362.54</v>
      </c>
      <c r="AD15" s="9">
        <v>70.31</v>
      </c>
      <c r="AE15" s="9">
        <v>95.14</v>
      </c>
      <c r="AF15" s="9">
        <v>330.5</v>
      </c>
      <c r="AG15" s="9">
        <v>60.44</v>
      </c>
      <c r="AH15" s="10" t="str">
        <f t="shared" si="0"/>
        <v>1</v>
      </c>
      <c r="AI15" s="13"/>
      <c r="AJ15" s="10" t="str">
        <f t="shared" si="1"/>
        <v>0</v>
      </c>
      <c r="AK15" s="13"/>
      <c r="AL15" s="97">
        <f t="shared" si="2"/>
        <v>0</v>
      </c>
      <c r="AM15" s="20" t="str">
        <f t="shared" si="3"/>
        <v>0</v>
      </c>
      <c r="AN15" s="20" t="str">
        <f t="shared" si="4"/>
        <v>0</v>
      </c>
      <c r="AO15" s="20" t="str">
        <f t="shared" si="4"/>
        <v>0</v>
      </c>
      <c r="AP15" s="20" t="str">
        <f t="shared" si="4"/>
        <v>0</v>
      </c>
      <c r="AQ15" s="24">
        <f t="shared" si="5"/>
        <v>1</v>
      </c>
      <c r="AR15" s="26"/>
      <c r="AS15" s="25" t="str">
        <f t="shared" si="6"/>
        <v>D</v>
      </c>
      <c r="AT15" s="27"/>
      <c r="AU15" s="25" t="str">
        <f t="shared" si="7"/>
        <v>4 D</v>
      </c>
      <c r="AV15" s="27"/>
      <c r="AW15" s="21" t="str">
        <f t="shared" si="8"/>
        <v>ไม่ผ่าน</v>
      </c>
      <c r="AX15" s="21"/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3.04</v>
      </c>
      <c r="J16" s="19">
        <v>2.64</v>
      </c>
      <c r="K16" s="19">
        <v>2.2799999999999998</v>
      </c>
      <c r="L16" s="19">
        <v>14959479.789999999</v>
      </c>
      <c r="M16" s="19">
        <v>5410693.7300000004</v>
      </c>
      <c r="N16" s="23">
        <v>0</v>
      </c>
      <c r="O16" s="18">
        <v>8611455.1799999997</v>
      </c>
      <c r="P16" s="19">
        <v>9349924.3100000005</v>
      </c>
      <c r="Q16" s="28">
        <v>2</v>
      </c>
      <c r="R16" s="10">
        <f>VLOOKUP($H16,'ค่ากลางกลุ่ม '!$C$2:$Y$22,12,0)</f>
        <v>26.67</v>
      </c>
      <c r="S16" s="13"/>
      <c r="T16" s="10">
        <f>VLOOKUP($H16,'ค่ากลางกลุ่ม '!$C$2:$Y$22,13,0)</f>
        <v>13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37.5</v>
      </c>
      <c r="AB16" s="7">
        <v>8.16</v>
      </c>
      <c r="AC16" s="9">
        <v>179.45</v>
      </c>
      <c r="AD16" s="9">
        <v>31.93</v>
      </c>
      <c r="AE16" s="9">
        <v>122.08</v>
      </c>
      <c r="AF16" s="9">
        <v>265.02</v>
      </c>
      <c r="AG16" s="9">
        <v>116.78</v>
      </c>
      <c r="AH16" s="10" t="str">
        <f t="shared" si="0"/>
        <v>1</v>
      </c>
      <c r="AI16" s="13"/>
      <c r="AJ16" s="10" t="str">
        <f t="shared" si="1"/>
        <v>0</v>
      </c>
      <c r="AK16" s="13"/>
      <c r="AL16" s="97">
        <f t="shared" si="2"/>
        <v>0</v>
      </c>
      <c r="AM16" s="20" t="str">
        <f t="shared" si="3"/>
        <v>1</v>
      </c>
      <c r="AN16" s="20" t="str">
        <f t="shared" si="4"/>
        <v>0</v>
      </c>
      <c r="AO16" s="20" t="str">
        <f t="shared" si="4"/>
        <v>0</v>
      </c>
      <c r="AP16" s="20" t="str">
        <f t="shared" si="4"/>
        <v>0</v>
      </c>
      <c r="AQ16" s="24">
        <f t="shared" si="5"/>
        <v>2</v>
      </c>
      <c r="AR16" s="26"/>
      <c r="AS16" s="25" t="str">
        <f t="shared" si="6"/>
        <v>C-</v>
      </c>
      <c r="AT16" s="27"/>
      <c r="AU16" s="25" t="str">
        <f t="shared" si="7"/>
        <v>0 C-</v>
      </c>
      <c r="AV16" s="27"/>
      <c r="AW16" s="21" t="str">
        <f t="shared" si="8"/>
        <v>ไม่ผ่าน</v>
      </c>
      <c r="AX16" s="21"/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1.44</v>
      </c>
      <c r="J17" s="19">
        <v>1.27</v>
      </c>
      <c r="K17" s="19">
        <v>0.83</v>
      </c>
      <c r="L17" s="19">
        <v>69086217.260000005</v>
      </c>
      <c r="M17" s="19">
        <v>33075100.25</v>
      </c>
      <c r="N17" s="23">
        <v>1</v>
      </c>
      <c r="O17" s="18">
        <v>56135971.740000002</v>
      </c>
      <c r="P17" s="19">
        <v>-27482421.969999999</v>
      </c>
      <c r="Q17" s="28">
        <v>16</v>
      </c>
      <c r="R17" s="10">
        <f>VLOOKUP($H17,'ค่ากลางกลุ่ม '!$C$2:$Y$22,12,0)</f>
        <v>14.22</v>
      </c>
      <c r="S17" s="13"/>
      <c r="T17" s="10">
        <f>VLOOKUP($H17,'ค่ากลางกลุ่ม '!$C$2:$Y$22,13,0)</f>
        <v>5.62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20.54</v>
      </c>
      <c r="AB17" s="7">
        <v>4.74</v>
      </c>
      <c r="AC17" s="9">
        <v>182.6</v>
      </c>
      <c r="AD17" s="9">
        <v>65.8</v>
      </c>
      <c r="AE17" s="9">
        <v>61.37</v>
      </c>
      <c r="AF17" s="9">
        <v>246.8</v>
      </c>
      <c r="AG17" s="9">
        <v>52.26</v>
      </c>
      <c r="AH17" s="10" t="str">
        <f t="shared" si="0"/>
        <v>1</v>
      </c>
      <c r="AI17" s="13"/>
      <c r="AJ17" s="10" t="str">
        <f t="shared" si="1"/>
        <v>0</v>
      </c>
      <c r="AK17" s="13"/>
      <c r="AL17" s="97">
        <f t="shared" si="2"/>
        <v>0</v>
      </c>
      <c r="AM17" s="20" t="str">
        <f t="shared" si="3"/>
        <v>0</v>
      </c>
      <c r="AN17" s="20" t="str">
        <f t="shared" si="4"/>
        <v>0</v>
      </c>
      <c r="AO17" s="20" t="str">
        <f t="shared" si="4"/>
        <v>0</v>
      </c>
      <c r="AP17" s="20" t="str">
        <f t="shared" si="4"/>
        <v>1</v>
      </c>
      <c r="AQ17" s="24">
        <f t="shared" si="5"/>
        <v>2</v>
      </c>
      <c r="AR17" s="26"/>
      <c r="AS17" s="25" t="str">
        <f t="shared" si="6"/>
        <v>C-</v>
      </c>
      <c r="AT17" s="27"/>
      <c r="AU17" s="25" t="str">
        <f t="shared" si="7"/>
        <v>1 C-</v>
      </c>
      <c r="AV17" s="27"/>
      <c r="AW17" s="21" t="str">
        <f t="shared" si="8"/>
        <v>ไม่ผ่าน</v>
      </c>
      <c r="AX17" s="21"/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3.19</v>
      </c>
      <c r="J18" s="19">
        <v>2.94</v>
      </c>
      <c r="K18" s="19">
        <v>2.61</v>
      </c>
      <c r="L18" s="19">
        <v>43619648.420000002</v>
      </c>
      <c r="M18" s="19">
        <v>15563307.4</v>
      </c>
      <c r="N18" s="23">
        <v>0</v>
      </c>
      <c r="O18" s="18">
        <v>16075140.67</v>
      </c>
      <c r="P18" s="19">
        <v>32133781</v>
      </c>
      <c r="Q18" s="28">
        <v>6</v>
      </c>
      <c r="R18" s="10">
        <f>VLOOKUP($H18,'ค่ากลางกลุ่ม '!$C$2:$Y$22,12,0)</f>
        <v>23.77</v>
      </c>
      <c r="S18" s="13"/>
      <c r="T18" s="10">
        <f>VLOOKUP($H18,'ค่ากลางกลุ่ม '!$C$2:$Y$22,13,0)</f>
        <v>16.13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25.39</v>
      </c>
      <c r="AB18" s="7">
        <v>17.149999999999999</v>
      </c>
      <c r="AC18" s="9">
        <v>103.77</v>
      </c>
      <c r="AD18" s="9">
        <v>51.67</v>
      </c>
      <c r="AE18" s="9">
        <v>62.63</v>
      </c>
      <c r="AF18" s="9">
        <v>310.51</v>
      </c>
      <c r="AG18" s="9">
        <v>62.36</v>
      </c>
      <c r="AH18" s="10" t="str">
        <f t="shared" si="0"/>
        <v>1</v>
      </c>
      <c r="AI18" s="13"/>
      <c r="AJ18" s="10" t="str">
        <f t="shared" si="1"/>
        <v>1</v>
      </c>
      <c r="AK18" s="13"/>
      <c r="AL18" s="97">
        <f t="shared" si="2"/>
        <v>0</v>
      </c>
      <c r="AM18" s="20" t="str">
        <f t="shared" si="3"/>
        <v>1</v>
      </c>
      <c r="AN18" s="20" t="str">
        <f t="shared" si="4"/>
        <v>0</v>
      </c>
      <c r="AO18" s="20" t="str">
        <f t="shared" si="4"/>
        <v>0</v>
      </c>
      <c r="AP18" s="20" t="str">
        <f t="shared" si="4"/>
        <v>0</v>
      </c>
      <c r="AQ18" s="24">
        <f t="shared" si="5"/>
        <v>3</v>
      </c>
      <c r="AR18" s="26"/>
      <c r="AS18" s="25" t="str">
        <f t="shared" si="6"/>
        <v>C</v>
      </c>
      <c r="AT18" s="27"/>
      <c r="AU18" s="25" t="str">
        <f t="shared" si="7"/>
        <v>0 C</v>
      </c>
      <c r="AV18" s="27"/>
      <c r="AW18" s="21" t="str">
        <f t="shared" si="8"/>
        <v>ไม่ผ่าน</v>
      </c>
      <c r="AX18" s="21"/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2.44</v>
      </c>
      <c r="J19" s="19">
        <v>2.29</v>
      </c>
      <c r="K19" s="19">
        <v>1.9</v>
      </c>
      <c r="L19" s="19">
        <v>41347846.200000003</v>
      </c>
      <c r="M19" s="19">
        <v>18331266.91</v>
      </c>
      <c r="N19" s="23">
        <v>0</v>
      </c>
      <c r="O19" s="18">
        <v>19328591.84</v>
      </c>
      <c r="P19" s="19">
        <v>25674949.27</v>
      </c>
      <c r="Q19" s="28">
        <v>6</v>
      </c>
      <c r="R19" s="10">
        <f>VLOOKUP($H19,'ค่ากลางกลุ่ม '!$C$2:$Y$22,12,0)</f>
        <v>23.77</v>
      </c>
      <c r="S19" s="13"/>
      <c r="T19" s="10">
        <f>VLOOKUP($H19,'ค่ากลางกลุ่ม '!$C$2:$Y$22,13,0)</f>
        <v>16.13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24.31</v>
      </c>
      <c r="AB19" s="7">
        <v>17.37</v>
      </c>
      <c r="AC19" s="9">
        <v>171.28</v>
      </c>
      <c r="AD19" s="9">
        <v>108.23</v>
      </c>
      <c r="AE19" s="9">
        <v>40.75</v>
      </c>
      <c r="AF19" s="9">
        <v>243.84</v>
      </c>
      <c r="AG19" s="9">
        <v>66.2</v>
      </c>
      <c r="AH19" s="10" t="str">
        <f t="shared" si="0"/>
        <v>1</v>
      </c>
      <c r="AI19" s="13"/>
      <c r="AJ19" s="10" t="str">
        <f t="shared" si="1"/>
        <v>1</v>
      </c>
      <c r="AK19" s="13"/>
      <c r="AL19" s="97">
        <f t="shared" si="2"/>
        <v>0</v>
      </c>
      <c r="AM19" s="20" t="str">
        <f t="shared" si="3"/>
        <v>0</v>
      </c>
      <c r="AN19" s="20" t="str">
        <f t="shared" si="4"/>
        <v>1</v>
      </c>
      <c r="AO19" s="20" t="str">
        <f t="shared" si="4"/>
        <v>0</v>
      </c>
      <c r="AP19" s="20" t="str">
        <f t="shared" si="4"/>
        <v>0</v>
      </c>
      <c r="AQ19" s="24">
        <f t="shared" si="5"/>
        <v>3</v>
      </c>
      <c r="AR19" s="26"/>
      <c r="AS19" s="25" t="str">
        <f t="shared" si="6"/>
        <v>C</v>
      </c>
      <c r="AT19" s="27"/>
      <c r="AU19" s="25" t="str">
        <f t="shared" si="7"/>
        <v>0 C</v>
      </c>
      <c r="AV19" s="27"/>
      <c r="AW19" s="21" t="str">
        <f t="shared" si="8"/>
        <v>ไม่ผ่าน</v>
      </c>
      <c r="AX19" s="21"/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2.1800000000000002</v>
      </c>
      <c r="J20" s="19">
        <v>2.0299999999999998</v>
      </c>
      <c r="K20" s="19">
        <v>1.2</v>
      </c>
      <c r="L20" s="19">
        <v>60672882.799999997</v>
      </c>
      <c r="M20" s="19">
        <v>20569290.960000001</v>
      </c>
      <c r="N20" s="23">
        <v>0</v>
      </c>
      <c r="O20" s="18">
        <v>23869722.579999998</v>
      </c>
      <c r="P20" s="19">
        <v>9659931.9199999999</v>
      </c>
      <c r="Q20" s="28">
        <v>10</v>
      </c>
      <c r="R20" s="10">
        <f>VLOOKUP($H20,'ค่ากลางกลุ่ม '!$C$2:$Y$22,12,0)</f>
        <v>20.440000000000001</v>
      </c>
      <c r="S20" s="13"/>
      <c r="T20" s="10">
        <f>VLOOKUP($H20,'ค่ากลางกลุ่ม '!$C$2:$Y$22,13,0)</f>
        <v>13.36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22.65</v>
      </c>
      <c r="AB20" s="7">
        <v>8.69</v>
      </c>
      <c r="AC20" s="9">
        <v>219.35</v>
      </c>
      <c r="AD20" s="9">
        <v>145.52000000000001</v>
      </c>
      <c r="AE20" s="9">
        <v>57.69</v>
      </c>
      <c r="AF20" s="9">
        <v>219.83</v>
      </c>
      <c r="AG20" s="9">
        <v>57.42</v>
      </c>
      <c r="AH20" s="10" t="str">
        <f t="shared" si="0"/>
        <v>1</v>
      </c>
      <c r="AI20" s="13"/>
      <c r="AJ20" s="10" t="str">
        <f t="shared" si="1"/>
        <v>0</v>
      </c>
      <c r="AK20" s="13"/>
      <c r="AL20" s="97">
        <f t="shared" si="2"/>
        <v>0</v>
      </c>
      <c r="AM20" s="20" t="str">
        <f t="shared" si="3"/>
        <v>0</v>
      </c>
      <c r="AN20" s="20" t="str">
        <f t="shared" si="4"/>
        <v>1</v>
      </c>
      <c r="AO20" s="20" t="str">
        <f t="shared" si="4"/>
        <v>0</v>
      </c>
      <c r="AP20" s="20" t="str">
        <f t="shared" si="4"/>
        <v>1</v>
      </c>
      <c r="AQ20" s="24">
        <f t="shared" si="5"/>
        <v>3</v>
      </c>
      <c r="AR20" s="26"/>
      <c r="AS20" s="25" t="str">
        <f t="shared" si="6"/>
        <v>C</v>
      </c>
      <c r="AT20" s="27"/>
      <c r="AU20" s="25" t="str">
        <f t="shared" si="7"/>
        <v>0 C</v>
      </c>
      <c r="AV20" s="27"/>
      <c r="AW20" s="21" t="str">
        <f t="shared" si="8"/>
        <v>ไม่ผ่าน</v>
      </c>
      <c r="AX20" s="21"/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3.53</v>
      </c>
      <c r="J21" s="19">
        <v>3.22</v>
      </c>
      <c r="K21" s="19">
        <v>2.44</v>
      </c>
      <c r="L21" s="19">
        <v>44371070.200000003</v>
      </c>
      <c r="M21" s="19">
        <v>14774730.16</v>
      </c>
      <c r="N21" s="23">
        <v>0</v>
      </c>
      <c r="O21" s="18">
        <v>14901888.73</v>
      </c>
      <c r="P21" s="19">
        <v>25325783.010000002</v>
      </c>
      <c r="Q21" s="28">
        <v>6</v>
      </c>
      <c r="R21" s="10">
        <f>VLOOKUP($H21,'ค่ากลางกลุ่ม '!$C$2:$Y$22,12,0)</f>
        <v>23.77</v>
      </c>
      <c r="S21" s="13"/>
      <c r="T21" s="10">
        <f>VLOOKUP($H21,'ค่ากลางกลุ่ม '!$C$2:$Y$22,13,0)</f>
        <v>16.13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24.36</v>
      </c>
      <c r="AB21" s="7">
        <v>16.75</v>
      </c>
      <c r="AC21" s="9">
        <v>202.16</v>
      </c>
      <c r="AD21" s="9">
        <v>116.67</v>
      </c>
      <c r="AE21" s="9">
        <v>85.59</v>
      </c>
      <c r="AF21" s="9">
        <v>274.39999999999998</v>
      </c>
      <c r="AG21" s="9">
        <v>64.930000000000007</v>
      </c>
      <c r="AH21" s="10" t="str">
        <f t="shared" si="0"/>
        <v>1</v>
      </c>
      <c r="AI21" s="13"/>
      <c r="AJ21" s="10" t="str">
        <f t="shared" si="1"/>
        <v>1</v>
      </c>
      <c r="AK21" s="13"/>
      <c r="AL21" s="97">
        <f t="shared" si="2"/>
        <v>0</v>
      </c>
      <c r="AM21" s="20" t="str">
        <f t="shared" si="3"/>
        <v>0</v>
      </c>
      <c r="AN21" s="20" t="str">
        <f t="shared" si="4"/>
        <v>0</v>
      </c>
      <c r="AO21" s="20" t="str">
        <f t="shared" si="4"/>
        <v>0</v>
      </c>
      <c r="AP21" s="20" t="str">
        <f t="shared" si="4"/>
        <v>0</v>
      </c>
      <c r="AQ21" s="24">
        <f t="shared" si="5"/>
        <v>2</v>
      </c>
      <c r="AR21" s="26"/>
      <c r="AS21" s="25" t="str">
        <f t="shared" si="6"/>
        <v>C-</v>
      </c>
      <c r="AT21" s="27"/>
      <c r="AU21" s="25" t="str">
        <f t="shared" si="7"/>
        <v>0 C-</v>
      </c>
      <c r="AV21" s="27"/>
      <c r="AW21" s="21" t="str">
        <f t="shared" si="8"/>
        <v>ไม่ผ่าน</v>
      </c>
      <c r="AX21" s="21"/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3.27</v>
      </c>
      <c r="J22" s="19">
        <v>2.84</v>
      </c>
      <c r="K22" s="19">
        <v>2.5099999999999998</v>
      </c>
      <c r="L22" s="19">
        <v>39517118.710000001</v>
      </c>
      <c r="M22" s="19">
        <v>21188504.629999999</v>
      </c>
      <c r="N22" s="23">
        <v>0</v>
      </c>
      <c r="O22" s="18">
        <v>21218690.460000001</v>
      </c>
      <c r="P22" s="19">
        <v>26237978.48</v>
      </c>
      <c r="Q22" s="28">
        <v>6</v>
      </c>
      <c r="R22" s="10">
        <f>VLOOKUP($H22,'ค่ากลางกลุ่ม '!$C$2:$Y$22,12,0)</f>
        <v>23.77</v>
      </c>
      <c r="S22" s="13"/>
      <c r="T22" s="10">
        <f>VLOOKUP($H22,'ค่ากลางกลุ่ม '!$C$2:$Y$22,13,0)</f>
        <v>16.13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31.62</v>
      </c>
      <c r="AB22" s="7">
        <v>23.39</v>
      </c>
      <c r="AC22" s="9">
        <v>159.55000000000001</v>
      </c>
      <c r="AD22" s="9">
        <v>34.68</v>
      </c>
      <c r="AE22" s="9">
        <v>58.2</v>
      </c>
      <c r="AF22" s="9">
        <v>255.17</v>
      </c>
      <c r="AG22" s="9">
        <v>109.38</v>
      </c>
      <c r="AH22" s="10" t="str">
        <f t="shared" si="0"/>
        <v>1</v>
      </c>
      <c r="AI22" s="13"/>
      <c r="AJ22" s="10" t="str">
        <f t="shared" si="1"/>
        <v>1</v>
      </c>
      <c r="AK22" s="13"/>
      <c r="AL22" s="97">
        <f t="shared" si="2"/>
        <v>0</v>
      </c>
      <c r="AM22" s="20" t="str">
        <f t="shared" si="3"/>
        <v>1</v>
      </c>
      <c r="AN22" s="20" t="str">
        <f t="shared" si="4"/>
        <v>1</v>
      </c>
      <c r="AO22" s="20" t="str">
        <f t="shared" si="4"/>
        <v>0</v>
      </c>
      <c r="AP22" s="20" t="str">
        <f t="shared" si="4"/>
        <v>0</v>
      </c>
      <c r="AQ22" s="24">
        <f t="shared" si="5"/>
        <v>4</v>
      </c>
      <c r="AR22" s="26"/>
      <c r="AS22" s="25" t="str">
        <f t="shared" si="6"/>
        <v>B-</v>
      </c>
      <c r="AT22" s="27"/>
      <c r="AU22" s="25" t="str">
        <f t="shared" si="7"/>
        <v>0 B-</v>
      </c>
      <c r="AV22" s="27"/>
      <c r="AW22" s="21" t="str">
        <f t="shared" si="8"/>
        <v>ไม่ผ่าน</v>
      </c>
      <c r="AX22" s="21"/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2.2200000000000002</v>
      </c>
      <c r="J23" s="19">
        <v>2</v>
      </c>
      <c r="K23" s="19">
        <v>1.64</v>
      </c>
      <c r="L23" s="19">
        <v>30319109.75</v>
      </c>
      <c r="M23" s="19">
        <v>18374788.079999998</v>
      </c>
      <c r="N23" s="23">
        <v>0</v>
      </c>
      <c r="O23" s="18">
        <v>17206229.620000001</v>
      </c>
      <c r="P23" s="19">
        <v>15969954.93</v>
      </c>
      <c r="Q23" s="28">
        <v>6</v>
      </c>
      <c r="R23" s="10">
        <f>VLOOKUP($H23,'ค่ากลางกลุ่ม '!$C$2:$Y$22,12,0)</f>
        <v>23.77</v>
      </c>
      <c r="S23" s="13"/>
      <c r="T23" s="10">
        <f>VLOOKUP($H23,'ค่ากลางกลุ่ม '!$C$2:$Y$22,13,0)</f>
        <v>16.13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30.11</v>
      </c>
      <c r="AB23" s="7">
        <v>28.21</v>
      </c>
      <c r="AC23" s="9">
        <v>274.85000000000002</v>
      </c>
      <c r="AD23" s="9">
        <v>72.08</v>
      </c>
      <c r="AE23" s="9">
        <v>114.04</v>
      </c>
      <c r="AF23" s="9">
        <v>262.07</v>
      </c>
      <c r="AG23" s="9">
        <v>104.34</v>
      </c>
      <c r="AH23" s="10" t="str">
        <f t="shared" si="0"/>
        <v>1</v>
      </c>
      <c r="AI23" s="13"/>
      <c r="AJ23" s="10" t="str">
        <f t="shared" si="1"/>
        <v>1</v>
      </c>
      <c r="AK23" s="13"/>
      <c r="AL23" s="97">
        <f t="shared" si="2"/>
        <v>0</v>
      </c>
      <c r="AM23" s="20" t="str">
        <f t="shared" si="3"/>
        <v>0</v>
      </c>
      <c r="AN23" s="20" t="str">
        <f t="shared" si="4"/>
        <v>0</v>
      </c>
      <c r="AO23" s="20" t="str">
        <f t="shared" si="4"/>
        <v>0</v>
      </c>
      <c r="AP23" s="20" t="str">
        <f t="shared" si="4"/>
        <v>0</v>
      </c>
      <c r="AQ23" s="24">
        <f t="shared" si="5"/>
        <v>2</v>
      </c>
      <c r="AR23" s="26"/>
      <c r="AS23" s="25" t="str">
        <f t="shared" si="6"/>
        <v>C-</v>
      </c>
      <c r="AT23" s="27"/>
      <c r="AU23" s="25" t="str">
        <f t="shared" si="7"/>
        <v>0 C-</v>
      </c>
      <c r="AV23" s="27"/>
      <c r="AW23" s="21" t="str">
        <f t="shared" si="8"/>
        <v>ไม่ผ่าน</v>
      </c>
      <c r="AX23" s="21"/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2.0099999999999998</v>
      </c>
      <c r="J24" s="19">
        <v>1.82</v>
      </c>
      <c r="K24" s="19">
        <v>1.63</v>
      </c>
      <c r="L24" s="19">
        <v>16094083.91</v>
      </c>
      <c r="M24" s="19">
        <v>6821859.3200000003</v>
      </c>
      <c r="N24" s="23">
        <v>0</v>
      </c>
      <c r="O24" s="18">
        <v>7136571.1399999997</v>
      </c>
      <c r="P24" s="19">
        <v>10004344.25</v>
      </c>
      <c r="Q24" s="28">
        <v>2</v>
      </c>
      <c r="R24" s="10">
        <f>VLOOKUP($H24,'ค่ากลางกลุ่ม '!$C$2:$Y$22,12,0)</f>
        <v>26.67</v>
      </c>
      <c r="S24" s="13"/>
      <c r="T24" s="10">
        <f>VLOOKUP($H24,'ค่ากลางกลุ่ม '!$C$2:$Y$22,13,0)</f>
        <v>13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23.67</v>
      </c>
      <c r="AB24" s="7">
        <v>15.5</v>
      </c>
      <c r="AC24" s="9">
        <v>303.3</v>
      </c>
      <c r="AD24" s="9">
        <v>71.19</v>
      </c>
      <c r="AE24" s="9">
        <v>84.39</v>
      </c>
      <c r="AF24" s="9">
        <v>277.14</v>
      </c>
      <c r="AG24" s="9">
        <v>55.26</v>
      </c>
      <c r="AH24" s="10" t="str">
        <f t="shared" si="0"/>
        <v>0</v>
      </c>
      <c r="AI24" s="13"/>
      <c r="AJ24" s="10" t="str">
        <f t="shared" si="1"/>
        <v>1</v>
      </c>
      <c r="AK24" s="13"/>
      <c r="AL24" s="97">
        <f t="shared" si="2"/>
        <v>0</v>
      </c>
      <c r="AM24" s="20" t="str">
        <f t="shared" si="3"/>
        <v>0</v>
      </c>
      <c r="AN24" s="20" t="str">
        <f t="shared" si="4"/>
        <v>0</v>
      </c>
      <c r="AO24" s="20" t="str">
        <f t="shared" si="4"/>
        <v>0</v>
      </c>
      <c r="AP24" s="20" t="str">
        <f t="shared" si="4"/>
        <v>1</v>
      </c>
      <c r="AQ24" s="24">
        <f t="shared" si="5"/>
        <v>2</v>
      </c>
      <c r="AR24" s="26"/>
      <c r="AS24" s="25" t="str">
        <f t="shared" si="6"/>
        <v>C-</v>
      </c>
      <c r="AT24" s="27"/>
      <c r="AU24" s="25" t="str">
        <f t="shared" si="7"/>
        <v>0 C-</v>
      </c>
      <c r="AV24" s="27"/>
      <c r="AW24" s="21" t="str">
        <f t="shared" si="8"/>
        <v>ไม่ผ่าน</v>
      </c>
      <c r="AX24" s="21"/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1.6</v>
      </c>
      <c r="J25" s="19">
        <v>1.49</v>
      </c>
      <c r="K25" s="19">
        <v>0.72</v>
      </c>
      <c r="L25" s="19">
        <v>183103486.11000001</v>
      </c>
      <c r="M25" s="19">
        <v>57832557.789999999</v>
      </c>
      <c r="N25" s="23">
        <v>1</v>
      </c>
      <c r="O25" s="18">
        <v>51282680.380000003</v>
      </c>
      <c r="P25" s="19">
        <v>-84902917.640000001</v>
      </c>
      <c r="Q25" s="28">
        <v>17</v>
      </c>
      <c r="R25" s="10">
        <f>VLOOKUP($H25,'ค่ากลางกลุ่ม '!$C$2:$Y$22,12,0)</f>
        <v>15.51</v>
      </c>
      <c r="S25" s="13"/>
      <c r="T25" s="10">
        <f>VLOOKUP($H25,'ค่ากลางกลุ่ม '!$C$2:$Y$22,13,0)</f>
        <v>6.02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8.8000000000000007</v>
      </c>
      <c r="AB25" s="7">
        <v>5.47</v>
      </c>
      <c r="AC25" s="9">
        <v>210.25</v>
      </c>
      <c r="AD25" s="9">
        <v>82.96</v>
      </c>
      <c r="AE25" s="9">
        <v>57.11</v>
      </c>
      <c r="AF25" s="9">
        <v>203.46</v>
      </c>
      <c r="AG25" s="9">
        <v>28.16</v>
      </c>
      <c r="AH25" s="10" t="str">
        <f t="shared" si="0"/>
        <v>0</v>
      </c>
      <c r="AI25" s="13"/>
      <c r="AJ25" s="10" t="str">
        <f t="shared" si="1"/>
        <v>0</v>
      </c>
      <c r="AK25" s="13"/>
      <c r="AL25" s="97">
        <f t="shared" si="2"/>
        <v>0</v>
      </c>
      <c r="AM25" s="20" t="str">
        <f t="shared" si="3"/>
        <v>0</v>
      </c>
      <c r="AN25" s="20" t="str">
        <f t="shared" si="4"/>
        <v>1</v>
      </c>
      <c r="AO25" s="20" t="str">
        <f t="shared" si="4"/>
        <v>0</v>
      </c>
      <c r="AP25" s="20" t="str">
        <f t="shared" si="4"/>
        <v>1</v>
      </c>
      <c r="AQ25" s="24">
        <f t="shared" si="5"/>
        <v>2</v>
      </c>
      <c r="AR25" s="26"/>
      <c r="AS25" s="25" t="str">
        <f t="shared" si="6"/>
        <v>C-</v>
      </c>
      <c r="AT25" s="27"/>
      <c r="AU25" s="25" t="str">
        <f t="shared" si="7"/>
        <v>1 C-</v>
      </c>
      <c r="AV25" s="27"/>
      <c r="AW25" s="21" t="str">
        <f t="shared" si="8"/>
        <v>ไม่ผ่าน</v>
      </c>
      <c r="AX25" s="21"/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4.34</v>
      </c>
      <c r="J26" s="19">
        <v>3.78</v>
      </c>
      <c r="K26" s="19">
        <v>2.61</v>
      </c>
      <c r="L26" s="19">
        <v>26860726.039999999</v>
      </c>
      <c r="M26" s="19">
        <v>16747405.960000001</v>
      </c>
      <c r="N26" s="23">
        <v>0</v>
      </c>
      <c r="O26" s="18">
        <v>16658901.710000001</v>
      </c>
      <c r="P26" s="19">
        <v>12954356.91</v>
      </c>
      <c r="Q26" s="28">
        <v>5</v>
      </c>
      <c r="R26" s="10">
        <f>VLOOKUP($H26,'ค่ากลางกลุ่ม '!$C$2:$Y$22,12,0)</f>
        <v>22.88</v>
      </c>
      <c r="S26" s="13"/>
      <c r="T26" s="10">
        <f>VLOOKUP($H26,'ค่ากลางกลุ่ม '!$C$2:$Y$22,13,0)</f>
        <v>16.329999999999998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33.86</v>
      </c>
      <c r="AB26" s="7">
        <v>29.33</v>
      </c>
      <c r="AC26" s="9">
        <v>127.1</v>
      </c>
      <c r="AD26" s="9">
        <v>37.229999999999997</v>
      </c>
      <c r="AE26" s="9">
        <v>152.80000000000001</v>
      </c>
      <c r="AF26" s="9">
        <v>315.07</v>
      </c>
      <c r="AG26" s="9">
        <v>105.12</v>
      </c>
      <c r="AH26" s="10" t="str">
        <f t="shared" si="0"/>
        <v>1</v>
      </c>
      <c r="AI26" s="13"/>
      <c r="AJ26" s="10" t="str">
        <f t="shared" si="1"/>
        <v>1</v>
      </c>
      <c r="AK26" s="13"/>
      <c r="AL26" s="97">
        <f t="shared" si="2"/>
        <v>0</v>
      </c>
      <c r="AM26" s="20" t="str">
        <f t="shared" si="3"/>
        <v>1</v>
      </c>
      <c r="AN26" s="20" t="str">
        <f t="shared" si="4"/>
        <v>0</v>
      </c>
      <c r="AO26" s="20" t="str">
        <f t="shared" si="4"/>
        <v>0</v>
      </c>
      <c r="AP26" s="20" t="str">
        <f t="shared" si="4"/>
        <v>0</v>
      </c>
      <c r="AQ26" s="24">
        <f t="shared" si="5"/>
        <v>3</v>
      </c>
      <c r="AR26" s="26"/>
      <c r="AS26" s="25" t="str">
        <f t="shared" si="6"/>
        <v>C</v>
      </c>
      <c r="AT26" s="27"/>
      <c r="AU26" s="25" t="str">
        <f t="shared" si="7"/>
        <v>0 C</v>
      </c>
      <c r="AV26" s="27"/>
      <c r="AW26" s="21" t="str">
        <f t="shared" si="8"/>
        <v>ไม่ผ่าน</v>
      </c>
      <c r="AX26" s="21"/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4.0599999999999996</v>
      </c>
      <c r="J27" s="19">
        <v>3.52</v>
      </c>
      <c r="K27" s="19">
        <v>3.12</v>
      </c>
      <c r="L27" s="19">
        <v>55205930.509999998</v>
      </c>
      <c r="M27" s="19">
        <v>13924627</v>
      </c>
      <c r="N27" s="23">
        <v>0</v>
      </c>
      <c r="O27" s="18">
        <v>14443006.76</v>
      </c>
      <c r="P27" s="19">
        <v>38218947.670000002</v>
      </c>
      <c r="Q27" s="28">
        <v>6</v>
      </c>
      <c r="R27" s="10">
        <f>VLOOKUP($H27,'ค่ากลางกลุ่ม '!$C$2:$Y$22,12,0)</f>
        <v>23.77</v>
      </c>
      <c r="S27" s="13"/>
      <c r="T27" s="10">
        <f>VLOOKUP($H27,'ค่ากลางกลุ่ม '!$C$2:$Y$22,13,0)</f>
        <v>16.13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18.32</v>
      </c>
      <c r="AB27" s="7">
        <v>11.75</v>
      </c>
      <c r="AC27" s="9">
        <v>55.93</v>
      </c>
      <c r="AD27" s="9">
        <v>32.42</v>
      </c>
      <c r="AE27" s="9">
        <v>63.51</v>
      </c>
      <c r="AF27" s="9">
        <v>166.23</v>
      </c>
      <c r="AG27" s="9">
        <v>91.64</v>
      </c>
      <c r="AH27" s="10" t="str">
        <f t="shared" si="0"/>
        <v>0</v>
      </c>
      <c r="AI27" s="13"/>
      <c r="AJ27" s="10" t="str">
        <f t="shared" si="1"/>
        <v>0</v>
      </c>
      <c r="AK27" s="13"/>
      <c r="AL27" s="97">
        <f t="shared" si="2"/>
        <v>1</v>
      </c>
      <c r="AM27" s="20" t="str">
        <f t="shared" si="3"/>
        <v>1</v>
      </c>
      <c r="AN27" s="20" t="str">
        <f t="shared" si="4"/>
        <v>0</v>
      </c>
      <c r="AO27" s="20" t="str">
        <f t="shared" si="4"/>
        <v>0</v>
      </c>
      <c r="AP27" s="20" t="str">
        <f t="shared" si="4"/>
        <v>0</v>
      </c>
      <c r="AQ27" s="24">
        <f t="shared" si="5"/>
        <v>2</v>
      </c>
      <c r="AR27" s="26"/>
      <c r="AS27" s="25" t="str">
        <f t="shared" si="6"/>
        <v>C-</v>
      </c>
      <c r="AT27" s="27"/>
      <c r="AU27" s="25" t="str">
        <f t="shared" si="7"/>
        <v>0 C-</v>
      </c>
      <c r="AV27" s="27"/>
      <c r="AW27" s="21" t="str">
        <f t="shared" si="8"/>
        <v>ไม่ผ่าน</v>
      </c>
      <c r="AX27" s="21"/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2.0699999999999998</v>
      </c>
      <c r="J28" s="19">
        <v>1.93</v>
      </c>
      <c r="K28" s="19">
        <v>1.72</v>
      </c>
      <c r="L28" s="19">
        <v>36367624.539999999</v>
      </c>
      <c r="M28" s="19">
        <v>20556560.710000001</v>
      </c>
      <c r="N28" s="23">
        <v>0</v>
      </c>
      <c r="O28" s="18">
        <v>20041608.960000001</v>
      </c>
      <c r="P28" s="19">
        <v>24408818.719999999</v>
      </c>
      <c r="Q28" s="28">
        <v>6</v>
      </c>
      <c r="R28" s="10">
        <f>VLOOKUP($H28,'ค่ากลางกลุ่ม '!$C$2:$Y$22,12,0)</f>
        <v>23.77</v>
      </c>
      <c r="S28" s="13"/>
      <c r="T28" s="10">
        <f>VLOOKUP($H28,'ค่ากลางกลุ่ม '!$C$2:$Y$22,13,0)</f>
        <v>16.13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26.83</v>
      </c>
      <c r="AB28" s="7">
        <v>21.22</v>
      </c>
      <c r="AC28" s="9">
        <v>321.44</v>
      </c>
      <c r="AD28" s="9">
        <v>24.77</v>
      </c>
      <c r="AE28" s="9">
        <v>77.790000000000006</v>
      </c>
      <c r="AF28" s="9">
        <v>299.08999999999997</v>
      </c>
      <c r="AG28" s="9">
        <v>79.94</v>
      </c>
      <c r="AH28" s="10" t="str">
        <f t="shared" si="0"/>
        <v>1</v>
      </c>
      <c r="AI28" s="13"/>
      <c r="AJ28" s="10" t="str">
        <f t="shared" si="1"/>
        <v>1</v>
      </c>
      <c r="AK28" s="13"/>
      <c r="AL28" s="97">
        <f t="shared" si="2"/>
        <v>0</v>
      </c>
      <c r="AM28" s="20" t="str">
        <f t="shared" si="3"/>
        <v>1</v>
      </c>
      <c r="AN28" s="20" t="str">
        <f t="shared" si="4"/>
        <v>0</v>
      </c>
      <c r="AO28" s="20" t="str">
        <f t="shared" si="4"/>
        <v>0</v>
      </c>
      <c r="AP28" s="20" t="str">
        <f t="shared" si="4"/>
        <v>0</v>
      </c>
      <c r="AQ28" s="24">
        <f t="shared" si="5"/>
        <v>3</v>
      </c>
      <c r="AR28" s="26"/>
      <c r="AS28" s="25" t="str">
        <f t="shared" si="6"/>
        <v>C</v>
      </c>
      <c r="AT28" s="27"/>
      <c r="AU28" s="25" t="str">
        <f t="shared" si="7"/>
        <v>0 C</v>
      </c>
      <c r="AV28" s="27"/>
      <c r="AW28" s="21" t="str">
        <f t="shared" si="8"/>
        <v>ไม่ผ่าน</v>
      </c>
      <c r="AX28" s="21"/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3.02</v>
      </c>
      <c r="J29" s="19">
        <v>2.69</v>
      </c>
      <c r="K29" s="19">
        <v>2.35</v>
      </c>
      <c r="L29" s="19">
        <v>16298805.359999999</v>
      </c>
      <c r="M29" s="19">
        <v>12506784.949999999</v>
      </c>
      <c r="N29" s="23">
        <v>0</v>
      </c>
      <c r="O29" s="18">
        <v>12253728.550000001</v>
      </c>
      <c r="P29" s="19">
        <v>10931022.369999999</v>
      </c>
      <c r="Q29" s="28">
        <v>2</v>
      </c>
      <c r="R29" s="10">
        <f>VLOOKUP($H29,'ค่ากลางกลุ่ม '!$C$2:$Y$22,12,0)</f>
        <v>26.67</v>
      </c>
      <c r="S29" s="13"/>
      <c r="T29" s="10">
        <f>VLOOKUP($H29,'ค่ากลางกลุ่ม '!$C$2:$Y$22,13,0)</f>
        <v>13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35.869999999999997</v>
      </c>
      <c r="AB29" s="7">
        <v>38.049999999999997</v>
      </c>
      <c r="AC29" s="9">
        <v>225.9</v>
      </c>
      <c r="AD29" s="9">
        <v>29.01</v>
      </c>
      <c r="AE29" s="9">
        <v>83.94</v>
      </c>
      <c r="AF29" s="9">
        <v>277.2</v>
      </c>
      <c r="AG29" s="9">
        <v>101.13</v>
      </c>
      <c r="AH29" s="10" t="str">
        <f t="shared" si="0"/>
        <v>1</v>
      </c>
      <c r="AI29" s="13"/>
      <c r="AJ29" s="10" t="str">
        <f t="shared" si="1"/>
        <v>1</v>
      </c>
      <c r="AK29" s="13"/>
      <c r="AL29" s="97">
        <f t="shared" si="2"/>
        <v>0</v>
      </c>
      <c r="AM29" s="20" t="str">
        <f t="shared" si="3"/>
        <v>1</v>
      </c>
      <c r="AN29" s="20" t="str">
        <f t="shared" si="4"/>
        <v>0</v>
      </c>
      <c r="AO29" s="20" t="str">
        <f t="shared" si="4"/>
        <v>0</v>
      </c>
      <c r="AP29" s="20" t="str">
        <f t="shared" si="4"/>
        <v>0</v>
      </c>
      <c r="AQ29" s="24">
        <f t="shared" si="5"/>
        <v>3</v>
      </c>
      <c r="AR29" s="26"/>
      <c r="AS29" s="25" t="str">
        <f t="shared" si="6"/>
        <v>C</v>
      </c>
      <c r="AT29" s="27"/>
      <c r="AU29" s="25" t="str">
        <f t="shared" si="7"/>
        <v>0 C</v>
      </c>
      <c r="AV29" s="27"/>
      <c r="AW29" s="21" t="str">
        <f t="shared" si="8"/>
        <v>ไม่ผ่าน</v>
      </c>
      <c r="AX29" s="21"/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2.92</v>
      </c>
      <c r="J30" s="19">
        <v>2.69</v>
      </c>
      <c r="K30" s="19">
        <v>2.2599999999999998</v>
      </c>
      <c r="L30" s="19">
        <v>16782257.449999999</v>
      </c>
      <c r="M30" s="19">
        <v>9980207</v>
      </c>
      <c r="N30" s="23">
        <v>0</v>
      </c>
      <c r="O30" s="18">
        <v>9943137.6199999992</v>
      </c>
      <c r="P30" s="19">
        <v>10992506.73</v>
      </c>
      <c r="Q30" s="28">
        <v>5</v>
      </c>
      <c r="R30" s="10">
        <f>VLOOKUP($H30,'ค่ากลางกลุ่ม '!$C$2:$Y$22,12,0)</f>
        <v>22.88</v>
      </c>
      <c r="S30" s="13"/>
      <c r="T30" s="10">
        <f>VLOOKUP($H30,'ค่ากลางกลุ่ม '!$C$2:$Y$22,13,0)</f>
        <v>16.329999999999998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24.07</v>
      </c>
      <c r="AB30" s="7">
        <v>22.84</v>
      </c>
      <c r="AC30" s="9">
        <v>184.48</v>
      </c>
      <c r="AD30" s="9">
        <v>14.61</v>
      </c>
      <c r="AE30" s="9">
        <v>65.319999999999993</v>
      </c>
      <c r="AF30" s="9">
        <v>235.88</v>
      </c>
      <c r="AG30" s="9">
        <v>75.03</v>
      </c>
      <c r="AH30" s="10" t="str">
        <f t="shared" si="0"/>
        <v>1</v>
      </c>
      <c r="AI30" s="13"/>
      <c r="AJ30" s="10" t="str">
        <f t="shared" si="1"/>
        <v>1</v>
      </c>
      <c r="AK30" s="13"/>
      <c r="AL30" s="97">
        <f t="shared" si="2"/>
        <v>0</v>
      </c>
      <c r="AM30" s="20" t="str">
        <f t="shared" si="3"/>
        <v>1</v>
      </c>
      <c r="AN30" s="20" t="str">
        <f t="shared" si="4"/>
        <v>0</v>
      </c>
      <c r="AO30" s="20" t="str">
        <f t="shared" si="4"/>
        <v>0</v>
      </c>
      <c r="AP30" s="20" t="str">
        <f t="shared" si="4"/>
        <v>0</v>
      </c>
      <c r="AQ30" s="24">
        <f t="shared" si="5"/>
        <v>3</v>
      </c>
      <c r="AR30" s="26"/>
      <c r="AS30" s="25" t="str">
        <f t="shared" si="6"/>
        <v>C</v>
      </c>
      <c r="AT30" s="27"/>
      <c r="AU30" s="25" t="str">
        <f t="shared" si="7"/>
        <v>0 C</v>
      </c>
      <c r="AV30" s="27"/>
      <c r="AW30" s="21" t="str">
        <f t="shared" si="8"/>
        <v>ไม่ผ่าน</v>
      </c>
      <c r="AX30" s="21"/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4.62</v>
      </c>
      <c r="J31" s="19">
        <v>4.12</v>
      </c>
      <c r="K31" s="19">
        <v>3.33</v>
      </c>
      <c r="L31" s="19">
        <v>33511840.530000001</v>
      </c>
      <c r="M31" s="19">
        <v>10382074.58</v>
      </c>
      <c r="N31" s="23">
        <v>0</v>
      </c>
      <c r="O31" s="18">
        <v>10134973.74</v>
      </c>
      <c r="P31" s="19">
        <v>21654200.989999998</v>
      </c>
      <c r="Q31" s="28">
        <v>5</v>
      </c>
      <c r="R31" s="10">
        <f>VLOOKUP($H31,'ค่ากลางกลุ่ม '!$C$2:$Y$22,12,0)</f>
        <v>22.88</v>
      </c>
      <c r="S31" s="13"/>
      <c r="T31" s="10">
        <f>VLOOKUP($H31,'ค่ากลางกลุ่ม '!$C$2:$Y$22,13,0)</f>
        <v>16.329999999999998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19.78</v>
      </c>
      <c r="AB31" s="7">
        <v>15.87</v>
      </c>
      <c r="AC31" s="9">
        <v>37.85</v>
      </c>
      <c r="AD31" s="9">
        <v>38.229999999999997</v>
      </c>
      <c r="AE31" s="9">
        <v>180.12</v>
      </c>
      <c r="AF31" s="9">
        <v>385.63</v>
      </c>
      <c r="AG31" s="9">
        <v>73.760000000000005</v>
      </c>
      <c r="AH31" s="10" t="str">
        <f t="shared" si="0"/>
        <v>0</v>
      </c>
      <c r="AI31" s="13"/>
      <c r="AJ31" s="10" t="str">
        <f t="shared" si="1"/>
        <v>0</v>
      </c>
      <c r="AK31" s="13"/>
      <c r="AL31" s="97">
        <f t="shared" si="2"/>
        <v>1</v>
      </c>
      <c r="AM31" s="20" t="str">
        <f t="shared" si="3"/>
        <v>1</v>
      </c>
      <c r="AN31" s="20" t="str">
        <f t="shared" si="4"/>
        <v>0</v>
      </c>
      <c r="AO31" s="20" t="str">
        <f t="shared" si="4"/>
        <v>0</v>
      </c>
      <c r="AP31" s="20" t="str">
        <f t="shared" si="4"/>
        <v>0</v>
      </c>
      <c r="AQ31" s="24">
        <f t="shared" si="5"/>
        <v>2</v>
      </c>
      <c r="AR31" s="26"/>
      <c r="AS31" s="25" t="str">
        <f t="shared" si="6"/>
        <v>C-</v>
      </c>
      <c r="AT31" s="27"/>
      <c r="AU31" s="25" t="str">
        <f t="shared" si="7"/>
        <v>0 C-</v>
      </c>
      <c r="AV31" s="27"/>
      <c r="AW31" s="21" t="str">
        <f t="shared" si="8"/>
        <v>ไม่ผ่าน</v>
      </c>
      <c r="AX31" s="21"/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1.79</v>
      </c>
      <c r="J32" s="19">
        <v>1.48</v>
      </c>
      <c r="K32" s="19">
        <v>0.94</v>
      </c>
      <c r="L32" s="19">
        <v>39389873.689999998</v>
      </c>
      <c r="M32" s="19">
        <v>23505040.25</v>
      </c>
      <c r="N32" s="23">
        <v>0</v>
      </c>
      <c r="O32" s="18">
        <v>26926546.370000001</v>
      </c>
      <c r="P32" s="19">
        <v>-3244063.32</v>
      </c>
      <c r="Q32" s="28">
        <v>10</v>
      </c>
      <c r="R32" s="10">
        <f>VLOOKUP($H32,'ค่ากลางกลุ่ม '!$C$2:$Y$22,12,0)</f>
        <v>20.440000000000001</v>
      </c>
      <c r="S32" s="13"/>
      <c r="T32" s="10">
        <f>VLOOKUP($H32,'ค่ากลางกลุ่ม '!$C$2:$Y$22,13,0)</f>
        <v>13.36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19.09</v>
      </c>
      <c r="AB32" s="7">
        <v>10.88</v>
      </c>
      <c r="AC32" s="9">
        <v>224.44</v>
      </c>
      <c r="AD32" s="9">
        <v>34.49</v>
      </c>
      <c r="AE32" s="9">
        <v>123.03</v>
      </c>
      <c r="AF32" s="9">
        <v>238.88</v>
      </c>
      <c r="AG32" s="9">
        <v>112.77</v>
      </c>
      <c r="AH32" s="10" t="str">
        <f t="shared" si="0"/>
        <v>0</v>
      </c>
      <c r="AI32" s="13"/>
      <c r="AJ32" s="10" t="str">
        <f t="shared" si="1"/>
        <v>0</v>
      </c>
      <c r="AK32" s="13"/>
      <c r="AL32" s="97">
        <f t="shared" si="2"/>
        <v>0</v>
      </c>
      <c r="AM32" s="20" t="str">
        <f t="shared" si="3"/>
        <v>1</v>
      </c>
      <c r="AN32" s="20" t="str">
        <f t="shared" si="4"/>
        <v>0</v>
      </c>
      <c r="AO32" s="20" t="str">
        <f t="shared" si="4"/>
        <v>0</v>
      </c>
      <c r="AP32" s="20" t="str">
        <f t="shared" si="4"/>
        <v>0</v>
      </c>
      <c r="AQ32" s="24">
        <f t="shared" si="5"/>
        <v>1</v>
      </c>
      <c r="AR32" s="26"/>
      <c r="AS32" s="25" t="str">
        <f t="shared" si="6"/>
        <v>D</v>
      </c>
      <c r="AT32" s="27"/>
      <c r="AU32" s="25" t="str">
        <f t="shared" si="7"/>
        <v>0 D</v>
      </c>
      <c r="AV32" s="27"/>
      <c r="AW32" s="21" t="str">
        <f t="shared" si="8"/>
        <v>ไม่ผ่าน</v>
      </c>
      <c r="AX32" s="21"/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1.91</v>
      </c>
      <c r="J33" s="19">
        <v>1.65</v>
      </c>
      <c r="K33" s="19">
        <v>1.23</v>
      </c>
      <c r="L33" s="19">
        <v>14853786.210000001</v>
      </c>
      <c r="M33" s="19">
        <v>9734996.0899999999</v>
      </c>
      <c r="N33" s="23">
        <v>0</v>
      </c>
      <c r="O33" s="18">
        <v>10234077.310000001</v>
      </c>
      <c r="P33" s="19">
        <v>3800653.8</v>
      </c>
      <c r="Q33" s="28">
        <v>5</v>
      </c>
      <c r="R33" s="10">
        <f>VLOOKUP($H33,'ค่ากลางกลุ่ม '!$C$2:$Y$22,12,0)</f>
        <v>22.88</v>
      </c>
      <c r="S33" s="13"/>
      <c r="T33" s="10">
        <f>VLOOKUP($H33,'ค่ากลางกลุ่ม '!$C$2:$Y$22,13,0)</f>
        <v>16.329999999999998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21.07</v>
      </c>
      <c r="AB33" s="7">
        <v>16.600000000000001</v>
      </c>
      <c r="AC33" s="9">
        <v>216.73</v>
      </c>
      <c r="AD33" s="9">
        <v>27.79</v>
      </c>
      <c r="AE33" s="9">
        <v>55.34</v>
      </c>
      <c r="AF33" s="9">
        <v>267.33</v>
      </c>
      <c r="AG33" s="9">
        <v>95.62</v>
      </c>
      <c r="AH33" s="10" t="str">
        <f t="shared" si="0"/>
        <v>0</v>
      </c>
      <c r="AI33" s="13"/>
      <c r="AJ33" s="10" t="str">
        <f t="shared" si="1"/>
        <v>1</v>
      </c>
      <c r="AK33" s="13"/>
      <c r="AL33" s="97">
        <f t="shared" si="2"/>
        <v>0</v>
      </c>
      <c r="AM33" s="20" t="str">
        <f t="shared" si="3"/>
        <v>1</v>
      </c>
      <c r="AN33" s="20" t="str">
        <f t="shared" si="4"/>
        <v>1</v>
      </c>
      <c r="AO33" s="20" t="str">
        <f t="shared" si="4"/>
        <v>0</v>
      </c>
      <c r="AP33" s="20" t="str">
        <f t="shared" si="4"/>
        <v>0</v>
      </c>
      <c r="AQ33" s="24">
        <f t="shared" si="5"/>
        <v>3</v>
      </c>
      <c r="AR33" s="26"/>
      <c r="AS33" s="25" t="str">
        <f t="shared" si="6"/>
        <v>C</v>
      </c>
      <c r="AT33" s="27"/>
      <c r="AU33" s="25" t="str">
        <f t="shared" si="7"/>
        <v>0 C</v>
      </c>
      <c r="AV33" s="27"/>
      <c r="AW33" s="21" t="str">
        <f t="shared" si="8"/>
        <v>ไม่ผ่าน</v>
      </c>
      <c r="AX33" s="21"/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1.43</v>
      </c>
      <c r="J34" s="19">
        <v>1.31</v>
      </c>
      <c r="K34" s="19">
        <v>0.92</v>
      </c>
      <c r="L34" s="19">
        <v>11546600.66</v>
      </c>
      <c r="M34" s="19">
        <v>4392727.6900000004</v>
      </c>
      <c r="N34" s="23">
        <v>1</v>
      </c>
      <c r="O34" s="18">
        <v>4567545.72</v>
      </c>
      <c r="P34" s="19">
        <v>-2113585.92</v>
      </c>
      <c r="Q34" s="28">
        <v>5</v>
      </c>
      <c r="R34" s="10">
        <f>VLOOKUP($H34,'ค่ากลางกลุ่ม '!$C$2:$Y$22,12,0)</f>
        <v>22.88</v>
      </c>
      <c r="S34" s="13"/>
      <c r="T34" s="10">
        <f>VLOOKUP($H34,'ค่ากลางกลุ่ม '!$C$2:$Y$22,13,0)</f>
        <v>16.329999999999998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11.45</v>
      </c>
      <c r="AB34" s="7">
        <v>7.4</v>
      </c>
      <c r="AC34" s="9">
        <v>238.3</v>
      </c>
      <c r="AD34" s="9">
        <v>34.58</v>
      </c>
      <c r="AE34" s="9">
        <v>68.12</v>
      </c>
      <c r="AF34" s="9">
        <v>244.87</v>
      </c>
      <c r="AG34" s="9">
        <v>85.12</v>
      </c>
      <c r="AH34" s="10" t="str">
        <f t="shared" si="0"/>
        <v>0</v>
      </c>
      <c r="AI34" s="13"/>
      <c r="AJ34" s="10" t="str">
        <f t="shared" si="1"/>
        <v>0</v>
      </c>
      <c r="AK34" s="13"/>
      <c r="AL34" s="97">
        <f t="shared" si="2"/>
        <v>0</v>
      </c>
      <c r="AM34" s="20" t="str">
        <f t="shared" si="3"/>
        <v>1</v>
      </c>
      <c r="AN34" s="20" t="str">
        <f t="shared" si="4"/>
        <v>0</v>
      </c>
      <c r="AO34" s="20" t="str">
        <f t="shared" si="4"/>
        <v>0</v>
      </c>
      <c r="AP34" s="20" t="str">
        <f t="shared" si="4"/>
        <v>0</v>
      </c>
      <c r="AQ34" s="24">
        <f t="shared" si="5"/>
        <v>1</v>
      </c>
      <c r="AR34" s="26"/>
      <c r="AS34" s="25" t="str">
        <f t="shared" si="6"/>
        <v>D</v>
      </c>
      <c r="AT34" s="27"/>
      <c r="AU34" s="25" t="str">
        <f t="shared" si="7"/>
        <v>1 D</v>
      </c>
      <c r="AV34" s="27"/>
      <c r="AW34" s="21" t="str">
        <f t="shared" si="8"/>
        <v>ไม่ผ่าน</v>
      </c>
      <c r="AX34" s="21"/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3.88</v>
      </c>
      <c r="J35" s="19">
        <v>3.61</v>
      </c>
      <c r="K35" s="19">
        <v>3.06</v>
      </c>
      <c r="L35" s="19">
        <v>52620921.369999997</v>
      </c>
      <c r="M35" s="19">
        <v>18696091.859999999</v>
      </c>
      <c r="N35" s="23">
        <v>0</v>
      </c>
      <c r="O35" s="18">
        <v>18686295.710000001</v>
      </c>
      <c r="P35" s="19">
        <v>37588147.469999999</v>
      </c>
      <c r="Q35" s="28">
        <v>6</v>
      </c>
      <c r="R35" s="10">
        <f>VLOOKUP($H35,'ค่ากลางกลุ่ม '!$C$2:$Y$22,12,0)</f>
        <v>23.77</v>
      </c>
      <c r="S35" s="13"/>
      <c r="T35" s="10">
        <f>VLOOKUP($H35,'ค่ากลางกลุ่ม '!$C$2:$Y$22,13,0)</f>
        <v>16.13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28.7</v>
      </c>
      <c r="AB35" s="7">
        <v>19.96</v>
      </c>
      <c r="AC35" s="9">
        <v>79.13</v>
      </c>
      <c r="AD35" s="9">
        <v>31.51</v>
      </c>
      <c r="AE35" s="9">
        <v>64.45</v>
      </c>
      <c r="AF35" s="9">
        <v>246.07</v>
      </c>
      <c r="AG35" s="9">
        <v>77.209999999999994</v>
      </c>
      <c r="AH35" s="10" t="str">
        <f t="shared" si="0"/>
        <v>1</v>
      </c>
      <c r="AI35" s="13"/>
      <c r="AJ35" s="10" t="str">
        <f t="shared" si="1"/>
        <v>1</v>
      </c>
      <c r="AK35" s="13"/>
      <c r="AL35" s="97">
        <f t="shared" si="2"/>
        <v>1</v>
      </c>
      <c r="AM35" s="20" t="str">
        <f t="shared" si="3"/>
        <v>1</v>
      </c>
      <c r="AN35" s="20" t="str">
        <f t="shared" si="4"/>
        <v>0</v>
      </c>
      <c r="AO35" s="20" t="str">
        <f t="shared" si="4"/>
        <v>0</v>
      </c>
      <c r="AP35" s="20" t="str">
        <f t="shared" si="4"/>
        <v>0</v>
      </c>
      <c r="AQ35" s="24">
        <f t="shared" si="5"/>
        <v>4</v>
      </c>
      <c r="AR35" s="26"/>
      <c r="AS35" s="25" t="str">
        <f t="shared" si="6"/>
        <v>B-</v>
      </c>
      <c r="AT35" s="27"/>
      <c r="AU35" s="25" t="str">
        <f t="shared" si="7"/>
        <v>0 B-</v>
      </c>
      <c r="AV35" s="27"/>
      <c r="AW35" s="21" t="str">
        <f t="shared" si="8"/>
        <v>ไม่ผ่าน</v>
      </c>
      <c r="AX35" s="21"/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1.66</v>
      </c>
      <c r="J36" s="19">
        <v>1.49</v>
      </c>
      <c r="K36" s="19">
        <v>1.1100000000000001</v>
      </c>
      <c r="L36" s="19">
        <v>23776459.879999999</v>
      </c>
      <c r="M36" s="19">
        <v>12251648.289999999</v>
      </c>
      <c r="N36" s="23">
        <v>0</v>
      </c>
      <c r="O36" s="18">
        <v>14582802.710000001</v>
      </c>
      <c r="P36" s="19">
        <v>3867473.37</v>
      </c>
      <c r="Q36" s="28">
        <v>12</v>
      </c>
      <c r="R36" s="10">
        <f>VLOOKUP($H36,'ค่ากลางกลุ่ม '!$C$2:$Y$22,12,0)</f>
        <v>19</v>
      </c>
      <c r="S36" s="13"/>
      <c r="T36" s="10">
        <f>VLOOKUP($H36,'ค่ากลางกลุ่ม '!$C$2:$Y$22,13,0)</f>
        <v>9.7100000000000009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15.95</v>
      </c>
      <c r="AB36" s="7">
        <v>10.53</v>
      </c>
      <c r="AC36" s="9">
        <v>201.2</v>
      </c>
      <c r="AD36" s="9">
        <v>41.21</v>
      </c>
      <c r="AE36" s="9">
        <v>75.3</v>
      </c>
      <c r="AF36" s="9">
        <v>268.85000000000002</v>
      </c>
      <c r="AG36" s="9">
        <v>55.74</v>
      </c>
      <c r="AH36" s="10" t="str">
        <f t="shared" si="0"/>
        <v>0</v>
      </c>
      <c r="AI36" s="13"/>
      <c r="AJ36" s="10" t="str">
        <f t="shared" si="1"/>
        <v>1</v>
      </c>
      <c r="AK36" s="13"/>
      <c r="AL36" s="97">
        <f t="shared" si="2"/>
        <v>0</v>
      </c>
      <c r="AM36" s="20" t="str">
        <f t="shared" si="3"/>
        <v>1</v>
      </c>
      <c r="AN36" s="20" t="str">
        <f t="shared" si="4"/>
        <v>0</v>
      </c>
      <c r="AO36" s="20" t="str">
        <f t="shared" si="4"/>
        <v>0</v>
      </c>
      <c r="AP36" s="20" t="str">
        <f t="shared" si="4"/>
        <v>1</v>
      </c>
      <c r="AQ36" s="24">
        <f t="shared" si="5"/>
        <v>3</v>
      </c>
      <c r="AR36" s="26"/>
      <c r="AS36" s="25" t="str">
        <f t="shared" si="6"/>
        <v>C</v>
      </c>
      <c r="AT36" s="27"/>
      <c r="AU36" s="25" t="str">
        <f t="shared" si="7"/>
        <v>0 C</v>
      </c>
      <c r="AV36" s="27"/>
      <c r="AW36" s="21" t="str">
        <f t="shared" si="8"/>
        <v>ไม่ผ่าน</v>
      </c>
      <c r="AX36" s="21"/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6.16</v>
      </c>
      <c r="J37" s="19">
        <v>5.94</v>
      </c>
      <c r="K37" s="19">
        <v>5.16</v>
      </c>
      <c r="L37" s="19">
        <v>71494606.670000002</v>
      </c>
      <c r="M37" s="19">
        <v>16633712.470000001</v>
      </c>
      <c r="N37" s="23">
        <v>0</v>
      </c>
      <c r="O37" s="18">
        <v>17581915.370000001</v>
      </c>
      <c r="P37" s="19">
        <v>57569324.950000003</v>
      </c>
      <c r="Q37" s="28">
        <v>6</v>
      </c>
      <c r="R37" s="10">
        <f>VLOOKUP($H37,'ค่ากลางกลุ่ม '!$C$2:$Y$22,12,0)</f>
        <v>23.77</v>
      </c>
      <c r="S37" s="13"/>
      <c r="T37" s="10">
        <f>VLOOKUP($H37,'ค่ากลางกลุ่ม '!$C$2:$Y$22,13,0)</f>
        <v>16.13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32.22</v>
      </c>
      <c r="AB37" s="7">
        <v>14.04</v>
      </c>
      <c r="AC37" s="9">
        <v>153.68</v>
      </c>
      <c r="AD37" s="9">
        <v>51.63</v>
      </c>
      <c r="AE37" s="9">
        <v>93.2</v>
      </c>
      <c r="AF37" s="9">
        <v>215.74</v>
      </c>
      <c r="AG37" s="9">
        <v>66.510000000000005</v>
      </c>
      <c r="AH37" s="10" t="str">
        <f t="shared" si="0"/>
        <v>1</v>
      </c>
      <c r="AI37" s="13"/>
      <c r="AJ37" s="10" t="str">
        <f t="shared" si="1"/>
        <v>0</v>
      </c>
      <c r="AK37" s="13"/>
      <c r="AL37" s="97">
        <f t="shared" si="2"/>
        <v>0</v>
      </c>
      <c r="AM37" s="20" t="str">
        <f t="shared" si="3"/>
        <v>1</v>
      </c>
      <c r="AN37" s="20" t="str">
        <f t="shared" si="4"/>
        <v>0</v>
      </c>
      <c r="AO37" s="20" t="str">
        <f t="shared" si="4"/>
        <v>0</v>
      </c>
      <c r="AP37" s="20" t="str">
        <f t="shared" si="4"/>
        <v>0</v>
      </c>
      <c r="AQ37" s="24">
        <f t="shared" si="5"/>
        <v>2</v>
      </c>
      <c r="AR37" s="26"/>
      <c r="AS37" s="25" t="str">
        <f t="shared" si="6"/>
        <v>C-</v>
      </c>
      <c r="AT37" s="27"/>
      <c r="AU37" s="25" t="str">
        <f t="shared" si="7"/>
        <v>0 C-</v>
      </c>
      <c r="AV37" s="27"/>
      <c r="AW37" s="21" t="str">
        <f t="shared" si="8"/>
        <v>ไม่ผ่าน</v>
      </c>
      <c r="AX37" s="21"/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1.74</v>
      </c>
      <c r="J38" s="19">
        <v>1.52</v>
      </c>
      <c r="K38" s="19">
        <v>0.95</v>
      </c>
      <c r="L38" s="19">
        <v>10933365.15</v>
      </c>
      <c r="M38" s="19">
        <v>5160883.59</v>
      </c>
      <c r="N38" s="23">
        <v>0</v>
      </c>
      <c r="O38" s="18">
        <v>6833236.3200000003</v>
      </c>
      <c r="P38" s="19">
        <v>-752229.97</v>
      </c>
      <c r="Q38" s="28">
        <v>3</v>
      </c>
      <c r="R38" s="10">
        <f>VLOOKUP($H38,'ค่ากลางกลุ่ม '!$C$2:$Y$22,12,0)</f>
        <v>34.200000000000003</v>
      </c>
      <c r="S38" s="13"/>
      <c r="T38" s="10">
        <f>VLOOKUP($H38,'ค่ากลางกลุ่ม '!$C$2:$Y$22,13,0)</f>
        <v>14.82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20.51</v>
      </c>
      <c r="AB38" s="7">
        <v>6.36</v>
      </c>
      <c r="AC38" s="9">
        <v>203.33</v>
      </c>
      <c r="AD38" s="9">
        <v>51.09</v>
      </c>
      <c r="AE38" s="9">
        <v>162.13</v>
      </c>
      <c r="AF38" s="9">
        <v>244.35</v>
      </c>
      <c r="AG38" s="9">
        <v>83.98</v>
      </c>
      <c r="AH38" s="10" t="str">
        <f t="shared" si="0"/>
        <v>0</v>
      </c>
      <c r="AI38" s="13"/>
      <c r="AJ38" s="10" t="str">
        <f t="shared" si="1"/>
        <v>0</v>
      </c>
      <c r="AK38" s="13"/>
      <c r="AL38" s="97">
        <f t="shared" si="2"/>
        <v>0</v>
      </c>
      <c r="AM38" s="20" t="str">
        <f t="shared" si="3"/>
        <v>1</v>
      </c>
      <c r="AN38" s="20" t="str">
        <f t="shared" si="4"/>
        <v>0</v>
      </c>
      <c r="AO38" s="20" t="str">
        <f t="shared" si="4"/>
        <v>0</v>
      </c>
      <c r="AP38" s="20" t="str">
        <f t="shared" si="4"/>
        <v>0</v>
      </c>
      <c r="AQ38" s="24">
        <f t="shared" si="5"/>
        <v>1</v>
      </c>
      <c r="AR38" s="26"/>
      <c r="AS38" s="25" t="str">
        <f t="shared" si="6"/>
        <v>D</v>
      </c>
      <c r="AT38" s="27"/>
      <c r="AU38" s="25" t="str">
        <f t="shared" si="7"/>
        <v>0 D</v>
      </c>
      <c r="AV38" s="27"/>
      <c r="AW38" s="21" t="str">
        <f t="shared" si="8"/>
        <v>ไม่ผ่าน</v>
      </c>
      <c r="AX38" s="21"/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1.38</v>
      </c>
      <c r="J39" s="19">
        <v>1.1399999999999999</v>
      </c>
      <c r="K39" s="19">
        <v>0.51</v>
      </c>
      <c r="L39" s="19">
        <v>229217162.74000001</v>
      </c>
      <c r="M39" s="19">
        <v>137927154.22999999</v>
      </c>
      <c r="N39" s="23">
        <v>2</v>
      </c>
      <c r="O39" s="18">
        <v>200600023.05000001</v>
      </c>
      <c r="P39" s="19">
        <v>-292364909.63</v>
      </c>
      <c r="Q39" s="28">
        <v>19</v>
      </c>
      <c r="R39" s="10">
        <f>VLOOKUP($H39,'ค่ากลางกลุ่ม '!$C$2:$Y$22,12,0)</f>
        <v>13.44</v>
      </c>
      <c r="S39" s="13"/>
      <c r="T39" s="10">
        <f>VLOOKUP($H39,'ค่ากลางกลุ่ม '!$C$2:$Y$22,13,0)</f>
        <v>6.01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18.579999999999998</v>
      </c>
      <c r="AB39" s="7">
        <v>6.61</v>
      </c>
      <c r="AC39" s="9">
        <v>186.09</v>
      </c>
      <c r="AD39" s="9">
        <v>64.47</v>
      </c>
      <c r="AE39" s="9">
        <v>65.92</v>
      </c>
      <c r="AF39" s="9">
        <v>141.5</v>
      </c>
      <c r="AG39" s="9">
        <v>74.099999999999994</v>
      </c>
      <c r="AH39" s="10" t="str">
        <f t="shared" si="0"/>
        <v>1</v>
      </c>
      <c r="AI39" s="13"/>
      <c r="AJ39" s="10" t="str">
        <f t="shared" si="1"/>
        <v>1</v>
      </c>
      <c r="AK39" s="13"/>
      <c r="AL39" s="97">
        <f t="shared" si="2"/>
        <v>0</v>
      </c>
      <c r="AM39" s="20" t="str">
        <f t="shared" si="3"/>
        <v>0</v>
      </c>
      <c r="AN39" s="20" t="str">
        <f t="shared" si="4"/>
        <v>0</v>
      </c>
      <c r="AO39" s="20" t="str">
        <f t="shared" si="4"/>
        <v>0</v>
      </c>
      <c r="AP39" s="20" t="str">
        <f t="shared" si="4"/>
        <v>0</v>
      </c>
      <c r="AQ39" s="24">
        <f t="shared" si="5"/>
        <v>2</v>
      </c>
      <c r="AR39" s="26"/>
      <c r="AS39" s="25" t="str">
        <f t="shared" si="6"/>
        <v>C-</v>
      </c>
      <c r="AT39" s="27"/>
      <c r="AU39" s="25" t="str">
        <f t="shared" si="7"/>
        <v>2 C-</v>
      </c>
      <c r="AV39" s="27"/>
      <c r="AW39" s="21" t="str">
        <f t="shared" si="8"/>
        <v>ไม่ผ่าน</v>
      </c>
      <c r="AX39" s="21"/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2.4</v>
      </c>
      <c r="J40" s="19">
        <v>2.15</v>
      </c>
      <c r="K40" s="19">
        <v>1.79</v>
      </c>
      <c r="L40" s="19">
        <v>25259713.539999999</v>
      </c>
      <c r="M40" s="19">
        <v>14488165.68</v>
      </c>
      <c r="N40" s="23">
        <v>0</v>
      </c>
      <c r="O40" s="18">
        <v>15495408.68</v>
      </c>
      <c r="P40" s="19">
        <v>14190613.48</v>
      </c>
      <c r="Q40" s="28">
        <v>6</v>
      </c>
      <c r="R40" s="10">
        <f>VLOOKUP($H40,'ค่ากลางกลุ่ม '!$C$2:$Y$22,12,0)</f>
        <v>23.77</v>
      </c>
      <c r="S40" s="13"/>
      <c r="T40" s="10">
        <f>VLOOKUP($H40,'ค่ากลางกลุ่ม '!$C$2:$Y$22,13,0)</f>
        <v>16.13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27.24</v>
      </c>
      <c r="AB40" s="7">
        <v>19.52</v>
      </c>
      <c r="AC40" s="9">
        <v>213.33</v>
      </c>
      <c r="AD40" s="9">
        <v>48.5</v>
      </c>
      <c r="AE40" s="9">
        <v>145.69</v>
      </c>
      <c r="AF40" s="9">
        <v>174.16</v>
      </c>
      <c r="AG40" s="9">
        <v>109.02</v>
      </c>
      <c r="AH40" s="10" t="str">
        <f t="shared" si="0"/>
        <v>1</v>
      </c>
      <c r="AI40" s="13"/>
      <c r="AJ40" s="10" t="str">
        <f t="shared" si="1"/>
        <v>1</v>
      </c>
      <c r="AK40" s="13"/>
      <c r="AL40" s="97">
        <f t="shared" si="2"/>
        <v>0</v>
      </c>
      <c r="AM40" s="20" t="str">
        <f t="shared" si="3"/>
        <v>1</v>
      </c>
      <c r="AN40" s="20" t="str">
        <f t="shared" si="4"/>
        <v>0</v>
      </c>
      <c r="AO40" s="20" t="str">
        <f t="shared" si="4"/>
        <v>0</v>
      </c>
      <c r="AP40" s="20" t="str">
        <f t="shared" si="4"/>
        <v>0</v>
      </c>
      <c r="AQ40" s="24">
        <f t="shared" si="5"/>
        <v>3</v>
      </c>
      <c r="AR40" s="26"/>
      <c r="AS40" s="25" t="str">
        <f t="shared" si="6"/>
        <v>C</v>
      </c>
      <c r="AT40" s="27"/>
      <c r="AU40" s="25" t="str">
        <f t="shared" si="7"/>
        <v>0 C</v>
      </c>
      <c r="AV40" s="27"/>
      <c r="AW40" s="21" t="str">
        <f t="shared" si="8"/>
        <v>ไม่ผ่าน</v>
      </c>
      <c r="AX40" s="21"/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2.34</v>
      </c>
      <c r="J41" s="19">
        <v>2.23</v>
      </c>
      <c r="K41" s="19">
        <v>2.0099999999999998</v>
      </c>
      <c r="L41" s="19">
        <v>27311440</v>
      </c>
      <c r="M41" s="19">
        <v>8413389.4299999997</v>
      </c>
      <c r="N41" s="23">
        <v>0</v>
      </c>
      <c r="O41" s="18">
        <v>7932039.9100000001</v>
      </c>
      <c r="P41" s="19">
        <v>20655503.210000001</v>
      </c>
      <c r="Q41" s="28">
        <v>5</v>
      </c>
      <c r="R41" s="10">
        <f>VLOOKUP($H41,'ค่ากลางกลุ่ม '!$C$2:$Y$22,12,0)</f>
        <v>22.88</v>
      </c>
      <c r="S41" s="13"/>
      <c r="T41" s="10">
        <f>VLOOKUP($H41,'ค่ากลางกลุ่ม '!$C$2:$Y$22,13,0)</f>
        <v>16.329999999999998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20.53</v>
      </c>
      <c r="AB41" s="7">
        <v>12.86</v>
      </c>
      <c r="AC41" s="9">
        <v>275.58</v>
      </c>
      <c r="AD41" s="9">
        <v>38.130000000000003</v>
      </c>
      <c r="AE41" s="9">
        <v>59.67</v>
      </c>
      <c r="AF41" s="9">
        <v>138.09</v>
      </c>
      <c r="AG41" s="9">
        <v>49.7</v>
      </c>
      <c r="AH41" s="10" t="str">
        <f t="shared" si="0"/>
        <v>0</v>
      </c>
      <c r="AI41" s="13"/>
      <c r="AJ41" s="10" t="str">
        <f t="shared" si="1"/>
        <v>0</v>
      </c>
      <c r="AK41" s="13"/>
      <c r="AL41" s="97">
        <f t="shared" si="2"/>
        <v>0</v>
      </c>
      <c r="AM41" s="20" t="str">
        <f t="shared" si="3"/>
        <v>1</v>
      </c>
      <c r="AN41" s="20" t="str">
        <f t="shared" si="4"/>
        <v>1</v>
      </c>
      <c r="AO41" s="20" t="str">
        <f t="shared" si="4"/>
        <v>0</v>
      </c>
      <c r="AP41" s="20" t="str">
        <f t="shared" si="4"/>
        <v>1</v>
      </c>
      <c r="AQ41" s="24">
        <f t="shared" si="5"/>
        <v>3</v>
      </c>
      <c r="AR41" s="26"/>
      <c r="AS41" s="25" t="str">
        <f t="shared" si="6"/>
        <v>C</v>
      </c>
      <c r="AT41" s="27"/>
      <c r="AU41" s="25" t="str">
        <f t="shared" si="7"/>
        <v>0 C</v>
      </c>
      <c r="AV41" s="27"/>
      <c r="AW41" s="21" t="str">
        <f t="shared" si="8"/>
        <v>ไม่ผ่าน</v>
      </c>
      <c r="AX41" s="21"/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1.39</v>
      </c>
      <c r="J42" s="19">
        <v>1.0900000000000001</v>
      </c>
      <c r="K42" s="19">
        <v>0.65</v>
      </c>
      <c r="L42" s="19">
        <v>27752363.879999999</v>
      </c>
      <c r="M42" s="19">
        <v>17608911.010000002</v>
      </c>
      <c r="N42" s="23">
        <v>2</v>
      </c>
      <c r="O42" s="18">
        <v>21943738.66</v>
      </c>
      <c r="P42" s="19">
        <v>-23699107.100000001</v>
      </c>
      <c r="Q42" s="28">
        <v>6</v>
      </c>
      <c r="R42" s="10">
        <f>VLOOKUP($H42,'ค่ากลางกลุ่ม '!$C$2:$Y$22,12,0)</f>
        <v>23.77</v>
      </c>
      <c r="S42" s="13"/>
      <c r="T42" s="10">
        <f>VLOOKUP($H42,'ค่ากลางกลุ่ม '!$C$2:$Y$22,13,0)</f>
        <v>16.13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21.43</v>
      </c>
      <c r="AB42" s="7">
        <v>11.71</v>
      </c>
      <c r="AC42" s="9">
        <v>407.65</v>
      </c>
      <c r="AD42" s="9">
        <v>51.36</v>
      </c>
      <c r="AE42" s="9">
        <v>108.49</v>
      </c>
      <c r="AF42" s="9">
        <v>154.19</v>
      </c>
      <c r="AG42" s="9">
        <v>174.74</v>
      </c>
      <c r="AH42" s="10" t="str">
        <f t="shared" si="0"/>
        <v>0</v>
      </c>
      <c r="AI42" s="13"/>
      <c r="AJ42" s="10" t="str">
        <f t="shared" si="1"/>
        <v>0</v>
      </c>
      <c r="AK42" s="13"/>
      <c r="AL42" s="97">
        <f t="shared" si="2"/>
        <v>0</v>
      </c>
      <c r="AM42" s="20" t="str">
        <f t="shared" si="3"/>
        <v>1</v>
      </c>
      <c r="AN42" s="20" t="str">
        <f t="shared" si="4"/>
        <v>0</v>
      </c>
      <c r="AO42" s="20" t="str">
        <f t="shared" si="4"/>
        <v>0</v>
      </c>
      <c r="AP42" s="20" t="str">
        <f t="shared" si="4"/>
        <v>0</v>
      </c>
      <c r="AQ42" s="24">
        <f t="shared" si="5"/>
        <v>1</v>
      </c>
      <c r="AR42" s="26"/>
      <c r="AS42" s="25" t="str">
        <f t="shared" si="6"/>
        <v>D</v>
      </c>
      <c r="AT42" s="27"/>
      <c r="AU42" s="25" t="str">
        <f t="shared" si="7"/>
        <v>2 D</v>
      </c>
      <c r="AV42" s="27"/>
      <c r="AW42" s="21" t="str">
        <f t="shared" si="8"/>
        <v>ไม่ผ่าน</v>
      </c>
      <c r="AX42" s="21"/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1.22</v>
      </c>
      <c r="J43" s="19">
        <v>1.04</v>
      </c>
      <c r="K43" s="19">
        <v>0.72</v>
      </c>
      <c r="L43" s="19">
        <v>7514558.7199999997</v>
      </c>
      <c r="M43" s="19">
        <v>10126945.74</v>
      </c>
      <c r="N43" s="23">
        <v>2</v>
      </c>
      <c r="O43" s="18">
        <v>10651075.4</v>
      </c>
      <c r="P43" s="19">
        <v>-9617452.3699999992</v>
      </c>
      <c r="Q43" s="28">
        <v>9</v>
      </c>
      <c r="R43" s="10">
        <f>VLOOKUP($H43,'ค่ากลางกลุ่ม '!$C$2:$Y$22,12,0)</f>
        <v>20.89</v>
      </c>
      <c r="S43" s="13"/>
      <c r="T43" s="10">
        <f>VLOOKUP($H43,'ค่ากลางกลุ่ม '!$C$2:$Y$22,13,0)</f>
        <v>12.54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13.07</v>
      </c>
      <c r="AB43" s="7">
        <v>9.9700000000000006</v>
      </c>
      <c r="AC43" s="9">
        <v>186.87</v>
      </c>
      <c r="AD43" s="9">
        <v>37.29</v>
      </c>
      <c r="AE43" s="9">
        <v>69.37</v>
      </c>
      <c r="AF43" s="9">
        <v>208.58</v>
      </c>
      <c r="AG43" s="9">
        <v>51.48</v>
      </c>
      <c r="AH43" s="10" t="str">
        <f t="shared" si="0"/>
        <v>0</v>
      </c>
      <c r="AI43" s="13"/>
      <c r="AJ43" s="10" t="str">
        <f t="shared" si="1"/>
        <v>0</v>
      </c>
      <c r="AK43" s="13"/>
      <c r="AL43" s="97">
        <f t="shared" si="2"/>
        <v>0</v>
      </c>
      <c r="AM43" s="20" t="str">
        <f t="shared" si="3"/>
        <v>1</v>
      </c>
      <c r="AN43" s="20" t="str">
        <f t="shared" si="4"/>
        <v>0</v>
      </c>
      <c r="AO43" s="20" t="str">
        <f t="shared" si="4"/>
        <v>0</v>
      </c>
      <c r="AP43" s="20" t="str">
        <f t="shared" si="4"/>
        <v>1</v>
      </c>
      <c r="AQ43" s="24">
        <f t="shared" si="5"/>
        <v>2</v>
      </c>
      <c r="AR43" s="26"/>
      <c r="AS43" s="25" t="str">
        <f t="shared" si="6"/>
        <v>C-</v>
      </c>
      <c r="AT43" s="27"/>
      <c r="AU43" s="25" t="str">
        <f t="shared" si="7"/>
        <v>2 C-</v>
      </c>
      <c r="AV43" s="27"/>
      <c r="AW43" s="21" t="str">
        <f t="shared" si="8"/>
        <v>ไม่ผ่าน</v>
      </c>
      <c r="AX43" s="21"/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1.5</v>
      </c>
      <c r="J44" s="19">
        <v>1.36</v>
      </c>
      <c r="K44" s="19">
        <v>1.1399999999999999</v>
      </c>
      <c r="L44" s="19">
        <v>11484479.220000001</v>
      </c>
      <c r="M44" s="19">
        <v>10393996.300000001</v>
      </c>
      <c r="N44" s="23">
        <v>0</v>
      </c>
      <c r="O44" s="18">
        <v>10023624.99</v>
      </c>
      <c r="P44" s="19">
        <v>3305418.27</v>
      </c>
      <c r="Q44" s="28">
        <v>6</v>
      </c>
      <c r="R44" s="10">
        <f>VLOOKUP($H44,'ค่ากลางกลุ่ม '!$C$2:$Y$22,12,0)</f>
        <v>23.77</v>
      </c>
      <c r="S44" s="13"/>
      <c r="T44" s="10">
        <f>VLOOKUP($H44,'ค่ากลางกลุ่ม '!$C$2:$Y$22,13,0)</f>
        <v>16.13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18.350000000000001</v>
      </c>
      <c r="AB44" s="7">
        <v>13.5</v>
      </c>
      <c r="AC44" s="9">
        <v>224.31</v>
      </c>
      <c r="AD44" s="9">
        <v>24.23</v>
      </c>
      <c r="AE44" s="9">
        <v>55.75</v>
      </c>
      <c r="AF44" s="9">
        <v>228.91</v>
      </c>
      <c r="AG44" s="9">
        <v>53.96</v>
      </c>
      <c r="AH44" s="10" t="str">
        <f t="shared" si="0"/>
        <v>0</v>
      </c>
      <c r="AI44" s="13"/>
      <c r="AJ44" s="10" t="str">
        <f t="shared" si="1"/>
        <v>0</v>
      </c>
      <c r="AK44" s="13"/>
      <c r="AL44" s="97">
        <f t="shared" si="2"/>
        <v>0</v>
      </c>
      <c r="AM44" s="20" t="str">
        <f t="shared" si="3"/>
        <v>1</v>
      </c>
      <c r="AN44" s="20" t="str">
        <f t="shared" si="4"/>
        <v>1</v>
      </c>
      <c r="AO44" s="20" t="str">
        <f t="shared" si="4"/>
        <v>0</v>
      </c>
      <c r="AP44" s="20" t="str">
        <f t="shared" si="4"/>
        <v>1</v>
      </c>
      <c r="AQ44" s="24">
        <f t="shared" si="5"/>
        <v>3</v>
      </c>
      <c r="AR44" s="26"/>
      <c r="AS44" s="25" t="str">
        <f t="shared" si="6"/>
        <v>C</v>
      </c>
      <c r="AT44" s="27"/>
      <c r="AU44" s="25" t="str">
        <f t="shared" si="7"/>
        <v>0 C</v>
      </c>
      <c r="AV44" s="27"/>
      <c r="AW44" s="21" t="str">
        <f t="shared" si="8"/>
        <v>ไม่ผ่าน</v>
      </c>
      <c r="AX44" s="21"/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2.1800000000000002</v>
      </c>
      <c r="J45" s="19">
        <v>2.0699999999999998</v>
      </c>
      <c r="K45" s="19">
        <v>1.92</v>
      </c>
      <c r="L45" s="19">
        <v>13096821.4</v>
      </c>
      <c r="M45" s="19">
        <v>6188089.5</v>
      </c>
      <c r="N45" s="23">
        <v>0</v>
      </c>
      <c r="O45" s="18">
        <v>5397344.9100000001</v>
      </c>
      <c r="P45" s="19">
        <v>10097162.130000001</v>
      </c>
      <c r="Q45" s="28">
        <v>2</v>
      </c>
      <c r="R45" s="10">
        <f>VLOOKUP($H45,'ค่ากลางกลุ่ม '!$C$2:$Y$22,12,0)</f>
        <v>26.67</v>
      </c>
      <c r="S45" s="13"/>
      <c r="T45" s="10">
        <f>VLOOKUP($H45,'ค่ากลางกลุ่ม '!$C$2:$Y$22,13,0)</f>
        <v>13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20.48</v>
      </c>
      <c r="AB45" s="7">
        <v>15.36</v>
      </c>
      <c r="AC45" s="9">
        <v>313.01</v>
      </c>
      <c r="AD45" s="9">
        <v>63.59</v>
      </c>
      <c r="AE45" s="9">
        <v>99.75</v>
      </c>
      <c r="AF45" s="9">
        <v>143.09</v>
      </c>
      <c r="AG45" s="9">
        <v>57.96</v>
      </c>
      <c r="AH45" s="10" t="str">
        <f t="shared" si="0"/>
        <v>0</v>
      </c>
      <c r="AI45" s="13"/>
      <c r="AJ45" s="10" t="str">
        <f t="shared" si="1"/>
        <v>1</v>
      </c>
      <c r="AK45" s="13"/>
      <c r="AL45" s="97">
        <f t="shared" si="2"/>
        <v>0</v>
      </c>
      <c r="AM45" s="20" t="str">
        <f t="shared" si="3"/>
        <v>0</v>
      </c>
      <c r="AN45" s="20" t="str">
        <f t="shared" si="4"/>
        <v>0</v>
      </c>
      <c r="AO45" s="20" t="str">
        <f t="shared" si="4"/>
        <v>0</v>
      </c>
      <c r="AP45" s="20" t="str">
        <f t="shared" si="4"/>
        <v>1</v>
      </c>
      <c r="AQ45" s="24">
        <f t="shared" si="5"/>
        <v>2</v>
      </c>
      <c r="AR45" s="26"/>
      <c r="AS45" s="25" t="str">
        <f t="shared" si="6"/>
        <v>C-</v>
      </c>
      <c r="AT45" s="27"/>
      <c r="AU45" s="25" t="str">
        <f t="shared" si="7"/>
        <v>0 C-</v>
      </c>
      <c r="AV45" s="27"/>
      <c r="AW45" s="21" t="str">
        <f t="shared" si="8"/>
        <v>ไม่ผ่าน</v>
      </c>
      <c r="AX45" s="21"/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1.72</v>
      </c>
      <c r="J46" s="19">
        <v>1.47</v>
      </c>
      <c r="K46" s="19">
        <v>0.91</v>
      </c>
      <c r="L46" s="19">
        <v>51871111.149999999</v>
      </c>
      <c r="M46" s="19">
        <v>28297957.699999999</v>
      </c>
      <c r="N46" s="23">
        <v>0</v>
      </c>
      <c r="O46" s="18">
        <v>31960216.219999999</v>
      </c>
      <c r="P46" s="19">
        <v>-6820834.0999999996</v>
      </c>
      <c r="Q46" s="28">
        <v>14</v>
      </c>
      <c r="R46" s="10">
        <f>VLOOKUP($H46,'ค่ากลางกลุ่ม '!$C$2:$Y$22,12,0)</f>
        <v>18.920000000000002</v>
      </c>
      <c r="S46" s="13"/>
      <c r="T46" s="10">
        <f>VLOOKUP($H46,'ค่ากลางกลุ่ม '!$C$2:$Y$22,13,0)</f>
        <v>6.88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16.27</v>
      </c>
      <c r="AB46" s="7">
        <v>7.77</v>
      </c>
      <c r="AC46" s="9">
        <v>104.74</v>
      </c>
      <c r="AD46" s="9">
        <v>36.17</v>
      </c>
      <c r="AE46" s="9">
        <v>64.08</v>
      </c>
      <c r="AF46" s="9">
        <v>290.39</v>
      </c>
      <c r="AG46" s="9">
        <v>72.39</v>
      </c>
      <c r="AH46" s="10" t="str">
        <f t="shared" si="0"/>
        <v>0</v>
      </c>
      <c r="AI46" s="13"/>
      <c r="AJ46" s="10" t="str">
        <f t="shared" si="1"/>
        <v>1</v>
      </c>
      <c r="AK46" s="13"/>
      <c r="AL46" s="97">
        <f t="shared" si="2"/>
        <v>0</v>
      </c>
      <c r="AM46" s="20" t="str">
        <f t="shared" si="3"/>
        <v>1</v>
      </c>
      <c r="AN46" s="20" t="str">
        <f t="shared" si="4"/>
        <v>0</v>
      </c>
      <c r="AO46" s="20" t="str">
        <f t="shared" si="4"/>
        <v>0</v>
      </c>
      <c r="AP46" s="20" t="str">
        <f t="shared" si="4"/>
        <v>0</v>
      </c>
      <c r="AQ46" s="24">
        <f t="shared" si="5"/>
        <v>2</v>
      </c>
      <c r="AR46" s="26"/>
      <c r="AS46" s="25" t="str">
        <f t="shared" si="6"/>
        <v>C-</v>
      </c>
      <c r="AT46" s="27"/>
      <c r="AU46" s="25" t="str">
        <f t="shared" si="7"/>
        <v>0 C-</v>
      </c>
      <c r="AV46" s="27"/>
      <c r="AW46" s="21" t="str">
        <f t="shared" si="8"/>
        <v>ไม่ผ่าน</v>
      </c>
      <c r="AX46" s="21"/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2.48</v>
      </c>
      <c r="J47" s="19">
        <v>2.48</v>
      </c>
      <c r="K47" s="19">
        <v>2.09</v>
      </c>
      <c r="L47" s="19">
        <v>27287954.469999999</v>
      </c>
      <c r="M47" s="19">
        <v>11021729.970000001</v>
      </c>
      <c r="N47" s="23">
        <v>0</v>
      </c>
      <c r="O47" s="18">
        <v>11323020.26</v>
      </c>
      <c r="P47" s="19">
        <v>17244960.280000001</v>
      </c>
      <c r="Q47" s="28">
        <v>6</v>
      </c>
      <c r="R47" s="10">
        <f>VLOOKUP($H47,'ค่ากลางกลุ่ม '!$C$2:$Y$22,12,0)</f>
        <v>23.77</v>
      </c>
      <c r="S47" s="13"/>
      <c r="T47" s="10">
        <f>VLOOKUP($H47,'ค่ากลางกลุ่ม '!$C$2:$Y$22,13,0)</f>
        <v>16.13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21.42</v>
      </c>
      <c r="AB47" s="7">
        <v>15.79</v>
      </c>
      <c r="AC47" s="9">
        <v>131.03</v>
      </c>
      <c r="AD47" s="9">
        <v>51.03</v>
      </c>
      <c r="AE47" s="9">
        <v>70</v>
      </c>
      <c r="AF47" s="9">
        <v>202.37</v>
      </c>
      <c r="AG47" s="9">
        <v>83.46</v>
      </c>
      <c r="AH47" s="10" t="str">
        <f t="shared" si="0"/>
        <v>0</v>
      </c>
      <c r="AI47" s="13"/>
      <c r="AJ47" s="10" t="str">
        <f t="shared" si="1"/>
        <v>0</v>
      </c>
      <c r="AK47" s="13"/>
      <c r="AL47" s="97">
        <f t="shared" si="2"/>
        <v>0</v>
      </c>
      <c r="AM47" s="20" t="str">
        <f t="shared" si="3"/>
        <v>1</v>
      </c>
      <c r="AN47" s="20" t="str">
        <f t="shared" si="4"/>
        <v>0</v>
      </c>
      <c r="AO47" s="20" t="str">
        <f t="shared" si="4"/>
        <v>0</v>
      </c>
      <c r="AP47" s="20" t="str">
        <f t="shared" si="4"/>
        <v>0</v>
      </c>
      <c r="AQ47" s="24">
        <f t="shared" si="5"/>
        <v>1</v>
      </c>
      <c r="AR47" s="26"/>
      <c r="AS47" s="25" t="str">
        <f t="shared" si="6"/>
        <v>D</v>
      </c>
      <c r="AT47" s="27"/>
      <c r="AU47" s="25" t="str">
        <f t="shared" si="7"/>
        <v>0 D</v>
      </c>
      <c r="AV47" s="27"/>
      <c r="AW47" s="21" t="str">
        <f t="shared" si="8"/>
        <v>ไม่ผ่าน</v>
      </c>
      <c r="AX47" s="21"/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1.52</v>
      </c>
      <c r="J48" s="19">
        <v>1.26</v>
      </c>
      <c r="K48" s="19">
        <v>0.85</v>
      </c>
      <c r="L48" s="19">
        <v>14896920.32</v>
      </c>
      <c r="M48" s="19">
        <v>18702550.859999999</v>
      </c>
      <c r="N48" s="23">
        <v>0</v>
      </c>
      <c r="O48" s="18">
        <v>20313782.890000001</v>
      </c>
      <c r="P48" s="19">
        <v>-4266078.0199999996</v>
      </c>
      <c r="Q48" s="28">
        <v>10</v>
      </c>
      <c r="R48" s="10">
        <f>VLOOKUP($H48,'ค่ากลางกลุ่ม '!$C$2:$Y$22,12,0)</f>
        <v>20.440000000000001</v>
      </c>
      <c r="S48" s="13"/>
      <c r="T48" s="10">
        <f>VLOOKUP($H48,'ค่ากลางกลุ่ม '!$C$2:$Y$22,13,0)</f>
        <v>13.36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20.83</v>
      </c>
      <c r="AB48" s="7">
        <v>16.350000000000001</v>
      </c>
      <c r="AC48" s="9">
        <v>242.87</v>
      </c>
      <c r="AD48" s="9">
        <v>50.09</v>
      </c>
      <c r="AE48" s="9">
        <v>66.44</v>
      </c>
      <c r="AF48" s="9">
        <v>103.72</v>
      </c>
      <c r="AG48" s="9">
        <v>63.38</v>
      </c>
      <c r="AH48" s="10" t="str">
        <f t="shared" si="0"/>
        <v>1</v>
      </c>
      <c r="AI48" s="13"/>
      <c r="AJ48" s="10" t="str">
        <f t="shared" si="1"/>
        <v>1</v>
      </c>
      <c r="AK48" s="13"/>
      <c r="AL48" s="97">
        <f t="shared" si="2"/>
        <v>0</v>
      </c>
      <c r="AM48" s="20" t="str">
        <f t="shared" si="3"/>
        <v>1</v>
      </c>
      <c r="AN48" s="20" t="str">
        <f t="shared" si="4"/>
        <v>0</v>
      </c>
      <c r="AO48" s="20" t="str">
        <f t="shared" si="4"/>
        <v>0</v>
      </c>
      <c r="AP48" s="20" t="str">
        <f t="shared" si="4"/>
        <v>0</v>
      </c>
      <c r="AQ48" s="24">
        <f t="shared" si="5"/>
        <v>3</v>
      </c>
      <c r="AR48" s="26"/>
      <c r="AS48" s="25" t="str">
        <f t="shared" si="6"/>
        <v>C</v>
      </c>
      <c r="AT48" s="27"/>
      <c r="AU48" s="25" t="str">
        <f t="shared" si="7"/>
        <v>0 C</v>
      </c>
      <c r="AV48" s="27"/>
      <c r="AW48" s="21" t="str">
        <f t="shared" si="8"/>
        <v>ไม่ผ่าน</v>
      </c>
      <c r="AX48" s="21"/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0.86</v>
      </c>
      <c r="J49" s="19">
        <v>0.6</v>
      </c>
      <c r="K49" s="19">
        <v>0.39</v>
      </c>
      <c r="L49" s="19">
        <v>-5864446.54</v>
      </c>
      <c r="M49" s="19">
        <v>20354298.25</v>
      </c>
      <c r="N49" s="23">
        <v>4</v>
      </c>
      <c r="O49" s="18">
        <v>18863049.609999999</v>
      </c>
      <c r="P49" s="19">
        <v>-24838093.02</v>
      </c>
      <c r="Q49" s="28">
        <v>10</v>
      </c>
      <c r="R49" s="10">
        <f>VLOOKUP($H49,'ค่ากลางกลุ่ม '!$C$2:$Y$22,12,0)</f>
        <v>20.440000000000001</v>
      </c>
      <c r="S49" s="13"/>
      <c r="T49" s="10">
        <f>VLOOKUP($H49,'ค่ากลางกลุ่ม '!$C$2:$Y$22,13,0)</f>
        <v>13.36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20.14</v>
      </c>
      <c r="AB49" s="7">
        <v>21.15</v>
      </c>
      <c r="AC49" s="9">
        <v>314.73</v>
      </c>
      <c r="AD49" s="9">
        <v>19.87</v>
      </c>
      <c r="AE49" s="9">
        <v>23.66</v>
      </c>
      <c r="AF49" s="9">
        <v>215.58</v>
      </c>
      <c r="AG49" s="9">
        <v>90.76</v>
      </c>
      <c r="AH49" s="10" t="str">
        <f t="shared" si="0"/>
        <v>0</v>
      </c>
      <c r="AI49" s="13"/>
      <c r="AJ49" s="10" t="str">
        <f t="shared" si="1"/>
        <v>1</v>
      </c>
      <c r="AK49" s="13"/>
      <c r="AL49" s="97">
        <f t="shared" si="2"/>
        <v>0</v>
      </c>
      <c r="AM49" s="20" t="str">
        <f t="shared" si="3"/>
        <v>1</v>
      </c>
      <c r="AN49" s="20" t="str">
        <f t="shared" si="4"/>
        <v>1</v>
      </c>
      <c r="AO49" s="20" t="str">
        <f t="shared" si="4"/>
        <v>0</v>
      </c>
      <c r="AP49" s="20" t="str">
        <f t="shared" si="4"/>
        <v>0</v>
      </c>
      <c r="AQ49" s="24">
        <f t="shared" si="5"/>
        <v>3</v>
      </c>
      <c r="AR49" s="26"/>
      <c r="AS49" s="25" t="str">
        <f t="shared" si="6"/>
        <v>C</v>
      </c>
      <c r="AT49" s="27"/>
      <c r="AU49" s="25" t="str">
        <f t="shared" si="7"/>
        <v>4 C</v>
      </c>
      <c r="AV49" s="27"/>
      <c r="AW49" s="21" t="str">
        <f t="shared" si="8"/>
        <v>ไม่ผ่าน</v>
      </c>
      <c r="AX49" s="21"/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2.9</v>
      </c>
      <c r="J50" s="19">
        <v>2.66</v>
      </c>
      <c r="K50" s="19">
        <v>2.38</v>
      </c>
      <c r="L50" s="19">
        <v>25240589.77</v>
      </c>
      <c r="M50" s="19">
        <v>13542563.630000001</v>
      </c>
      <c r="N50" s="23">
        <v>0</v>
      </c>
      <c r="O50" s="18">
        <v>12032453.74</v>
      </c>
      <c r="P50" s="19">
        <v>18262270.460000001</v>
      </c>
      <c r="Q50" s="28">
        <v>5</v>
      </c>
      <c r="R50" s="10">
        <f>VLOOKUP($H50,'ค่ากลางกลุ่ม '!$C$2:$Y$22,12,0)</f>
        <v>22.88</v>
      </c>
      <c r="S50" s="13"/>
      <c r="T50" s="10">
        <f>VLOOKUP($H50,'ค่ากลางกลุ่ม '!$C$2:$Y$22,13,0)</f>
        <v>16.329999999999998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24.68</v>
      </c>
      <c r="AB50" s="7">
        <v>25.32</v>
      </c>
      <c r="AC50" s="9">
        <v>132.97999999999999</v>
      </c>
      <c r="AD50" s="9">
        <v>28.54</v>
      </c>
      <c r="AE50" s="9">
        <v>55.61</v>
      </c>
      <c r="AF50" s="9">
        <v>416.17</v>
      </c>
      <c r="AG50" s="9">
        <v>71.91</v>
      </c>
      <c r="AH50" s="10" t="str">
        <f t="shared" si="0"/>
        <v>1</v>
      </c>
      <c r="AI50" s="13"/>
      <c r="AJ50" s="10" t="str">
        <f t="shared" si="1"/>
        <v>1</v>
      </c>
      <c r="AK50" s="13"/>
      <c r="AL50" s="97">
        <f t="shared" si="2"/>
        <v>0</v>
      </c>
      <c r="AM50" s="20" t="str">
        <f t="shared" si="3"/>
        <v>1</v>
      </c>
      <c r="AN50" s="20" t="str">
        <f t="shared" si="4"/>
        <v>1</v>
      </c>
      <c r="AO50" s="20" t="str">
        <f t="shared" si="4"/>
        <v>0</v>
      </c>
      <c r="AP50" s="20" t="str">
        <f t="shared" si="4"/>
        <v>0</v>
      </c>
      <c r="AQ50" s="24">
        <f t="shared" si="5"/>
        <v>4</v>
      </c>
      <c r="AR50" s="26"/>
      <c r="AS50" s="25" t="str">
        <f t="shared" si="6"/>
        <v>B-</v>
      </c>
      <c r="AT50" s="27"/>
      <c r="AU50" s="25" t="str">
        <f t="shared" si="7"/>
        <v>0 B-</v>
      </c>
      <c r="AV50" s="27"/>
      <c r="AW50" s="21" t="str">
        <f t="shared" si="8"/>
        <v>ไม่ผ่าน</v>
      </c>
      <c r="AX50" s="21"/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1.99</v>
      </c>
      <c r="J51" s="19">
        <v>1.84</v>
      </c>
      <c r="K51" s="19">
        <v>1.52</v>
      </c>
      <c r="L51" s="19">
        <v>14305382.34</v>
      </c>
      <c r="M51" s="19">
        <v>7522810.7000000002</v>
      </c>
      <c r="N51" s="23">
        <v>0</v>
      </c>
      <c r="O51" s="18">
        <v>6276510.6100000003</v>
      </c>
      <c r="P51" s="19">
        <v>7600213.8600000003</v>
      </c>
      <c r="Q51" s="28">
        <v>5</v>
      </c>
      <c r="R51" s="10">
        <f>VLOOKUP($H51,'ค่ากลางกลุ่ม '!$C$2:$Y$22,12,0)</f>
        <v>22.88</v>
      </c>
      <c r="S51" s="13"/>
      <c r="T51" s="10">
        <f>VLOOKUP($H51,'ค่ากลางกลุ่ม '!$C$2:$Y$22,13,0)</f>
        <v>16.329999999999998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19.36</v>
      </c>
      <c r="AB51" s="7">
        <v>13.97</v>
      </c>
      <c r="AC51" s="9">
        <v>232.27</v>
      </c>
      <c r="AD51" s="9">
        <v>49.77</v>
      </c>
      <c r="AE51" s="9">
        <v>178.88</v>
      </c>
      <c r="AF51" s="9">
        <v>225.56</v>
      </c>
      <c r="AG51" s="9">
        <v>56.04</v>
      </c>
      <c r="AH51" s="10" t="str">
        <f t="shared" si="0"/>
        <v>0</v>
      </c>
      <c r="AI51" s="13"/>
      <c r="AJ51" s="10" t="str">
        <f t="shared" si="1"/>
        <v>0</v>
      </c>
      <c r="AK51" s="13"/>
      <c r="AL51" s="97">
        <f t="shared" si="2"/>
        <v>0</v>
      </c>
      <c r="AM51" s="20" t="str">
        <f t="shared" si="3"/>
        <v>1</v>
      </c>
      <c r="AN51" s="20" t="str">
        <f t="shared" si="4"/>
        <v>0</v>
      </c>
      <c r="AO51" s="20" t="str">
        <f t="shared" si="4"/>
        <v>0</v>
      </c>
      <c r="AP51" s="20" t="str">
        <f t="shared" si="4"/>
        <v>1</v>
      </c>
      <c r="AQ51" s="24">
        <f t="shared" si="5"/>
        <v>2</v>
      </c>
      <c r="AR51" s="26"/>
      <c r="AS51" s="25" t="str">
        <f t="shared" si="6"/>
        <v>C-</v>
      </c>
      <c r="AT51" s="27"/>
      <c r="AU51" s="25" t="str">
        <f t="shared" si="7"/>
        <v>0 C-</v>
      </c>
      <c r="AV51" s="27"/>
      <c r="AW51" s="21" t="str">
        <f t="shared" si="8"/>
        <v>ไม่ผ่าน</v>
      </c>
      <c r="AX51" s="21"/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1.43</v>
      </c>
      <c r="J52" s="19">
        <v>1.29</v>
      </c>
      <c r="K52" s="19">
        <v>0.95</v>
      </c>
      <c r="L52" s="19">
        <v>8758380.6199999992</v>
      </c>
      <c r="M52" s="19">
        <v>8293249.7599999998</v>
      </c>
      <c r="N52" s="23">
        <v>1</v>
      </c>
      <c r="O52" s="18">
        <v>9120418.6999999993</v>
      </c>
      <c r="P52" s="19">
        <v>-943278.99</v>
      </c>
      <c r="Q52" s="28">
        <v>5</v>
      </c>
      <c r="R52" s="10">
        <f>VLOOKUP($H52,'ค่ากลางกลุ่ม '!$C$2:$Y$22,12,0)</f>
        <v>22.88</v>
      </c>
      <c r="S52" s="13"/>
      <c r="T52" s="10">
        <f>VLOOKUP($H52,'ค่ากลางกลุ่ม '!$C$2:$Y$22,13,0)</f>
        <v>16.329999999999998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17.559999999999999</v>
      </c>
      <c r="AB52" s="7">
        <v>8.8699999999999992</v>
      </c>
      <c r="AC52" s="9">
        <v>302.57</v>
      </c>
      <c r="AD52" s="9">
        <v>41.45</v>
      </c>
      <c r="AE52" s="9">
        <v>79.930000000000007</v>
      </c>
      <c r="AF52" s="9">
        <v>281.52</v>
      </c>
      <c r="AG52" s="9">
        <v>56.7</v>
      </c>
      <c r="AH52" s="10" t="str">
        <f t="shared" si="0"/>
        <v>0</v>
      </c>
      <c r="AI52" s="13"/>
      <c r="AJ52" s="10" t="str">
        <f t="shared" si="1"/>
        <v>0</v>
      </c>
      <c r="AK52" s="13"/>
      <c r="AL52" s="97">
        <f t="shared" si="2"/>
        <v>0</v>
      </c>
      <c r="AM52" s="20" t="str">
        <f t="shared" si="3"/>
        <v>1</v>
      </c>
      <c r="AN52" s="20" t="str">
        <f t="shared" si="4"/>
        <v>0</v>
      </c>
      <c r="AO52" s="20" t="str">
        <f t="shared" si="4"/>
        <v>0</v>
      </c>
      <c r="AP52" s="20" t="str">
        <f t="shared" si="4"/>
        <v>1</v>
      </c>
      <c r="AQ52" s="24">
        <f t="shared" si="5"/>
        <v>2</v>
      </c>
      <c r="AR52" s="26"/>
      <c r="AS52" s="25" t="str">
        <f t="shared" si="6"/>
        <v>C-</v>
      </c>
      <c r="AT52" s="27"/>
      <c r="AU52" s="25" t="str">
        <f t="shared" si="7"/>
        <v>1 C-</v>
      </c>
      <c r="AV52" s="27"/>
      <c r="AW52" s="21" t="str">
        <f t="shared" si="8"/>
        <v>ไม่ผ่าน</v>
      </c>
      <c r="AX52" s="21"/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1.57</v>
      </c>
      <c r="J53" s="19">
        <v>1.37</v>
      </c>
      <c r="K53" s="19">
        <v>1.21</v>
      </c>
      <c r="L53" s="19">
        <v>17012862.289999999</v>
      </c>
      <c r="M53" s="19">
        <v>9942168.3200000003</v>
      </c>
      <c r="N53" s="23">
        <v>0</v>
      </c>
      <c r="O53" s="18">
        <v>13343909.050000001</v>
      </c>
      <c r="P53" s="19">
        <v>6233148.9299999997</v>
      </c>
      <c r="Q53" s="28">
        <v>6</v>
      </c>
      <c r="R53" s="10">
        <f>VLOOKUP($H53,'ค่ากลางกลุ่ม '!$C$2:$Y$22,12,0)</f>
        <v>23.77</v>
      </c>
      <c r="S53" s="13"/>
      <c r="T53" s="10">
        <f>VLOOKUP($H53,'ค่ากลางกลุ่ม '!$C$2:$Y$22,13,0)</f>
        <v>16.13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27.66</v>
      </c>
      <c r="AB53" s="7">
        <v>14.92</v>
      </c>
      <c r="AC53" s="9">
        <v>351.39</v>
      </c>
      <c r="AD53" s="9">
        <v>37.049999999999997</v>
      </c>
      <c r="AE53" s="9">
        <v>33.43</v>
      </c>
      <c r="AF53" s="9">
        <v>309.25</v>
      </c>
      <c r="AG53" s="9">
        <v>124.24</v>
      </c>
      <c r="AH53" s="10" t="str">
        <f t="shared" si="0"/>
        <v>1</v>
      </c>
      <c r="AI53" s="13"/>
      <c r="AJ53" s="10" t="str">
        <f t="shared" si="1"/>
        <v>0</v>
      </c>
      <c r="AK53" s="13"/>
      <c r="AL53" s="97">
        <f t="shared" si="2"/>
        <v>0</v>
      </c>
      <c r="AM53" s="20" t="str">
        <f t="shared" si="3"/>
        <v>1</v>
      </c>
      <c r="AN53" s="20" t="str">
        <f t="shared" si="4"/>
        <v>1</v>
      </c>
      <c r="AO53" s="20" t="str">
        <f t="shared" si="4"/>
        <v>0</v>
      </c>
      <c r="AP53" s="20" t="str">
        <f t="shared" si="4"/>
        <v>0</v>
      </c>
      <c r="AQ53" s="24">
        <f t="shared" si="5"/>
        <v>3</v>
      </c>
      <c r="AR53" s="26"/>
      <c r="AS53" s="25" t="str">
        <f t="shared" si="6"/>
        <v>C</v>
      </c>
      <c r="AT53" s="27"/>
      <c r="AU53" s="25" t="str">
        <f t="shared" si="7"/>
        <v>0 C</v>
      </c>
      <c r="AV53" s="27"/>
      <c r="AW53" s="21" t="str">
        <f t="shared" si="8"/>
        <v>ไม่ผ่าน</v>
      </c>
      <c r="AX53" s="21"/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3.31</v>
      </c>
      <c r="J54" s="19">
        <v>2.93</v>
      </c>
      <c r="K54" s="19">
        <v>2.59</v>
      </c>
      <c r="L54" s="19">
        <v>25906290.829999998</v>
      </c>
      <c r="M54" s="19">
        <v>10769023.939999999</v>
      </c>
      <c r="N54" s="23">
        <v>0</v>
      </c>
      <c r="O54" s="18">
        <v>12832161.810000001</v>
      </c>
      <c r="P54" s="19">
        <v>17862151.969999999</v>
      </c>
      <c r="Q54" s="28">
        <v>5</v>
      </c>
      <c r="R54" s="10">
        <f>VLOOKUP($H54,'ค่ากลางกลุ่ม '!$C$2:$Y$22,12,0)</f>
        <v>22.88</v>
      </c>
      <c r="S54" s="13"/>
      <c r="T54" s="10">
        <f>VLOOKUP($H54,'ค่ากลางกลุ่ม '!$C$2:$Y$22,13,0)</f>
        <v>16.329999999999998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27.87</v>
      </c>
      <c r="AB54" s="7">
        <v>15.25</v>
      </c>
      <c r="AC54" s="9">
        <v>99.84</v>
      </c>
      <c r="AD54" s="9">
        <v>25.47</v>
      </c>
      <c r="AE54" s="9">
        <v>39.35</v>
      </c>
      <c r="AF54" s="9">
        <v>243.66</v>
      </c>
      <c r="AG54" s="9">
        <v>121.36</v>
      </c>
      <c r="AH54" s="10" t="str">
        <f t="shared" si="0"/>
        <v>1</v>
      </c>
      <c r="AI54" s="13"/>
      <c r="AJ54" s="10" t="str">
        <f t="shared" si="1"/>
        <v>0</v>
      </c>
      <c r="AK54" s="13"/>
      <c r="AL54" s="97">
        <f t="shared" si="2"/>
        <v>0</v>
      </c>
      <c r="AM54" s="20" t="str">
        <f t="shared" si="3"/>
        <v>1</v>
      </c>
      <c r="AN54" s="20" t="str">
        <f t="shared" si="4"/>
        <v>1</v>
      </c>
      <c r="AO54" s="20" t="str">
        <f t="shared" si="4"/>
        <v>0</v>
      </c>
      <c r="AP54" s="20" t="str">
        <f t="shared" si="4"/>
        <v>0</v>
      </c>
      <c r="AQ54" s="24">
        <f t="shared" si="5"/>
        <v>3</v>
      </c>
      <c r="AR54" s="26"/>
      <c r="AS54" s="25" t="str">
        <f t="shared" si="6"/>
        <v>C</v>
      </c>
      <c r="AT54" s="27"/>
      <c r="AU54" s="25" t="str">
        <f t="shared" si="7"/>
        <v>0 C</v>
      </c>
      <c r="AV54" s="27"/>
      <c r="AW54" s="21" t="str">
        <f t="shared" si="8"/>
        <v>ไม่ผ่าน</v>
      </c>
      <c r="AX54" s="21"/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2.15</v>
      </c>
      <c r="J55" s="19">
        <v>1.81</v>
      </c>
      <c r="K55" s="19">
        <v>1.21</v>
      </c>
      <c r="L55" s="19">
        <v>105856096.67</v>
      </c>
      <c r="M55" s="19">
        <v>8086816.8700000001</v>
      </c>
      <c r="N55" s="23">
        <v>0</v>
      </c>
      <c r="O55" s="18">
        <v>36216324.479999997</v>
      </c>
      <c r="P55" s="19">
        <v>18894242.809999999</v>
      </c>
      <c r="Q55" s="28">
        <v>15</v>
      </c>
      <c r="R55" s="10">
        <f>VLOOKUP($H55,'ค่ากลางกลุ่ม '!$C$2:$Y$22,12,0)</f>
        <v>17.97</v>
      </c>
      <c r="S55" s="13"/>
      <c r="T55" s="10">
        <f>VLOOKUP($H55,'ค่ากลางกลุ่ม '!$C$2:$Y$22,13,0)</f>
        <v>7.67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13.33</v>
      </c>
      <c r="AB55" s="7">
        <v>1.41</v>
      </c>
      <c r="AC55" s="9">
        <v>144.04</v>
      </c>
      <c r="AD55" s="9">
        <v>59.72</v>
      </c>
      <c r="AE55" s="9">
        <v>66.849999999999994</v>
      </c>
      <c r="AF55" s="9">
        <v>-400.43</v>
      </c>
      <c r="AG55" s="9">
        <v>68.3</v>
      </c>
      <c r="AH55" s="10" t="str">
        <f t="shared" si="0"/>
        <v>0</v>
      </c>
      <c r="AI55" s="13"/>
      <c r="AJ55" s="10" t="str">
        <f t="shared" si="1"/>
        <v>0</v>
      </c>
      <c r="AK55" s="13"/>
      <c r="AL55" s="97">
        <f t="shared" si="2"/>
        <v>0</v>
      </c>
      <c r="AM55" s="20" t="str">
        <f t="shared" si="3"/>
        <v>1</v>
      </c>
      <c r="AN55" s="20" t="str">
        <f t="shared" si="4"/>
        <v>0</v>
      </c>
      <c r="AO55" s="20" t="str">
        <f t="shared" si="4"/>
        <v>1</v>
      </c>
      <c r="AP55" s="20" t="str">
        <f t="shared" si="4"/>
        <v>0</v>
      </c>
      <c r="AQ55" s="24">
        <f t="shared" si="5"/>
        <v>2</v>
      </c>
      <c r="AR55" s="26"/>
      <c r="AS55" s="25" t="str">
        <f t="shared" si="6"/>
        <v>C-</v>
      </c>
      <c r="AT55" s="27"/>
      <c r="AU55" s="25" t="str">
        <f t="shared" si="7"/>
        <v>0 C-</v>
      </c>
      <c r="AV55" s="27"/>
      <c r="AW55" s="21" t="str">
        <f t="shared" si="8"/>
        <v>ไม่ผ่าน</v>
      </c>
      <c r="AX55" s="21"/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1.93</v>
      </c>
      <c r="J56" s="19">
        <v>1.75</v>
      </c>
      <c r="K56" s="19">
        <v>1.32</v>
      </c>
      <c r="L56" s="19">
        <v>16636615.630000001</v>
      </c>
      <c r="M56" s="19">
        <v>15159939.84</v>
      </c>
      <c r="N56" s="23">
        <v>0</v>
      </c>
      <c r="O56" s="18">
        <v>18456571.399999999</v>
      </c>
      <c r="P56" s="19">
        <v>5573449.1200000001</v>
      </c>
      <c r="Q56" s="28">
        <v>5</v>
      </c>
      <c r="R56" s="10">
        <f>VLOOKUP($H56,'ค่ากลางกลุ่ม '!$C$2:$Y$22,12,0)</f>
        <v>22.88</v>
      </c>
      <c r="S56" s="13"/>
      <c r="T56" s="10">
        <f>VLOOKUP($H56,'ค่ากลางกลุ่ม '!$C$2:$Y$22,13,0)</f>
        <v>16.329999999999998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37.799999999999997</v>
      </c>
      <c r="AB56" s="7">
        <v>10.39</v>
      </c>
      <c r="AC56" s="9">
        <v>372.74</v>
      </c>
      <c r="AD56" s="9">
        <v>45.72</v>
      </c>
      <c r="AE56" s="9">
        <v>177</v>
      </c>
      <c r="AF56" s="9">
        <v>192.14</v>
      </c>
      <c r="AG56" s="9">
        <v>105.66</v>
      </c>
      <c r="AH56" s="10" t="str">
        <f t="shared" si="0"/>
        <v>1</v>
      </c>
      <c r="AI56" s="13"/>
      <c r="AJ56" s="10" t="str">
        <f t="shared" si="1"/>
        <v>0</v>
      </c>
      <c r="AK56" s="13"/>
      <c r="AL56" s="97">
        <f t="shared" si="2"/>
        <v>0</v>
      </c>
      <c r="AM56" s="20" t="str">
        <f t="shared" si="3"/>
        <v>1</v>
      </c>
      <c r="AN56" s="20" t="str">
        <f t="shared" si="4"/>
        <v>0</v>
      </c>
      <c r="AO56" s="20" t="str">
        <f t="shared" si="4"/>
        <v>0</v>
      </c>
      <c r="AP56" s="20" t="str">
        <f t="shared" si="4"/>
        <v>0</v>
      </c>
      <c r="AQ56" s="24">
        <f t="shared" si="5"/>
        <v>2</v>
      </c>
      <c r="AR56" s="26"/>
      <c r="AS56" s="25" t="str">
        <f t="shared" si="6"/>
        <v>C-</v>
      </c>
      <c r="AT56" s="27"/>
      <c r="AU56" s="25" t="str">
        <f t="shared" si="7"/>
        <v>0 C-</v>
      </c>
      <c r="AV56" s="27"/>
      <c r="AW56" s="21" t="str">
        <f t="shared" si="8"/>
        <v>ไม่ผ่าน</v>
      </c>
      <c r="AX56" s="21"/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2.99</v>
      </c>
      <c r="J57" s="19">
        <v>2.73</v>
      </c>
      <c r="K57" s="19">
        <v>2.0499999999999998</v>
      </c>
      <c r="L57" s="19">
        <v>360619829.29000002</v>
      </c>
      <c r="M57" s="19">
        <v>222631003.68000001</v>
      </c>
      <c r="N57" s="23">
        <v>0</v>
      </c>
      <c r="O57" s="18">
        <v>258483608.40000001</v>
      </c>
      <c r="P57" s="19">
        <v>190531077.49000001</v>
      </c>
      <c r="Q57" s="28">
        <v>17</v>
      </c>
      <c r="R57" s="10">
        <f>VLOOKUP($H57,'ค่ากลางกลุ่ม '!$C$2:$Y$22,12,0)</f>
        <v>15.51</v>
      </c>
      <c r="S57" s="13"/>
      <c r="T57" s="10">
        <f>VLOOKUP($H57,'ค่ากลางกลุ่ม '!$C$2:$Y$22,13,0)</f>
        <v>6.02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53.55</v>
      </c>
      <c r="AB57" s="7">
        <v>17.34</v>
      </c>
      <c r="AC57" s="9">
        <v>105.25</v>
      </c>
      <c r="AD57" s="9">
        <v>74.44</v>
      </c>
      <c r="AE57" s="9">
        <v>60.63</v>
      </c>
      <c r="AF57" s="9">
        <v>139.99</v>
      </c>
      <c r="AG57" s="9">
        <v>51.08</v>
      </c>
      <c r="AH57" s="10" t="str">
        <f t="shared" si="0"/>
        <v>1</v>
      </c>
      <c r="AI57" s="13"/>
      <c r="AJ57" s="10" t="str">
        <f t="shared" si="1"/>
        <v>1</v>
      </c>
      <c r="AK57" s="13"/>
      <c r="AL57" s="97">
        <f t="shared" si="2"/>
        <v>0</v>
      </c>
      <c r="AM57" s="20" t="str">
        <f t="shared" si="3"/>
        <v>0</v>
      </c>
      <c r="AN57" s="20" t="str">
        <f t="shared" si="4"/>
        <v>0</v>
      </c>
      <c r="AO57" s="20" t="str">
        <f t="shared" si="4"/>
        <v>0</v>
      </c>
      <c r="AP57" s="20" t="str">
        <f t="shared" si="4"/>
        <v>1</v>
      </c>
      <c r="AQ57" s="24">
        <f t="shared" si="5"/>
        <v>3</v>
      </c>
      <c r="AR57" s="26"/>
      <c r="AS57" s="25" t="str">
        <f t="shared" si="6"/>
        <v>C</v>
      </c>
      <c r="AT57" s="27"/>
      <c r="AU57" s="25" t="str">
        <f t="shared" si="7"/>
        <v>0 C</v>
      </c>
      <c r="AV57" s="27"/>
      <c r="AW57" s="21" t="str">
        <f t="shared" si="8"/>
        <v>ไม่ผ่าน</v>
      </c>
      <c r="AX57" s="21"/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1.93</v>
      </c>
      <c r="J58" s="19">
        <v>1.68</v>
      </c>
      <c r="K58" s="19">
        <v>1.1499999999999999</v>
      </c>
      <c r="L58" s="19">
        <v>47992782.140000001</v>
      </c>
      <c r="M58" s="19">
        <v>21846806.260000002</v>
      </c>
      <c r="N58" s="23">
        <v>0</v>
      </c>
      <c r="O58" s="18">
        <v>25506477.780000001</v>
      </c>
      <c r="P58" s="19">
        <v>7760388.5800000001</v>
      </c>
      <c r="Q58" s="28">
        <v>10</v>
      </c>
      <c r="R58" s="10">
        <f>VLOOKUP($H58,'ค่ากลางกลุ่ม '!$C$2:$Y$22,12,0)</f>
        <v>20.440000000000001</v>
      </c>
      <c r="S58" s="13"/>
      <c r="T58" s="10">
        <f>VLOOKUP($H58,'ค่ากลางกลุ่ม '!$C$2:$Y$22,13,0)</f>
        <v>13.36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20.420000000000002</v>
      </c>
      <c r="AB58" s="7">
        <v>10.84</v>
      </c>
      <c r="AC58" s="9">
        <v>251.57</v>
      </c>
      <c r="AD58" s="9">
        <v>61.58</v>
      </c>
      <c r="AE58" s="9">
        <v>102.06</v>
      </c>
      <c r="AF58" s="9">
        <v>253.34</v>
      </c>
      <c r="AG58" s="9">
        <v>89.13</v>
      </c>
      <c r="AH58" s="10" t="str">
        <f t="shared" si="0"/>
        <v>0</v>
      </c>
      <c r="AI58" s="13"/>
      <c r="AJ58" s="10" t="str">
        <f t="shared" si="1"/>
        <v>0</v>
      </c>
      <c r="AK58" s="13"/>
      <c r="AL58" s="97">
        <f t="shared" si="2"/>
        <v>0</v>
      </c>
      <c r="AM58" s="20" t="str">
        <f t="shared" si="3"/>
        <v>0</v>
      </c>
      <c r="AN58" s="20" t="str">
        <f t="shared" si="4"/>
        <v>0</v>
      </c>
      <c r="AO58" s="20" t="str">
        <f t="shared" si="4"/>
        <v>0</v>
      </c>
      <c r="AP58" s="20" t="str">
        <f t="shared" si="4"/>
        <v>0</v>
      </c>
      <c r="AQ58" s="24">
        <f t="shared" si="5"/>
        <v>0</v>
      </c>
      <c r="AR58" s="26"/>
      <c r="AS58" s="25" t="str">
        <f t="shared" si="6"/>
        <v>F</v>
      </c>
      <c r="AT58" s="27"/>
      <c r="AU58" s="25" t="str">
        <f t="shared" si="7"/>
        <v>0 F</v>
      </c>
      <c r="AV58" s="27"/>
      <c r="AW58" s="21" t="str">
        <f t="shared" si="8"/>
        <v>ไม่ผ่าน</v>
      </c>
      <c r="AX58" s="21"/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1.7</v>
      </c>
      <c r="J59" s="19">
        <v>1.53</v>
      </c>
      <c r="K59" s="19">
        <v>0.97</v>
      </c>
      <c r="L59" s="19">
        <v>11014257.699999999</v>
      </c>
      <c r="M59" s="19">
        <v>8504610.8699999992</v>
      </c>
      <c r="N59" s="23">
        <v>0</v>
      </c>
      <c r="O59" s="18">
        <v>8345620.4900000002</v>
      </c>
      <c r="P59" s="19">
        <v>-344268.25</v>
      </c>
      <c r="Q59" s="28">
        <v>5</v>
      </c>
      <c r="R59" s="10">
        <f>VLOOKUP($H59,'ค่ากลางกลุ่ม '!$C$2:$Y$22,12,0)</f>
        <v>22.88</v>
      </c>
      <c r="S59" s="13"/>
      <c r="T59" s="10">
        <f>VLOOKUP($H59,'ค่ากลางกลุ่ม '!$C$2:$Y$22,13,0)</f>
        <v>16.329999999999998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17.79</v>
      </c>
      <c r="AB59" s="7">
        <v>22.25</v>
      </c>
      <c r="AC59" s="9">
        <v>359.39</v>
      </c>
      <c r="AD59" s="9">
        <v>29.51</v>
      </c>
      <c r="AE59" s="9">
        <v>33.08</v>
      </c>
      <c r="AF59" s="9">
        <v>199.33</v>
      </c>
      <c r="AG59" s="9">
        <v>80.84</v>
      </c>
      <c r="AH59" s="10" t="str">
        <f t="shared" si="0"/>
        <v>0</v>
      </c>
      <c r="AI59" s="13"/>
      <c r="AJ59" s="10" t="str">
        <f t="shared" si="1"/>
        <v>1</v>
      </c>
      <c r="AK59" s="13"/>
      <c r="AL59" s="97">
        <f t="shared" si="2"/>
        <v>0</v>
      </c>
      <c r="AM59" s="20" t="str">
        <f t="shared" si="3"/>
        <v>1</v>
      </c>
      <c r="AN59" s="20" t="str">
        <f t="shared" si="4"/>
        <v>1</v>
      </c>
      <c r="AO59" s="20" t="str">
        <f t="shared" si="4"/>
        <v>0</v>
      </c>
      <c r="AP59" s="20" t="str">
        <f t="shared" si="4"/>
        <v>0</v>
      </c>
      <c r="AQ59" s="24">
        <f t="shared" si="5"/>
        <v>3</v>
      </c>
      <c r="AR59" s="26"/>
      <c r="AS59" s="25" t="str">
        <f t="shared" si="6"/>
        <v>C</v>
      </c>
      <c r="AT59" s="27"/>
      <c r="AU59" s="25" t="str">
        <f t="shared" si="7"/>
        <v>0 C</v>
      </c>
      <c r="AV59" s="27"/>
      <c r="AW59" s="21" t="str">
        <f t="shared" si="8"/>
        <v>ไม่ผ่าน</v>
      </c>
      <c r="AX59" s="21"/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1.47</v>
      </c>
      <c r="J60" s="19">
        <v>1.27</v>
      </c>
      <c r="K60" s="19">
        <v>1</v>
      </c>
      <c r="L60" s="19">
        <v>11762681.640000001</v>
      </c>
      <c r="M60" s="19">
        <v>27565568.280000001</v>
      </c>
      <c r="N60" s="23">
        <v>1</v>
      </c>
      <c r="O60" s="18">
        <v>24242481.399999999</v>
      </c>
      <c r="P60" s="19">
        <v>118327.44</v>
      </c>
      <c r="Q60" s="28">
        <v>5</v>
      </c>
      <c r="R60" s="10">
        <f>VLOOKUP($H60,'ค่ากลางกลุ่ม '!$C$2:$Y$22,12,0)</f>
        <v>22.88</v>
      </c>
      <c r="S60" s="13"/>
      <c r="T60" s="10">
        <f>VLOOKUP($H60,'ค่ากลางกลุ่ม '!$C$2:$Y$22,13,0)</f>
        <v>16.329999999999998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48.68</v>
      </c>
      <c r="AB60" s="7">
        <v>28.13</v>
      </c>
      <c r="AC60" s="9">
        <v>309.5</v>
      </c>
      <c r="AD60" s="9">
        <v>31.37</v>
      </c>
      <c r="AE60" s="9">
        <v>72.849999999999994</v>
      </c>
      <c r="AF60" s="9">
        <v>219.4</v>
      </c>
      <c r="AG60" s="9">
        <v>80.56</v>
      </c>
      <c r="AH60" s="10" t="str">
        <f t="shared" si="0"/>
        <v>1</v>
      </c>
      <c r="AI60" s="13"/>
      <c r="AJ60" s="10" t="str">
        <f t="shared" si="1"/>
        <v>1</v>
      </c>
      <c r="AK60" s="13"/>
      <c r="AL60" s="97">
        <f t="shared" si="2"/>
        <v>0</v>
      </c>
      <c r="AM60" s="20" t="str">
        <f t="shared" si="3"/>
        <v>1</v>
      </c>
      <c r="AN60" s="20" t="str">
        <f t="shared" si="4"/>
        <v>0</v>
      </c>
      <c r="AO60" s="20" t="str">
        <f t="shared" si="4"/>
        <v>0</v>
      </c>
      <c r="AP60" s="20" t="str">
        <f t="shared" si="4"/>
        <v>0</v>
      </c>
      <c r="AQ60" s="24">
        <f t="shared" si="5"/>
        <v>3</v>
      </c>
      <c r="AR60" s="26"/>
      <c r="AS60" s="25" t="str">
        <f t="shared" si="6"/>
        <v>C</v>
      </c>
      <c r="AT60" s="27"/>
      <c r="AU60" s="25" t="str">
        <f t="shared" si="7"/>
        <v>1 C</v>
      </c>
      <c r="AV60" s="27"/>
      <c r="AW60" s="21" t="str">
        <f t="shared" si="8"/>
        <v>ไม่ผ่าน</v>
      </c>
      <c r="AX60" s="21"/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0.83</v>
      </c>
      <c r="J61" s="19">
        <v>0.7</v>
      </c>
      <c r="K61" s="19">
        <v>0.28999999999999998</v>
      </c>
      <c r="L61" s="19">
        <v>-37671226.789999999</v>
      </c>
      <c r="M61" s="19">
        <v>54724972.75</v>
      </c>
      <c r="N61" s="23">
        <v>5</v>
      </c>
      <c r="O61" s="18">
        <v>39564425.039999999</v>
      </c>
      <c r="P61" s="19">
        <v>-161207836.59999999</v>
      </c>
      <c r="Q61" s="28">
        <v>13</v>
      </c>
      <c r="R61" s="10">
        <f>VLOOKUP($H61,'ค่ากลางกลุ่ม '!$C$2:$Y$22,12,0)</f>
        <v>19.329999999999998</v>
      </c>
      <c r="S61" s="13"/>
      <c r="T61" s="10">
        <f>VLOOKUP($H61,'ค่ากลางกลุ่ม '!$C$2:$Y$22,13,0)</f>
        <v>9.0399999999999991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12.2</v>
      </c>
      <c r="AB61" s="7">
        <v>8.82</v>
      </c>
      <c r="AC61" s="9">
        <v>322.12</v>
      </c>
      <c r="AD61" s="9">
        <v>47.56</v>
      </c>
      <c r="AE61" s="9">
        <v>65.13</v>
      </c>
      <c r="AF61" s="9">
        <v>427.42</v>
      </c>
      <c r="AG61" s="9">
        <v>59</v>
      </c>
      <c r="AH61" s="10" t="str">
        <f t="shared" si="0"/>
        <v>0</v>
      </c>
      <c r="AI61" s="13"/>
      <c r="AJ61" s="10" t="str">
        <f t="shared" si="1"/>
        <v>0</v>
      </c>
      <c r="AK61" s="13"/>
      <c r="AL61" s="97">
        <f t="shared" si="2"/>
        <v>0</v>
      </c>
      <c r="AM61" s="20" t="str">
        <f t="shared" si="3"/>
        <v>1</v>
      </c>
      <c r="AN61" s="20" t="str">
        <f t="shared" si="4"/>
        <v>0</v>
      </c>
      <c r="AO61" s="20" t="str">
        <f t="shared" si="4"/>
        <v>0</v>
      </c>
      <c r="AP61" s="20" t="str">
        <f t="shared" si="4"/>
        <v>1</v>
      </c>
      <c r="AQ61" s="24">
        <f t="shared" si="5"/>
        <v>2</v>
      </c>
      <c r="AR61" s="26"/>
      <c r="AS61" s="25" t="str">
        <f t="shared" si="6"/>
        <v>C-</v>
      </c>
      <c r="AT61" s="27"/>
      <c r="AU61" s="25" t="str">
        <f t="shared" si="7"/>
        <v>5 C-</v>
      </c>
      <c r="AV61" s="27"/>
      <c r="AW61" s="21" t="str">
        <f t="shared" si="8"/>
        <v>ไม่ผ่าน</v>
      </c>
      <c r="AX61" s="21"/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2.54</v>
      </c>
      <c r="J62" s="19">
        <v>2.36</v>
      </c>
      <c r="K62" s="19">
        <v>2.04</v>
      </c>
      <c r="L62" s="19">
        <v>21090461.510000002</v>
      </c>
      <c r="M62" s="19">
        <v>12830754.710000001</v>
      </c>
      <c r="N62" s="23">
        <v>0</v>
      </c>
      <c r="O62" s="18">
        <v>13196357.26</v>
      </c>
      <c r="P62" s="19">
        <v>13781856.93</v>
      </c>
      <c r="Q62" s="28">
        <v>3</v>
      </c>
      <c r="R62" s="10">
        <f>VLOOKUP($H62,'ค่ากลางกลุ่ม '!$C$2:$Y$22,12,0)</f>
        <v>34.200000000000003</v>
      </c>
      <c r="S62" s="13"/>
      <c r="T62" s="10">
        <f>VLOOKUP($H62,'ค่ากลางกลุ่ม '!$C$2:$Y$22,13,0)</f>
        <v>14.82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39.11</v>
      </c>
      <c r="AB62" s="7">
        <v>23.25</v>
      </c>
      <c r="AC62" s="9">
        <v>187.97</v>
      </c>
      <c r="AD62" s="9">
        <v>40.58</v>
      </c>
      <c r="AE62" s="9">
        <v>42.69</v>
      </c>
      <c r="AF62" s="9">
        <v>414.76</v>
      </c>
      <c r="AG62" s="9">
        <v>76.19</v>
      </c>
      <c r="AH62" s="10" t="str">
        <f t="shared" si="0"/>
        <v>1</v>
      </c>
      <c r="AI62" s="13"/>
      <c r="AJ62" s="10" t="str">
        <f t="shared" si="1"/>
        <v>1</v>
      </c>
      <c r="AK62" s="13"/>
      <c r="AL62" s="97">
        <f t="shared" si="2"/>
        <v>0</v>
      </c>
      <c r="AM62" s="20" t="str">
        <f t="shared" si="3"/>
        <v>1</v>
      </c>
      <c r="AN62" s="20" t="str">
        <f t="shared" si="4"/>
        <v>1</v>
      </c>
      <c r="AO62" s="20" t="str">
        <f t="shared" si="4"/>
        <v>0</v>
      </c>
      <c r="AP62" s="20" t="str">
        <f t="shared" si="4"/>
        <v>0</v>
      </c>
      <c r="AQ62" s="24">
        <f t="shared" si="5"/>
        <v>4</v>
      </c>
      <c r="AR62" s="26"/>
      <c r="AS62" s="25" t="str">
        <f t="shared" si="6"/>
        <v>B-</v>
      </c>
      <c r="AT62" s="27"/>
      <c r="AU62" s="25" t="str">
        <f t="shared" si="7"/>
        <v>0 B-</v>
      </c>
      <c r="AV62" s="27"/>
      <c r="AW62" s="21" t="str">
        <f t="shared" si="8"/>
        <v>ไม่ผ่าน</v>
      </c>
      <c r="AX62" s="21"/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0.95</v>
      </c>
      <c r="J63" s="19">
        <v>0.88</v>
      </c>
      <c r="K63" s="19">
        <v>0.64</v>
      </c>
      <c r="L63" s="19">
        <v>-892378.88</v>
      </c>
      <c r="M63" s="19">
        <v>2925778.8</v>
      </c>
      <c r="N63" s="23">
        <v>4</v>
      </c>
      <c r="O63" s="18">
        <v>1902123.36</v>
      </c>
      <c r="P63" s="19">
        <v>-7214962.4500000002</v>
      </c>
      <c r="Q63" s="28">
        <v>2</v>
      </c>
      <c r="R63" s="10">
        <f>VLOOKUP($H63,'ค่ากลางกลุ่ม '!$C$2:$Y$22,12,0)</f>
        <v>26.67</v>
      </c>
      <c r="S63" s="13"/>
      <c r="T63" s="10">
        <f>VLOOKUP($H63,'ค่ากลางกลุ่ม '!$C$2:$Y$22,13,0)</f>
        <v>13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8.58</v>
      </c>
      <c r="AB63" s="7">
        <v>4.71</v>
      </c>
      <c r="AC63" s="9">
        <v>451.37</v>
      </c>
      <c r="AD63" s="9">
        <v>21.88</v>
      </c>
      <c r="AE63" s="9">
        <v>65.48</v>
      </c>
      <c r="AF63" s="9">
        <v>352.05</v>
      </c>
      <c r="AG63" s="9">
        <v>51.88</v>
      </c>
      <c r="AH63" s="10" t="str">
        <f t="shared" si="0"/>
        <v>0</v>
      </c>
      <c r="AI63" s="13"/>
      <c r="AJ63" s="10" t="str">
        <f t="shared" si="1"/>
        <v>0</v>
      </c>
      <c r="AK63" s="13"/>
      <c r="AL63" s="97">
        <f t="shared" si="2"/>
        <v>0</v>
      </c>
      <c r="AM63" s="20" t="str">
        <f t="shared" si="3"/>
        <v>1</v>
      </c>
      <c r="AN63" s="20" t="str">
        <f t="shared" si="4"/>
        <v>0</v>
      </c>
      <c r="AO63" s="20" t="str">
        <f t="shared" si="4"/>
        <v>0</v>
      </c>
      <c r="AP63" s="20" t="str">
        <f t="shared" si="4"/>
        <v>1</v>
      </c>
      <c r="AQ63" s="24">
        <f t="shared" si="5"/>
        <v>2</v>
      </c>
      <c r="AR63" s="26"/>
      <c r="AS63" s="25" t="str">
        <f t="shared" si="6"/>
        <v>C-</v>
      </c>
      <c r="AT63" s="27"/>
      <c r="AU63" s="25" t="str">
        <f t="shared" si="7"/>
        <v>4 C-</v>
      </c>
      <c r="AV63" s="27"/>
      <c r="AW63" s="21" t="str">
        <f t="shared" si="8"/>
        <v>ไม่ผ่าน</v>
      </c>
      <c r="AX63" s="21"/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1.31</v>
      </c>
      <c r="J64" s="19">
        <v>1.22</v>
      </c>
      <c r="K64" s="19">
        <v>1.05</v>
      </c>
      <c r="L64" s="19">
        <v>16308731.130000001</v>
      </c>
      <c r="M64" s="19">
        <v>-814309.75</v>
      </c>
      <c r="N64" s="23">
        <v>2</v>
      </c>
      <c r="O64" s="18">
        <v>-183690.15</v>
      </c>
      <c r="P64" s="19">
        <v>2547184.69</v>
      </c>
      <c r="Q64" s="28">
        <v>4</v>
      </c>
      <c r="R64" s="10">
        <f>VLOOKUP($H64,'ค่ากลางกลุ่ม '!$C$2:$Y$22,12,0)</f>
        <v>34.700000000000003</v>
      </c>
      <c r="S64" s="13"/>
      <c r="T64" s="10">
        <f>VLOOKUP($H64,'ค่ากลางกลุ่ม '!$C$2:$Y$22,13,0)</f>
        <v>12.42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-0.56000000000000005</v>
      </c>
      <c r="AB64" s="7">
        <v>-0.76</v>
      </c>
      <c r="AC64" s="9">
        <v>261.64</v>
      </c>
      <c r="AD64" s="9">
        <v>114.43</v>
      </c>
      <c r="AE64" s="9">
        <v>93.3</v>
      </c>
      <c r="AF64" s="9">
        <v>287.54000000000002</v>
      </c>
      <c r="AG64" s="9">
        <v>83.5</v>
      </c>
      <c r="AH64" s="10" t="str">
        <f t="shared" si="0"/>
        <v>0</v>
      </c>
      <c r="AI64" s="13"/>
      <c r="AJ64" s="10" t="str">
        <f t="shared" si="1"/>
        <v>0</v>
      </c>
      <c r="AK64" s="13"/>
      <c r="AL64" s="97">
        <f t="shared" si="2"/>
        <v>0</v>
      </c>
      <c r="AM64" s="20" t="str">
        <f t="shared" si="3"/>
        <v>0</v>
      </c>
      <c r="AN64" s="20" t="str">
        <f t="shared" si="4"/>
        <v>0</v>
      </c>
      <c r="AO64" s="20" t="str">
        <f t="shared" si="4"/>
        <v>0</v>
      </c>
      <c r="AP64" s="20" t="str">
        <f t="shared" si="4"/>
        <v>0</v>
      </c>
      <c r="AQ64" s="24">
        <f t="shared" si="5"/>
        <v>0</v>
      </c>
      <c r="AR64" s="26"/>
      <c r="AS64" s="25" t="str">
        <f t="shared" si="6"/>
        <v>F</v>
      </c>
      <c r="AT64" s="27"/>
      <c r="AU64" s="25" t="str">
        <f t="shared" si="7"/>
        <v>2 F</v>
      </c>
      <c r="AV64" s="27"/>
      <c r="AW64" s="21" t="str">
        <f t="shared" si="8"/>
        <v>ไม่ผ่าน</v>
      </c>
      <c r="AX64" s="21"/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2.19</v>
      </c>
      <c r="J65" s="19">
        <v>2.02</v>
      </c>
      <c r="K65" s="19">
        <v>1.71</v>
      </c>
      <c r="L65" s="19">
        <v>20454387.649999999</v>
      </c>
      <c r="M65" s="19">
        <v>18408213.09</v>
      </c>
      <c r="N65" s="23">
        <v>0</v>
      </c>
      <c r="O65" s="18">
        <v>19964676.16</v>
      </c>
      <c r="P65" s="19">
        <v>12230410.029999999</v>
      </c>
      <c r="Q65" s="28">
        <v>4</v>
      </c>
      <c r="R65" s="10">
        <f>VLOOKUP($H65,'ค่ากลางกลุ่ม '!$C$2:$Y$22,12,0)</f>
        <v>34.700000000000003</v>
      </c>
      <c r="S65" s="13"/>
      <c r="T65" s="10">
        <f>VLOOKUP($H65,'ค่ากลางกลุ่ม '!$C$2:$Y$22,13,0)</f>
        <v>12.42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43.95</v>
      </c>
      <c r="AB65" s="7">
        <v>20.22</v>
      </c>
      <c r="AC65" s="9">
        <v>166.97</v>
      </c>
      <c r="AD65" s="9">
        <v>60.02</v>
      </c>
      <c r="AE65" s="9">
        <v>90.01</v>
      </c>
      <c r="AF65" s="9">
        <v>743.02</v>
      </c>
      <c r="AG65" s="9">
        <v>73.989999999999995</v>
      </c>
      <c r="AH65" s="10" t="str">
        <f t="shared" si="0"/>
        <v>1</v>
      </c>
      <c r="AI65" s="13"/>
      <c r="AJ65" s="10" t="str">
        <f t="shared" si="1"/>
        <v>1</v>
      </c>
      <c r="AK65" s="13"/>
      <c r="AL65" s="97">
        <f t="shared" si="2"/>
        <v>0</v>
      </c>
      <c r="AM65" s="20" t="str">
        <f t="shared" si="3"/>
        <v>0</v>
      </c>
      <c r="AN65" s="20" t="str">
        <f t="shared" si="4"/>
        <v>0</v>
      </c>
      <c r="AO65" s="20" t="str">
        <f t="shared" si="4"/>
        <v>0</v>
      </c>
      <c r="AP65" s="20" t="str">
        <f t="shared" si="4"/>
        <v>0</v>
      </c>
      <c r="AQ65" s="24">
        <f t="shared" si="5"/>
        <v>2</v>
      </c>
      <c r="AR65" s="26"/>
      <c r="AS65" s="25" t="str">
        <f t="shared" si="6"/>
        <v>C-</v>
      </c>
      <c r="AT65" s="27"/>
      <c r="AU65" s="25" t="str">
        <f t="shared" si="7"/>
        <v>0 C-</v>
      </c>
      <c r="AV65" s="27"/>
      <c r="AW65" s="21" t="str">
        <f t="shared" si="8"/>
        <v>ไม่ผ่าน</v>
      </c>
      <c r="AX65" s="21"/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1.63</v>
      </c>
      <c r="J66" s="19">
        <v>1.46</v>
      </c>
      <c r="K66" s="19">
        <v>0.86</v>
      </c>
      <c r="L66" s="19">
        <v>111496516.84999999</v>
      </c>
      <c r="M66" s="19">
        <v>15429359.68</v>
      </c>
      <c r="N66" s="23">
        <v>0</v>
      </c>
      <c r="O66" s="18">
        <v>37231137.359999999</v>
      </c>
      <c r="P66" s="19">
        <v>-25197084.09</v>
      </c>
      <c r="Q66" s="28">
        <v>16</v>
      </c>
      <c r="R66" s="10">
        <f>VLOOKUP($H66,'ค่ากลางกลุ่ม '!$C$2:$Y$22,12,0)</f>
        <v>14.22</v>
      </c>
      <c r="S66" s="13"/>
      <c r="T66" s="10">
        <f>VLOOKUP($H66,'ค่ากลางกลุ่ม '!$C$2:$Y$22,13,0)</f>
        <v>5.62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11.09</v>
      </c>
      <c r="AB66" s="7">
        <v>2.95</v>
      </c>
      <c r="AC66" s="9">
        <v>201.94</v>
      </c>
      <c r="AD66" s="9">
        <v>66.28</v>
      </c>
      <c r="AE66" s="9">
        <v>105.5</v>
      </c>
      <c r="AF66" s="9">
        <v>134.66</v>
      </c>
      <c r="AG66" s="9">
        <v>73.94</v>
      </c>
      <c r="AH66" s="10" t="str">
        <f t="shared" si="0"/>
        <v>0</v>
      </c>
      <c r="AI66" s="13"/>
      <c r="AJ66" s="10" t="str">
        <f t="shared" si="1"/>
        <v>0</v>
      </c>
      <c r="AK66" s="13"/>
      <c r="AL66" s="97">
        <f t="shared" si="2"/>
        <v>0</v>
      </c>
      <c r="AM66" s="20" t="str">
        <f t="shared" si="3"/>
        <v>0</v>
      </c>
      <c r="AN66" s="20" t="str">
        <f t="shared" si="4"/>
        <v>0</v>
      </c>
      <c r="AO66" s="20" t="str">
        <f t="shared" si="4"/>
        <v>0</v>
      </c>
      <c r="AP66" s="20" t="str">
        <f t="shared" si="4"/>
        <v>0</v>
      </c>
      <c r="AQ66" s="24">
        <f t="shared" si="5"/>
        <v>0</v>
      </c>
      <c r="AR66" s="26"/>
      <c r="AS66" s="25" t="str">
        <f t="shared" si="6"/>
        <v>F</v>
      </c>
      <c r="AT66" s="27"/>
      <c r="AU66" s="25" t="str">
        <f t="shared" si="7"/>
        <v>0 F</v>
      </c>
      <c r="AV66" s="27"/>
      <c r="AW66" s="21" t="str">
        <f t="shared" si="8"/>
        <v>ไม่ผ่าน</v>
      </c>
      <c r="AX66" s="21"/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1.44</v>
      </c>
      <c r="J67" s="19">
        <v>1.31</v>
      </c>
      <c r="K67" s="19">
        <v>1.02</v>
      </c>
      <c r="L67" s="19">
        <v>20452092.629999999</v>
      </c>
      <c r="M67" s="19">
        <v>28782895.800000001</v>
      </c>
      <c r="N67" s="23">
        <v>1</v>
      </c>
      <c r="O67" s="18">
        <v>27604551.629999999</v>
      </c>
      <c r="P67" s="19">
        <v>1100792.79</v>
      </c>
      <c r="Q67" s="28">
        <v>10</v>
      </c>
      <c r="R67" s="10">
        <f>VLOOKUP($H67,'ค่ากลางกลุ่ม '!$C$2:$Y$22,12,0)</f>
        <v>20.440000000000001</v>
      </c>
      <c r="S67" s="13"/>
      <c r="T67" s="10">
        <f>VLOOKUP($H67,'ค่ากลางกลุ่ม '!$C$2:$Y$22,13,0)</f>
        <v>13.36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28.89</v>
      </c>
      <c r="AB67" s="7">
        <v>22.74</v>
      </c>
      <c r="AC67" s="9">
        <v>345.39</v>
      </c>
      <c r="AD67" s="9">
        <v>44.63</v>
      </c>
      <c r="AE67" s="9">
        <v>52.42</v>
      </c>
      <c r="AF67" s="9">
        <v>105.04</v>
      </c>
      <c r="AG67" s="9">
        <v>54.8</v>
      </c>
      <c r="AH67" s="10" t="str">
        <f t="shared" si="0"/>
        <v>1</v>
      </c>
      <c r="AI67" s="13"/>
      <c r="AJ67" s="10" t="str">
        <f t="shared" si="1"/>
        <v>1</v>
      </c>
      <c r="AK67" s="13"/>
      <c r="AL67" s="97">
        <f t="shared" si="2"/>
        <v>0</v>
      </c>
      <c r="AM67" s="20" t="str">
        <f t="shared" si="3"/>
        <v>1</v>
      </c>
      <c r="AN67" s="20" t="str">
        <f t="shared" si="4"/>
        <v>1</v>
      </c>
      <c r="AO67" s="20" t="str">
        <f t="shared" si="4"/>
        <v>0</v>
      </c>
      <c r="AP67" s="20" t="str">
        <f t="shared" si="4"/>
        <v>1</v>
      </c>
      <c r="AQ67" s="24">
        <f t="shared" si="5"/>
        <v>5</v>
      </c>
      <c r="AR67" s="26"/>
      <c r="AS67" s="25" t="str">
        <f t="shared" si="6"/>
        <v>B</v>
      </c>
      <c r="AT67" s="27"/>
      <c r="AU67" s="25" t="str">
        <f t="shared" si="7"/>
        <v>1 B</v>
      </c>
      <c r="AV67" s="27"/>
      <c r="AW67" s="21" t="str">
        <f t="shared" si="8"/>
        <v>ผ่าน</v>
      </c>
      <c r="AX67" s="21"/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1.29</v>
      </c>
      <c r="J68" s="19">
        <v>1.18</v>
      </c>
      <c r="K68" s="19">
        <v>0.77</v>
      </c>
      <c r="L68" s="19">
        <v>12872118</v>
      </c>
      <c r="M68" s="19">
        <v>15314393.710000001</v>
      </c>
      <c r="N68" s="23">
        <v>2</v>
      </c>
      <c r="O68" s="18">
        <v>17439255.620000001</v>
      </c>
      <c r="P68" s="19">
        <v>-10304569.970000001</v>
      </c>
      <c r="Q68" s="28">
        <v>6</v>
      </c>
      <c r="R68" s="10">
        <f>VLOOKUP($H68,'ค่ากลางกลุ่ม '!$C$2:$Y$22,12,0)</f>
        <v>23.77</v>
      </c>
      <c r="S68" s="13"/>
      <c r="T68" s="10">
        <f>VLOOKUP($H68,'ค่ากลางกลุ่ม '!$C$2:$Y$22,13,0)</f>
        <v>16.13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24.85</v>
      </c>
      <c r="AB68" s="7">
        <v>13.89</v>
      </c>
      <c r="AC68" s="9">
        <v>346.3</v>
      </c>
      <c r="AD68" s="9">
        <v>75.63</v>
      </c>
      <c r="AE68" s="9">
        <v>69.44</v>
      </c>
      <c r="AF68" s="9">
        <v>110.23</v>
      </c>
      <c r="AG68" s="9">
        <v>73.239999999999995</v>
      </c>
      <c r="AH68" s="10" t="str">
        <f t="shared" si="0"/>
        <v>1</v>
      </c>
      <c r="AI68" s="13"/>
      <c r="AJ68" s="10" t="str">
        <f t="shared" si="1"/>
        <v>0</v>
      </c>
      <c r="AK68" s="13"/>
      <c r="AL68" s="97">
        <f t="shared" si="2"/>
        <v>0</v>
      </c>
      <c r="AM68" s="20" t="str">
        <f t="shared" si="3"/>
        <v>0</v>
      </c>
      <c r="AN68" s="20" t="str">
        <f t="shared" si="4"/>
        <v>0</v>
      </c>
      <c r="AO68" s="20" t="str">
        <f t="shared" si="4"/>
        <v>0</v>
      </c>
      <c r="AP68" s="20" t="str">
        <f t="shared" si="4"/>
        <v>0</v>
      </c>
      <c r="AQ68" s="24">
        <f t="shared" si="5"/>
        <v>1</v>
      </c>
      <c r="AR68" s="26"/>
      <c r="AS68" s="25" t="str">
        <f t="shared" si="6"/>
        <v>D</v>
      </c>
      <c r="AT68" s="27"/>
      <c r="AU68" s="25" t="str">
        <f t="shared" si="7"/>
        <v>2 D</v>
      </c>
      <c r="AV68" s="27"/>
      <c r="AW68" s="21" t="str">
        <f t="shared" si="8"/>
        <v>ไม่ผ่าน</v>
      </c>
      <c r="AX68" s="21"/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1.35</v>
      </c>
      <c r="J69" s="19">
        <v>1.23</v>
      </c>
      <c r="K69" s="19">
        <v>0.98</v>
      </c>
      <c r="L69" s="19">
        <v>20144517.350000001</v>
      </c>
      <c r="M69" s="19">
        <v>20726072.399999999</v>
      </c>
      <c r="N69" s="23">
        <v>1</v>
      </c>
      <c r="O69" s="18">
        <v>21758190.23</v>
      </c>
      <c r="P69" s="19">
        <v>-975071.81</v>
      </c>
      <c r="Q69" s="28">
        <v>10</v>
      </c>
      <c r="R69" s="10">
        <f>VLOOKUP($H69,'ค่ากลางกลุ่ม '!$C$2:$Y$22,12,0)</f>
        <v>20.440000000000001</v>
      </c>
      <c r="S69" s="13"/>
      <c r="T69" s="10">
        <f>VLOOKUP($H69,'ค่ากลางกลุ่ม '!$C$2:$Y$22,13,0)</f>
        <v>13.36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19.739999999999998</v>
      </c>
      <c r="AB69" s="7">
        <v>14.94</v>
      </c>
      <c r="AC69" s="9">
        <v>289.37</v>
      </c>
      <c r="AD69" s="9">
        <v>24.97</v>
      </c>
      <c r="AE69" s="9">
        <v>65.319999999999993</v>
      </c>
      <c r="AF69" s="9">
        <v>101.18</v>
      </c>
      <c r="AG69" s="9">
        <v>51.69</v>
      </c>
      <c r="AH69" s="10" t="str">
        <f t="shared" si="0"/>
        <v>0</v>
      </c>
      <c r="AI69" s="13"/>
      <c r="AJ69" s="10" t="str">
        <f t="shared" si="1"/>
        <v>1</v>
      </c>
      <c r="AK69" s="13"/>
      <c r="AL69" s="97">
        <f t="shared" si="2"/>
        <v>0</v>
      </c>
      <c r="AM69" s="20" t="str">
        <f t="shared" si="3"/>
        <v>1</v>
      </c>
      <c r="AN69" s="20" t="str">
        <f t="shared" si="4"/>
        <v>0</v>
      </c>
      <c r="AO69" s="20" t="str">
        <f t="shared" si="4"/>
        <v>0</v>
      </c>
      <c r="AP69" s="20" t="str">
        <f t="shared" si="4"/>
        <v>1</v>
      </c>
      <c r="AQ69" s="24">
        <f t="shared" si="5"/>
        <v>3</v>
      </c>
      <c r="AR69" s="26"/>
      <c r="AS69" s="25" t="str">
        <f t="shared" si="6"/>
        <v>C</v>
      </c>
      <c r="AT69" s="27"/>
      <c r="AU69" s="25" t="str">
        <f t="shared" si="7"/>
        <v>1 C</v>
      </c>
      <c r="AV69" s="27"/>
      <c r="AW69" s="21" t="str">
        <f t="shared" si="8"/>
        <v>ไม่ผ่าน</v>
      </c>
      <c r="AX69" s="21"/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1.94</v>
      </c>
      <c r="J70" s="19">
        <v>1.65</v>
      </c>
      <c r="K70" s="19">
        <v>1.34</v>
      </c>
      <c r="L70" s="19">
        <v>31347492.440000001</v>
      </c>
      <c r="M70" s="19">
        <v>28549015.739999998</v>
      </c>
      <c r="N70" s="23">
        <v>0</v>
      </c>
      <c r="O70" s="18">
        <v>27274677.760000002</v>
      </c>
      <c r="P70" s="19">
        <v>11216312.140000001</v>
      </c>
      <c r="Q70" s="28">
        <v>6</v>
      </c>
      <c r="R70" s="10">
        <f>VLOOKUP($H70,'ค่ากลางกลุ่ม '!$C$2:$Y$22,12,0)</f>
        <v>23.77</v>
      </c>
      <c r="S70" s="13"/>
      <c r="T70" s="10">
        <f>VLOOKUP($H70,'ค่ากลางกลุ่ม '!$C$2:$Y$22,13,0)</f>
        <v>16.13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33.07</v>
      </c>
      <c r="AB70" s="7">
        <v>28.53</v>
      </c>
      <c r="AC70" s="9">
        <v>240.37</v>
      </c>
      <c r="AD70" s="9">
        <v>35.25</v>
      </c>
      <c r="AE70" s="9">
        <v>138.13999999999999</v>
      </c>
      <c r="AF70" s="9">
        <v>102.57</v>
      </c>
      <c r="AG70" s="9">
        <v>103.5</v>
      </c>
      <c r="AH70" s="10" t="str">
        <f t="shared" ref="AH70:AH92" si="9">IF(R70&lt;=$AA70,"1","0")</f>
        <v>1</v>
      </c>
      <c r="AI70" s="13"/>
      <c r="AJ70" s="10" t="str">
        <f t="shared" ref="AJ70:AJ92" si="10">IF(T70&lt;=$AB70,"1","0")</f>
        <v>1</v>
      </c>
      <c r="AK70" s="13"/>
      <c r="AL70" s="97">
        <f t="shared" ref="AL70:AL92" si="11">IF(OR(AND((K70&lt;0.8),(AC70&gt;180)),AND((K70&gt;=0.8),(AC70&gt;90))),0,1)</f>
        <v>0</v>
      </c>
      <c r="AM70" s="20" t="str">
        <f t="shared" ref="AM70:AM92" si="12">IF(AD70&lt;=W70,"1","0")</f>
        <v>1</v>
      </c>
      <c r="AN70" s="20" t="str">
        <f t="shared" ref="AN70:AP92" si="13">IF(AE70&lt;=X70,"1","0")</f>
        <v>0</v>
      </c>
      <c r="AO70" s="20" t="str">
        <f t="shared" si="13"/>
        <v>0</v>
      </c>
      <c r="AP70" s="20" t="str">
        <f t="shared" si="13"/>
        <v>0</v>
      </c>
      <c r="AQ70" s="24">
        <f t="shared" ref="AQ70:AQ92" si="14">AH70+AJ70+AL70+AM70+AN70+AO70+AP70</f>
        <v>3</v>
      </c>
      <c r="AR70" s="26"/>
      <c r="AS70" s="25" t="str">
        <f t="shared" ref="AS70:AS92" si="15">IF(AQ70=7,"A",IF(AQ70=6,"A-",IF(AQ70=5,"B",IF(AQ70=4,"B-",IF(AQ70=3,"C",IF(AQ70=2,"C-",IF(AQ70=1,"D",IF(AQ70=0,"F"))))))))</f>
        <v>C</v>
      </c>
      <c r="AT70" s="27"/>
      <c r="AU70" s="25" t="str">
        <f t="shared" ref="AU70:AU92" si="16">$N70&amp;" "&amp;AS70</f>
        <v>0 C</v>
      </c>
      <c r="AV70" s="27"/>
      <c r="AW70" s="21" t="str">
        <f t="shared" ref="AW70:AW92" si="17">IF(AQ70&gt;=5,"ผ่าน","ไม่ผ่าน")</f>
        <v>ไม่ผ่าน</v>
      </c>
      <c r="AX70" s="21"/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1.69</v>
      </c>
      <c r="J71" s="19">
        <v>1.56</v>
      </c>
      <c r="K71" s="19">
        <v>1.31</v>
      </c>
      <c r="L71" s="19">
        <v>22792850.75</v>
      </c>
      <c r="M71" s="19">
        <v>17245578.539999999</v>
      </c>
      <c r="N71" s="23">
        <v>0</v>
      </c>
      <c r="O71" s="18">
        <v>19556796.690000001</v>
      </c>
      <c r="P71" s="19">
        <v>10219238.810000001</v>
      </c>
      <c r="Q71" s="28">
        <v>5</v>
      </c>
      <c r="R71" s="10">
        <f>VLOOKUP($H71,'ค่ากลางกลุ่ม '!$C$2:$Y$22,12,0)</f>
        <v>22.88</v>
      </c>
      <c r="S71" s="13"/>
      <c r="T71" s="10">
        <f>VLOOKUP($H71,'ค่ากลางกลุ่ม '!$C$2:$Y$22,13,0)</f>
        <v>16.329999999999998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34.380000000000003</v>
      </c>
      <c r="AB71" s="7">
        <v>15.77</v>
      </c>
      <c r="AC71" s="9">
        <v>295.33999999999997</v>
      </c>
      <c r="AD71" s="9">
        <v>35.72</v>
      </c>
      <c r="AE71" s="9">
        <v>59.53</v>
      </c>
      <c r="AF71" s="9">
        <v>108.29</v>
      </c>
      <c r="AG71" s="9">
        <v>88.53</v>
      </c>
      <c r="AH71" s="10" t="str">
        <f t="shared" si="9"/>
        <v>1</v>
      </c>
      <c r="AI71" s="13"/>
      <c r="AJ71" s="10" t="str">
        <f t="shared" si="10"/>
        <v>0</v>
      </c>
      <c r="AK71" s="13"/>
      <c r="AL71" s="97">
        <f t="shared" si="11"/>
        <v>0</v>
      </c>
      <c r="AM71" s="20" t="str">
        <f t="shared" si="12"/>
        <v>1</v>
      </c>
      <c r="AN71" s="20" t="str">
        <f t="shared" si="13"/>
        <v>1</v>
      </c>
      <c r="AO71" s="20" t="str">
        <f t="shared" si="13"/>
        <v>0</v>
      </c>
      <c r="AP71" s="20" t="str">
        <f t="shared" si="13"/>
        <v>0</v>
      </c>
      <c r="AQ71" s="24">
        <f t="shared" si="14"/>
        <v>3</v>
      </c>
      <c r="AR71" s="26"/>
      <c r="AS71" s="25" t="str">
        <f t="shared" si="15"/>
        <v>C</v>
      </c>
      <c r="AT71" s="27"/>
      <c r="AU71" s="25" t="str">
        <f t="shared" si="16"/>
        <v>0 C</v>
      </c>
      <c r="AV71" s="27"/>
      <c r="AW71" s="21" t="str">
        <f t="shared" si="17"/>
        <v>ไม่ผ่าน</v>
      </c>
      <c r="AX71" s="21"/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3.08</v>
      </c>
      <c r="J72" s="19">
        <v>2.69</v>
      </c>
      <c r="K72" s="19">
        <v>1.6</v>
      </c>
      <c r="L72" s="19">
        <v>1168884104.4300001</v>
      </c>
      <c r="M72" s="19">
        <v>219493839.80000001</v>
      </c>
      <c r="N72" s="23">
        <v>0</v>
      </c>
      <c r="O72" s="18">
        <v>89289707.480000004</v>
      </c>
      <c r="P72" s="19">
        <v>350550878.99000001</v>
      </c>
      <c r="Q72" s="28">
        <v>20</v>
      </c>
      <c r="R72" s="10">
        <f>VLOOKUP($H72,'ค่ากลางกลุ่ม '!$C$2:$Y$22,12,0)</f>
        <v>8.42</v>
      </c>
      <c r="S72" s="13"/>
      <c r="T72" s="10">
        <f>VLOOKUP($H72,'ค่ากลางกลุ่ม '!$C$2:$Y$22,13,0)</f>
        <v>3.12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5.34</v>
      </c>
      <c r="AB72" s="7">
        <v>7.08</v>
      </c>
      <c r="AC72" s="9">
        <v>62.81</v>
      </c>
      <c r="AD72" s="9">
        <v>73.040000000000006</v>
      </c>
      <c r="AE72" s="9">
        <v>43.91</v>
      </c>
      <c r="AF72" s="9">
        <v>89.78</v>
      </c>
      <c r="AG72" s="9">
        <v>49.15</v>
      </c>
      <c r="AH72" s="10" t="str">
        <f t="shared" si="9"/>
        <v>0</v>
      </c>
      <c r="AI72" s="13"/>
      <c r="AJ72" s="10" t="str">
        <f t="shared" si="10"/>
        <v>1</v>
      </c>
      <c r="AK72" s="13"/>
      <c r="AL72" s="97">
        <f t="shared" si="11"/>
        <v>1</v>
      </c>
      <c r="AM72" s="20" t="str">
        <f t="shared" si="12"/>
        <v>0</v>
      </c>
      <c r="AN72" s="20" t="str">
        <f t="shared" si="13"/>
        <v>1</v>
      </c>
      <c r="AO72" s="20" t="str">
        <f t="shared" si="13"/>
        <v>1</v>
      </c>
      <c r="AP72" s="20" t="str">
        <f t="shared" si="13"/>
        <v>1</v>
      </c>
      <c r="AQ72" s="24">
        <f t="shared" si="14"/>
        <v>5</v>
      </c>
      <c r="AR72" s="26"/>
      <c r="AS72" s="25" t="str">
        <f t="shared" si="15"/>
        <v>B</v>
      </c>
      <c r="AT72" s="27"/>
      <c r="AU72" s="25" t="str">
        <f t="shared" si="16"/>
        <v>0 B</v>
      </c>
      <c r="AV72" s="27"/>
      <c r="AW72" s="21" t="str">
        <f t="shared" si="17"/>
        <v>ผ่าน</v>
      </c>
      <c r="AX72" s="21"/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1.48</v>
      </c>
      <c r="J73" s="19">
        <v>1.35</v>
      </c>
      <c r="K73" s="19">
        <v>1.1100000000000001</v>
      </c>
      <c r="L73" s="19">
        <v>19292510.059999999</v>
      </c>
      <c r="M73" s="19">
        <v>13796146.08</v>
      </c>
      <c r="N73" s="23">
        <v>1</v>
      </c>
      <c r="O73" s="18">
        <v>17341735.039999999</v>
      </c>
      <c r="P73" s="19">
        <v>4501066.09</v>
      </c>
      <c r="Q73" s="28">
        <v>6</v>
      </c>
      <c r="R73" s="10">
        <f>VLOOKUP($H73,'ค่ากลางกลุ่ม '!$C$2:$Y$22,12,0)</f>
        <v>23.77</v>
      </c>
      <c r="S73" s="13"/>
      <c r="T73" s="10">
        <f>VLOOKUP($H73,'ค่ากลางกลุ่ม '!$C$2:$Y$22,13,0)</f>
        <v>16.13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22.38</v>
      </c>
      <c r="AB73" s="7">
        <v>15.3</v>
      </c>
      <c r="AC73" s="9">
        <v>252.27</v>
      </c>
      <c r="AD73" s="9">
        <v>30</v>
      </c>
      <c r="AE73" s="9">
        <v>56.27</v>
      </c>
      <c r="AF73" s="9">
        <v>119.06</v>
      </c>
      <c r="AG73" s="9">
        <v>66</v>
      </c>
      <c r="AH73" s="10" t="str">
        <f t="shared" si="9"/>
        <v>0</v>
      </c>
      <c r="AI73" s="13"/>
      <c r="AJ73" s="10" t="str">
        <f t="shared" si="10"/>
        <v>0</v>
      </c>
      <c r="AK73" s="13"/>
      <c r="AL73" s="97">
        <f t="shared" si="11"/>
        <v>0</v>
      </c>
      <c r="AM73" s="20" t="str">
        <f t="shared" si="12"/>
        <v>1</v>
      </c>
      <c r="AN73" s="20" t="str">
        <f t="shared" si="13"/>
        <v>1</v>
      </c>
      <c r="AO73" s="20" t="str">
        <f t="shared" si="13"/>
        <v>0</v>
      </c>
      <c r="AP73" s="20" t="str">
        <f t="shared" si="13"/>
        <v>0</v>
      </c>
      <c r="AQ73" s="24">
        <f t="shared" si="14"/>
        <v>2</v>
      </c>
      <c r="AR73" s="26"/>
      <c r="AS73" s="25" t="str">
        <f t="shared" si="15"/>
        <v>C-</v>
      </c>
      <c r="AT73" s="27"/>
      <c r="AU73" s="25" t="str">
        <f t="shared" si="16"/>
        <v>1 C-</v>
      </c>
      <c r="AV73" s="27"/>
      <c r="AW73" s="21" t="str">
        <f t="shared" si="17"/>
        <v>ไม่ผ่าน</v>
      </c>
      <c r="AX73" s="21"/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1.48</v>
      </c>
      <c r="J74" s="19">
        <v>1.34</v>
      </c>
      <c r="K74" s="19">
        <v>1.06</v>
      </c>
      <c r="L74" s="19">
        <v>15396261.109999999</v>
      </c>
      <c r="M74" s="19">
        <v>13899048.449999999</v>
      </c>
      <c r="N74" s="23">
        <v>1</v>
      </c>
      <c r="O74" s="18">
        <v>16164875.279999999</v>
      </c>
      <c r="P74" s="19">
        <v>1870019.7</v>
      </c>
      <c r="Q74" s="28">
        <v>6</v>
      </c>
      <c r="R74" s="10">
        <f>VLOOKUP($H74,'ค่ากลางกลุ่ม '!$C$2:$Y$22,12,0)</f>
        <v>23.77</v>
      </c>
      <c r="S74" s="13"/>
      <c r="T74" s="10">
        <f>VLOOKUP($H74,'ค่ากลางกลุ่ม '!$C$2:$Y$22,13,0)</f>
        <v>16.13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21.7</v>
      </c>
      <c r="AB74" s="7">
        <v>20.239999999999998</v>
      </c>
      <c r="AC74" s="9">
        <v>334.48</v>
      </c>
      <c r="AD74" s="9">
        <v>27.39</v>
      </c>
      <c r="AE74" s="9">
        <v>48.31</v>
      </c>
      <c r="AF74" s="9">
        <v>83.49</v>
      </c>
      <c r="AG74" s="9">
        <v>80.78</v>
      </c>
      <c r="AH74" s="10" t="str">
        <f t="shared" si="9"/>
        <v>0</v>
      </c>
      <c r="AI74" s="13"/>
      <c r="AJ74" s="10" t="str">
        <f t="shared" si="10"/>
        <v>1</v>
      </c>
      <c r="AK74" s="13"/>
      <c r="AL74" s="97">
        <f t="shared" si="11"/>
        <v>0</v>
      </c>
      <c r="AM74" s="20" t="str">
        <f t="shared" si="12"/>
        <v>1</v>
      </c>
      <c r="AN74" s="20" t="str">
        <f t="shared" si="13"/>
        <v>1</v>
      </c>
      <c r="AO74" s="20" t="str">
        <f t="shared" si="13"/>
        <v>1</v>
      </c>
      <c r="AP74" s="20" t="str">
        <f t="shared" si="13"/>
        <v>0</v>
      </c>
      <c r="AQ74" s="24">
        <f t="shared" si="14"/>
        <v>4</v>
      </c>
      <c r="AR74" s="26"/>
      <c r="AS74" s="25" t="str">
        <f t="shared" si="15"/>
        <v>B-</v>
      </c>
      <c r="AT74" s="27"/>
      <c r="AU74" s="25" t="str">
        <f t="shared" si="16"/>
        <v>1 B-</v>
      </c>
      <c r="AV74" s="27"/>
      <c r="AW74" s="21" t="str">
        <f t="shared" si="17"/>
        <v>ไม่ผ่าน</v>
      </c>
      <c r="AX74" s="21"/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</v>
      </c>
      <c r="J75" s="19">
        <v>0.82</v>
      </c>
      <c r="K75" s="19">
        <v>0.38</v>
      </c>
      <c r="L75" s="19">
        <v>620558.26</v>
      </c>
      <c r="M75" s="19">
        <v>2634550.4700000002</v>
      </c>
      <c r="N75" s="23">
        <v>3</v>
      </c>
      <c r="O75" s="18">
        <v>23217839.960000001</v>
      </c>
      <c r="P75" s="19">
        <v>-101162211.8</v>
      </c>
      <c r="Q75" s="28">
        <v>14</v>
      </c>
      <c r="R75" s="10">
        <f>VLOOKUP($H75,'ค่ากลางกลุ่ม '!$C$2:$Y$22,12,0)</f>
        <v>18.920000000000002</v>
      </c>
      <c r="S75" s="13"/>
      <c r="T75" s="10">
        <f>VLOOKUP($H75,'ค่ากลางกลุ่ม '!$C$2:$Y$22,13,0)</f>
        <v>6.88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9.35</v>
      </c>
      <c r="AB75" s="7">
        <v>0.4</v>
      </c>
      <c r="AC75" s="9">
        <v>242.83</v>
      </c>
      <c r="AD75" s="9">
        <v>47.53</v>
      </c>
      <c r="AE75" s="9">
        <v>97.34</v>
      </c>
      <c r="AF75" s="9">
        <v>86.15</v>
      </c>
      <c r="AG75" s="9">
        <v>70.37</v>
      </c>
      <c r="AH75" s="10" t="str">
        <f t="shared" si="9"/>
        <v>0</v>
      </c>
      <c r="AI75" s="13"/>
      <c r="AJ75" s="10" t="str">
        <f t="shared" si="10"/>
        <v>0</v>
      </c>
      <c r="AK75" s="13"/>
      <c r="AL75" s="97">
        <f t="shared" si="11"/>
        <v>0</v>
      </c>
      <c r="AM75" s="20" t="str">
        <f t="shared" si="12"/>
        <v>1</v>
      </c>
      <c r="AN75" s="20" t="str">
        <f t="shared" si="13"/>
        <v>0</v>
      </c>
      <c r="AO75" s="20" t="str">
        <f t="shared" si="13"/>
        <v>1</v>
      </c>
      <c r="AP75" s="20" t="str">
        <f t="shared" si="13"/>
        <v>0</v>
      </c>
      <c r="AQ75" s="24">
        <f t="shared" si="14"/>
        <v>2</v>
      </c>
      <c r="AR75" s="26"/>
      <c r="AS75" s="25" t="str">
        <f t="shared" si="15"/>
        <v>C-</v>
      </c>
      <c r="AT75" s="27"/>
      <c r="AU75" s="25" t="str">
        <f t="shared" si="16"/>
        <v>3 C-</v>
      </c>
      <c r="AV75" s="27"/>
      <c r="AW75" s="21" t="str">
        <f t="shared" si="17"/>
        <v>ไม่ผ่าน</v>
      </c>
      <c r="AX75" s="21"/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1.2</v>
      </c>
      <c r="J76" s="19">
        <v>1.04</v>
      </c>
      <c r="K76" s="19">
        <v>0.89</v>
      </c>
      <c r="L76" s="19">
        <v>2051218.98</v>
      </c>
      <c r="M76" s="19">
        <v>6423080.8099999996</v>
      </c>
      <c r="N76" s="23">
        <v>1</v>
      </c>
      <c r="O76" s="18">
        <v>4302867.33</v>
      </c>
      <c r="P76" s="19">
        <v>-1086372.54</v>
      </c>
      <c r="Q76" s="28">
        <v>2</v>
      </c>
      <c r="R76" s="10">
        <f>VLOOKUP($H76,'ค่ากลางกลุ่ม '!$C$2:$Y$22,12,0)</f>
        <v>26.67</v>
      </c>
      <c r="S76" s="13"/>
      <c r="T76" s="10">
        <f>VLOOKUP($H76,'ค่ากลางกลุ่ม '!$C$2:$Y$22,13,0)</f>
        <v>13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27.36</v>
      </c>
      <c r="AB76" s="7">
        <v>15.58</v>
      </c>
      <c r="AC76" s="9">
        <v>2204.98</v>
      </c>
      <c r="AD76" s="9">
        <v>102.54</v>
      </c>
      <c r="AE76" s="9">
        <v>37.35</v>
      </c>
      <c r="AF76" s="9">
        <v>85.31</v>
      </c>
      <c r="AG76" s="9">
        <v>90.32</v>
      </c>
      <c r="AH76" s="10" t="str">
        <f t="shared" si="9"/>
        <v>1</v>
      </c>
      <c r="AI76" s="13"/>
      <c r="AJ76" s="10" t="str">
        <f t="shared" si="10"/>
        <v>1</v>
      </c>
      <c r="AK76" s="13"/>
      <c r="AL76" s="97">
        <f t="shared" si="11"/>
        <v>0</v>
      </c>
      <c r="AM76" s="20" t="str">
        <f t="shared" si="12"/>
        <v>0</v>
      </c>
      <c r="AN76" s="20" t="str">
        <f t="shared" si="13"/>
        <v>1</v>
      </c>
      <c r="AO76" s="20" t="str">
        <f t="shared" si="13"/>
        <v>1</v>
      </c>
      <c r="AP76" s="20" t="str">
        <f t="shared" si="13"/>
        <v>0</v>
      </c>
      <c r="AQ76" s="24">
        <f t="shared" si="14"/>
        <v>4</v>
      </c>
      <c r="AR76" s="26"/>
      <c r="AS76" s="25" t="str">
        <f t="shared" si="15"/>
        <v>B-</v>
      </c>
      <c r="AT76" s="27"/>
      <c r="AU76" s="25" t="str">
        <f t="shared" si="16"/>
        <v>1 B-</v>
      </c>
      <c r="AV76" s="27"/>
      <c r="AW76" s="21" t="str">
        <f t="shared" si="17"/>
        <v>ไม่ผ่าน</v>
      </c>
      <c r="AX76" s="21"/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2.0699999999999998</v>
      </c>
      <c r="J77" s="19">
        <v>1.93</v>
      </c>
      <c r="K77" s="19">
        <v>1.59</v>
      </c>
      <c r="L77" s="19">
        <v>22916751.030000001</v>
      </c>
      <c r="M77" s="19">
        <v>9993012.2699999996</v>
      </c>
      <c r="N77" s="23">
        <v>0</v>
      </c>
      <c r="O77" s="18">
        <v>11119921.16</v>
      </c>
      <c r="P77" s="19">
        <v>12607277.68</v>
      </c>
      <c r="Q77" s="28">
        <v>6</v>
      </c>
      <c r="R77" s="10">
        <f>VLOOKUP($H77,'ค่ากลางกลุ่ม '!$C$2:$Y$22,12,0)</f>
        <v>23.77</v>
      </c>
      <c r="S77" s="13"/>
      <c r="T77" s="10">
        <f>VLOOKUP($H77,'ค่ากลางกลุ่ม '!$C$2:$Y$22,13,0)</f>
        <v>16.13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18.27</v>
      </c>
      <c r="AB77" s="7">
        <v>11.58</v>
      </c>
      <c r="AC77" s="9">
        <v>202.69</v>
      </c>
      <c r="AD77" s="9">
        <v>30.43</v>
      </c>
      <c r="AE77" s="9">
        <v>58.08</v>
      </c>
      <c r="AF77" s="9">
        <v>86.24</v>
      </c>
      <c r="AG77" s="9">
        <v>58.8</v>
      </c>
      <c r="AH77" s="10" t="str">
        <f t="shared" si="9"/>
        <v>0</v>
      </c>
      <c r="AI77" s="13"/>
      <c r="AJ77" s="10" t="str">
        <f t="shared" si="10"/>
        <v>0</v>
      </c>
      <c r="AK77" s="13"/>
      <c r="AL77" s="97">
        <f t="shared" si="11"/>
        <v>0</v>
      </c>
      <c r="AM77" s="20" t="str">
        <f t="shared" si="12"/>
        <v>1</v>
      </c>
      <c r="AN77" s="20" t="str">
        <f t="shared" si="13"/>
        <v>1</v>
      </c>
      <c r="AO77" s="20" t="str">
        <f t="shared" si="13"/>
        <v>1</v>
      </c>
      <c r="AP77" s="20" t="str">
        <f t="shared" si="13"/>
        <v>1</v>
      </c>
      <c r="AQ77" s="24">
        <f t="shared" si="14"/>
        <v>4</v>
      </c>
      <c r="AR77" s="26"/>
      <c r="AS77" s="25" t="str">
        <f t="shared" si="15"/>
        <v>B-</v>
      </c>
      <c r="AT77" s="27"/>
      <c r="AU77" s="25" t="str">
        <f t="shared" si="16"/>
        <v>0 B-</v>
      </c>
      <c r="AV77" s="27"/>
      <c r="AW77" s="21" t="str">
        <f t="shared" si="17"/>
        <v>ไม่ผ่าน</v>
      </c>
      <c r="AX77" s="21"/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1.17</v>
      </c>
      <c r="J78" s="19">
        <v>1.04</v>
      </c>
      <c r="K78" s="19">
        <v>0.8</v>
      </c>
      <c r="L78" s="19">
        <v>14613025.289999999</v>
      </c>
      <c r="M78" s="19">
        <v>16761012.300000001</v>
      </c>
      <c r="N78" s="23">
        <v>1</v>
      </c>
      <c r="O78" s="18">
        <v>12827343.800000001</v>
      </c>
      <c r="P78" s="19">
        <v>-17126123.09</v>
      </c>
      <c r="Q78" s="28">
        <v>12</v>
      </c>
      <c r="R78" s="10">
        <f>VLOOKUP($H78,'ค่ากลางกลุ่ม '!$C$2:$Y$22,12,0)</f>
        <v>19</v>
      </c>
      <c r="S78" s="13"/>
      <c r="T78" s="10">
        <f>VLOOKUP($H78,'ค่ากลางกลุ่ม '!$C$2:$Y$22,13,0)</f>
        <v>9.7100000000000009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9.6199999999999992</v>
      </c>
      <c r="AB78" s="7">
        <v>6.31</v>
      </c>
      <c r="AC78" s="9">
        <v>229.48</v>
      </c>
      <c r="AD78" s="9">
        <v>43.42</v>
      </c>
      <c r="AE78" s="9">
        <v>48.27</v>
      </c>
      <c r="AF78" s="9">
        <v>88.63</v>
      </c>
      <c r="AG78" s="9">
        <v>54.48</v>
      </c>
      <c r="AH78" s="10" t="str">
        <f>IF(R78&lt;=$AA78,"1","0")</f>
        <v>0</v>
      </c>
      <c r="AI78" s="13"/>
      <c r="AJ78" s="10" t="str">
        <f t="shared" si="10"/>
        <v>0</v>
      </c>
      <c r="AK78" s="13"/>
      <c r="AL78" s="97">
        <f t="shared" si="11"/>
        <v>0</v>
      </c>
      <c r="AM78" s="20" t="str">
        <f t="shared" si="12"/>
        <v>1</v>
      </c>
      <c r="AN78" s="20" t="str">
        <f t="shared" si="13"/>
        <v>1</v>
      </c>
      <c r="AO78" s="20" t="str">
        <f t="shared" si="13"/>
        <v>1</v>
      </c>
      <c r="AP78" s="20" t="str">
        <f t="shared" si="13"/>
        <v>1</v>
      </c>
      <c r="AQ78" s="24">
        <f>AH78+AJ78+AL78+AM78+AN78+AO78+AP78</f>
        <v>4</v>
      </c>
      <c r="AR78" s="26"/>
      <c r="AS78" s="25" t="str">
        <f t="shared" si="15"/>
        <v>B-</v>
      </c>
      <c r="AT78" s="27"/>
      <c r="AU78" s="25" t="str">
        <f t="shared" si="16"/>
        <v>1 B-</v>
      </c>
      <c r="AV78" s="27"/>
      <c r="AW78" s="21" t="str">
        <f t="shared" si="17"/>
        <v>ไม่ผ่าน</v>
      </c>
      <c r="AX78" s="21"/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1.79</v>
      </c>
      <c r="J79" s="19">
        <v>1.56</v>
      </c>
      <c r="K79" s="19">
        <v>1.2</v>
      </c>
      <c r="L79" s="19">
        <v>12717400.699999999</v>
      </c>
      <c r="M79" s="19">
        <v>8974631.75</v>
      </c>
      <c r="N79" s="23">
        <v>0</v>
      </c>
      <c r="O79" s="18">
        <v>11388360.560000001</v>
      </c>
      <c r="P79" s="19">
        <v>3192522.15</v>
      </c>
      <c r="Q79" s="28">
        <v>5</v>
      </c>
      <c r="R79" s="10">
        <f>VLOOKUP($H79,'ค่ากลางกลุ่ม '!$C$2:$Y$22,12,0)</f>
        <v>22.88</v>
      </c>
      <c r="S79" s="13"/>
      <c r="T79" s="10">
        <f>VLOOKUP($H79,'ค่ากลางกลุ่ม '!$C$2:$Y$22,13,0)</f>
        <v>16.329999999999998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24.56</v>
      </c>
      <c r="AB79" s="7">
        <v>16.59</v>
      </c>
      <c r="AC79" s="9">
        <v>161.25</v>
      </c>
      <c r="AD79" s="9">
        <v>18.77</v>
      </c>
      <c r="AE79" s="9">
        <v>91.77</v>
      </c>
      <c r="AF79" s="9">
        <v>73.81</v>
      </c>
      <c r="AG79" s="9">
        <v>65.5</v>
      </c>
      <c r="AH79" s="10" t="str">
        <f t="shared" si="9"/>
        <v>1</v>
      </c>
      <c r="AI79" s="13"/>
      <c r="AJ79" s="10" t="str">
        <f t="shared" si="10"/>
        <v>1</v>
      </c>
      <c r="AK79" s="13"/>
      <c r="AL79" s="97">
        <f t="shared" si="11"/>
        <v>0</v>
      </c>
      <c r="AM79" s="20" t="str">
        <f t="shared" si="12"/>
        <v>1</v>
      </c>
      <c r="AN79" s="20" t="str">
        <f t="shared" si="13"/>
        <v>0</v>
      </c>
      <c r="AO79" s="20" t="str">
        <f t="shared" si="13"/>
        <v>1</v>
      </c>
      <c r="AP79" s="20" t="str">
        <f t="shared" si="13"/>
        <v>0</v>
      </c>
      <c r="AQ79" s="24">
        <f t="shared" si="14"/>
        <v>4</v>
      </c>
      <c r="AR79" s="26"/>
      <c r="AS79" s="25" t="str">
        <f t="shared" si="15"/>
        <v>B-</v>
      </c>
      <c r="AT79" s="27"/>
      <c r="AU79" s="25" t="str">
        <f t="shared" si="16"/>
        <v>0 B-</v>
      </c>
      <c r="AV79" s="27"/>
      <c r="AW79" s="21" t="str">
        <f t="shared" si="17"/>
        <v>ไม่ผ่าน</v>
      </c>
      <c r="AX79" s="21"/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2.0699999999999998</v>
      </c>
      <c r="J80" s="19">
        <v>1.85</v>
      </c>
      <c r="K80" s="19">
        <v>1.54</v>
      </c>
      <c r="L80" s="19">
        <v>16912739.129999999</v>
      </c>
      <c r="M80" s="19">
        <v>16561219.74</v>
      </c>
      <c r="N80" s="23">
        <v>0</v>
      </c>
      <c r="O80" s="18">
        <v>19606936.449999999</v>
      </c>
      <c r="P80" s="19">
        <v>8514071.8599999994</v>
      </c>
      <c r="Q80" s="28">
        <v>6</v>
      </c>
      <c r="R80" s="10">
        <f>VLOOKUP($H80,'ค่ากลางกลุ่ม '!$C$2:$Y$22,12,0)</f>
        <v>23.77</v>
      </c>
      <c r="S80" s="13"/>
      <c r="T80" s="10">
        <f>VLOOKUP($H80,'ค่ากลางกลุ่ม '!$C$2:$Y$22,13,0)</f>
        <v>16.13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36.21</v>
      </c>
      <c r="AB80" s="7">
        <v>24.72</v>
      </c>
      <c r="AC80" s="9">
        <v>270.89</v>
      </c>
      <c r="AD80" s="9">
        <v>28.07</v>
      </c>
      <c r="AE80" s="9">
        <v>52.95</v>
      </c>
      <c r="AF80" s="9">
        <v>92.08</v>
      </c>
      <c r="AG80" s="9">
        <v>60.09</v>
      </c>
      <c r="AH80" s="10" t="str">
        <f t="shared" si="9"/>
        <v>1</v>
      </c>
      <c r="AI80" s="13"/>
      <c r="AJ80" s="10" t="str">
        <f t="shared" si="10"/>
        <v>1</v>
      </c>
      <c r="AK80" s="13"/>
      <c r="AL80" s="97">
        <f t="shared" si="11"/>
        <v>0</v>
      </c>
      <c r="AM80" s="20" t="str">
        <f t="shared" si="12"/>
        <v>1</v>
      </c>
      <c r="AN80" s="20" t="str">
        <f t="shared" si="13"/>
        <v>1</v>
      </c>
      <c r="AO80" s="20" t="str">
        <f t="shared" si="13"/>
        <v>0</v>
      </c>
      <c r="AP80" s="20" t="str">
        <f t="shared" si="13"/>
        <v>0</v>
      </c>
      <c r="AQ80" s="24">
        <f t="shared" si="14"/>
        <v>4</v>
      </c>
      <c r="AR80" s="26"/>
      <c r="AS80" s="25" t="str">
        <f t="shared" si="15"/>
        <v>B-</v>
      </c>
      <c r="AT80" s="27"/>
      <c r="AU80" s="25" t="str">
        <f t="shared" si="16"/>
        <v>0 B-</v>
      </c>
      <c r="AV80" s="27"/>
      <c r="AW80" s="21" t="str">
        <f t="shared" si="17"/>
        <v>ไม่ผ่าน</v>
      </c>
      <c r="AX80" s="21"/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2.42</v>
      </c>
      <c r="J81" s="19">
        <v>2.23</v>
      </c>
      <c r="K81" s="19">
        <v>2.0099999999999998</v>
      </c>
      <c r="L81" s="19">
        <v>32288880.050000001</v>
      </c>
      <c r="M81" s="19">
        <v>19025600.719999999</v>
      </c>
      <c r="N81" s="23">
        <v>0</v>
      </c>
      <c r="O81" s="18">
        <v>19261813.48</v>
      </c>
      <c r="P81" s="19">
        <v>22977189.239999998</v>
      </c>
      <c r="Q81" s="28">
        <v>6</v>
      </c>
      <c r="R81" s="10">
        <f>VLOOKUP($H81,'ค่ากลางกลุ่ม '!$C$2:$Y$22,12,0)</f>
        <v>23.77</v>
      </c>
      <c r="S81" s="13"/>
      <c r="T81" s="10">
        <f>VLOOKUP($H81,'ค่ากลางกลุ่ม '!$C$2:$Y$22,13,0)</f>
        <v>16.13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31.21</v>
      </c>
      <c r="AB81" s="7">
        <v>25.17</v>
      </c>
      <c r="AC81" s="9">
        <v>103.53</v>
      </c>
      <c r="AD81" s="9">
        <v>13.34</v>
      </c>
      <c r="AE81" s="9">
        <v>52.79</v>
      </c>
      <c r="AF81" s="9">
        <v>95.51</v>
      </c>
      <c r="AG81" s="9">
        <v>60.76</v>
      </c>
      <c r="AH81" s="10" t="str">
        <f t="shared" si="9"/>
        <v>1</v>
      </c>
      <c r="AI81" s="13"/>
      <c r="AJ81" s="10" t="str">
        <f t="shared" si="10"/>
        <v>1</v>
      </c>
      <c r="AK81" s="13"/>
      <c r="AL81" s="97">
        <f t="shared" si="11"/>
        <v>0</v>
      </c>
      <c r="AM81" s="20" t="str">
        <f t="shared" si="12"/>
        <v>1</v>
      </c>
      <c r="AN81" s="20" t="str">
        <f t="shared" si="13"/>
        <v>1</v>
      </c>
      <c r="AO81" s="20" t="str">
        <f t="shared" si="13"/>
        <v>0</v>
      </c>
      <c r="AP81" s="20" t="str">
        <f t="shared" si="13"/>
        <v>0</v>
      </c>
      <c r="AQ81" s="24">
        <f t="shared" si="14"/>
        <v>4</v>
      </c>
      <c r="AR81" s="26"/>
      <c r="AS81" s="25" t="str">
        <f t="shared" si="15"/>
        <v>B-</v>
      </c>
      <c r="AT81" s="27"/>
      <c r="AU81" s="25" t="str">
        <f t="shared" si="16"/>
        <v>0 B-</v>
      </c>
      <c r="AV81" s="27"/>
      <c r="AW81" s="21" t="str">
        <f t="shared" si="17"/>
        <v>ไม่ผ่าน</v>
      </c>
      <c r="AX81" s="21"/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1.8</v>
      </c>
      <c r="J82" s="19">
        <v>1.58</v>
      </c>
      <c r="K82" s="19">
        <v>1.1200000000000001</v>
      </c>
      <c r="L82" s="19">
        <v>26870533.719999999</v>
      </c>
      <c r="M82" s="19">
        <v>25747470.370000001</v>
      </c>
      <c r="N82" s="23">
        <v>0</v>
      </c>
      <c r="O82" s="18">
        <v>25716392.34</v>
      </c>
      <c r="P82" s="19">
        <v>4033319.59</v>
      </c>
      <c r="Q82" s="28">
        <v>6</v>
      </c>
      <c r="R82" s="10">
        <f>VLOOKUP($H82,'ค่ากลางกลุ่ม '!$C$2:$Y$22,12,0)</f>
        <v>23.77</v>
      </c>
      <c r="S82" s="13"/>
      <c r="T82" s="10">
        <f>VLOOKUP($H82,'ค่ากลางกลุ่ม '!$C$2:$Y$22,13,0)</f>
        <v>16.13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30.87</v>
      </c>
      <c r="AB82" s="7">
        <v>23.96</v>
      </c>
      <c r="AC82" s="9">
        <v>362.97</v>
      </c>
      <c r="AD82" s="9">
        <v>50.44</v>
      </c>
      <c r="AE82" s="9">
        <v>72.69</v>
      </c>
      <c r="AF82" s="9">
        <v>109.24</v>
      </c>
      <c r="AG82" s="9">
        <v>64.69</v>
      </c>
      <c r="AH82" s="10" t="str">
        <f t="shared" si="9"/>
        <v>1</v>
      </c>
      <c r="AI82" s="13"/>
      <c r="AJ82" s="10" t="str">
        <f t="shared" si="10"/>
        <v>1</v>
      </c>
      <c r="AK82" s="13"/>
      <c r="AL82" s="97">
        <f t="shared" si="11"/>
        <v>0</v>
      </c>
      <c r="AM82" s="20" t="str">
        <f t="shared" si="12"/>
        <v>1</v>
      </c>
      <c r="AN82" s="20" t="str">
        <f t="shared" si="13"/>
        <v>0</v>
      </c>
      <c r="AO82" s="20" t="str">
        <f t="shared" si="13"/>
        <v>0</v>
      </c>
      <c r="AP82" s="20" t="str">
        <f t="shared" si="13"/>
        <v>0</v>
      </c>
      <c r="AQ82" s="24">
        <f t="shared" si="14"/>
        <v>3</v>
      </c>
      <c r="AR82" s="26"/>
      <c r="AS82" s="25" t="str">
        <f t="shared" si="15"/>
        <v>C</v>
      </c>
      <c r="AT82" s="27"/>
      <c r="AU82" s="25" t="str">
        <f t="shared" si="16"/>
        <v>0 C</v>
      </c>
      <c r="AV82" s="27"/>
      <c r="AW82" s="21" t="str">
        <f t="shared" si="17"/>
        <v>ไม่ผ่าน</v>
      </c>
      <c r="AX82" s="21"/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1.47</v>
      </c>
      <c r="J83" s="19">
        <v>1.28</v>
      </c>
      <c r="K83" s="19">
        <v>0.86</v>
      </c>
      <c r="L83" s="19">
        <v>29989109.300000001</v>
      </c>
      <c r="M83" s="19">
        <v>11780528.630000001</v>
      </c>
      <c r="N83" s="23">
        <v>1</v>
      </c>
      <c r="O83" s="18">
        <v>12534689.800000001</v>
      </c>
      <c r="P83" s="19">
        <v>-8742934.5199999996</v>
      </c>
      <c r="Q83" s="28">
        <v>13</v>
      </c>
      <c r="R83" s="10">
        <f>VLOOKUP($H83,'ค่ากลางกลุ่ม '!$C$2:$Y$22,12,0)</f>
        <v>19.329999999999998</v>
      </c>
      <c r="S83" s="13"/>
      <c r="T83" s="10">
        <f>VLOOKUP($H83,'ค่ากลางกลุ่ม '!$C$2:$Y$22,13,0)</f>
        <v>9.0399999999999991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9.42</v>
      </c>
      <c r="AB83" s="7">
        <v>4.33</v>
      </c>
      <c r="AC83" s="9">
        <v>140.32</v>
      </c>
      <c r="AD83" s="9">
        <v>47.01</v>
      </c>
      <c r="AE83" s="9">
        <v>52.14</v>
      </c>
      <c r="AF83" s="9">
        <v>82</v>
      </c>
      <c r="AG83" s="9">
        <v>59.71</v>
      </c>
      <c r="AH83" s="10" t="str">
        <f t="shared" si="9"/>
        <v>0</v>
      </c>
      <c r="AI83" s="13"/>
      <c r="AJ83" s="10" t="str">
        <f t="shared" si="10"/>
        <v>0</v>
      </c>
      <c r="AK83" s="13"/>
      <c r="AL83" s="97">
        <f t="shared" si="11"/>
        <v>0</v>
      </c>
      <c r="AM83" s="20" t="str">
        <f t="shared" si="12"/>
        <v>1</v>
      </c>
      <c r="AN83" s="20" t="str">
        <f t="shared" si="13"/>
        <v>1</v>
      </c>
      <c r="AO83" s="20" t="str">
        <f t="shared" si="13"/>
        <v>1</v>
      </c>
      <c r="AP83" s="20" t="str">
        <f t="shared" si="13"/>
        <v>1</v>
      </c>
      <c r="AQ83" s="24">
        <f t="shared" si="14"/>
        <v>4</v>
      </c>
      <c r="AR83" s="26"/>
      <c r="AS83" s="25" t="str">
        <f t="shared" si="15"/>
        <v>B-</v>
      </c>
      <c r="AT83" s="27"/>
      <c r="AU83" s="25" t="str">
        <f t="shared" si="16"/>
        <v>1 B-</v>
      </c>
      <c r="AV83" s="27"/>
      <c r="AW83" s="21" t="str">
        <f t="shared" si="17"/>
        <v>ไม่ผ่าน</v>
      </c>
      <c r="AX83" s="21"/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2.41</v>
      </c>
      <c r="J84" s="19">
        <v>2.23</v>
      </c>
      <c r="K84" s="19">
        <v>1.91</v>
      </c>
      <c r="L84" s="19">
        <v>44577919.75</v>
      </c>
      <c r="M84" s="19">
        <v>25577588.530000001</v>
      </c>
      <c r="N84" s="23">
        <v>0</v>
      </c>
      <c r="O84" s="18">
        <v>24514630.579999998</v>
      </c>
      <c r="P84" s="19">
        <v>28856953.68</v>
      </c>
      <c r="Q84" s="28">
        <v>9</v>
      </c>
      <c r="R84" s="10">
        <f>VLOOKUP($H84,'ค่ากลางกลุ่ม '!$C$2:$Y$22,12,0)</f>
        <v>20.89</v>
      </c>
      <c r="S84" s="13"/>
      <c r="T84" s="10">
        <f>VLOOKUP($H84,'ค่ากลางกลุ่ม '!$C$2:$Y$22,13,0)</f>
        <v>12.54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29.34</v>
      </c>
      <c r="AB84" s="7">
        <v>21.21</v>
      </c>
      <c r="AC84" s="9">
        <v>246.28</v>
      </c>
      <c r="AD84" s="9">
        <v>40</v>
      </c>
      <c r="AE84" s="9">
        <v>48.77</v>
      </c>
      <c r="AF84" s="9">
        <v>109.63</v>
      </c>
      <c r="AG84" s="9">
        <v>67.59</v>
      </c>
      <c r="AH84" s="10" t="str">
        <f t="shared" si="9"/>
        <v>1</v>
      </c>
      <c r="AI84" s="13"/>
      <c r="AJ84" s="10" t="str">
        <f t="shared" si="10"/>
        <v>1</v>
      </c>
      <c r="AK84" s="13"/>
      <c r="AL84" s="97">
        <f t="shared" si="11"/>
        <v>0</v>
      </c>
      <c r="AM84" s="20" t="str">
        <f t="shared" si="12"/>
        <v>1</v>
      </c>
      <c r="AN84" s="20" t="str">
        <f t="shared" si="13"/>
        <v>1</v>
      </c>
      <c r="AO84" s="20" t="str">
        <f t="shared" si="13"/>
        <v>0</v>
      </c>
      <c r="AP84" s="20" t="str">
        <f t="shared" si="13"/>
        <v>0</v>
      </c>
      <c r="AQ84" s="24">
        <f t="shared" si="14"/>
        <v>4</v>
      </c>
      <c r="AR84" s="26"/>
      <c r="AS84" s="25" t="str">
        <f t="shared" si="15"/>
        <v>B-</v>
      </c>
      <c r="AT84" s="27"/>
      <c r="AU84" s="25" t="str">
        <f t="shared" si="16"/>
        <v>0 B-</v>
      </c>
      <c r="AV84" s="27"/>
      <c r="AW84" s="21" t="str">
        <f t="shared" si="17"/>
        <v>ไม่ผ่าน</v>
      </c>
      <c r="AX84" s="21"/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2.21</v>
      </c>
      <c r="J85" s="19">
        <v>2.0299999999999998</v>
      </c>
      <c r="K85" s="19">
        <v>1.73</v>
      </c>
      <c r="L85" s="19">
        <v>60230417.350000001</v>
      </c>
      <c r="M85" s="19">
        <v>53261658.5</v>
      </c>
      <c r="N85" s="23">
        <v>0</v>
      </c>
      <c r="O85" s="18">
        <v>23266029.440000001</v>
      </c>
      <c r="P85" s="19">
        <v>36381085.259999998</v>
      </c>
      <c r="Q85" s="28">
        <v>10</v>
      </c>
      <c r="R85" s="10">
        <f>VLOOKUP($H85,'ค่ากลางกลุ่ม '!$C$2:$Y$22,12,0)</f>
        <v>20.440000000000001</v>
      </c>
      <c r="S85" s="13"/>
      <c r="T85" s="10">
        <f>VLOOKUP($H85,'ค่ากลางกลุ่ม '!$C$2:$Y$22,13,0)</f>
        <v>13.36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18.91</v>
      </c>
      <c r="AB85" s="7">
        <v>19.649999999999999</v>
      </c>
      <c r="AC85" s="9">
        <v>112.08</v>
      </c>
      <c r="AD85" s="9">
        <v>31.09</v>
      </c>
      <c r="AE85" s="9">
        <v>48.77</v>
      </c>
      <c r="AF85" s="9">
        <v>98.43</v>
      </c>
      <c r="AG85" s="9">
        <v>69.78</v>
      </c>
      <c r="AH85" s="10" t="str">
        <f t="shared" si="9"/>
        <v>0</v>
      </c>
      <c r="AI85" s="13"/>
      <c r="AJ85" s="10" t="str">
        <f t="shared" si="10"/>
        <v>1</v>
      </c>
      <c r="AK85" s="13"/>
      <c r="AL85" s="97">
        <f t="shared" si="11"/>
        <v>0</v>
      </c>
      <c r="AM85" s="20" t="str">
        <f t="shared" si="12"/>
        <v>1</v>
      </c>
      <c r="AN85" s="20" t="str">
        <f t="shared" si="13"/>
        <v>1</v>
      </c>
      <c r="AO85" s="20" t="str">
        <f t="shared" si="13"/>
        <v>0</v>
      </c>
      <c r="AP85" s="20" t="str">
        <f t="shared" si="13"/>
        <v>0</v>
      </c>
      <c r="AQ85" s="24">
        <f t="shared" si="14"/>
        <v>3</v>
      </c>
      <c r="AR85" s="26"/>
      <c r="AS85" s="25" t="str">
        <f t="shared" si="15"/>
        <v>C</v>
      </c>
      <c r="AT85" s="27"/>
      <c r="AU85" s="25" t="str">
        <f t="shared" si="16"/>
        <v>0 C</v>
      </c>
      <c r="AV85" s="27"/>
      <c r="AW85" s="21" t="str">
        <f t="shared" si="17"/>
        <v>ไม่ผ่าน</v>
      </c>
      <c r="AX85" s="21"/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1.76</v>
      </c>
      <c r="J86" s="19">
        <v>1.62</v>
      </c>
      <c r="K86" s="19">
        <v>1.48</v>
      </c>
      <c r="L86" s="19">
        <v>16689135.949999999</v>
      </c>
      <c r="M86" s="19">
        <v>7510005.6699999999</v>
      </c>
      <c r="N86" s="23">
        <v>0</v>
      </c>
      <c r="O86" s="18">
        <v>8379925.71</v>
      </c>
      <c r="P86" s="19">
        <v>10510360.449999999</v>
      </c>
      <c r="Q86" s="28">
        <v>5</v>
      </c>
      <c r="R86" s="10">
        <f>VLOOKUP($H86,'ค่ากลางกลุ่ม '!$C$2:$Y$22,12,0)</f>
        <v>22.88</v>
      </c>
      <c r="S86" s="13"/>
      <c r="T86" s="10">
        <f>VLOOKUP($H86,'ค่ากลางกลุ่ม '!$C$2:$Y$22,13,0)</f>
        <v>16.329999999999998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20.23</v>
      </c>
      <c r="AB86" s="7">
        <v>15.31</v>
      </c>
      <c r="AC86" s="9">
        <v>237.23</v>
      </c>
      <c r="AD86" s="9">
        <v>12.63</v>
      </c>
      <c r="AE86" s="9">
        <v>43.32</v>
      </c>
      <c r="AF86" s="9">
        <v>87.61</v>
      </c>
      <c r="AG86" s="9">
        <v>100.92</v>
      </c>
      <c r="AH86" s="10" t="str">
        <f t="shared" si="9"/>
        <v>0</v>
      </c>
      <c r="AI86" s="13"/>
      <c r="AJ86" s="10" t="str">
        <f t="shared" si="10"/>
        <v>0</v>
      </c>
      <c r="AK86" s="13"/>
      <c r="AL86" s="97">
        <f t="shared" si="11"/>
        <v>0</v>
      </c>
      <c r="AM86" s="20" t="str">
        <f t="shared" si="12"/>
        <v>1</v>
      </c>
      <c r="AN86" s="20" t="str">
        <f t="shared" si="13"/>
        <v>1</v>
      </c>
      <c r="AO86" s="20" t="str">
        <f t="shared" si="13"/>
        <v>1</v>
      </c>
      <c r="AP86" s="20" t="str">
        <f t="shared" si="13"/>
        <v>0</v>
      </c>
      <c r="AQ86" s="24">
        <f t="shared" si="14"/>
        <v>3</v>
      </c>
      <c r="AR86" s="26"/>
      <c r="AS86" s="25" t="str">
        <f t="shared" si="15"/>
        <v>C</v>
      </c>
      <c r="AT86" s="27"/>
      <c r="AU86" s="25" t="str">
        <f t="shared" si="16"/>
        <v>0 C</v>
      </c>
      <c r="AV86" s="27"/>
      <c r="AW86" s="21" t="str">
        <f t="shared" si="17"/>
        <v>ไม่ผ่าน</v>
      </c>
      <c r="AX86" s="21"/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1.54</v>
      </c>
      <c r="J87" s="19">
        <v>1.39</v>
      </c>
      <c r="K87" s="19">
        <v>1.24</v>
      </c>
      <c r="L87" s="19">
        <v>12745933.890000001</v>
      </c>
      <c r="M87" s="19">
        <v>5916400</v>
      </c>
      <c r="N87" s="23">
        <v>0</v>
      </c>
      <c r="O87" s="18">
        <v>3676405.83</v>
      </c>
      <c r="P87" s="19">
        <v>5613413.54</v>
      </c>
      <c r="Q87" s="28">
        <v>5</v>
      </c>
      <c r="R87" s="10">
        <f>VLOOKUP($H87,'ค่ากลางกลุ่ม '!$C$2:$Y$22,12,0)</f>
        <v>22.88</v>
      </c>
      <c r="S87" s="13"/>
      <c r="T87" s="10">
        <f>VLOOKUP($H87,'ค่ากลางกลุ่ม '!$C$2:$Y$22,13,0)</f>
        <v>16.329999999999998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10.57</v>
      </c>
      <c r="AB87" s="7">
        <v>10.37</v>
      </c>
      <c r="AC87" s="9">
        <v>458.88</v>
      </c>
      <c r="AD87" s="9">
        <v>25.11</v>
      </c>
      <c r="AE87" s="9">
        <v>41.23</v>
      </c>
      <c r="AF87" s="9">
        <v>89.32</v>
      </c>
      <c r="AG87" s="9">
        <v>100.51</v>
      </c>
      <c r="AH87" s="10" t="str">
        <f t="shared" si="9"/>
        <v>0</v>
      </c>
      <c r="AI87" s="13"/>
      <c r="AJ87" s="10" t="str">
        <f t="shared" si="10"/>
        <v>0</v>
      </c>
      <c r="AK87" s="13"/>
      <c r="AL87" s="97">
        <f t="shared" si="11"/>
        <v>0</v>
      </c>
      <c r="AM87" s="20" t="str">
        <f t="shared" si="12"/>
        <v>1</v>
      </c>
      <c r="AN87" s="20" t="str">
        <f t="shared" si="13"/>
        <v>1</v>
      </c>
      <c r="AO87" s="20" t="str">
        <f t="shared" si="13"/>
        <v>1</v>
      </c>
      <c r="AP87" s="20" t="str">
        <f t="shared" si="13"/>
        <v>0</v>
      </c>
      <c r="AQ87" s="24">
        <f t="shared" si="14"/>
        <v>3</v>
      </c>
      <c r="AR87" s="26"/>
      <c r="AS87" s="25" t="str">
        <f t="shared" si="15"/>
        <v>C</v>
      </c>
      <c r="AT87" s="27"/>
      <c r="AU87" s="25" t="str">
        <f t="shared" si="16"/>
        <v>0 C</v>
      </c>
      <c r="AV87" s="27"/>
      <c r="AW87" s="21" t="str">
        <f t="shared" si="17"/>
        <v>ไม่ผ่าน</v>
      </c>
      <c r="AX87" s="21"/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1.1299999999999999</v>
      </c>
      <c r="J88" s="19">
        <v>1.03</v>
      </c>
      <c r="K88" s="19">
        <v>0.93</v>
      </c>
      <c r="L88" s="19">
        <v>3774087.73</v>
      </c>
      <c r="M88" s="19">
        <v>2882573.78</v>
      </c>
      <c r="N88" s="23">
        <v>1</v>
      </c>
      <c r="O88" s="18">
        <v>4595563.82</v>
      </c>
      <c r="P88" s="19">
        <v>-2065802.66</v>
      </c>
      <c r="Q88" s="28">
        <v>5</v>
      </c>
      <c r="R88" s="10">
        <f>VLOOKUP($H88,'ค่ากลางกลุ่ม '!$C$2:$Y$22,12,0)</f>
        <v>22.88</v>
      </c>
      <c r="S88" s="13"/>
      <c r="T88" s="10">
        <f>VLOOKUP($H88,'ค่ากลางกลุ่ม '!$C$2:$Y$22,13,0)</f>
        <v>16.329999999999998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13.64</v>
      </c>
      <c r="AB88" s="7">
        <v>4.6100000000000003</v>
      </c>
      <c r="AC88" s="9">
        <v>364.42</v>
      </c>
      <c r="AD88" s="9">
        <v>23.18</v>
      </c>
      <c r="AE88" s="9">
        <v>100.54</v>
      </c>
      <c r="AF88" s="9">
        <v>92.44</v>
      </c>
      <c r="AG88" s="9">
        <v>73.66</v>
      </c>
      <c r="AH88" s="10" t="str">
        <f t="shared" si="9"/>
        <v>0</v>
      </c>
      <c r="AI88" s="13"/>
      <c r="AJ88" s="10" t="str">
        <f t="shared" si="10"/>
        <v>0</v>
      </c>
      <c r="AK88" s="13"/>
      <c r="AL88" s="97">
        <f t="shared" si="11"/>
        <v>0</v>
      </c>
      <c r="AM88" s="20" t="str">
        <f t="shared" si="12"/>
        <v>1</v>
      </c>
      <c r="AN88" s="20" t="str">
        <f t="shared" si="13"/>
        <v>0</v>
      </c>
      <c r="AO88" s="20" t="str">
        <f t="shared" si="13"/>
        <v>0</v>
      </c>
      <c r="AP88" s="20" t="str">
        <f t="shared" si="13"/>
        <v>0</v>
      </c>
      <c r="AQ88" s="24">
        <f t="shared" si="14"/>
        <v>1</v>
      </c>
      <c r="AR88" s="26"/>
      <c r="AS88" s="25" t="str">
        <f t="shared" si="15"/>
        <v>D</v>
      </c>
      <c r="AT88" s="27"/>
      <c r="AU88" s="25" t="str">
        <f t="shared" si="16"/>
        <v>1 D</v>
      </c>
      <c r="AV88" s="27"/>
      <c r="AW88" s="21" t="str">
        <f t="shared" si="17"/>
        <v>ไม่ผ่าน</v>
      </c>
      <c r="AX88" s="21"/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1.66</v>
      </c>
      <c r="J89" s="19">
        <v>1.44</v>
      </c>
      <c r="K89" s="19">
        <v>1.17</v>
      </c>
      <c r="L89" s="19">
        <v>11062419.619999999</v>
      </c>
      <c r="M89" s="19">
        <v>5238196.34</v>
      </c>
      <c r="N89" s="23">
        <v>0</v>
      </c>
      <c r="O89" s="18">
        <v>6831866.1399999997</v>
      </c>
      <c r="P89" s="19">
        <v>2884489.4</v>
      </c>
      <c r="Q89" s="28">
        <v>5</v>
      </c>
      <c r="R89" s="10">
        <f>VLOOKUP($H89,'ค่ากลางกลุ่ม '!$C$2:$Y$22,12,0)</f>
        <v>22.88</v>
      </c>
      <c r="S89" s="13"/>
      <c r="T89" s="10">
        <f>VLOOKUP($H89,'ค่ากลางกลุ่ม '!$C$2:$Y$22,13,0)</f>
        <v>16.329999999999998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17.600000000000001</v>
      </c>
      <c r="AB89" s="7">
        <v>12.56</v>
      </c>
      <c r="AC89" s="9">
        <v>178.7</v>
      </c>
      <c r="AD89" s="9">
        <v>36.450000000000003</v>
      </c>
      <c r="AE89" s="9">
        <v>74.459999999999994</v>
      </c>
      <c r="AF89" s="9">
        <v>95.5</v>
      </c>
      <c r="AG89" s="9">
        <v>96.3</v>
      </c>
      <c r="AH89" s="10" t="str">
        <f t="shared" si="9"/>
        <v>0</v>
      </c>
      <c r="AI89" s="13"/>
      <c r="AJ89" s="10" t="str">
        <f t="shared" si="10"/>
        <v>0</v>
      </c>
      <c r="AK89" s="13"/>
      <c r="AL89" s="97">
        <f t="shared" si="11"/>
        <v>0</v>
      </c>
      <c r="AM89" s="20" t="str">
        <f t="shared" si="12"/>
        <v>1</v>
      </c>
      <c r="AN89" s="20" t="str">
        <f t="shared" si="13"/>
        <v>0</v>
      </c>
      <c r="AO89" s="20" t="str">
        <f t="shared" si="13"/>
        <v>0</v>
      </c>
      <c r="AP89" s="20" t="str">
        <f t="shared" si="13"/>
        <v>0</v>
      </c>
      <c r="AQ89" s="24">
        <f t="shared" si="14"/>
        <v>1</v>
      </c>
      <c r="AR89" s="26"/>
      <c r="AS89" s="25" t="str">
        <f t="shared" si="15"/>
        <v>D</v>
      </c>
      <c r="AT89" s="27"/>
      <c r="AU89" s="25" t="str">
        <f t="shared" si="16"/>
        <v>0 D</v>
      </c>
      <c r="AV89" s="27"/>
      <c r="AW89" s="21" t="str">
        <f t="shared" si="17"/>
        <v>ไม่ผ่าน</v>
      </c>
      <c r="AX89" s="21"/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1.47</v>
      </c>
      <c r="J90" s="19">
        <v>1.26</v>
      </c>
      <c r="K90" s="19">
        <v>0.94</v>
      </c>
      <c r="L90" s="19">
        <v>32904219.93</v>
      </c>
      <c r="M90" s="19">
        <v>26206491.649999999</v>
      </c>
      <c r="N90" s="23">
        <v>1</v>
      </c>
      <c r="O90" s="18">
        <v>30082234.59</v>
      </c>
      <c r="P90" s="19">
        <v>-4334360.66</v>
      </c>
      <c r="Q90" s="28">
        <v>10</v>
      </c>
      <c r="R90" s="10">
        <f>VLOOKUP($H90,'ค่ากลางกลุ่ม '!$C$2:$Y$22,12,0)</f>
        <v>20.440000000000001</v>
      </c>
      <c r="S90" s="13"/>
      <c r="T90" s="10">
        <f>VLOOKUP($H90,'ค่ากลางกลุ่ม '!$C$2:$Y$22,13,0)</f>
        <v>13.36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16.37</v>
      </c>
      <c r="AB90" s="7">
        <v>10.76</v>
      </c>
      <c r="AC90" s="9">
        <v>157</v>
      </c>
      <c r="AD90" s="9">
        <v>25.33</v>
      </c>
      <c r="AE90" s="9">
        <v>52.28</v>
      </c>
      <c r="AF90" s="9">
        <v>99.86</v>
      </c>
      <c r="AG90" s="9">
        <v>49.17</v>
      </c>
      <c r="AH90" s="10" t="str">
        <f t="shared" si="9"/>
        <v>0</v>
      </c>
      <c r="AI90" s="13"/>
      <c r="AJ90" s="10" t="str">
        <f t="shared" si="10"/>
        <v>0</v>
      </c>
      <c r="AK90" s="13"/>
      <c r="AL90" s="97">
        <f t="shared" si="11"/>
        <v>0</v>
      </c>
      <c r="AM90" s="20" t="str">
        <f t="shared" si="12"/>
        <v>1</v>
      </c>
      <c r="AN90" s="20" t="str">
        <f t="shared" si="13"/>
        <v>1</v>
      </c>
      <c r="AO90" s="20" t="str">
        <f t="shared" si="13"/>
        <v>0</v>
      </c>
      <c r="AP90" s="20" t="str">
        <f t="shared" si="13"/>
        <v>1</v>
      </c>
      <c r="AQ90" s="24">
        <f t="shared" si="14"/>
        <v>3</v>
      </c>
      <c r="AR90" s="26"/>
      <c r="AS90" s="25" t="str">
        <f t="shared" si="15"/>
        <v>C</v>
      </c>
      <c r="AT90" s="27"/>
      <c r="AU90" s="25" t="str">
        <f t="shared" si="16"/>
        <v>1 C</v>
      </c>
      <c r="AV90" s="27"/>
      <c r="AW90" s="21" t="str">
        <f t="shared" si="17"/>
        <v>ไม่ผ่าน</v>
      </c>
      <c r="AX90" s="21"/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1.77</v>
      </c>
      <c r="J91" s="19">
        <v>1.57</v>
      </c>
      <c r="K91" s="19">
        <v>1.21</v>
      </c>
      <c r="L91" s="19">
        <v>8721834.4499999993</v>
      </c>
      <c r="M91" s="19">
        <v>13895623.060000001</v>
      </c>
      <c r="N91" s="23">
        <v>0</v>
      </c>
      <c r="O91" s="18">
        <v>8643236.5700000003</v>
      </c>
      <c r="P91" s="19">
        <v>2354548.54</v>
      </c>
      <c r="Q91" s="28">
        <v>3</v>
      </c>
      <c r="R91" s="10">
        <f>VLOOKUP($H91,'ค่ากลางกลุ่ม '!$C$2:$Y$22,12,0)</f>
        <v>34.200000000000003</v>
      </c>
      <c r="S91" s="13"/>
      <c r="T91" s="10">
        <f>VLOOKUP($H91,'ค่ากลางกลุ่ม '!$C$2:$Y$22,13,0)</f>
        <v>14.82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27.31</v>
      </c>
      <c r="AB91" s="7">
        <v>17.87</v>
      </c>
      <c r="AC91" s="9">
        <v>169.51</v>
      </c>
      <c r="AD91" s="9">
        <v>30.25</v>
      </c>
      <c r="AE91" s="9">
        <v>163.44</v>
      </c>
      <c r="AF91" s="9">
        <v>101.21</v>
      </c>
      <c r="AG91" s="9">
        <v>93.06</v>
      </c>
      <c r="AH91" s="10" t="str">
        <f t="shared" si="9"/>
        <v>0</v>
      </c>
      <c r="AI91" s="13"/>
      <c r="AJ91" s="10" t="str">
        <f t="shared" si="10"/>
        <v>1</v>
      </c>
      <c r="AK91" s="13"/>
      <c r="AL91" s="97">
        <f t="shared" si="11"/>
        <v>0</v>
      </c>
      <c r="AM91" s="20" t="str">
        <f t="shared" si="12"/>
        <v>1</v>
      </c>
      <c r="AN91" s="20" t="str">
        <f t="shared" si="13"/>
        <v>0</v>
      </c>
      <c r="AO91" s="20" t="str">
        <f t="shared" si="13"/>
        <v>0</v>
      </c>
      <c r="AP91" s="20" t="str">
        <f t="shared" si="13"/>
        <v>0</v>
      </c>
      <c r="AQ91" s="24">
        <f t="shared" si="14"/>
        <v>2</v>
      </c>
      <c r="AR91" s="26"/>
      <c r="AS91" s="25" t="str">
        <f t="shared" si="15"/>
        <v>C-</v>
      </c>
      <c r="AT91" s="27"/>
      <c r="AU91" s="25" t="str">
        <f t="shared" si="16"/>
        <v>0 C-</v>
      </c>
      <c r="AV91" s="27"/>
      <c r="AW91" s="21" t="str">
        <f t="shared" si="17"/>
        <v>ไม่ผ่าน</v>
      </c>
      <c r="AX91" s="21"/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2.42</v>
      </c>
      <c r="J92" s="19">
        <v>2.1800000000000002</v>
      </c>
      <c r="K92" s="19">
        <v>1.96</v>
      </c>
      <c r="L92" s="19">
        <v>16213805.560000001</v>
      </c>
      <c r="M92" s="19">
        <v>10302837.970000001</v>
      </c>
      <c r="N92" s="23">
        <v>0</v>
      </c>
      <c r="O92" s="18">
        <v>10503259.41</v>
      </c>
      <c r="P92" s="19">
        <v>10949089.9</v>
      </c>
      <c r="Q92" s="28">
        <v>3</v>
      </c>
      <c r="R92" s="10">
        <f>VLOOKUP($H92,'ค่ากลางกลุ่ม '!$C$2:$Y$22,12,0)</f>
        <v>34.200000000000003</v>
      </c>
      <c r="S92" s="13"/>
      <c r="T92" s="10">
        <f>VLOOKUP($H92,'ค่ากลางกลุ่ม '!$C$2:$Y$22,13,0)</f>
        <v>14.82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36.01</v>
      </c>
      <c r="AB92" s="7">
        <v>13.84</v>
      </c>
      <c r="AC92" s="9">
        <v>122.73</v>
      </c>
      <c r="AD92" s="9">
        <v>20.28</v>
      </c>
      <c r="AE92" s="9">
        <v>54.98</v>
      </c>
      <c r="AF92" s="9">
        <v>95.18</v>
      </c>
      <c r="AG92" s="9">
        <v>101.14</v>
      </c>
      <c r="AH92" s="10" t="str">
        <f t="shared" si="9"/>
        <v>1</v>
      </c>
      <c r="AI92" s="13"/>
      <c r="AJ92" s="10" t="str">
        <f t="shared" si="10"/>
        <v>0</v>
      </c>
      <c r="AK92" s="13"/>
      <c r="AL92" s="97">
        <f t="shared" si="11"/>
        <v>0</v>
      </c>
      <c r="AM92" s="20" t="str">
        <f t="shared" si="12"/>
        <v>1</v>
      </c>
      <c r="AN92" s="20" t="str">
        <f t="shared" si="13"/>
        <v>1</v>
      </c>
      <c r="AO92" s="20" t="str">
        <f t="shared" si="13"/>
        <v>0</v>
      </c>
      <c r="AP92" s="20" t="str">
        <f t="shared" si="13"/>
        <v>0</v>
      </c>
      <c r="AQ92" s="24">
        <f t="shared" si="14"/>
        <v>3</v>
      </c>
      <c r="AR92" s="26"/>
      <c r="AS92" s="25" t="str">
        <f t="shared" si="15"/>
        <v>C</v>
      </c>
      <c r="AT92" s="27"/>
      <c r="AU92" s="25" t="str">
        <f t="shared" si="16"/>
        <v>0 C</v>
      </c>
      <c r="AV92" s="27"/>
      <c r="AW92" s="21" t="str">
        <f t="shared" si="17"/>
        <v>ไม่ผ่าน</v>
      </c>
      <c r="AX92" s="21"/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42</v>
      </c>
      <c r="AI93" s="29">
        <f t="shared" ref="AI93:AK93" si="18">COUNTIF(AI5:AI92,"1")</f>
        <v>0</v>
      </c>
      <c r="AJ93" s="29">
        <f t="shared" si="18"/>
        <v>45</v>
      </c>
      <c r="AK93" s="29">
        <f t="shared" si="18"/>
        <v>0</v>
      </c>
      <c r="AL93" s="29">
        <f>COUNTIF(AL5:AL92,"1")</f>
        <v>5</v>
      </c>
      <c r="AM93" s="29">
        <f t="shared" ref="AM93:AP93" si="19">COUNTIF(AM5:AM92,"1")</f>
        <v>67</v>
      </c>
      <c r="AN93" s="29">
        <f t="shared" si="19"/>
        <v>33</v>
      </c>
      <c r="AO93" s="29">
        <f t="shared" si="19"/>
        <v>11</v>
      </c>
      <c r="AP93" s="29">
        <f t="shared" si="19"/>
        <v>23</v>
      </c>
      <c r="AQ93" s="35"/>
      <c r="AR93" s="35"/>
      <c r="AS93" s="35"/>
      <c r="AT93" s="35"/>
      <c r="AU93" s="35"/>
      <c r="AV93" s="35"/>
      <c r="AW93" s="29">
        <f>COUNTIF(AW5:AW92,"ผ่าน")</f>
        <v>4</v>
      </c>
      <c r="AX93" s="29">
        <f>COUNTIF(AX5:AX92,"ผ่าน")</f>
        <v>0</v>
      </c>
    </row>
    <row r="94" spans="1:50" ht="21.75" thickTop="1" x14ac:dyDescent="0.35"/>
  </sheetData>
  <autoFilter ref="A3:AX93" xr:uid="{870C2763-079E-40EC-852B-8050D0481292}">
    <filterColumn colId="17" showButton="0"/>
    <filterColumn colId="19" showButton="0"/>
    <filterColumn colId="33" showButton="0"/>
    <filterColumn colId="35" showButton="0"/>
    <filterColumn colId="42" showButton="0"/>
    <filterColumn colId="44" showButton="0"/>
    <filterColumn colId="46" showButton="0"/>
    <filterColumn colId="48" showButton="0"/>
  </autoFilter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7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BC90-AA81-4074-8F45-56165F7E401D}">
  <dimension ref="A1:AX94"/>
  <sheetViews>
    <sheetView zoomScale="50" zoomScaleNormal="50" workbookViewId="0">
      <pane xSplit="17" ySplit="4" topLeftCell="AJ59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263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265</v>
      </c>
      <c r="S4" s="12" t="s">
        <v>261</v>
      </c>
      <c r="T4" s="11" t="s">
        <v>265</v>
      </c>
      <c r="U4" s="12" t="s">
        <v>261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265</v>
      </c>
      <c r="AI4" s="12" t="s">
        <v>261</v>
      </c>
      <c r="AJ4" s="11" t="s">
        <v>265</v>
      </c>
      <c r="AK4" s="12" t="s">
        <v>261</v>
      </c>
      <c r="AL4" s="162"/>
      <c r="AM4" s="162"/>
      <c r="AN4" s="162"/>
      <c r="AO4" s="162"/>
      <c r="AP4" s="162"/>
      <c r="AQ4" s="11" t="s">
        <v>265</v>
      </c>
      <c r="AR4" s="12" t="s">
        <v>261</v>
      </c>
      <c r="AS4" s="11" t="s">
        <v>265</v>
      </c>
      <c r="AT4" s="12" t="s">
        <v>261</v>
      </c>
      <c r="AU4" s="11" t="s">
        <v>265</v>
      </c>
      <c r="AV4" s="12" t="s">
        <v>261</v>
      </c>
      <c r="AW4" s="11" t="s">
        <v>265</v>
      </c>
      <c r="AX4" s="12" t="s">
        <v>261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2.2200000000000002</v>
      </c>
      <c r="J5" s="19">
        <v>2.08</v>
      </c>
      <c r="K5" s="19">
        <v>0.94</v>
      </c>
      <c r="L5" s="19">
        <v>236392705.25999999</v>
      </c>
      <c r="M5" s="19">
        <v>76865493.640000001</v>
      </c>
      <c r="N5" s="23">
        <v>0</v>
      </c>
      <c r="O5" s="18">
        <v>61859821.539999999</v>
      </c>
      <c r="P5" s="19">
        <v>-38891423.579999998</v>
      </c>
      <c r="Q5" s="28">
        <v>17</v>
      </c>
      <c r="R5" s="10">
        <f>VLOOKUP($H5,'ค่ากลางกลุ่ม '!$C$2:$Y$22,6,0)</f>
        <v>8.46086956521739</v>
      </c>
      <c r="S5" s="13">
        <f>VLOOKUP($H5,'ค่ากลางกลุ่ม '!$C$2:$Y$22,12,0)</f>
        <v>15.51</v>
      </c>
      <c r="T5" s="10">
        <f>VLOOKUP($H5,'ค่ากลางกลุ่ม '!$C$2:$Y$22,7,0)</f>
        <v>6.1473913043478268</v>
      </c>
      <c r="U5" s="13">
        <f>VLOOKUP($H5,'ค่ากลางกลุ่ม '!$C$2:$Y$22,13,0)</f>
        <v>6.02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12.16</v>
      </c>
      <c r="AB5" s="7">
        <v>6.67</v>
      </c>
      <c r="AC5" s="9">
        <v>111.19</v>
      </c>
      <c r="AD5" s="9">
        <v>148.33000000000001</v>
      </c>
      <c r="AE5" s="9">
        <v>129.82</v>
      </c>
      <c r="AF5" s="9">
        <v>328.8</v>
      </c>
      <c r="AG5" s="9">
        <v>34.340000000000003</v>
      </c>
      <c r="AH5" s="10" t="str">
        <f>IF(R5&lt;=$AA5,"1","0")</f>
        <v>1</v>
      </c>
      <c r="AI5" s="13" t="str">
        <f>IF(S5&lt;=$AA5,"1","0")</f>
        <v>0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2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C-</v>
      </c>
      <c r="AU5" s="25" t="str">
        <f>$N5&amp;" "&amp;AS5</f>
        <v>0 C</v>
      </c>
      <c r="AV5" s="27" t="str">
        <f>$N5&amp;" "&amp;AT5</f>
        <v>0 C-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5.82</v>
      </c>
      <c r="J6" s="19">
        <v>5.35</v>
      </c>
      <c r="K6" s="19">
        <v>3.87</v>
      </c>
      <c r="L6" s="19">
        <v>48400641.57</v>
      </c>
      <c r="M6" s="19">
        <v>13989297.23</v>
      </c>
      <c r="N6" s="23">
        <v>0</v>
      </c>
      <c r="O6" s="18">
        <v>13057949.619999999</v>
      </c>
      <c r="P6" s="19">
        <v>28830847.850000001</v>
      </c>
      <c r="Q6" s="28">
        <v>6</v>
      </c>
      <c r="R6" s="10">
        <f>VLOOKUP($H6,'ค่ากลางกลุ่ม '!$C$2:$Y$22,6,0)</f>
        <v>10.179793388429758</v>
      </c>
      <c r="S6" s="13">
        <f>VLOOKUP($H6,'ค่ากลางกลุ่ม '!$C$2:$Y$22,12,0)</f>
        <v>23.77</v>
      </c>
      <c r="T6" s="10">
        <f>VLOOKUP($H6,'ค่ากลางกลุ่ม '!$C$2:$Y$22,7,0)</f>
        <v>8.9996280991735524</v>
      </c>
      <c r="U6" s="13">
        <f>VLOOKUP($H6,'ค่ากลางกลุ่ม '!$C$2:$Y$22,13,0)</f>
        <v>16.13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18.59</v>
      </c>
      <c r="AB6" s="7">
        <v>18.100000000000001</v>
      </c>
      <c r="AC6" s="9">
        <v>97.95</v>
      </c>
      <c r="AD6" s="9">
        <v>63.46</v>
      </c>
      <c r="AE6" s="9">
        <v>198.51</v>
      </c>
      <c r="AF6" s="9">
        <v>831.35</v>
      </c>
      <c r="AG6" s="9">
        <v>62.26</v>
      </c>
      <c r="AH6" s="10" t="str">
        <f t="shared" ref="AH6:AH69" si="2">IF(R6&lt;=$AA6,"1","0")</f>
        <v>1</v>
      </c>
      <c r="AI6" s="13" t="str">
        <f t="shared" ref="AI6:AI69" si="3">IF(S6&lt;=$AA6,"1","0")</f>
        <v>0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2</v>
      </c>
      <c r="AR6" s="26">
        <f t="shared" ref="AR6:AR69" si="10">AI6+AK6+AL6+AM6+AN6+AO6+AP6</f>
        <v>1</v>
      </c>
      <c r="AS6" s="25" t="str">
        <f t="shared" ref="AS6:AT69" si="11">IF(AQ6=7,"A",IF(AQ6=6,"A-",IF(AQ6=5,"B",IF(AQ6=4,"B-",IF(AQ6=3,"C",IF(AQ6=2,"C-",IF(AQ6=1,"D",IF(AQ6=0,"F"))))))))</f>
        <v>C-</v>
      </c>
      <c r="AT6" s="27" t="str">
        <f t="shared" si="11"/>
        <v>D</v>
      </c>
      <c r="AU6" s="25" t="str">
        <f t="shared" ref="AU6:AV69" si="12">$N6&amp;" "&amp;AS6</f>
        <v>0 C-</v>
      </c>
      <c r="AV6" s="27" t="str">
        <f t="shared" si="12"/>
        <v>0 D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3.42</v>
      </c>
      <c r="J7" s="19">
        <v>3.15</v>
      </c>
      <c r="K7" s="19">
        <v>2.68</v>
      </c>
      <c r="L7" s="19">
        <v>27587826.359999999</v>
      </c>
      <c r="M7" s="19">
        <v>18184534.399999999</v>
      </c>
      <c r="N7" s="23">
        <v>0</v>
      </c>
      <c r="O7" s="18">
        <v>17049685.140000001</v>
      </c>
      <c r="P7" s="19">
        <v>19168152.800000001</v>
      </c>
      <c r="Q7" s="28">
        <v>6</v>
      </c>
      <c r="R7" s="10">
        <f>VLOOKUP($H7,'ค่ากลางกลุ่ม '!$C$2:$Y$22,6,0)</f>
        <v>10.179793388429758</v>
      </c>
      <c r="S7" s="13">
        <f>VLOOKUP($H7,'ค่ากลางกลุ่ม '!$C$2:$Y$22,12,0)</f>
        <v>23.77</v>
      </c>
      <c r="T7" s="10">
        <f>VLOOKUP($H7,'ค่ากลางกลุ่ม '!$C$2:$Y$22,7,0)</f>
        <v>8.9996280991735524</v>
      </c>
      <c r="U7" s="13">
        <f>VLOOKUP($H7,'ค่ากลางกลุ่ม '!$C$2:$Y$22,13,0)</f>
        <v>16.13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25.4</v>
      </c>
      <c r="AB7" s="7">
        <v>28.91</v>
      </c>
      <c r="AC7" s="9">
        <v>96.59</v>
      </c>
      <c r="AD7" s="9">
        <v>47.48</v>
      </c>
      <c r="AE7" s="9">
        <v>43.88</v>
      </c>
      <c r="AF7" s="9">
        <v>251.82</v>
      </c>
      <c r="AG7" s="9">
        <v>58.64</v>
      </c>
      <c r="AH7" s="10" t="str">
        <f t="shared" si="2"/>
        <v>1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1</v>
      </c>
      <c r="AN7" s="20" t="str">
        <f t="shared" si="8"/>
        <v>1</v>
      </c>
      <c r="AO7" s="20" t="str">
        <f t="shared" si="8"/>
        <v>0</v>
      </c>
      <c r="AP7" s="20" t="str">
        <f t="shared" si="8"/>
        <v>1</v>
      </c>
      <c r="AQ7" s="24">
        <f t="shared" si="9"/>
        <v>5</v>
      </c>
      <c r="AR7" s="26">
        <f t="shared" si="10"/>
        <v>5</v>
      </c>
      <c r="AS7" s="25" t="str">
        <f t="shared" si="11"/>
        <v>B</v>
      </c>
      <c r="AT7" s="27" t="str">
        <f t="shared" si="11"/>
        <v>B</v>
      </c>
      <c r="AU7" s="25" t="str">
        <f t="shared" si="12"/>
        <v>0 B</v>
      </c>
      <c r="AV7" s="27" t="str">
        <f t="shared" si="12"/>
        <v>0 B</v>
      </c>
      <c r="AW7" s="21" t="str">
        <f t="shared" si="0"/>
        <v>ผ่าน</v>
      </c>
      <c r="AX7" s="21" t="str">
        <f t="shared" si="1"/>
        <v>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2.36</v>
      </c>
      <c r="J8" s="19">
        <v>2.17</v>
      </c>
      <c r="K8" s="19">
        <v>1.85</v>
      </c>
      <c r="L8" s="19">
        <v>26513168.010000002</v>
      </c>
      <c r="M8" s="19">
        <v>9817527.7400000002</v>
      </c>
      <c r="N8" s="23">
        <v>0</v>
      </c>
      <c r="O8" s="18">
        <v>11321365.939999999</v>
      </c>
      <c r="P8" s="19">
        <v>16677975.439999999</v>
      </c>
      <c r="Q8" s="28">
        <v>5</v>
      </c>
      <c r="R8" s="10">
        <f>VLOOKUP($H8,'ค่ากลางกลุ่ม '!$C$2:$Y$22,6,0)</f>
        <v>12.318893617021276</v>
      </c>
      <c r="S8" s="13">
        <f>VLOOKUP($H8,'ค่ากลางกลุ่ม '!$C$2:$Y$22,12,0)</f>
        <v>22.88</v>
      </c>
      <c r="T8" s="10">
        <f>VLOOKUP($H8,'ค่ากลางกลุ่ม '!$C$2:$Y$22,7,0)</f>
        <v>11.189914893617022</v>
      </c>
      <c r="U8" s="13">
        <f>VLOOKUP($H8,'ค่ากลางกลุ่ม '!$C$2:$Y$22,13,0)</f>
        <v>16.329999999999998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18.55</v>
      </c>
      <c r="AB8" s="7">
        <v>14.46</v>
      </c>
      <c r="AC8" s="9">
        <v>291.83999999999997</v>
      </c>
      <c r="AD8" s="9">
        <v>49.04</v>
      </c>
      <c r="AE8" s="9">
        <v>123.1</v>
      </c>
      <c r="AF8" s="9">
        <v>259.70999999999998</v>
      </c>
      <c r="AG8" s="9">
        <v>78.319999999999993</v>
      </c>
      <c r="AH8" s="10" t="str">
        <f t="shared" si="2"/>
        <v>1</v>
      </c>
      <c r="AI8" s="13" t="str">
        <f t="shared" si="3"/>
        <v>0</v>
      </c>
      <c r="AJ8" s="10" t="str">
        <f t="shared" si="4"/>
        <v>1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3</v>
      </c>
      <c r="AR8" s="26">
        <f t="shared" si="10"/>
        <v>1</v>
      </c>
      <c r="AS8" s="25" t="str">
        <f t="shared" si="11"/>
        <v>C</v>
      </c>
      <c r="AT8" s="27" t="str">
        <f t="shared" si="11"/>
        <v>D</v>
      </c>
      <c r="AU8" s="25" t="str">
        <f t="shared" si="12"/>
        <v>0 C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3.65</v>
      </c>
      <c r="J9" s="19">
        <v>3.26</v>
      </c>
      <c r="K9" s="19">
        <v>2.93</v>
      </c>
      <c r="L9" s="19">
        <v>24184068.25</v>
      </c>
      <c r="M9" s="19">
        <v>16165418.33</v>
      </c>
      <c r="N9" s="23">
        <v>0</v>
      </c>
      <c r="O9" s="18">
        <v>12535354.07</v>
      </c>
      <c r="P9" s="19">
        <v>17632959.190000001</v>
      </c>
      <c r="Q9" s="28">
        <v>5</v>
      </c>
      <c r="R9" s="10">
        <f>VLOOKUP($H9,'ค่ากลางกลุ่ม '!$C$2:$Y$22,6,0)</f>
        <v>12.318893617021276</v>
      </c>
      <c r="S9" s="13">
        <f>VLOOKUP($H9,'ค่ากลางกลุ่ม '!$C$2:$Y$22,12,0)</f>
        <v>22.88</v>
      </c>
      <c r="T9" s="10">
        <f>VLOOKUP($H9,'ค่ากลางกลุ่ม '!$C$2:$Y$22,7,0)</f>
        <v>11.189914893617022</v>
      </c>
      <c r="U9" s="13">
        <f>VLOOKUP($H9,'ค่ากลางกลุ่ม '!$C$2:$Y$22,13,0)</f>
        <v>16.329999999999998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30.31</v>
      </c>
      <c r="AB9" s="7">
        <v>32.31</v>
      </c>
      <c r="AC9" s="9">
        <v>199.89</v>
      </c>
      <c r="AD9" s="9">
        <v>32.92</v>
      </c>
      <c r="AE9" s="9">
        <v>68.28</v>
      </c>
      <c r="AF9" s="9">
        <v>439.65</v>
      </c>
      <c r="AG9" s="9">
        <v>113.04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2.11</v>
      </c>
      <c r="J10" s="19">
        <v>1.79</v>
      </c>
      <c r="K10" s="19">
        <v>1.28</v>
      </c>
      <c r="L10" s="19">
        <v>19962564.73</v>
      </c>
      <c r="M10" s="19">
        <v>3812100.3</v>
      </c>
      <c r="N10" s="23">
        <v>0</v>
      </c>
      <c r="O10" s="18">
        <v>3370115.04</v>
      </c>
      <c r="P10" s="19">
        <v>5191435.42</v>
      </c>
      <c r="Q10" s="28">
        <v>6</v>
      </c>
      <c r="R10" s="10">
        <f>VLOOKUP($H10,'ค่ากลางกลุ่ม '!$C$2:$Y$22,6,0)</f>
        <v>10.179793388429758</v>
      </c>
      <c r="S10" s="13">
        <f>VLOOKUP($H10,'ค่ากลางกลุ่ม '!$C$2:$Y$22,12,0)</f>
        <v>23.77</v>
      </c>
      <c r="T10" s="10">
        <f>VLOOKUP($H10,'ค่ากลางกลุ่ม '!$C$2:$Y$22,7,0)</f>
        <v>8.9996280991735524</v>
      </c>
      <c r="U10" s="13">
        <f>VLOOKUP($H10,'ค่ากลางกลุ่ม '!$C$2:$Y$22,13,0)</f>
        <v>16.13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5.18</v>
      </c>
      <c r="AB10" s="7">
        <v>5.47</v>
      </c>
      <c r="AC10" s="9">
        <v>129.82</v>
      </c>
      <c r="AD10" s="9">
        <v>20.97</v>
      </c>
      <c r="AE10" s="9">
        <v>80.459999999999994</v>
      </c>
      <c r="AF10" s="9">
        <v>530.62</v>
      </c>
      <c r="AG10" s="9">
        <v>82.21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1</v>
      </c>
      <c r="AS10" s="25" t="str">
        <f t="shared" si="11"/>
        <v>D</v>
      </c>
      <c r="AT10" s="27" t="str">
        <f t="shared" si="11"/>
        <v>D</v>
      </c>
      <c r="AU10" s="25" t="str">
        <f t="shared" si="12"/>
        <v>0 D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2.82</v>
      </c>
      <c r="J11" s="19">
        <v>2.58</v>
      </c>
      <c r="K11" s="19">
        <v>2.11</v>
      </c>
      <c r="L11" s="19">
        <v>34826928.969999999</v>
      </c>
      <c r="M11" s="19">
        <v>1691347.32</v>
      </c>
      <c r="N11" s="23">
        <v>0</v>
      </c>
      <c r="O11" s="18">
        <v>4030092.31</v>
      </c>
      <c r="P11" s="19">
        <v>21178457.969999999</v>
      </c>
      <c r="Q11" s="28">
        <v>6</v>
      </c>
      <c r="R11" s="10">
        <f>VLOOKUP($H11,'ค่ากลางกลุ่ม '!$C$2:$Y$22,6,0)</f>
        <v>10.179793388429758</v>
      </c>
      <c r="S11" s="13">
        <f>VLOOKUP($H11,'ค่ากลางกลุ่ม '!$C$2:$Y$22,12,0)</f>
        <v>23.77</v>
      </c>
      <c r="T11" s="10">
        <f>VLOOKUP($H11,'ค่ากลางกลุ่ม '!$C$2:$Y$22,7,0)</f>
        <v>8.9996280991735524</v>
      </c>
      <c r="U11" s="13">
        <f>VLOOKUP($H11,'ค่ากลางกลุ่ม '!$C$2:$Y$22,13,0)</f>
        <v>16.13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5.28</v>
      </c>
      <c r="AB11" s="7">
        <v>2.4700000000000002</v>
      </c>
      <c r="AC11" s="9">
        <v>166.69</v>
      </c>
      <c r="AD11" s="9">
        <v>29.07</v>
      </c>
      <c r="AE11" s="9">
        <v>81.25</v>
      </c>
      <c r="AF11" s="9">
        <v>324.99</v>
      </c>
      <c r="AG11" s="9">
        <v>90.9</v>
      </c>
      <c r="AH11" s="10" t="str">
        <f t="shared" si="2"/>
        <v>0</v>
      </c>
      <c r="AI11" s="13" t="str">
        <f t="shared" si="3"/>
        <v>0</v>
      </c>
      <c r="AJ11" s="10" t="str">
        <f t="shared" si="4"/>
        <v>0</v>
      </c>
      <c r="AK11" s="13" t="str">
        <f t="shared" si="5"/>
        <v>0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1</v>
      </c>
      <c r="AS11" s="25" t="str">
        <f t="shared" si="11"/>
        <v>D</v>
      </c>
      <c r="AT11" s="27" t="str">
        <f t="shared" si="11"/>
        <v>D</v>
      </c>
      <c r="AU11" s="25" t="str">
        <f t="shared" si="12"/>
        <v>0 D</v>
      </c>
      <c r="AV11" s="27" t="str">
        <f t="shared" si="12"/>
        <v>0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2.66</v>
      </c>
      <c r="J12" s="19">
        <v>2.39</v>
      </c>
      <c r="K12" s="19">
        <v>1.67</v>
      </c>
      <c r="L12" s="19">
        <v>58115196.079999998</v>
      </c>
      <c r="M12" s="19">
        <v>13094055.99</v>
      </c>
      <c r="N12" s="23">
        <v>0</v>
      </c>
      <c r="O12" s="18">
        <v>17123997.079999998</v>
      </c>
      <c r="P12" s="19">
        <v>22704187.620000001</v>
      </c>
      <c r="Q12" s="28">
        <v>10</v>
      </c>
      <c r="R12" s="10">
        <f>VLOOKUP($H12,'ค่ากลางกลุ่ม '!$C$2:$Y$22,6,0)</f>
        <v>8.5615873015873056</v>
      </c>
      <c r="S12" s="13">
        <f>VLOOKUP($H12,'ค่ากลางกลุ่ม '!$C$2:$Y$22,12,0)</f>
        <v>20.440000000000001</v>
      </c>
      <c r="T12" s="10">
        <f>VLOOKUP($H12,'ค่ากลางกลุ่ม '!$C$2:$Y$22,7,0)</f>
        <v>5.2685714285714305</v>
      </c>
      <c r="U12" s="13">
        <f>VLOOKUP($H12,'ค่ากลางกลุ่ม '!$C$2:$Y$22,13,0)</f>
        <v>13.36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15.42</v>
      </c>
      <c r="AB12" s="7">
        <v>8.9600000000000009</v>
      </c>
      <c r="AC12" s="9">
        <v>120.75</v>
      </c>
      <c r="AD12" s="9">
        <v>60.09</v>
      </c>
      <c r="AE12" s="9">
        <v>53.68</v>
      </c>
      <c r="AF12" s="9">
        <v>190.42</v>
      </c>
      <c r="AG12" s="9">
        <v>78.94</v>
      </c>
      <c r="AH12" s="10" t="str">
        <f t="shared" si="2"/>
        <v>1</v>
      </c>
      <c r="AI12" s="13" t="str">
        <f t="shared" si="3"/>
        <v>0</v>
      </c>
      <c r="AJ12" s="10" t="str">
        <f t="shared" si="4"/>
        <v>1</v>
      </c>
      <c r="AK12" s="13" t="str">
        <f t="shared" si="5"/>
        <v>0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3</v>
      </c>
      <c r="AR12" s="26">
        <f t="shared" si="10"/>
        <v>1</v>
      </c>
      <c r="AS12" s="25" t="str">
        <f t="shared" si="11"/>
        <v>C</v>
      </c>
      <c r="AT12" s="27" t="str">
        <f t="shared" si="11"/>
        <v>D</v>
      </c>
      <c r="AU12" s="25" t="str">
        <f t="shared" si="12"/>
        <v>0 C</v>
      </c>
      <c r="AV12" s="27" t="str">
        <f t="shared" si="12"/>
        <v>0 D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3.36</v>
      </c>
      <c r="J13" s="19">
        <v>3.12</v>
      </c>
      <c r="K13" s="19">
        <v>2.63</v>
      </c>
      <c r="L13" s="19">
        <v>37828671.75</v>
      </c>
      <c r="M13" s="19">
        <v>12903046.460000001</v>
      </c>
      <c r="N13" s="23">
        <v>0</v>
      </c>
      <c r="O13" s="18">
        <v>12117839.41</v>
      </c>
      <c r="P13" s="19">
        <v>26152831.309999999</v>
      </c>
      <c r="Q13" s="28">
        <v>6</v>
      </c>
      <c r="R13" s="10">
        <f>VLOOKUP($H13,'ค่ากลางกลุ่ม '!$C$2:$Y$22,6,0)</f>
        <v>10.179793388429758</v>
      </c>
      <c r="S13" s="13">
        <f>VLOOKUP($H13,'ค่ากลางกลุ่ม '!$C$2:$Y$22,12,0)</f>
        <v>23.77</v>
      </c>
      <c r="T13" s="10">
        <f>VLOOKUP($H13,'ค่ากลางกลุ่ม '!$C$2:$Y$22,7,0)</f>
        <v>8.9996280991735524</v>
      </c>
      <c r="U13" s="13">
        <f>VLOOKUP($H13,'ค่ากลางกลุ่ม '!$C$2:$Y$22,13,0)</f>
        <v>16.13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19.11</v>
      </c>
      <c r="AB13" s="7">
        <v>17.38</v>
      </c>
      <c r="AC13" s="9">
        <v>174.22</v>
      </c>
      <c r="AD13" s="9">
        <v>60.28</v>
      </c>
      <c r="AE13" s="9">
        <v>109.77</v>
      </c>
      <c r="AF13" s="9">
        <v>345.92</v>
      </c>
      <c r="AG13" s="9">
        <v>73.19</v>
      </c>
      <c r="AH13" s="10" t="str">
        <f t="shared" si="2"/>
        <v>1</v>
      </c>
      <c r="AI13" s="13" t="str">
        <f t="shared" si="3"/>
        <v>0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1</v>
      </c>
      <c r="AS13" s="25" t="str">
        <f t="shared" si="11"/>
        <v>C-</v>
      </c>
      <c r="AT13" s="27" t="str">
        <f t="shared" si="11"/>
        <v>D</v>
      </c>
      <c r="AU13" s="25" t="str">
        <f t="shared" si="12"/>
        <v>0 C-</v>
      </c>
      <c r="AV13" s="27" t="str">
        <f t="shared" si="12"/>
        <v>0 D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5.27</v>
      </c>
      <c r="J14" s="19">
        <v>4.7</v>
      </c>
      <c r="K14" s="19">
        <v>4.0199999999999996</v>
      </c>
      <c r="L14" s="19">
        <v>40384607.659999996</v>
      </c>
      <c r="M14" s="19">
        <v>31576767.609999999</v>
      </c>
      <c r="N14" s="23">
        <v>0</v>
      </c>
      <c r="O14" s="18">
        <v>28230008.34</v>
      </c>
      <c r="P14" s="19">
        <v>28675294.289999999</v>
      </c>
      <c r="Q14" s="28">
        <v>6</v>
      </c>
      <c r="R14" s="10">
        <f>VLOOKUP($H14,'ค่ากลางกลุ่ม '!$C$2:$Y$22,6,0)</f>
        <v>10.179793388429758</v>
      </c>
      <c r="S14" s="13">
        <f>VLOOKUP($H14,'ค่ากลางกลุ่ม '!$C$2:$Y$22,12,0)</f>
        <v>23.77</v>
      </c>
      <c r="T14" s="10">
        <f>VLOOKUP($H14,'ค่ากลางกลุ่ม '!$C$2:$Y$22,7,0)</f>
        <v>8.9996280991735524</v>
      </c>
      <c r="U14" s="13">
        <f>VLOOKUP($H14,'ค่ากลางกลุ่ม '!$C$2:$Y$22,13,0)</f>
        <v>16.13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40.5</v>
      </c>
      <c r="AB14" s="7">
        <v>28.94</v>
      </c>
      <c r="AC14" s="9">
        <v>45.5</v>
      </c>
      <c r="AD14" s="9">
        <v>49.46</v>
      </c>
      <c r="AE14" s="9">
        <v>36.840000000000003</v>
      </c>
      <c r="AF14" s="9">
        <v>762.9</v>
      </c>
      <c r="AG14" s="9">
        <v>68.31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5</v>
      </c>
      <c r="AR14" s="26">
        <f t="shared" si="10"/>
        <v>5</v>
      </c>
      <c r="AS14" s="25" t="str">
        <f t="shared" si="11"/>
        <v>B</v>
      </c>
      <c r="AT14" s="27" t="str">
        <f t="shared" si="11"/>
        <v>B</v>
      </c>
      <c r="AU14" s="25" t="str">
        <f t="shared" si="12"/>
        <v>0 B</v>
      </c>
      <c r="AV14" s="27" t="str">
        <f t="shared" si="12"/>
        <v>0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0.9</v>
      </c>
      <c r="J15" s="19">
        <v>0.77</v>
      </c>
      <c r="K15" s="19">
        <v>0.49</v>
      </c>
      <c r="L15" s="19">
        <v>-7757908.0499999998</v>
      </c>
      <c r="M15" s="19">
        <v>8577462.7599999998</v>
      </c>
      <c r="N15" s="23">
        <v>6</v>
      </c>
      <c r="O15" s="18">
        <v>13008735.82</v>
      </c>
      <c r="P15" s="19">
        <v>-38840093.969999999</v>
      </c>
      <c r="Q15" s="28">
        <v>13</v>
      </c>
      <c r="R15" s="10">
        <f>VLOOKUP($H15,'ค่ากลางกลุ่ม '!$C$2:$Y$22,6,0)</f>
        <v>10.548363636363637</v>
      </c>
      <c r="S15" s="13">
        <f>VLOOKUP($H15,'ค่ากลางกลุ่ม '!$C$2:$Y$22,12,0)</f>
        <v>19.329999999999998</v>
      </c>
      <c r="T15" s="10">
        <f>VLOOKUP($H15,'ค่ากลางกลุ่ม '!$C$2:$Y$22,7,0)</f>
        <v>5.4274545454545446</v>
      </c>
      <c r="U15" s="13">
        <f>VLOOKUP($H15,'ค่ากลางกลุ่ม '!$C$2:$Y$22,13,0)</f>
        <v>9.0399999999999991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9.69</v>
      </c>
      <c r="AB15" s="7">
        <v>4.34</v>
      </c>
      <c r="AC15" s="9">
        <v>361.16</v>
      </c>
      <c r="AD15" s="9">
        <v>55.77</v>
      </c>
      <c r="AE15" s="9">
        <v>97.02</v>
      </c>
      <c r="AF15" s="9">
        <v>328.69</v>
      </c>
      <c r="AG15" s="9">
        <v>65.099999999999994</v>
      </c>
      <c r="AH15" s="10" t="str">
        <f t="shared" si="2"/>
        <v>0</v>
      </c>
      <c r="AI15" s="13" t="str">
        <f t="shared" si="3"/>
        <v>0</v>
      </c>
      <c r="AJ15" s="10" t="str">
        <f t="shared" si="4"/>
        <v>0</v>
      </c>
      <c r="AK15" s="13" t="str">
        <f t="shared" si="5"/>
        <v>0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1</v>
      </c>
      <c r="AR15" s="26">
        <f t="shared" si="10"/>
        <v>1</v>
      </c>
      <c r="AS15" s="25" t="str">
        <f t="shared" si="11"/>
        <v>D</v>
      </c>
      <c r="AT15" s="27" t="str">
        <f t="shared" si="11"/>
        <v>D</v>
      </c>
      <c r="AU15" s="25" t="str">
        <f t="shared" si="12"/>
        <v>6 D</v>
      </c>
      <c r="AV15" s="27" t="str">
        <f t="shared" si="12"/>
        <v>6 D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2.57</v>
      </c>
      <c r="J16" s="19">
        <v>2.16</v>
      </c>
      <c r="K16" s="19">
        <v>1.89</v>
      </c>
      <c r="L16" s="19">
        <v>13446873.460000001</v>
      </c>
      <c r="M16" s="19">
        <v>5157521.33</v>
      </c>
      <c r="N16" s="23">
        <v>0</v>
      </c>
      <c r="O16" s="18">
        <v>7156121.4500000002</v>
      </c>
      <c r="P16" s="19">
        <v>7666127.3099999996</v>
      </c>
      <c r="Q16" s="28">
        <v>2</v>
      </c>
      <c r="R16" s="10">
        <f>VLOOKUP($H16,'ค่ากลางกลุ่ม '!$C$2:$Y$22,6,0)</f>
        <v>19.192888888888888</v>
      </c>
      <c r="S16" s="13">
        <f>VLOOKUP($H16,'ค่ากลางกลุ่ม '!$C$2:$Y$22,12,0)</f>
        <v>26.67</v>
      </c>
      <c r="T16" s="10">
        <f>VLOOKUP($H16,'ค่ากลางกลุ่ม '!$C$2:$Y$22,7,0)</f>
        <v>11.868000000000002</v>
      </c>
      <c r="U16" s="13">
        <f>VLOOKUP($H16,'ค่ากลางกลุ่ม '!$C$2:$Y$22,13,0)</f>
        <v>13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30</v>
      </c>
      <c r="AB16" s="7">
        <v>7.9</v>
      </c>
      <c r="AC16" s="9">
        <v>172.66</v>
      </c>
      <c r="AD16" s="9">
        <v>26.18</v>
      </c>
      <c r="AE16" s="9">
        <v>127.51</v>
      </c>
      <c r="AF16" s="9">
        <v>266.31</v>
      </c>
      <c r="AG16" s="9">
        <v>123.32</v>
      </c>
      <c r="AH16" s="10" t="str">
        <f t="shared" si="2"/>
        <v>1</v>
      </c>
      <c r="AI16" s="13" t="str">
        <f t="shared" si="3"/>
        <v>1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2</v>
      </c>
      <c r="AR16" s="26">
        <f t="shared" si="10"/>
        <v>2</v>
      </c>
      <c r="AS16" s="25" t="str">
        <f t="shared" si="11"/>
        <v>C-</v>
      </c>
      <c r="AT16" s="27" t="str">
        <f t="shared" si="11"/>
        <v>C-</v>
      </c>
      <c r="AU16" s="25" t="str">
        <f t="shared" si="12"/>
        <v>0 C-</v>
      </c>
      <c r="AV16" s="27" t="str">
        <f t="shared" si="12"/>
        <v>0 C-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1.51</v>
      </c>
      <c r="J17" s="19">
        <v>1.27</v>
      </c>
      <c r="K17" s="19">
        <v>0.81</v>
      </c>
      <c r="L17" s="19">
        <v>72306317.930000007</v>
      </c>
      <c r="M17" s="19">
        <v>31829220.510000002</v>
      </c>
      <c r="N17" s="23">
        <v>0</v>
      </c>
      <c r="O17" s="18">
        <v>59785930.280000001</v>
      </c>
      <c r="P17" s="19">
        <v>-27280813.859999999</v>
      </c>
      <c r="Q17" s="28">
        <v>16</v>
      </c>
      <c r="R17" s="10">
        <f>VLOOKUP($H17,'ค่ากลางกลุ่ม '!$C$2:$Y$22,6,0)</f>
        <v>6.7376923076923081</v>
      </c>
      <c r="S17" s="13">
        <f>VLOOKUP($H17,'ค่ากลางกลุ่ม '!$C$2:$Y$22,12,0)</f>
        <v>14.22</v>
      </c>
      <c r="T17" s="10">
        <f>VLOOKUP($H17,'ค่ากลางกลุ่ม '!$C$2:$Y$22,7,0)</f>
        <v>3.8738461538461539</v>
      </c>
      <c r="U17" s="13">
        <f>VLOOKUP($H17,'ค่ากลางกลุ่ม '!$C$2:$Y$22,13,0)</f>
        <v>5.62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19.21</v>
      </c>
      <c r="AB17" s="7">
        <v>4.72</v>
      </c>
      <c r="AC17" s="9">
        <v>180.74</v>
      </c>
      <c r="AD17" s="9">
        <v>65.180000000000007</v>
      </c>
      <c r="AE17" s="9">
        <v>60.28</v>
      </c>
      <c r="AF17" s="9">
        <v>150.19</v>
      </c>
      <c r="AG17" s="9">
        <v>70.760000000000005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0</v>
      </c>
      <c r="AL17" s="97">
        <f t="shared" si="6"/>
        <v>0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2</v>
      </c>
      <c r="AR17" s="26">
        <f t="shared" si="10"/>
        <v>1</v>
      </c>
      <c r="AS17" s="25" t="str">
        <f t="shared" si="11"/>
        <v>C-</v>
      </c>
      <c r="AT17" s="27" t="str">
        <f t="shared" si="11"/>
        <v>D</v>
      </c>
      <c r="AU17" s="25" t="str">
        <f t="shared" si="12"/>
        <v>0 C-</v>
      </c>
      <c r="AV17" s="27" t="str">
        <f t="shared" si="12"/>
        <v>0 D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3.05</v>
      </c>
      <c r="J18" s="19">
        <v>2.77</v>
      </c>
      <c r="K18" s="19">
        <v>2.4900000000000002</v>
      </c>
      <c r="L18" s="19">
        <v>39740105.43</v>
      </c>
      <c r="M18" s="19">
        <v>11308876.810000001</v>
      </c>
      <c r="N18" s="23">
        <v>0</v>
      </c>
      <c r="O18" s="18">
        <v>12327753.619999999</v>
      </c>
      <c r="P18" s="19">
        <v>28786264.27</v>
      </c>
      <c r="Q18" s="28">
        <v>6</v>
      </c>
      <c r="R18" s="10">
        <f>VLOOKUP($H18,'ค่ากลางกลุ่ม '!$C$2:$Y$22,6,0)</f>
        <v>10.179793388429758</v>
      </c>
      <c r="S18" s="13">
        <f>VLOOKUP($H18,'ค่ากลางกลุ่ม '!$C$2:$Y$22,12,0)</f>
        <v>23.77</v>
      </c>
      <c r="T18" s="10">
        <f>VLOOKUP($H18,'ค่ากลางกลุ่ม '!$C$2:$Y$22,7,0)</f>
        <v>8.9996280991735524</v>
      </c>
      <c r="U18" s="13">
        <f>VLOOKUP($H18,'ค่ากลางกลุ่ม '!$C$2:$Y$22,13,0)</f>
        <v>16.13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18.14</v>
      </c>
      <c r="AB18" s="7">
        <v>13.24</v>
      </c>
      <c r="AC18" s="9">
        <v>107.61</v>
      </c>
      <c r="AD18" s="9">
        <v>46.18</v>
      </c>
      <c r="AE18" s="9">
        <v>63.76</v>
      </c>
      <c r="AF18" s="9">
        <v>169.3</v>
      </c>
      <c r="AG18" s="9">
        <v>73.77</v>
      </c>
      <c r="AH18" s="10" t="str">
        <f t="shared" si="2"/>
        <v>1</v>
      </c>
      <c r="AI18" s="13" t="str">
        <f t="shared" si="3"/>
        <v>0</v>
      </c>
      <c r="AJ18" s="10" t="str">
        <f t="shared" si="4"/>
        <v>1</v>
      </c>
      <c r="AK18" s="13" t="str">
        <f t="shared" si="5"/>
        <v>0</v>
      </c>
      <c r="AL18" s="97">
        <f t="shared" si="6"/>
        <v>0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3</v>
      </c>
      <c r="AR18" s="26">
        <f t="shared" si="10"/>
        <v>1</v>
      </c>
      <c r="AS18" s="25" t="str">
        <f t="shared" si="11"/>
        <v>C</v>
      </c>
      <c r="AT18" s="27" t="str">
        <f t="shared" si="11"/>
        <v>D</v>
      </c>
      <c r="AU18" s="25" t="str">
        <f t="shared" si="12"/>
        <v>0 C</v>
      </c>
      <c r="AV18" s="27" t="str">
        <f t="shared" si="12"/>
        <v>0 D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2.21</v>
      </c>
      <c r="J19" s="19">
        <v>2.0499999999999998</v>
      </c>
      <c r="K19" s="19">
        <v>1.68</v>
      </c>
      <c r="L19" s="19">
        <v>33738742.829999998</v>
      </c>
      <c r="M19" s="19">
        <v>14129246.33</v>
      </c>
      <c r="N19" s="23">
        <v>0</v>
      </c>
      <c r="O19" s="18">
        <v>15693919.74</v>
      </c>
      <c r="P19" s="19">
        <v>19029232.289999999</v>
      </c>
      <c r="Q19" s="28">
        <v>6</v>
      </c>
      <c r="R19" s="10">
        <f>VLOOKUP($H19,'ค่ากลางกลุ่ม '!$C$2:$Y$22,6,0)</f>
        <v>10.179793388429758</v>
      </c>
      <c r="S19" s="13">
        <f>VLOOKUP($H19,'ค่ากลางกลุ่ม '!$C$2:$Y$22,12,0)</f>
        <v>23.77</v>
      </c>
      <c r="T19" s="10">
        <f>VLOOKUP($H19,'ค่ากลางกลุ่ม '!$C$2:$Y$22,7,0)</f>
        <v>8.9996280991735524</v>
      </c>
      <c r="U19" s="13">
        <f>VLOOKUP($H19,'ค่ากลางกลุ่ม '!$C$2:$Y$22,13,0)</f>
        <v>16.13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18.989999999999998</v>
      </c>
      <c r="AB19" s="7">
        <v>13.66</v>
      </c>
      <c r="AC19" s="9">
        <v>163.63</v>
      </c>
      <c r="AD19" s="9">
        <v>108.72</v>
      </c>
      <c r="AE19" s="9">
        <v>36.81</v>
      </c>
      <c r="AF19" s="9">
        <v>170.8</v>
      </c>
      <c r="AG19" s="9">
        <v>71</v>
      </c>
      <c r="AH19" s="10" t="str">
        <f t="shared" si="2"/>
        <v>1</v>
      </c>
      <c r="AI19" s="13" t="str">
        <f t="shared" si="3"/>
        <v>0</v>
      </c>
      <c r="AJ19" s="10" t="str">
        <f t="shared" si="4"/>
        <v>1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3</v>
      </c>
      <c r="AR19" s="26">
        <f t="shared" si="10"/>
        <v>1</v>
      </c>
      <c r="AS19" s="25" t="str">
        <f t="shared" si="11"/>
        <v>C</v>
      </c>
      <c r="AT19" s="27" t="str">
        <f t="shared" si="11"/>
        <v>D</v>
      </c>
      <c r="AU19" s="25" t="str">
        <f t="shared" si="12"/>
        <v>0 C</v>
      </c>
      <c r="AV19" s="27" t="str">
        <f t="shared" si="12"/>
        <v>0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2.08</v>
      </c>
      <c r="J20" s="19">
        <v>1.92</v>
      </c>
      <c r="K20" s="19">
        <v>1.1599999999999999</v>
      </c>
      <c r="L20" s="19">
        <v>54582505.920000002</v>
      </c>
      <c r="M20" s="19">
        <v>13495519.51</v>
      </c>
      <c r="N20" s="23">
        <v>0</v>
      </c>
      <c r="O20" s="18">
        <v>17934107.699999999</v>
      </c>
      <c r="P20" s="19">
        <v>7619042.7800000003</v>
      </c>
      <c r="Q20" s="28">
        <v>10</v>
      </c>
      <c r="R20" s="10">
        <f>VLOOKUP($H20,'ค่ากลางกลุ่ม '!$C$2:$Y$22,6,0)</f>
        <v>8.5615873015873056</v>
      </c>
      <c r="S20" s="13">
        <f>VLOOKUP($H20,'ค่ากลางกลุ่ม '!$C$2:$Y$22,12,0)</f>
        <v>20.440000000000001</v>
      </c>
      <c r="T20" s="10">
        <f>VLOOKUP($H20,'ค่ากลางกลุ่ม '!$C$2:$Y$22,7,0)</f>
        <v>5.2685714285714305</v>
      </c>
      <c r="U20" s="13">
        <f>VLOOKUP($H20,'ค่ากลางกลุ่ม '!$C$2:$Y$22,13,0)</f>
        <v>13.36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15.61</v>
      </c>
      <c r="AB20" s="7">
        <v>5.9</v>
      </c>
      <c r="AC20" s="9">
        <v>204.07</v>
      </c>
      <c r="AD20" s="9">
        <v>148.77000000000001</v>
      </c>
      <c r="AE20" s="9">
        <v>56.83</v>
      </c>
      <c r="AF20" s="9">
        <v>129.07</v>
      </c>
      <c r="AG20" s="9">
        <v>58.5</v>
      </c>
      <c r="AH20" s="10" t="str">
        <f t="shared" si="2"/>
        <v>1</v>
      </c>
      <c r="AI20" s="13" t="str">
        <f t="shared" si="3"/>
        <v>0</v>
      </c>
      <c r="AJ20" s="10" t="str">
        <f t="shared" si="4"/>
        <v>1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1</v>
      </c>
      <c r="AQ20" s="24">
        <f t="shared" si="9"/>
        <v>4</v>
      </c>
      <c r="AR20" s="26">
        <f t="shared" si="10"/>
        <v>2</v>
      </c>
      <c r="AS20" s="25" t="str">
        <f t="shared" si="11"/>
        <v>B-</v>
      </c>
      <c r="AT20" s="27" t="str">
        <f t="shared" si="11"/>
        <v>C-</v>
      </c>
      <c r="AU20" s="25" t="str">
        <f t="shared" si="12"/>
        <v>0 B-</v>
      </c>
      <c r="AV20" s="27" t="str">
        <f t="shared" si="12"/>
        <v>0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3.56</v>
      </c>
      <c r="J21" s="19">
        <v>3.26</v>
      </c>
      <c r="K21" s="19">
        <v>2.39</v>
      </c>
      <c r="L21" s="19">
        <v>40475206.490000002</v>
      </c>
      <c r="M21" s="19">
        <v>12324944.99</v>
      </c>
      <c r="N21" s="23">
        <v>0</v>
      </c>
      <c r="O21" s="18">
        <v>14501996.689999999</v>
      </c>
      <c r="P21" s="19">
        <v>21901324.739999998</v>
      </c>
      <c r="Q21" s="28">
        <v>6</v>
      </c>
      <c r="R21" s="10">
        <f>VLOOKUP($H21,'ค่ากลางกลุ่ม '!$C$2:$Y$22,6,0)</f>
        <v>10.179793388429758</v>
      </c>
      <c r="S21" s="13">
        <f>VLOOKUP($H21,'ค่ากลางกลุ่ม '!$C$2:$Y$22,12,0)</f>
        <v>23.77</v>
      </c>
      <c r="T21" s="10">
        <f>VLOOKUP($H21,'ค่ากลางกลุ่ม '!$C$2:$Y$22,7,0)</f>
        <v>8.9996280991735524</v>
      </c>
      <c r="U21" s="13">
        <f>VLOOKUP($H21,'ค่ากลางกลุ่ม '!$C$2:$Y$22,13,0)</f>
        <v>16.13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21.15</v>
      </c>
      <c r="AB21" s="7">
        <v>14.72</v>
      </c>
      <c r="AC21" s="9">
        <v>198.79</v>
      </c>
      <c r="AD21" s="9">
        <v>118.98</v>
      </c>
      <c r="AE21" s="9">
        <v>96.17</v>
      </c>
      <c r="AF21" s="9">
        <v>167.63</v>
      </c>
      <c r="AG21" s="9">
        <v>62.61</v>
      </c>
      <c r="AH21" s="10" t="str">
        <f t="shared" si="2"/>
        <v>1</v>
      </c>
      <c r="AI21" s="13" t="str">
        <f t="shared" si="3"/>
        <v>0</v>
      </c>
      <c r="AJ21" s="10" t="str">
        <f t="shared" si="4"/>
        <v>1</v>
      </c>
      <c r="AK21" s="13" t="str">
        <f t="shared" si="5"/>
        <v>0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0</v>
      </c>
      <c r="AS21" s="25" t="str">
        <f t="shared" si="11"/>
        <v>C-</v>
      </c>
      <c r="AT21" s="27" t="str">
        <f t="shared" si="11"/>
        <v>F</v>
      </c>
      <c r="AU21" s="25" t="str">
        <f t="shared" si="12"/>
        <v>0 C-</v>
      </c>
      <c r="AV21" s="27" t="str">
        <f t="shared" si="12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3.43</v>
      </c>
      <c r="J22" s="19">
        <v>2.94</v>
      </c>
      <c r="K22" s="19">
        <v>2.59</v>
      </c>
      <c r="L22" s="19">
        <v>38739427.770000003</v>
      </c>
      <c r="M22" s="19">
        <v>20028711.27</v>
      </c>
      <c r="N22" s="23">
        <v>0</v>
      </c>
      <c r="O22" s="18">
        <v>20562926.91</v>
      </c>
      <c r="P22" s="19">
        <v>25390599.66</v>
      </c>
      <c r="Q22" s="28">
        <v>6</v>
      </c>
      <c r="R22" s="10">
        <f>VLOOKUP($H22,'ค่ากลางกลุ่ม '!$C$2:$Y$22,6,0)</f>
        <v>10.179793388429758</v>
      </c>
      <c r="S22" s="13">
        <f>VLOOKUP($H22,'ค่ากลางกลุ่ม '!$C$2:$Y$22,12,0)</f>
        <v>23.77</v>
      </c>
      <c r="T22" s="10">
        <f>VLOOKUP($H22,'ค่ากลางกลุ่ม '!$C$2:$Y$22,7,0)</f>
        <v>8.9996280991735524</v>
      </c>
      <c r="U22" s="13">
        <f>VLOOKUP($H22,'ค่ากลางกลุ่ม '!$C$2:$Y$22,13,0)</f>
        <v>16.13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27.95</v>
      </c>
      <c r="AB22" s="7">
        <v>22.71</v>
      </c>
      <c r="AC22" s="9">
        <v>153.38999999999999</v>
      </c>
      <c r="AD22" s="9">
        <v>36.51</v>
      </c>
      <c r="AE22" s="9">
        <v>56.26</v>
      </c>
      <c r="AF22" s="9">
        <v>165.63</v>
      </c>
      <c r="AG22" s="9">
        <v>107.04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4</v>
      </c>
      <c r="AR22" s="26">
        <f t="shared" si="10"/>
        <v>4</v>
      </c>
      <c r="AS22" s="25" t="str">
        <f t="shared" si="11"/>
        <v>B-</v>
      </c>
      <c r="AT22" s="27" t="str">
        <f t="shared" si="11"/>
        <v>B-</v>
      </c>
      <c r="AU22" s="25" t="str">
        <f t="shared" si="12"/>
        <v>0 B-</v>
      </c>
      <c r="AV22" s="27" t="str">
        <f t="shared" si="12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2.0299999999999998</v>
      </c>
      <c r="J23" s="19">
        <v>1.77</v>
      </c>
      <c r="K23" s="19">
        <v>1.45</v>
      </c>
      <c r="L23" s="19">
        <v>25822310.84</v>
      </c>
      <c r="M23" s="19">
        <v>15097617.890000001</v>
      </c>
      <c r="N23" s="23">
        <v>0</v>
      </c>
      <c r="O23" s="18">
        <v>15553204.84</v>
      </c>
      <c r="P23" s="19">
        <v>11404040.52</v>
      </c>
      <c r="Q23" s="28">
        <v>6</v>
      </c>
      <c r="R23" s="10">
        <f>VLOOKUP($H23,'ค่ากลางกลุ่ม '!$C$2:$Y$22,6,0)</f>
        <v>10.179793388429758</v>
      </c>
      <c r="S23" s="13">
        <f>VLOOKUP($H23,'ค่ากลางกลุ่ม '!$C$2:$Y$22,12,0)</f>
        <v>23.77</v>
      </c>
      <c r="T23" s="10">
        <f>VLOOKUP($H23,'ค่ากลางกลุ่ม '!$C$2:$Y$22,7,0)</f>
        <v>8.9996280991735524</v>
      </c>
      <c r="U23" s="13">
        <f>VLOOKUP($H23,'ค่ากลางกลุ่ม '!$C$2:$Y$22,13,0)</f>
        <v>16.13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25.28</v>
      </c>
      <c r="AB23" s="7">
        <v>23.28</v>
      </c>
      <c r="AC23" s="9">
        <v>259.92</v>
      </c>
      <c r="AD23" s="9">
        <v>68.39</v>
      </c>
      <c r="AE23" s="9">
        <v>113.88</v>
      </c>
      <c r="AF23" s="9">
        <v>169.94</v>
      </c>
      <c r="AG23" s="9">
        <v>120.92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2</v>
      </c>
      <c r="AS23" s="25" t="str">
        <f t="shared" si="11"/>
        <v>C-</v>
      </c>
      <c r="AT23" s="27" t="str">
        <f t="shared" si="11"/>
        <v>C-</v>
      </c>
      <c r="AU23" s="25" t="str">
        <f t="shared" si="12"/>
        <v>0 C-</v>
      </c>
      <c r="AV23" s="27" t="str">
        <f t="shared" si="12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1.85</v>
      </c>
      <c r="J24" s="19">
        <v>1.65</v>
      </c>
      <c r="K24" s="19">
        <v>1.52</v>
      </c>
      <c r="L24" s="19">
        <v>13455730.01</v>
      </c>
      <c r="M24" s="19">
        <v>5135206.82</v>
      </c>
      <c r="N24" s="23">
        <v>0</v>
      </c>
      <c r="O24" s="18">
        <v>5721434.1399999997</v>
      </c>
      <c r="P24" s="19">
        <v>8203993.9299999997</v>
      </c>
      <c r="Q24" s="28">
        <v>2</v>
      </c>
      <c r="R24" s="10">
        <f>VLOOKUP($H24,'ค่ากลางกลุ่ม '!$C$2:$Y$22,6,0)</f>
        <v>19.192888888888888</v>
      </c>
      <c r="S24" s="13">
        <f>VLOOKUP($H24,'ค่ากลางกลุ่ม '!$C$2:$Y$22,12,0)</f>
        <v>26.67</v>
      </c>
      <c r="T24" s="10">
        <f>VLOOKUP($H24,'ค่ากลางกลุ่ม '!$C$2:$Y$22,7,0)</f>
        <v>11.868000000000002</v>
      </c>
      <c r="U24" s="13">
        <f>VLOOKUP($H24,'ค่ากลางกลุ่ม '!$C$2:$Y$22,13,0)</f>
        <v>13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17.82</v>
      </c>
      <c r="AB24" s="7">
        <v>12.1</v>
      </c>
      <c r="AC24" s="9">
        <v>316.05</v>
      </c>
      <c r="AD24" s="9">
        <v>44.01</v>
      </c>
      <c r="AE24" s="9">
        <v>80.760000000000005</v>
      </c>
      <c r="AF24" s="9">
        <v>279.08</v>
      </c>
      <c r="AG24" s="9">
        <v>56.01</v>
      </c>
      <c r="AH24" s="10" t="str">
        <f t="shared" si="2"/>
        <v>0</v>
      </c>
      <c r="AI24" s="13" t="str">
        <f t="shared" si="3"/>
        <v>0</v>
      </c>
      <c r="AJ24" s="10" t="str">
        <f t="shared" si="4"/>
        <v>1</v>
      </c>
      <c r="AK24" s="13" t="str">
        <f t="shared" si="5"/>
        <v>0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1</v>
      </c>
      <c r="AQ24" s="24">
        <f t="shared" si="9"/>
        <v>3</v>
      </c>
      <c r="AR24" s="26">
        <f t="shared" si="10"/>
        <v>2</v>
      </c>
      <c r="AS24" s="25" t="str">
        <f t="shared" si="11"/>
        <v>C</v>
      </c>
      <c r="AT24" s="27" t="str">
        <f t="shared" si="11"/>
        <v>C-</v>
      </c>
      <c r="AU24" s="25" t="str">
        <f t="shared" si="12"/>
        <v>0 C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1.48</v>
      </c>
      <c r="J25" s="19">
        <v>1.34</v>
      </c>
      <c r="K25" s="19">
        <v>0.62</v>
      </c>
      <c r="L25" s="19">
        <v>138450448.59</v>
      </c>
      <c r="M25" s="19">
        <v>26698291.530000001</v>
      </c>
      <c r="N25" s="23">
        <v>2</v>
      </c>
      <c r="O25" s="18">
        <v>29512380</v>
      </c>
      <c r="P25" s="19">
        <v>-109171394.84</v>
      </c>
      <c r="Q25" s="28">
        <v>17</v>
      </c>
      <c r="R25" s="10">
        <f>VLOOKUP($H25,'ค่ากลางกลุ่ม '!$C$2:$Y$22,6,0)</f>
        <v>8.46086956521739</v>
      </c>
      <c r="S25" s="13">
        <f>VLOOKUP($H25,'ค่ากลางกลุ่ม '!$C$2:$Y$22,12,0)</f>
        <v>15.51</v>
      </c>
      <c r="T25" s="10">
        <f>VLOOKUP($H25,'ค่ากลางกลุ่ม '!$C$2:$Y$22,7,0)</f>
        <v>6.1473913043478268</v>
      </c>
      <c r="U25" s="13">
        <f>VLOOKUP($H25,'ค่ากลางกลุ่ม '!$C$2:$Y$22,13,0)</f>
        <v>6.02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4.57</v>
      </c>
      <c r="AB25" s="7">
        <v>2.61</v>
      </c>
      <c r="AC25" s="9">
        <v>204.4</v>
      </c>
      <c r="AD25" s="9">
        <v>84.33</v>
      </c>
      <c r="AE25" s="9">
        <v>56.25</v>
      </c>
      <c r="AF25" s="9">
        <v>166.98</v>
      </c>
      <c r="AG25" s="9">
        <v>31.5</v>
      </c>
      <c r="AH25" s="10" t="str">
        <f t="shared" si="2"/>
        <v>0</v>
      </c>
      <c r="AI25" s="13" t="str">
        <f t="shared" si="3"/>
        <v>0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2</v>
      </c>
      <c r="AR25" s="26">
        <f t="shared" si="10"/>
        <v>2</v>
      </c>
      <c r="AS25" s="25" t="str">
        <f t="shared" si="11"/>
        <v>C-</v>
      </c>
      <c r="AT25" s="27" t="str">
        <f t="shared" si="11"/>
        <v>C-</v>
      </c>
      <c r="AU25" s="25" t="str">
        <f t="shared" si="12"/>
        <v>2 C-</v>
      </c>
      <c r="AV25" s="27" t="str">
        <f t="shared" si="12"/>
        <v>2 C-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3.7</v>
      </c>
      <c r="J26" s="19">
        <v>3.24</v>
      </c>
      <c r="K26" s="19">
        <v>2.27</v>
      </c>
      <c r="L26" s="19">
        <v>21665259.949999999</v>
      </c>
      <c r="M26" s="19">
        <v>13478703.970000001</v>
      </c>
      <c r="N26" s="23">
        <v>0</v>
      </c>
      <c r="O26" s="18">
        <v>14318068.960000001</v>
      </c>
      <c r="P26" s="19">
        <v>10170568.890000001</v>
      </c>
      <c r="Q26" s="28">
        <v>5</v>
      </c>
      <c r="R26" s="10">
        <f>VLOOKUP($H26,'ค่ากลางกลุ่ม '!$C$2:$Y$22,6,0)</f>
        <v>12.318893617021276</v>
      </c>
      <c r="S26" s="13">
        <f>VLOOKUP($H26,'ค่ากลางกลุ่ม '!$C$2:$Y$22,12,0)</f>
        <v>22.88</v>
      </c>
      <c r="T26" s="10">
        <f>VLOOKUP($H26,'ค่ากลางกลุ่ม '!$C$2:$Y$22,7,0)</f>
        <v>11.189914893617022</v>
      </c>
      <c r="U26" s="13">
        <f>VLOOKUP($H26,'ค่ากลางกลุ่ม '!$C$2:$Y$22,13,0)</f>
        <v>16.329999999999998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26.58</v>
      </c>
      <c r="AB26" s="7">
        <v>25.09</v>
      </c>
      <c r="AC26" s="9">
        <v>128.28</v>
      </c>
      <c r="AD26" s="9">
        <v>32.58</v>
      </c>
      <c r="AE26" s="9">
        <v>148.11000000000001</v>
      </c>
      <c r="AF26" s="9">
        <v>212.14</v>
      </c>
      <c r="AG26" s="9">
        <v>74.27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1"/>
        <v>C</v>
      </c>
      <c r="AU26" s="25" t="str">
        <f t="shared" si="12"/>
        <v>0 C</v>
      </c>
      <c r="AV26" s="27" t="str">
        <f t="shared" si="12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3.7</v>
      </c>
      <c r="J27" s="19">
        <v>3.15</v>
      </c>
      <c r="K27" s="19">
        <v>2.75</v>
      </c>
      <c r="L27" s="19">
        <v>50705803.539999999</v>
      </c>
      <c r="M27" s="19">
        <v>10190330.66</v>
      </c>
      <c r="N27" s="23">
        <v>0</v>
      </c>
      <c r="O27" s="18">
        <v>11348960</v>
      </c>
      <c r="P27" s="19">
        <v>32834095.989999998</v>
      </c>
      <c r="Q27" s="28">
        <v>6</v>
      </c>
      <c r="R27" s="10">
        <f>VLOOKUP($H27,'ค่ากลางกลุ่ม '!$C$2:$Y$22,6,0)</f>
        <v>10.179793388429758</v>
      </c>
      <c r="S27" s="13">
        <f>VLOOKUP($H27,'ค่ากลางกลุ่ม '!$C$2:$Y$22,12,0)</f>
        <v>23.77</v>
      </c>
      <c r="T27" s="10">
        <f>VLOOKUP($H27,'ค่ากลางกลุ่ม '!$C$2:$Y$22,7,0)</f>
        <v>8.9996280991735524</v>
      </c>
      <c r="U27" s="13">
        <f>VLOOKUP($H27,'ค่ากลางกลุ่ม '!$C$2:$Y$22,13,0)</f>
        <v>16.13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13.45</v>
      </c>
      <c r="AB27" s="7">
        <v>8.82</v>
      </c>
      <c r="AC27" s="9">
        <v>64.7</v>
      </c>
      <c r="AD27" s="9">
        <v>30.67</v>
      </c>
      <c r="AE27" s="9">
        <v>59.97</v>
      </c>
      <c r="AF27" s="9">
        <v>138.13999999999999</v>
      </c>
      <c r="AG27" s="9">
        <v>95.45</v>
      </c>
      <c r="AH27" s="10" t="str">
        <f t="shared" si="2"/>
        <v>1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4</v>
      </c>
      <c r="AR27" s="26">
        <f t="shared" si="10"/>
        <v>3</v>
      </c>
      <c r="AS27" s="25" t="str">
        <f t="shared" si="11"/>
        <v>B-</v>
      </c>
      <c r="AT27" s="27" t="str">
        <f t="shared" si="11"/>
        <v>C</v>
      </c>
      <c r="AU27" s="25" t="str">
        <f t="shared" si="12"/>
        <v>0 B-</v>
      </c>
      <c r="AV27" s="27" t="str">
        <f t="shared" si="12"/>
        <v>0 C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2.16</v>
      </c>
      <c r="J28" s="19">
        <v>2</v>
      </c>
      <c r="K28" s="19">
        <v>1.81</v>
      </c>
      <c r="L28" s="19">
        <v>34946096.469999999</v>
      </c>
      <c r="M28" s="19">
        <v>16929821.719999999</v>
      </c>
      <c r="N28" s="23">
        <v>0</v>
      </c>
      <c r="O28" s="18">
        <v>16964783.739999998</v>
      </c>
      <c r="P28" s="19">
        <v>24205689.359999999</v>
      </c>
      <c r="Q28" s="28">
        <v>6</v>
      </c>
      <c r="R28" s="10">
        <f>VLOOKUP($H28,'ค่ากลางกลุ่ม '!$C$2:$Y$22,6,0)</f>
        <v>10.179793388429758</v>
      </c>
      <c r="S28" s="13">
        <f>VLOOKUP($H28,'ค่ากลางกลุ่ม '!$C$2:$Y$22,12,0)</f>
        <v>23.77</v>
      </c>
      <c r="T28" s="10">
        <f>VLOOKUP($H28,'ค่ากลางกลุ่ม '!$C$2:$Y$22,7,0)</f>
        <v>8.9996280991735524</v>
      </c>
      <c r="U28" s="13">
        <f>VLOOKUP($H28,'ค่ากลางกลุ่ม '!$C$2:$Y$22,13,0)</f>
        <v>16.13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21.38</v>
      </c>
      <c r="AB28" s="7">
        <v>18.440000000000001</v>
      </c>
      <c r="AC28" s="9">
        <v>317.67</v>
      </c>
      <c r="AD28" s="9">
        <v>23.68</v>
      </c>
      <c r="AE28" s="9">
        <v>76.78</v>
      </c>
      <c r="AF28" s="9">
        <v>210.15</v>
      </c>
      <c r="AG28" s="9">
        <v>82.73</v>
      </c>
      <c r="AH28" s="10" t="str">
        <f t="shared" si="2"/>
        <v>1</v>
      </c>
      <c r="AI28" s="13" t="str">
        <f t="shared" si="3"/>
        <v>0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2</v>
      </c>
      <c r="AS28" s="25" t="str">
        <f t="shared" si="11"/>
        <v>C</v>
      </c>
      <c r="AT28" s="27" t="str">
        <f t="shared" si="11"/>
        <v>C-</v>
      </c>
      <c r="AU28" s="25" t="str">
        <f t="shared" si="12"/>
        <v>0 C</v>
      </c>
      <c r="AV28" s="27" t="str">
        <f t="shared" si="12"/>
        <v>0 C-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2.61</v>
      </c>
      <c r="J29" s="19">
        <v>2.2799999999999998</v>
      </c>
      <c r="K29" s="19">
        <v>2.0099999999999998</v>
      </c>
      <c r="L29" s="19">
        <v>13413515.210000001</v>
      </c>
      <c r="M29" s="19">
        <v>10925810.85</v>
      </c>
      <c r="N29" s="23">
        <v>0</v>
      </c>
      <c r="O29" s="18">
        <v>10880723.68</v>
      </c>
      <c r="P29" s="19">
        <v>8384612.1900000004</v>
      </c>
      <c r="Q29" s="28">
        <v>2</v>
      </c>
      <c r="R29" s="10">
        <f>VLOOKUP($H29,'ค่ากลางกลุ่ม '!$C$2:$Y$22,6,0)</f>
        <v>19.192888888888888</v>
      </c>
      <c r="S29" s="13">
        <f>VLOOKUP($H29,'ค่ากลางกลุ่ม '!$C$2:$Y$22,12,0)</f>
        <v>26.67</v>
      </c>
      <c r="T29" s="10">
        <f>VLOOKUP($H29,'ค่ากลางกลุ่ม '!$C$2:$Y$22,7,0)</f>
        <v>11.868000000000002</v>
      </c>
      <c r="U29" s="13">
        <f>VLOOKUP($H29,'ค่ากลางกลุ่ม '!$C$2:$Y$22,13,0)</f>
        <v>13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30.04</v>
      </c>
      <c r="AB29" s="7">
        <v>34.57</v>
      </c>
      <c r="AC29" s="9">
        <v>223.64</v>
      </c>
      <c r="AD29" s="9">
        <v>23.87</v>
      </c>
      <c r="AE29" s="9">
        <v>68.16</v>
      </c>
      <c r="AF29" s="9">
        <v>199.45</v>
      </c>
      <c r="AG29" s="9">
        <v>100.3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2.89</v>
      </c>
      <c r="J30" s="19">
        <v>2.58</v>
      </c>
      <c r="K30" s="19">
        <v>2.17</v>
      </c>
      <c r="L30" s="19">
        <v>14571421.779999999</v>
      </c>
      <c r="M30" s="19">
        <v>9388470.1099999994</v>
      </c>
      <c r="N30" s="23">
        <v>0</v>
      </c>
      <c r="O30" s="18">
        <v>9634486.0999999996</v>
      </c>
      <c r="P30" s="19">
        <v>9041311.8399999999</v>
      </c>
      <c r="Q30" s="28">
        <v>5</v>
      </c>
      <c r="R30" s="10">
        <f>VLOOKUP($H30,'ค่ากลางกลุ่ม '!$C$2:$Y$22,6,0)</f>
        <v>12.318893617021276</v>
      </c>
      <c r="S30" s="13">
        <f>VLOOKUP($H30,'ค่ากลางกลุ่ม '!$C$2:$Y$22,12,0)</f>
        <v>22.88</v>
      </c>
      <c r="T30" s="10">
        <f>VLOOKUP($H30,'ค่ากลางกลุ่ม '!$C$2:$Y$22,7,0)</f>
        <v>11.189914893617022</v>
      </c>
      <c r="U30" s="13">
        <f>VLOOKUP($H30,'ค่ากลางกลุ่ม '!$C$2:$Y$22,13,0)</f>
        <v>16.329999999999998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20.95</v>
      </c>
      <c r="AB30" s="7">
        <v>22.27</v>
      </c>
      <c r="AC30" s="9">
        <v>178.76</v>
      </c>
      <c r="AD30" s="9">
        <v>13.1</v>
      </c>
      <c r="AE30" s="9">
        <v>60.86</v>
      </c>
      <c r="AF30" s="9">
        <v>180.74</v>
      </c>
      <c r="AG30" s="9">
        <v>84.08</v>
      </c>
      <c r="AH30" s="10" t="str">
        <f t="shared" si="2"/>
        <v>1</v>
      </c>
      <c r="AI30" s="13" t="str">
        <f t="shared" si="3"/>
        <v>0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2</v>
      </c>
      <c r="AS30" s="25" t="str">
        <f t="shared" si="11"/>
        <v>C</v>
      </c>
      <c r="AT30" s="27" t="str">
        <f t="shared" si="11"/>
        <v>C-</v>
      </c>
      <c r="AU30" s="25" t="str">
        <f t="shared" si="12"/>
        <v>0 C</v>
      </c>
      <c r="AV30" s="27" t="str">
        <f t="shared" si="12"/>
        <v>0 C-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4.99</v>
      </c>
      <c r="J31" s="19">
        <v>4.43</v>
      </c>
      <c r="K31" s="19">
        <v>3.45</v>
      </c>
      <c r="L31" s="19">
        <v>30897066.469999999</v>
      </c>
      <c r="M31" s="19">
        <v>7876508.9400000004</v>
      </c>
      <c r="N31" s="23">
        <v>0</v>
      </c>
      <c r="O31" s="18">
        <v>8178951.6799999997</v>
      </c>
      <c r="P31" s="19">
        <v>19029646.41</v>
      </c>
      <c r="Q31" s="28">
        <v>5</v>
      </c>
      <c r="R31" s="10">
        <f>VLOOKUP($H31,'ค่ากลางกลุ่ม '!$C$2:$Y$22,6,0)</f>
        <v>12.318893617021276</v>
      </c>
      <c r="S31" s="13">
        <f>VLOOKUP($H31,'ค่ากลางกลุ่ม '!$C$2:$Y$22,12,0)</f>
        <v>22.88</v>
      </c>
      <c r="T31" s="10">
        <f>VLOOKUP($H31,'ค่ากลางกลุ่ม '!$C$2:$Y$22,7,0)</f>
        <v>11.189914893617022</v>
      </c>
      <c r="U31" s="13">
        <f>VLOOKUP($H31,'ค่ากลางกลุ่ม '!$C$2:$Y$22,13,0)</f>
        <v>16.329999999999998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15.23</v>
      </c>
      <c r="AB31" s="7">
        <v>12.97</v>
      </c>
      <c r="AC31" s="9">
        <v>26.64</v>
      </c>
      <c r="AD31" s="9">
        <v>39.29</v>
      </c>
      <c r="AE31" s="9">
        <v>139.74</v>
      </c>
      <c r="AF31" s="9">
        <v>317.45</v>
      </c>
      <c r="AG31" s="9">
        <v>88.86</v>
      </c>
      <c r="AH31" s="10" t="str">
        <f t="shared" si="2"/>
        <v>1</v>
      </c>
      <c r="AI31" s="13" t="str">
        <f t="shared" si="3"/>
        <v>0</v>
      </c>
      <c r="AJ31" s="10" t="str">
        <f t="shared" si="4"/>
        <v>1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4</v>
      </c>
      <c r="AR31" s="26">
        <f t="shared" si="10"/>
        <v>2</v>
      </c>
      <c r="AS31" s="25" t="str">
        <f t="shared" si="11"/>
        <v>B-</v>
      </c>
      <c r="AT31" s="27" t="str">
        <f t="shared" si="11"/>
        <v>C-</v>
      </c>
      <c r="AU31" s="25" t="str">
        <f t="shared" si="12"/>
        <v>0 B-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1.68</v>
      </c>
      <c r="J32" s="19">
        <v>1.34</v>
      </c>
      <c r="K32" s="19">
        <v>0.84</v>
      </c>
      <c r="L32" s="19">
        <v>33711787.840000004</v>
      </c>
      <c r="M32" s="19">
        <v>16527487.4</v>
      </c>
      <c r="N32" s="23">
        <v>0</v>
      </c>
      <c r="O32" s="18">
        <v>21536200.989999998</v>
      </c>
      <c r="P32" s="19">
        <v>-8181300.7000000002</v>
      </c>
      <c r="Q32" s="28">
        <v>10</v>
      </c>
      <c r="R32" s="10">
        <f>VLOOKUP($H32,'ค่ากลางกลุ่ม '!$C$2:$Y$22,6,0)</f>
        <v>8.5615873015873056</v>
      </c>
      <c r="S32" s="13">
        <f>VLOOKUP($H32,'ค่ากลางกลุ่ม '!$C$2:$Y$22,12,0)</f>
        <v>20.440000000000001</v>
      </c>
      <c r="T32" s="10">
        <f>VLOOKUP($H32,'ค่ากลางกลุ่ม '!$C$2:$Y$22,7,0)</f>
        <v>5.2685714285714305</v>
      </c>
      <c r="U32" s="13">
        <f>VLOOKUP($H32,'ค่ากลางกลุ่ม '!$C$2:$Y$22,13,0)</f>
        <v>13.36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13.92</v>
      </c>
      <c r="AB32" s="7">
        <v>8.0299999999999994</v>
      </c>
      <c r="AC32" s="9">
        <v>224.87</v>
      </c>
      <c r="AD32" s="9">
        <v>29.9</v>
      </c>
      <c r="AE32" s="9">
        <v>129.77000000000001</v>
      </c>
      <c r="AF32" s="9">
        <v>182.41</v>
      </c>
      <c r="AG32" s="9">
        <v>119.49</v>
      </c>
      <c r="AH32" s="10" t="str">
        <f t="shared" si="2"/>
        <v>1</v>
      </c>
      <c r="AI32" s="13" t="str">
        <f t="shared" si="3"/>
        <v>0</v>
      </c>
      <c r="AJ32" s="10" t="str">
        <f t="shared" si="4"/>
        <v>1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1</v>
      </c>
      <c r="AS32" s="25" t="str">
        <f t="shared" si="11"/>
        <v>C</v>
      </c>
      <c r="AT32" s="27" t="str">
        <f t="shared" si="11"/>
        <v>D</v>
      </c>
      <c r="AU32" s="25" t="str">
        <f t="shared" si="12"/>
        <v>0 C</v>
      </c>
      <c r="AV32" s="27" t="str">
        <f t="shared" si="12"/>
        <v>0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1.63</v>
      </c>
      <c r="J33" s="19">
        <v>1.35</v>
      </c>
      <c r="K33" s="19">
        <v>1</v>
      </c>
      <c r="L33" s="19">
        <v>10775616.439999999</v>
      </c>
      <c r="M33" s="19">
        <v>6703345.96</v>
      </c>
      <c r="N33" s="23">
        <v>0</v>
      </c>
      <c r="O33" s="18">
        <v>7670489.5099999998</v>
      </c>
      <c r="P33" s="19">
        <v>-4824.21</v>
      </c>
      <c r="Q33" s="28">
        <v>5</v>
      </c>
      <c r="R33" s="10">
        <f>VLOOKUP($H33,'ค่ากลางกลุ่ม '!$C$2:$Y$22,6,0)</f>
        <v>12.318893617021276</v>
      </c>
      <c r="S33" s="13">
        <f>VLOOKUP($H33,'ค่ากลางกลุ่ม '!$C$2:$Y$22,12,0)</f>
        <v>22.88</v>
      </c>
      <c r="T33" s="10">
        <f>VLOOKUP($H33,'ค่ากลางกลุ่ม '!$C$2:$Y$22,7,0)</f>
        <v>11.189914893617022</v>
      </c>
      <c r="U33" s="13">
        <f>VLOOKUP($H33,'ค่ากลางกลุ่ม '!$C$2:$Y$22,13,0)</f>
        <v>16.329999999999998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14.57</v>
      </c>
      <c r="AB33" s="7">
        <v>12.13</v>
      </c>
      <c r="AC33" s="9">
        <v>212.9</v>
      </c>
      <c r="AD33" s="9">
        <v>21.19</v>
      </c>
      <c r="AE33" s="9">
        <v>52.6</v>
      </c>
      <c r="AF33" s="9">
        <v>192.81</v>
      </c>
      <c r="AG33" s="9">
        <v>108.88</v>
      </c>
      <c r="AH33" s="10" t="str">
        <f t="shared" si="2"/>
        <v>1</v>
      </c>
      <c r="AI33" s="13" t="str">
        <f t="shared" si="3"/>
        <v>0</v>
      </c>
      <c r="AJ33" s="10" t="str">
        <f t="shared" si="4"/>
        <v>1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4</v>
      </c>
      <c r="AR33" s="26">
        <f t="shared" si="10"/>
        <v>2</v>
      </c>
      <c r="AS33" s="25" t="str">
        <f t="shared" si="11"/>
        <v>B-</v>
      </c>
      <c r="AT33" s="27" t="str">
        <f t="shared" si="11"/>
        <v>C-</v>
      </c>
      <c r="AU33" s="25" t="str">
        <f t="shared" si="12"/>
        <v>0 B-</v>
      </c>
      <c r="AV33" s="27" t="str">
        <f t="shared" si="12"/>
        <v>0 C-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1.37</v>
      </c>
      <c r="J34" s="19">
        <v>1.24</v>
      </c>
      <c r="K34" s="19">
        <v>0.85</v>
      </c>
      <c r="L34" s="19">
        <v>9424477.9399999995</v>
      </c>
      <c r="M34" s="19">
        <v>1943720.04</v>
      </c>
      <c r="N34" s="23">
        <v>1</v>
      </c>
      <c r="O34" s="18">
        <v>3046578.52</v>
      </c>
      <c r="P34" s="19">
        <v>-3719821.7</v>
      </c>
      <c r="Q34" s="28">
        <v>5</v>
      </c>
      <c r="R34" s="10">
        <f>VLOOKUP($H34,'ค่ากลางกลุ่ม '!$C$2:$Y$22,6,0)</f>
        <v>12.318893617021276</v>
      </c>
      <c r="S34" s="13">
        <f>VLOOKUP($H34,'ค่ากลางกลุ่ม '!$C$2:$Y$22,12,0)</f>
        <v>22.88</v>
      </c>
      <c r="T34" s="10">
        <f>VLOOKUP($H34,'ค่ากลางกลุ่ม '!$C$2:$Y$22,7,0)</f>
        <v>11.189914893617022</v>
      </c>
      <c r="U34" s="13">
        <f>VLOOKUP($H34,'ค่ากลางกลุ่ม '!$C$2:$Y$22,13,0)</f>
        <v>16.329999999999998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6.94</v>
      </c>
      <c r="AB34" s="7">
        <v>3.49</v>
      </c>
      <c r="AC34" s="9">
        <v>244.35</v>
      </c>
      <c r="AD34" s="9">
        <v>28.87</v>
      </c>
      <c r="AE34" s="9">
        <v>74.260000000000005</v>
      </c>
      <c r="AF34" s="9">
        <v>208.28</v>
      </c>
      <c r="AG34" s="9">
        <v>90.6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1 D</v>
      </c>
      <c r="AV34" s="27" t="str">
        <f t="shared" si="12"/>
        <v>1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4.03</v>
      </c>
      <c r="J35" s="19">
        <v>3.73</v>
      </c>
      <c r="K35" s="19">
        <v>3.12</v>
      </c>
      <c r="L35" s="19">
        <v>48635718.380000003</v>
      </c>
      <c r="M35" s="19">
        <v>14976698.66</v>
      </c>
      <c r="N35" s="23">
        <v>0</v>
      </c>
      <c r="O35" s="18">
        <v>16228445</v>
      </c>
      <c r="P35" s="19">
        <v>34094233.659999996</v>
      </c>
      <c r="Q35" s="28">
        <v>6</v>
      </c>
      <c r="R35" s="10">
        <f>VLOOKUP($H35,'ค่ากลางกลุ่ม '!$C$2:$Y$22,6,0)</f>
        <v>10.179793388429758</v>
      </c>
      <c r="S35" s="13">
        <f>VLOOKUP($H35,'ค่ากลางกลุ่ม '!$C$2:$Y$22,12,0)</f>
        <v>23.77</v>
      </c>
      <c r="T35" s="10">
        <f>VLOOKUP($H35,'ค่ากลางกลุ่ม '!$C$2:$Y$22,7,0)</f>
        <v>8.9996280991735524</v>
      </c>
      <c r="U35" s="13">
        <f>VLOOKUP($H35,'ค่ากลางกลุ่ม '!$C$2:$Y$22,13,0)</f>
        <v>16.13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22.93</v>
      </c>
      <c r="AB35" s="7">
        <v>17.12</v>
      </c>
      <c r="AC35" s="9">
        <v>76.27</v>
      </c>
      <c r="AD35" s="9">
        <v>30.01</v>
      </c>
      <c r="AE35" s="9">
        <v>63.3</v>
      </c>
      <c r="AF35" s="9">
        <v>183.52</v>
      </c>
      <c r="AG35" s="9">
        <v>76.349999999999994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1</v>
      </c>
      <c r="AL35" s="97">
        <f t="shared" si="6"/>
        <v>1</v>
      </c>
      <c r="AM35" s="20" t="str">
        <f t="shared" si="7"/>
        <v>1</v>
      </c>
      <c r="AN35" s="20" t="str">
        <f t="shared" si="8"/>
        <v>0</v>
      </c>
      <c r="AO35" s="20" t="str">
        <f t="shared" si="8"/>
        <v>0</v>
      </c>
      <c r="AP35" s="20" t="str">
        <f t="shared" si="8"/>
        <v>0</v>
      </c>
      <c r="AQ35" s="24">
        <f t="shared" si="9"/>
        <v>4</v>
      </c>
      <c r="AR35" s="26">
        <f t="shared" si="10"/>
        <v>3</v>
      </c>
      <c r="AS35" s="25" t="str">
        <f t="shared" si="11"/>
        <v>B-</v>
      </c>
      <c r="AT35" s="27" t="str">
        <f t="shared" si="11"/>
        <v>C</v>
      </c>
      <c r="AU35" s="25" t="str">
        <f t="shared" si="12"/>
        <v>0 B-</v>
      </c>
      <c r="AV35" s="27" t="str">
        <f t="shared" si="12"/>
        <v>0 C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1.43</v>
      </c>
      <c r="J36" s="19">
        <v>1.23</v>
      </c>
      <c r="K36" s="19">
        <v>0.89</v>
      </c>
      <c r="L36" s="19">
        <v>15648238.810000001</v>
      </c>
      <c r="M36" s="19">
        <v>7831623.5300000003</v>
      </c>
      <c r="N36" s="23">
        <v>1</v>
      </c>
      <c r="O36" s="18">
        <v>11087903.800000001</v>
      </c>
      <c r="P36" s="19">
        <v>-4077125.05</v>
      </c>
      <c r="Q36" s="28">
        <v>12</v>
      </c>
      <c r="R36" s="10">
        <f>VLOOKUP($H36,'ค่ากลางกลุ่ม '!$C$2:$Y$22,6,0)</f>
        <v>9.9727586206896603</v>
      </c>
      <c r="S36" s="13">
        <f>VLOOKUP($H36,'ค่ากลางกลุ่ม '!$C$2:$Y$22,12,0)</f>
        <v>19</v>
      </c>
      <c r="T36" s="10">
        <f>VLOOKUP($H36,'ค่ากลางกลุ่ม '!$C$2:$Y$22,7,0)</f>
        <v>8.2255172413793112</v>
      </c>
      <c r="U36" s="13">
        <f>VLOOKUP($H36,'ค่ากลางกลุ่ม '!$C$2:$Y$22,13,0)</f>
        <v>9.7100000000000009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11.09</v>
      </c>
      <c r="AB36" s="7">
        <v>7.04</v>
      </c>
      <c r="AC36" s="9">
        <v>197.11</v>
      </c>
      <c r="AD36" s="9">
        <v>40.58</v>
      </c>
      <c r="AE36" s="9">
        <v>63.99</v>
      </c>
      <c r="AF36" s="9">
        <v>198.58</v>
      </c>
      <c r="AG36" s="9">
        <v>60.67</v>
      </c>
      <c r="AH36" s="10" t="str">
        <f t="shared" si="2"/>
        <v>1</v>
      </c>
      <c r="AI36" s="13" t="str">
        <f t="shared" si="3"/>
        <v>0</v>
      </c>
      <c r="AJ36" s="10" t="str">
        <f t="shared" si="4"/>
        <v>0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0</v>
      </c>
      <c r="AQ36" s="24">
        <f t="shared" si="9"/>
        <v>2</v>
      </c>
      <c r="AR36" s="26">
        <f t="shared" si="10"/>
        <v>1</v>
      </c>
      <c r="AS36" s="25" t="str">
        <f t="shared" si="11"/>
        <v>C-</v>
      </c>
      <c r="AT36" s="27" t="str">
        <f t="shared" si="11"/>
        <v>D</v>
      </c>
      <c r="AU36" s="25" t="str">
        <f t="shared" si="12"/>
        <v>1 C-</v>
      </c>
      <c r="AV36" s="27" t="str">
        <f t="shared" si="12"/>
        <v>1 D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6.13</v>
      </c>
      <c r="J37" s="19">
        <v>5.89</v>
      </c>
      <c r="K37" s="19">
        <v>5.17</v>
      </c>
      <c r="L37" s="19">
        <v>70056995.620000005</v>
      </c>
      <c r="M37" s="19">
        <v>14990632.869999999</v>
      </c>
      <c r="N37" s="23">
        <v>0</v>
      </c>
      <c r="O37" s="18">
        <v>16427102.98</v>
      </c>
      <c r="P37" s="19">
        <v>56898825.270000003</v>
      </c>
      <c r="Q37" s="28">
        <v>6</v>
      </c>
      <c r="R37" s="10">
        <f>VLOOKUP($H37,'ค่ากลางกลุ่ม '!$C$2:$Y$22,6,0)</f>
        <v>10.179793388429758</v>
      </c>
      <c r="S37" s="13">
        <f>VLOOKUP($H37,'ค่ากลางกลุ่ม '!$C$2:$Y$22,12,0)</f>
        <v>23.77</v>
      </c>
      <c r="T37" s="10">
        <f>VLOOKUP($H37,'ค่ากลางกลุ่ม '!$C$2:$Y$22,7,0)</f>
        <v>8.9996280991735524</v>
      </c>
      <c r="U37" s="13">
        <f>VLOOKUP($H37,'ค่ากลางกลุ่ม '!$C$2:$Y$22,13,0)</f>
        <v>16.13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27.87</v>
      </c>
      <c r="AB37" s="7">
        <v>12.92</v>
      </c>
      <c r="AC37" s="9">
        <v>152.31</v>
      </c>
      <c r="AD37" s="9">
        <v>41.6</v>
      </c>
      <c r="AE37" s="9">
        <v>96.09</v>
      </c>
      <c r="AF37" s="9">
        <v>236.53</v>
      </c>
      <c r="AG37" s="9">
        <v>68.94</v>
      </c>
      <c r="AH37" s="10" t="str">
        <f t="shared" si="2"/>
        <v>1</v>
      </c>
      <c r="AI37" s="13" t="str">
        <f t="shared" si="3"/>
        <v>1</v>
      </c>
      <c r="AJ37" s="10" t="str">
        <f t="shared" si="4"/>
        <v>1</v>
      </c>
      <c r="AK37" s="13" t="str">
        <f t="shared" si="5"/>
        <v>0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3</v>
      </c>
      <c r="AR37" s="26">
        <f t="shared" si="10"/>
        <v>2</v>
      </c>
      <c r="AS37" s="25" t="str">
        <f t="shared" si="11"/>
        <v>C</v>
      </c>
      <c r="AT37" s="27" t="str">
        <f t="shared" si="11"/>
        <v>C-</v>
      </c>
      <c r="AU37" s="25" t="str">
        <f t="shared" si="12"/>
        <v>0 C</v>
      </c>
      <c r="AV37" s="27" t="str">
        <f t="shared" si="12"/>
        <v>0 C-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2.02</v>
      </c>
      <c r="J38" s="19">
        <v>1.75</v>
      </c>
      <c r="K38" s="19">
        <v>1.1000000000000001</v>
      </c>
      <c r="L38" s="19">
        <v>12344609.189999999</v>
      </c>
      <c r="M38" s="19">
        <v>6136647.8700000001</v>
      </c>
      <c r="N38" s="23">
        <v>0</v>
      </c>
      <c r="O38" s="18">
        <v>8360817.9000000004</v>
      </c>
      <c r="P38" s="19">
        <v>1181299.54</v>
      </c>
      <c r="Q38" s="28">
        <v>3</v>
      </c>
      <c r="R38" s="10">
        <f>VLOOKUP($H38,'ค่ากลางกลุ่ม '!$C$2:$Y$22,6,0)</f>
        <v>18.486842105263158</v>
      </c>
      <c r="S38" s="13">
        <f>VLOOKUP($H38,'ค่ากลางกลุ่ม '!$C$2:$Y$22,12,0)</f>
        <v>34.200000000000003</v>
      </c>
      <c r="T38" s="10">
        <f>VLOOKUP($H38,'ค่ากลางกลุ่ม '!$C$2:$Y$22,7,0)</f>
        <v>8.4305263157894732</v>
      </c>
      <c r="U38" s="13">
        <f>VLOOKUP($H38,'ค่ากลางกลุ่ม '!$C$2:$Y$22,13,0)</f>
        <v>14.82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21.37</v>
      </c>
      <c r="AB38" s="7">
        <v>7.78</v>
      </c>
      <c r="AC38" s="9">
        <v>208.12</v>
      </c>
      <c r="AD38" s="9">
        <v>48.2</v>
      </c>
      <c r="AE38" s="9">
        <v>156.29</v>
      </c>
      <c r="AF38" s="9">
        <v>184.59</v>
      </c>
      <c r="AG38" s="9">
        <v>78.48</v>
      </c>
      <c r="AH38" s="10" t="str">
        <f t="shared" si="2"/>
        <v>1</v>
      </c>
      <c r="AI38" s="13" t="str">
        <f t="shared" si="3"/>
        <v>0</v>
      </c>
      <c r="AJ38" s="10" t="str">
        <f t="shared" si="4"/>
        <v>0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2</v>
      </c>
      <c r="AR38" s="26">
        <f t="shared" si="10"/>
        <v>1</v>
      </c>
      <c r="AS38" s="25" t="str">
        <f t="shared" si="11"/>
        <v>C-</v>
      </c>
      <c r="AT38" s="27" t="str">
        <f t="shared" si="11"/>
        <v>D</v>
      </c>
      <c r="AU38" s="25" t="str">
        <f t="shared" si="12"/>
        <v>0 C-</v>
      </c>
      <c r="AV38" s="27" t="str">
        <f t="shared" si="12"/>
        <v>0 D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1.29</v>
      </c>
      <c r="J39" s="19">
        <v>1.01</v>
      </c>
      <c r="K39" s="19">
        <v>0.46</v>
      </c>
      <c r="L39" s="19">
        <v>178610986.53</v>
      </c>
      <c r="M39" s="19">
        <v>111088309.31999999</v>
      </c>
      <c r="N39" s="23">
        <v>2</v>
      </c>
      <c r="O39" s="18">
        <v>188902511.75</v>
      </c>
      <c r="P39" s="19">
        <v>-336695800.26999998</v>
      </c>
      <c r="Q39" s="28">
        <v>19</v>
      </c>
      <c r="R39" s="10">
        <f>VLOOKUP($H39,'ค่ากลางกลุ่ม '!$C$2:$Y$22,6,0)</f>
        <v>8.2693333333333321</v>
      </c>
      <c r="S39" s="13">
        <f>VLOOKUP($H39,'ค่ากลางกลุ่ม '!$C$2:$Y$22,12,0)</f>
        <v>13.44</v>
      </c>
      <c r="T39" s="10">
        <f>VLOOKUP($H39,'ค่ากลางกลุ่ม '!$C$2:$Y$22,7,0)</f>
        <v>5.2166666666666668</v>
      </c>
      <c r="U39" s="13">
        <f>VLOOKUP($H39,'ค่ากลางกลุ่ม '!$C$2:$Y$22,13,0)</f>
        <v>6.01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15.77</v>
      </c>
      <c r="AB39" s="7">
        <v>5.32</v>
      </c>
      <c r="AC39" s="9">
        <v>182.31</v>
      </c>
      <c r="AD39" s="9">
        <v>63.88</v>
      </c>
      <c r="AE39" s="9">
        <v>62.73</v>
      </c>
      <c r="AF39" s="9">
        <v>104.56</v>
      </c>
      <c r="AG39" s="9">
        <v>83.23</v>
      </c>
      <c r="AH39" s="10" t="str">
        <f t="shared" si="2"/>
        <v>1</v>
      </c>
      <c r="AI39" s="13" t="str">
        <f t="shared" si="3"/>
        <v>1</v>
      </c>
      <c r="AJ39" s="10" t="str">
        <f t="shared" si="4"/>
        <v>1</v>
      </c>
      <c r="AK39" s="13" t="str">
        <f t="shared" si="5"/>
        <v>0</v>
      </c>
      <c r="AL39" s="97">
        <f t="shared" si="6"/>
        <v>0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2</v>
      </c>
      <c r="AR39" s="26">
        <f t="shared" si="10"/>
        <v>1</v>
      </c>
      <c r="AS39" s="25" t="str">
        <f t="shared" si="11"/>
        <v>C-</v>
      </c>
      <c r="AT39" s="27" t="str">
        <f t="shared" si="11"/>
        <v>D</v>
      </c>
      <c r="AU39" s="25" t="str">
        <f t="shared" si="12"/>
        <v>2 C-</v>
      </c>
      <c r="AV39" s="27" t="str">
        <f t="shared" si="12"/>
        <v>2 D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2.29</v>
      </c>
      <c r="J40" s="19">
        <v>1.98</v>
      </c>
      <c r="K40" s="19">
        <v>1.62</v>
      </c>
      <c r="L40" s="19">
        <v>20944568.379999999</v>
      </c>
      <c r="M40" s="19">
        <v>11557363.26</v>
      </c>
      <c r="N40" s="23">
        <v>0</v>
      </c>
      <c r="O40" s="18">
        <v>14380416.060000001</v>
      </c>
      <c r="P40" s="19">
        <v>9043633.4299999997</v>
      </c>
      <c r="Q40" s="28">
        <v>6</v>
      </c>
      <c r="R40" s="10">
        <f>VLOOKUP($H40,'ค่ากลางกลุ่ม '!$C$2:$Y$22,6,0)</f>
        <v>10.179793388429758</v>
      </c>
      <c r="S40" s="13">
        <f>VLOOKUP($H40,'ค่ากลางกลุ่ม '!$C$2:$Y$22,12,0)</f>
        <v>23.77</v>
      </c>
      <c r="T40" s="10">
        <f>VLOOKUP($H40,'ค่ากลางกลุ่ม '!$C$2:$Y$22,7,0)</f>
        <v>8.9996280991735524</v>
      </c>
      <c r="U40" s="13">
        <f>VLOOKUP($H40,'ค่ากลางกลุ่ม '!$C$2:$Y$22,13,0)</f>
        <v>16.13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23.38</v>
      </c>
      <c r="AB40" s="7">
        <v>16.18</v>
      </c>
      <c r="AC40" s="9">
        <v>202.34</v>
      </c>
      <c r="AD40" s="9">
        <v>47.88</v>
      </c>
      <c r="AE40" s="9">
        <v>150.47</v>
      </c>
      <c r="AF40" s="9">
        <v>192.45</v>
      </c>
      <c r="AG40" s="9">
        <v>113.1</v>
      </c>
      <c r="AH40" s="10" t="str">
        <f t="shared" si="2"/>
        <v>1</v>
      </c>
      <c r="AI40" s="13" t="str">
        <f t="shared" si="3"/>
        <v>0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2</v>
      </c>
      <c r="AS40" s="25" t="str">
        <f t="shared" si="11"/>
        <v>C</v>
      </c>
      <c r="AT40" s="27" t="str">
        <f t="shared" si="11"/>
        <v>C-</v>
      </c>
      <c r="AU40" s="25" t="str">
        <f t="shared" si="12"/>
        <v>0 C</v>
      </c>
      <c r="AV40" s="27" t="str">
        <f t="shared" si="12"/>
        <v>0 C-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2.2000000000000002</v>
      </c>
      <c r="J41" s="19">
        <v>2.06</v>
      </c>
      <c r="K41" s="19">
        <v>1.89</v>
      </c>
      <c r="L41" s="19">
        <v>23172388.59</v>
      </c>
      <c r="M41" s="19">
        <v>5835232.7199999997</v>
      </c>
      <c r="N41" s="23">
        <v>0</v>
      </c>
      <c r="O41" s="18">
        <v>6433798.1600000001</v>
      </c>
      <c r="P41" s="19">
        <v>16521934.52</v>
      </c>
      <c r="Q41" s="28">
        <v>5</v>
      </c>
      <c r="R41" s="10">
        <f>VLOOKUP($H41,'ค่ากลางกลุ่ม '!$C$2:$Y$22,6,0)</f>
        <v>12.318893617021276</v>
      </c>
      <c r="S41" s="13">
        <f>VLOOKUP($H41,'ค่ากลางกลุ่ม '!$C$2:$Y$22,12,0)</f>
        <v>22.88</v>
      </c>
      <c r="T41" s="10">
        <f>VLOOKUP($H41,'ค่ากลางกลุ่ม '!$C$2:$Y$22,7,0)</f>
        <v>11.189914893617022</v>
      </c>
      <c r="U41" s="13">
        <f>VLOOKUP($H41,'ค่ากลางกลุ่ม '!$C$2:$Y$22,13,0)</f>
        <v>16.329999999999998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15.36</v>
      </c>
      <c r="AB41" s="7">
        <v>9.3699999999999992</v>
      </c>
      <c r="AC41" s="9">
        <v>275.22000000000003</v>
      </c>
      <c r="AD41" s="9">
        <v>31.87</v>
      </c>
      <c r="AE41" s="9">
        <v>55.9</v>
      </c>
      <c r="AF41" s="9">
        <v>157.05000000000001</v>
      </c>
      <c r="AG41" s="9">
        <v>54.06</v>
      </c>
      <c r="AH41" s="10" t="str">
        <f t="shared" si="2"/>
        <v>1</v>
      </c>
      <c r="AI41" s="13" t="str">
        <f t="shared" si="3"/>
        <v>0</v>
      </c>
      <c r="AJ41" s="10" t="str">
        <f t="shared" si="4"/>
        <v>0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4</v>
      </c>
      <c r="AR41" s="26">
        <f t="shared" si="10"/>
        <v>3</v>
      </c>
      <c r="AS41" s="25" t="str">
        <f t="shared" si="11"/>
        <v>B-</v>
      </c>
      <c r="AT41" s="27" t="str">
        <f t="shared" si="11"/>
        <v>C</v>
      </c>
      <c r="AU41" s="25" t="str">
        <f t="shared" si="12"/>
        <v>0 B-</v>
      </c>
      <c r="AV41" s="27" t="str">
        <f t="shared" si="12"/>
        <v>0 C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1.34</v>
      </c>
      <c r="J42" s="19">
        <v>1.02</v>
      </c>
      <c r="K42" s="19">
        <v>0.64</v>
      </c>
      <c r="L42" s="19">
        <v>24193964.050000001</v>
      </c>
      <c r="M42" s="19">
        <v>13273458.67</v>
      </c>
      <c r="N42" s="23">
        <v>2</v>
      </c>
      <c r="O42" s="18">
        <v>18559139.039999999</v>
      </c>
      <c r="P42" s="19">
        <v>-26182528.510000002</v>
      </c>
      <c r="Q42" s="28">
        <v>6</v>
      </c>
      <c r="R42" s="10">
        <f>VLOOKUP($H42,'ค่ากลางกลุ่ม '!$C$2:$Y$22,6,0)</f>
        <v>10.179793388429758</v>
      </c>
      <c r="S42" s="13">
        <f>VLOOKUP($H42,'ค่ากลางกลุ่ม '!$C$2:$Y$22,12,0)</f>
        <v>23.77</v>
      </c>
      <c r="T42" s="10">
        <f>VLOOKUP($H42,'ค่ากลางกลุ่ม '!$C$2:$Y$22,7,0)</f>
        <v>8.9996280991735524</v>
      </c>
      <c r="U42" s="13">
        <f>VLOOKUP($H42,'ค่ากลางกลุ่ม '!$C$2:$Y$22,13,0)</f>
        <v>16.13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16.71</v>
      </c>
      <c r="AB42" s="7">
        <v>9.11</v>
      </c>
      <c r="AC42" s="9">
        <v>406.74</v>
      </c>
      <c r="AD42" s="9">
        <v>43.08</v>
      </c>
      <c r="AE42" s="9">
        <v>101.81</v>
      </c>
      <c r="AF42" s="9">
        <v>155.44</v>
      </c>
      <c r="AG42" s="9">
        <v>184.46</v>
      </c>
      <c r="AH42" s="10" t="str">
        <f t="shared" si="2"/>
        <v>1</v>
      </c>
      <c r="AI42" s="13" t="str">
        <f t="shared" si="3"/>
        <v>0</v>
      </c>
      <c r="AJ42" s="10" t="str">
        <f t="shared" si="4"/>
        <v>1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3</v>
      </c>
      <c r="AR42" s="26">
        <f t="shared" si="10"/>
        <v>1</v>
      </c>
      <c r="AS42" s="25" t="str">
        <f t="shared" si="11"/>
        <v>C</v>
      </c>
      <c r="AT42" s="27" t="str">
        <f t="shared" si="11"/>
        <v>D</v>
      </c>
      <c r="AU42" s="25" t="str">
        <f t="shared" si="12"/>
        <v>2 C</v>
      </c>
      <c r="AV42" s="27" t="str">
        <f t="shared" si="12"/>
        <v>2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1.1499999999999999</v>
      </c>
      <c r="J43" s="19">
        <v>0.93</v>
      </c>
      <c r="K43" s="19">
        <v>0.63</v>
      </c>
      <c r="L43" s="19">
        <v>4747282.41</v>
      </c>
      <c r="M43" s="19">
        <v>6624291.25</v>
      </c>
      <c r="N43" s="23">
        <v>3</v>
      </c>
      <c r="O43" s="18">
        <v>7976010.8499999996</v>
      </c>
      <c r="P43" s="19">
        <v>-13315788.550000001</v>
      </c>
      <c r="Q43" s="28">
        <v>9</v>
      </c>
      <c r="R43" s="10">
        <f>VLOOKUP($H43,'ค่ากลางกลุ่ม '!$C$2:$Y$22,6,0)</f>
        <v>16.239666666666661</v>
      </c>
      <c r="S43" s="13">
        <f>VLOOKUP($H43,'ค่ากลางกลุ่ม '!$C$2:$Y$22,12,0)</f>
        <v>20.89</v>
      </c>
      <c r="T43" s="10">
        <f>VLOOKUP($H43,'ค่ากลางกลุ่ม '!$C$2:$Y$22,7,0)</f>
        <v>8.1736666666666657</v>
      </c>
      <c r="U43" s="13">
        <f>VLOOKUP($H43,'ค่ากลางกลุ่ม '!$C$2:$Y$22,13,0)</f>
        <v>12.54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8.8800000000000008</v>
      </c>
      <c r="AB43" s="7">
        <v>6.84</v>
      </c>
      <c r="AC43" s="9">
        <v>179.55</v>
      </c>
      <c r="AD43" s="9">
        <v>35.299999999999997</v>
      </c>
      <c r="AE43" s="9">
        <v>65.69</v>
      </c>
      <c r="AF43" s="9">
        <v>222.52</v>
      </c>
      <c r="AG43" s="9">
        <v>55.05</v>
      </c>
      <c r="AH43" s="10" t="str">
        <f t="shared" si="2"/>
        <v>0</v>
      </c>
      <c r="AI43" s="13" t="str">
        <f t="shared" si="3"/>
        <v>0</v>
      </c>
      <c r="AJ43" s="10" t="str">
        <f t="shared" si="4"/>
        <v>0</v>
      </c>
      <c r="AK43" s="13" t="str">
        <f t="shared" si="5"/>
        <v>0</v>
      </c>
      <c r="AL43" s="97">
        <f t="shared" si="6"/>
        <v>1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3</v>
      </c>
      <c r="AR43" s="26">
        <f t="shared" si="10"/>
        <v>3</v>
      </c>
      <c r="AS43" s="25" t="str">
        <f t="shared" si="11"/>
        <v>C</v>
      </c>
      <c r="AT43" s="27" t="str">
        <f t="shared" si="11"/>
        <v>C</v>
      </c>
      <c r="AU43" s="25" t="str">
        <f t="shared" si="12"/>
        <v>3 C</v>
      </c>
      <c r="AV43" s="27" t="str">
        <f t="shared" si="12"/>
        <v>3 C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1.45</v>
      </c>
      <c r="J44" s="19">
        <v>1.25</v>
      </c>
      <c r="K44" s="19">
        <v>1.08</v>
      </c>
      <c r="L44" s="19">
        <v>10597860.539999999</v>
      </c>
      <c r="M44" s="19">
        <v>10903338.210000001</v>
      </c>
      <c r="N44" s="23">
        <v>1</v>
      </c>
      <c r="O44" s="18">
        <v>11078875.32</v>
      </c>
      <c r="P44" s="19">
        <v>567340.79</v>
      </c>
      <c r="Q44" s="28">
        <v>6</v>
      </c>
      <c r="R44" s="10">
        <f>VLOOKUP($H44,'ค่ากลางกลุ่ม '!$C$2:$Y$22,6,0)</f>
        <v>10.179793388429758</v>
      </c>
      <c r="S44" s="13">
        <f>VLOOKUP($H44,'ค่ากลางกลุ่ม '!$C$2:$Y$22,12,0)</f>
        <v>23.77</v>
      </c>
      <c r="T44" s="10">
        <f>VLOOKUP($H44,'ค่ากลางกลุ่ม '!$C$2:$Y$22,7,0)</f>
        <v>8.9996280991735524</v>
      </c>
      <c r="U44" s="13">
        <f>VLOOKUP($H44,'ค่ากลางกลุ่ม '!$C$2:$Y$22,13,0)</f>
        <v>16.13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18.45</v>
      </c>
      <c r="AB44" s="7">
        <v>14.32</v>
      </c>
      <c r="AC44" s="9">
        <v>225.62</v>
      </c>
      <c r="AD44" s="9">
        <v>23.56</v>
      </c>
      <c r="AE44" s="9">
        <v>50.64</v>
      </c>
      <c r="AF44" s="9">
        <v>244.68</v>
      </c>
      <c r="AG44" s="9">
        <v>73.989999999999995</v>
      </c>
      <c r="AH44" s="10" t="str">
        <f t="shared" si="2"/>
        <v>1</v>
      </c>
      <c r="AI44" s="13" t="str">
        <f t="shared" si="3"/>
        <v>0</v>
      </c>
      <c r="AJ44" s="10" t="str">
        <f t="shared" si="4"/>
        <v>1</v>
      </c>
      <c r="AK44" s="13" t="str">
        <f t="shared" si="5"/>
        <v>0</v>
      </c>
      <c r="AL44" s="97">
        <f t="shared" si="6"/>
        <v>0</v>
      </c>
      <c r="AM44" s="20" t="str">
        <f t="shared" si="7"/>
        <v>1</v>
      </c>
      <c r="AN44" s="20" t="str">
        <f t="shared" si="8"/>
        <v>1</v>
      </c>
      <c r="AO44" s="20" t="str">
        <f t="shared" si="8"/>
        <v>0</v>
      </c>
      <c r="AP44" s="20" t="str">
        <f t="shared" si="8"/>
        <v>0</v>
      </c>
      <c r="AQ44" s="24">
        <f t="shared" si="9"/>
        <v>4</v>
      </c>
      <c r="AR44" s="26">
        <f t="shared" si="10"/>
        <v>2</v>
      </c>
      <c r="AS44" s="25" t="str">
        <f t="shared" si="11"/>
        <v>B-</v>
      </c>
      <c r="AT44" s="27" t="str">
        <f t="shared" si="11"/>
        <v>C-</v>
      </c>
      <c r="AU44" s="25" t="str">
        <f t="shared" si="12"/>
        <v>1 B-</v>
      </c>
      <c r="AV44" s="27" t="str">
        <f t="shared" si="12"/>
        <v>1 C-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1.92</v>
      </c>
      <c r="J45" s="19">
        <v>1.81</v>
      </c>
      <c r="K45" s="19">
        <v>1.68</v>
      </c>
      <c r="L45" s="19">
        <v>9357220.3000000007</v>
      </c>
      <c r="M45" s="19">
        <v>5312586.99</v>
      </c>
      <c r="N45" s="23">
        <v>0</v>
      </c>
      <c r="O45" s="18">
        <v>4880062.93</v>
      </c>
      <c r="P45" s="19">
        <v>6196572.1600000001</v>
      </c>
      <c r="Q45" s="28">
        <v>2</v>
      </c>
      <c r="R45" s="10">
        <f>VLOOKUP($H45,'ค่ากลางกลุ่ม '!$C$2:$Y$22,6,0)</f>
        <v>19.192888888888888</v>
      </c>
      <c r="S45" s="13">
        <f>VLOOKUP($H45,'ค่ากลางกลุ่ม '!$C$2:$Y$22,12,0)</f>
        <v>26.67</v>
      </c>
      <c r="T45" s="10">
        <f>VLOOKUP($H45,'ค่ากลางกลุ่ม '!$C$2:$Y$22,7,0)</f>
        <v>11.868000000000002</v>
      </c>
      <c r="U45" s="13">
        <f>VLOOKUP($H45,'ค่ากลางกลุ่ม '!$C$2:$Y$22,13,0)</f>
        <v>13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17.18</v>
      </c>
      <c r="AB45" s="7">
        <v>13.88</v>
      </c>
      <c r="AC45" s="9">
        <v>301.06</v>
      </c>
      <c r="AD45" s="9">
        <v>46.22</v>
      </c>
      <c r="AE45" s="9">
        <v>95.52</v>
      </c>
      <c r="AF45" s="9">
        <v>163.80000000000001</v>
      </c>
      <c r="AG45" s="9">
        <v>53.27</v>
      </c>
      <c r="AH45" s="10" t="str">
        <f t="shared" si="2"/>
        <v>0</v>
      </c>
      <c r="AI45" s="13" t="str">
        <f t="shared" si="3"/>
        <v>0</v>
      </c>
      <c r="AJ45" s="10" t="str">
        <f t="shared" si="4"/>
        <v>1</v>
      </c>
      <c r="AK45" s="13" t="str">
        <f t="shared" si="5"/>
        <v>1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1</v>
      </c>
      <c r="AQ45" s="24">
        <f t="shared" si="9"/>
        <v>3</v>
      </c>
      <c r="AR45" s="26">
        <f t="shared" si="10"/>
        <v>3</v>
      </c>
      <c r="AS45" s="25" t="str">
        <f t="shared" si="11"/>
        <v>C</v>
      </c>
      <c r="AT45" s="27" t="str">
        <f t="shared" si="11"/>
        <v>C</v>
      </c>
      <c r="AU45" s="25" t="str">
        <f t="shared" si="12"/>
        <v>0 C</v>
      </c>
      <c r="AV45" s="27" t="str">
        <f t="shared" si="12"/>
        <v>0 C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1.57</v>
      </c>
      <c r="J46" s="19">
        <v>1.3</v>
      </c>
      <c r="K46" s="19">
        <v>0.84</v>
      </c>
      <c r="L46" s="19">
        <v>42598726.82</v>
      </c>
      <c r="M46" s="19">
        <v>36029450.200000003</v>
      </c>
      <c r="N46" s="23">
        <v>0</v>
      </c>
      <c r="O46" s="18">
        <v>24216175.050000001</v>
      </c>
      <c r="P46" s="19">
        <v>-13809103.18</v>
      </c>
      <c r="Q46" s="28">
        <v>14</v>
      </c>
      <c r="R46" s="10">
        <f>VLOOKUP($H46,'ค่ากลางกลุ่ม '!$C$2:$Y$22,6,0)</f>
        <v>10.145999999999999</v>
      </c>
      <c r="S46" s="13">
        <f>VLOOKUP($H46,'ค่ากลางกลุ่ม '!$C$2:$Y$22,12,0)</f>
        <v>18.920000000000002</v>
      </c>
      <c r="T46" s="10">
        <f>VLOOKUP($H46,'ค่ากลางกลุ่ม '!$C$2:$Y$22,7,0)</f>
        <v>7.8409999999999993</v>
      </c>
      <c r="U46" s="13">
        <f>VLOOKUP($H46,'ค่ากลางกลุ่ม '!$C$2:$Y$22,13,0)</f>
        <v>6.88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11.19</v>
      </c>
      <c r="AB46" s="7">
        <v>9.6</v>
      </c>
      <c r="AC46" s="9">
        <v>98.79</v>
      </c>
      <c r="AD46" s="9">
        <v>30.17</v>
      </c>
      <c r="AE46" s="9">
        <v>61.43</v>
      </c>
      <c r="AF46" s="9">
        <v>285.60000000000002</v>
      </c>
      <c r="AG46" s="9">
        <v>71.67</v>
      </c>
      <c r="AH46" s="10" t="str">
        <f t="shared" si="2"/>
        <v>1</v>
      </c>
      <c r="AI46" s="13" t="str">
        <f t="shared" si="3"/>
        <v>0</v>
      </c>
      <c r="AJ46" s="10" t="str">
        <f t="shared" si="4"/>
        <v>1</v>
      </c>
      <c r="AK46" s="13" t="str">
        <f t="shared" si="5"/>
        <v>1</v>
      </c>
      <c r="AL46" s="97">
        <f t="shared" si="6"/>
        <v>0</v>
      </c>
      <c r="AM46" s="20" t="str">
        <f t="shared" si="7"/>
        <v>1</v>
      </c>
      <c r="AN46" s="20" t="str">
        <f t="shared" si="8"/>
        <v>0</v>
      </c>
      <c r="AO46" s="20" t="str">
        <f t="shared" si="8"/>
        <v>0</v>
      </c>
      <c r="AP46" s="20" t="str">
        <f t="shared" si="8"/>
        <v>0</v>
      </c>
      <c r="AQ46" s="24">
        <f t="shared" si="9"/>
        <v>3</v>
      </c>
      <c r="AR46" s="26">
        <f t="shared" si="10"/>
        <v>2</v>
      </c>
      <c r="AS46" s="25" t="str">
        <f t="shared" si="11"/>
        <v>C</v>
      </c>
      <c r="AT46" s="27" t="str">
        <f t="shared" si="11"/>
        <v>C-</v>
      </c>
      <c r="AU46" s="25" t="str">
        <f t="shared" si="12"/>
        <v>0 C</v>
      </c>
      <c r="AV46" s="27" t="str">
        <f t="shared" si="12"/>
        <v>0 C-</v>
      </c>
      <c r="AW46" s="21" t="str">
        <f t="shared" si="13"/>
        <v>ไม่ผ่าน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2.2599999999999998</v>
      </c>
      <c r="J47" s="19">
        <v>2.2599999999999998</v>
      </c>
      <c r="K47" s="19">
        <v>1.93</v>
      </c>
      <c r="L47" s="19">
        <v>21331748.600000001</v>
      </c>
      <c r="M47" s="19">
        <v>8208891.4500000002</v>
      </c>
      <c r="N47" s="23">
        <v>0</v>
      </c>
      <c r="O47" s="18">
        <v>9727768.3499999996</v>
      </c>
      <c r="P47" s="19">
        <v>12140177.18</v>
      </c>
      <c r="Q47" s="28">
        <v>6</v>
      </c>
      <c r="R47" s="10">
        <f>VLOOKUP($H47,'ค่ากลางกลุ่ม '!$C$2:$Y$22,6,0)</f>
        <v>10.179793388429758</v>
      </c>
      <c r="S47" s="13">
        <f>VLOOKUP($H47,'ค่ากลางกลุ่ม '!$C$2:$Y$22,12,0)</f>
        <v>23.77</v>
      </c>
      <c r="T47" s="10">
        <f>VLOOKUP($H47,'ค่ากลางกลุ่ม '!$C$2:$Y$22,7,0)</f>
        <v>8.9996280991735524</v>
      </c>
      <c r="U47" s="13">
        <f>VLOOKUP($H47,'ค่ากลางกลุ่ม '!$C$2:$Y$22,13,0)</f>
        <v>16.13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16.89</v>
      </c>
      <c r="AB47" s="7">
        <v>12.52</v>
      </c>
      <c r="AC47" s="9">
        <v>125.89</v>
      </c>
      <c r="AD47" s="9">
        <v>46.01</v>
      </c>
      <c r="AE47" s="9">
        <v>62.33</v>
      </c>
      <c r="AF47" s="9">
        <v>200.59</v>
      </c>
      <c r="AG47" s="9">
        <v>82.27</v>
      </c>
      <c r="AH47" s="10" t="str">
        <f t="shared" si="2"/>
        <v>1</v>
      </c>
      <c r="AI47" s="13" t="str">
        <f t="shared" si="3"/>
        <v>0</v>
      </c>
      <c r="AJ47" s="10" t="str">
        <f t="shared" si="4"/>
        <v>1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3</v>
      </c>
      <c r="AR47" s="26">
        <f t="shared" si="10"/>
        <v>1</v>
      </c>
      <c r="AS47" s="25" t="str">
        <f t="shared" si="11"/>
        <v>C</v>
      </c>
      <c r="AT47" s="27" t="str">
        <f t="shared" si="11"/>
        <v>D</v>
      </c>
      <c r="AU47" s="25" t="str">
        <f t="shared" si="12"/>
        <v>0 C</v>
      </c>
      <c r="AV47" s="27" t="str">
        <f t="shared" si="12"/>
        <v>0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1.42</v>
      </c>
      <c r="J48" s="19">
        <v>1.1100000000000001</v>
      </c>
      <c r="K48" s="19">
        <v>0.74</v>
      </c>
      <c r="L48" s="19">
        <v>11009269.859999999</v>
      </c>
      <c r="M48" s="19">
        <v>13365789.880000001</v>
      </c>
      <c r="N48" s="23">
        <v>2</v>
      </c>
      <c r="O48" s="18">
        <v>15934127.439999999</v>
      </c>
      <c r="P48" s="19">
        <v>-8438246.6999999993</v>
      </c>
      <c r="Q48" s="28">
        <v>10</v>
      </c>
      <c r="R48" s="10">
        <f>VLOOKUP($H48,'ค่ากลางกลุ่ม '!$C$2:$Y$22,6,0)</f>
        <v>8.5615873015873056</v>
      </c>
      <c r="S48" s="13">
        <f>VLOOKUP($H48,'ค่ากลางกลุ่ม '!$C$2:$Y$22,12,0)</f>
        <v>20.440000000000001</v>
      </c>
      <c r="T48" s="10">
        <f>VLOOKUP($H48,'ค่ากลางกลุ่ม '!$C$2:$Y$22,7,0)</f>
        <v>5.2685714285714305</v>
      </c>
      <c r="U48" s="13">
        <f>VLOOKUP($H48,'ค่ากลางกลุ่ม '!$C$2:$Y$22,13,0)</f>
        <v>13.36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15.56</v>
      </c>
      <c r="AB48" s="7">
        <v>12.45</v>
      </c>
      <c r="AC48" s="9">
        <v>238.69</v>
      </c>
      <c r="AD48" s="9">
        <v>44.73</v>
      </c>
      <c r="AE48" s="9">
        <v>65.209999999999994</v>
      </c>
      <c r="AF48" s="9">
        <v>109.45</v>
      </c>
      <c r="AG48" s="9">
        <v>69.459999999999994</v>
      </c>
      <c r="AH48" s="10" t="str">
        <f t="shared" si="2"/>
        <v>1</v>
      </c>
      <c r="AI48" s="13" t="str">
        <f t="shared" si="3"/>
        <v>0</v>
      </c>
      <c r="AJ48" s="10" t="str">
        <f t="shared" si="4"/>
        <v>1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0</v>
      </c>
      <c r="AP48" s="20" t="str">
        <f t="shared" si="8"/>
        <v>0</v>
      </c>
      <c r="AQ48" s="24">
        <f t="shared" si="9"/>
        <v>3</v>
      </c>
      <c r="AR48" s="26">
        <f t="shared" si="10"/>
        <v>1</v>
      </c>
      <c r="AS48" s="25" t="str">
        <f t="shared" si="11"/>
        <v>C</v>
      </c>
      <c r="AT48" s="27" t="str">
        <f t="shared" si="11"/>
        <v>D</v>
      </c>
      <c r="AU48" s="25" t="str">
        <f t="shared" si="12"/>
        <v>2 C</v>
      </c>
      <c r="AV48" s="27" t="str">
        <f t="shared" si="12"/>
        <v>2 D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0.78</v>
      </c>
      <c r="J49" s="19">
        <v>0.51</v>
      </c>
      <c r="K49" s="19">
        <v>0.32</v>
      </c>
      <c r="L49" s="19">
        <v>-7964307.5899999999</v>
      </c>
      <c r="M49" s="19">
        <v>13570980.91</v>
      </c>
      <c r="N49" s="23">
        <v>5</v>
      </c>
      <c r="O49" s="18">
        <v>16905894.949999999</v>
      </c>
      <c r="P49" s="19">
        <v>-26309086.800000001</v>
      </c>
      <c r="Q49" s="28">
        <v>10</v>
      </c>
      <c r="R49" s="10">
        <f>VLOOKUP($H49,'ค่ากลางกลุ่ม '!$C$2:$Y$22,6,0)</f>
        <v>8.5615873015873056</v>
      </c>
      <c r="S49" s="13">
        <f>VLOOKUP($H49,'ค่ากลางกลุ่ม '!$C$2:$Y$22,12,0)</f>
        <v>20.440000000000001</v>
      </c>
      <c r="T49" s="10">
        <f>VLOOKUP($H49,'ค่ากลางกลุ่ม '!$C$2:$Y$22,7,0)</f>
        <v>5.2685714285714305</v>
      </c>
      <c r="U49" s="13">
        <f>VLOOKUP($H49,'ค่ากลางกลุ่ม '!$C$2:$Y$22,13,0)</f>
        <v>13.36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16.440000000000001</v>
      </c>
      <c r="AB49" s="7">
        <v>15.86</v>
      </c>
      <c r="AC49" s="9">
        <v>325.99</v>
      </c>
      <c r="AD49" s="9">
        <v>16.87</v>
      </c>
      <c r="AE49" s="9">
        <v>18.77</v>
      </c>
      <c r="AF49" s="9">
        <v>235</v>
      </c>
      <c r="AG49" s="9">
        <v>92.36</v>
      </c>
      <c r="AH49" s="10" t="str">
        <f t="shared" si="2"/>
        <v>1</v>
      </c>
      <c r="AI49" s="13" t="str">
        <f t="shared" si="3"/>
        <v>0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3</v>
      </c>
      <c r="AS49" s="25" t="str">
        <f t="shared" si="11"/>
        <v>B-</v>
      </c>
      <c r="AT49" s="27" t="str">
        <f t="shared" si="11"/>
        <v>C</v>
      </c>
      <c r="AU49" s="25" t="str">
        <f t="shared" si="12"/>
        <v>5 B-</v>
      </c>
      <c r="AV49" s="27" t="str">
        <f t="shared" si="12"/>
        <v>5 C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2.57</v>
      </c>
      <c r="J50" s="19">
        <v>2.2999999999999998</v>
      </c>
      <c r="K50" s="19">
        <v>1.97</v>
      </c>
      <c r="L50" s="19">
        <v>19339824.789999999</v>
      </c>
      <c r="M50" s="19">
        <v>9052307.9600000009</v>
      </c>
      <c r="N50" s="23">
        <v>0</v>
      </c>
      <c r="O50" s="18">
        <v>9575221.5500000007</v>
      </c>
      <c r="P50" s="19">
        <v>10908293.73</v>
      </c>
      <c r="Q50" s="28">
        <v>5</v>
      </c>
      <c r="R50" s="10">
        <f>VLOOKUP($H50,'ค่ากลางกลุ่ม '!$C$2:$Y$22,6,0)</f>
        <v>12.318893617021276</v>
      </c>
      <c r="S50" s="13">
        <f>VLOOKUP($H50,'ค่ากลางกลุ่ม '!$C$2:$Y$22,12,0)</f>
        <v>22.88</v>
      </c>
      <c r="T50" s="10">
        <f>VLOOKUP($H50,'ค่ากลางกลุ่ม '!$C$2:$Y$22,7,0)</f>
        <v>11.189914893617022</v>
      </c>
      <c r="U50" s="13">
        <f>VLOOKUP($H50,'ค่ากลางกลุ่ม '!$C$2:$Y$22,13,0)</f>
        <v>16.329999999999998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18.45</v>
      </c>
      <c r="AB50" s="7">
        <v>18.46</v>
      </c>
      <c r="AC50" s="9">
        <v>133.29</v>
      </c>
      <c r="AD50" s="9">
        <v>27.45</v>
      </c>
      <c r="AE50" s="9">
        <v>56.23</v>
      </c>
      <c r="AF50" s="9">
        <v>406.65</v>
      </c>
      <c r="AG50" s="9">
        <v>73.11</v>
      </c>
      <c r="AH50" s="10" t="str">
        <f t="shared" si="2"/>
        <v>1</v>
      </c>
      <c r="AI50" s="13" t="str">
        <f t="shared" si="3"/>
        <v>0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0</v>
      </c>
      <c r="AQ50" s="24">
        <f t="shared" si="9"/>
        <v>4</v>
      </c>
      <c r="AR50" s="26">
        <f t="shared" si="10"/>
        <v>3</v>
      </c>
      <c r="AS50" s="25" t="str">
        <f t="shared" si="11"/>
        <v>B-</v>
      </c>
      <c r="AT50" s="27" t="str">
        <f t="shared" si="11"/>
        <v>C</v>
      </c>
      <c r="AU50" s="25" t="str">
        <f t="shared" si="12"/>
        <v>0 B-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1.57</v>
      </c>
      <c r="J51" s="19">
        <v>1.4</v>
      </c>
      <c r="K51" s="19">
        <v>1.1100000000000001</v>
      </c>
      <c r="L51" s="19">
        <v>7494813.75</v>
      </c>
      <c r="M51" s="19">
        <v>4495293.45</v>
      </c>
      <c r="N51" s="23">
        <v>0</v>
      </c>
      <c r="O51" s="18">
        <v>3645048.04</v>
      </c>
      <c r="P51" s="19">
        <v>990763.85</v>
      </c>
      <c r="Q51" s="28">
        <v>5</v>
      </c>
      <c r="R51" s="10">
        <f>VLOOKUP($H51,'ค่ากลางกลุ่ม '!$C$2:$Y$22,6,0)</f>
        <v>12.318893617021276</v>
      </c>
      <c r="S51" s="13">
        <f>VLOOKUP($H51,'ค่ากลางกลุ่ม '!$C$2:$Y$22,12,0)</f>
        <v>22.88</v>
      </c>
      <c r="T51" s="10">
        <f>VLOOKUP($H51,'ค่ากลางกลุ่ม '!$C$2:$Y$22,7,0)</f>
        <v>11.189914893617022</v>
      </c>
      <c r="U51" s="13">
        <f>VLOOKUP($H51,'ค่ากลางกลุ่ม '!$C$2:$Y$22,13,0)</f>
        <v>16.329999999999998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10.55</v>
      </c>
      <c r="AB51" s="7">
        <v>9.06</v>
      </c>
      <c r="AC51" s="9">
        <v>228.68</v>
      </c>
      <c r="AD51" s="9">
        <v>41.35</v>
      </c>
      <c r="AE51" s="9">
        <v>195.28</v>
      </c>
      <c r="AF51" s="9">
        <v>244.19</v>
      </c>
      <c r="AG51" s="9">
        <v>52.96</v>
      </c>
      <c r="AH51" s="10" t="str">
        <f t="shared" si="2"/>
        <v>0</v>
      </c>
      <c r="AI51" s="13" t="str">
        <f t="shared" si="3"/>
        <v>0</v>
      </c>
      <c r="AJ51" s="10" t="str">
        <f t="shared" si="4"/>
        <v>0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1</v>
      </c>
      <c r="AQ51" s="24">
        <f t="shared" si="9"/>
        <v>2</v>
      </c>
      <c r="AR51" s="26">
        <f t="shared" si="10"/>
        <v>2</v>
      </c>
      <c r="AS51" s="25" t="str">
        <f t="shared" si="11"/>
        <v>C-</v>
      </c>
      <c r="AT51" s="27" t="str">
        <f t="shared" si="11"/>
        <v>C-</v>
      </c>
      <c r="AU51" s="25" t="str">
        <f t="shared" si="12"/>
        <v>0 C-</v>
      </c>
      <c r="AV51" s="27" t="str">
        <f t="shared" si="12"/>
        <v>0 C-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1.1499999999999999</v>
      </c>
      <c r="J52" s="19">
        <v>1.01</v>
      </c>
      <c r="K52" s="19">
        <v>0.74</v>
      </c>
      <c r="L52" s="19">
        <v>3236785.19</v>
      </c>
      <c r="M52" s="19">
        <v>4353922.53</v>
      </c>
      <c r="N52" s="23">
        <v>2</v>
      </c>
      <c r="O52" s="18">
        <v>6467614.2999999998</v>
      </c>
      <c r="P52" s="19">
        <v>-6426927.5499999998</v>
      </c>
      <c r="Q52" s="28">
        <v>5</v>
      </c>
      <c r="R52" s="10">
        <f>VLOOKUP($H52,'ค่ากลางกลุ่ม '!$C$2:$Y$22,6,0)</f>
        <v>12.318893617021276</v>
      </c>
      <c r="S52" s="13">
        <f>VLOOKUP($H52,'ค่ากลางกลุ่ม '!$C$2:$Y$22,12,0)</f>
        <v>22.88</v>
      </c>
      <c r="T52" s="10">
        <f>VLOOKUP($H52,'ค่ากลางกลุ่ม '!$C$2:$Y$22,7,0)</f>
        <v>11.189914893617022</v>
      </c>
      <c r="U52" s="13">
        <f>VLOOKUP($H52,'ค่ากลางกลุ่ม '!$C$2:$Y$22,13,0)</f>
        <v>16.329999999999998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11.48</v>
      </c>
      <c r="AB52" s="7">
        <v>4.8099999999999996</v>
      </c>
      <c r="AC52" s="9">
        <v>305.35000000000002</v>
      </c>
      <c r="AD52" s="9">
        <v>38.03</v>
      </c>
      <c r="AE52" s="9">
        <v>77.5</v>
      </c>
      <c r="AF52" s="9">
        <v>304.36</v>
      </c>
      <c r="AG52" s="9">
        <v>59.75</v>
      </c>
      <c r="AH52" s="10" t="str">
        <f t="shared" si="2"/>
        <v>0</v>
      </c>
      <c r="AI52" s="13" t="str">
        <f t="shared" si="3"/>
        <v>0</v>
      </c>
      <c r="AJ52" s="10" t="str">
        <f t="shared" si="4"/>
        <v>0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1</v>
      </c>
      <c r="AQ52" s="24">
        <f t="shared" si="9"/>
        <v>2</v>
      </c>
      <c r="AR52" s="26">
        <f t="shared" si="10"/>
        <v>2</v>
      </c>
      <c r="AS52" s="25" t="str">
        <f t="shared" si="11"/>
        <v>C-</v>
      </c>
      <c r="AT52" s="27" t="str">
        <f t="shared" si="11"/>
        <v>C-</v>
      </c>
      <c r="AU52" s="25" t="str">
        <f t="shared" si="12"/>
        <v>2 C-</v>
      </c>
      <c r="AV52" s="27" t="str">
        <f t="shared" si="12"/>
        <v>2 C-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1.51</v>
      </c>
      <c r="J53" s="19">
        <v>1.29</v>
      </c>
      <c r="K53" s="19">
        <v>1.1499999999999999</v>
      </c>
      <c r="L53" s="19">
        <v>15591355</v>
      </c>
      <c r="M53" s="19">
        <v>10677368.210000001</v>
      </c>
      <c r="N53" s="23">
        <v>0</v>
      </c>
      <c r="O53" s="18">
        <v>11997118.199999999</v>
      </c>
      <c r="P53" s="19">
        <v>3674872.49</v>
      </c>
      <c r="Q53" s="28">
        <v>6</v>
      </c>
      <c r="R53" s="10">
        <f>VLOOKUP($H53,'ค่ากลางกลุ่ม '!$C$2:$Y$22,6,0)</f>
        <v>10.179793388429758</v>
      </c>
      <c r="S53" s="13">
        <f>VLOOKUP($H53,'ค่ากลางกลุ่ม '!$C$2:$Y$22,12,0)</f>
        <v>23.77</v>
      </c>
      <c r="T53" s="10">
        <f>VLOOKUP($H53,'ค่ากลางกลุ่ม '!$C$2:$Y$22,7,0)</f>
        <v>8.9996280991735524</v>
      </c>
      <c r="U53" s="13">
        <f>VLOOKUP($H53,'ค่ากลางกลุ่ม '!$C$2:$Y$22,13,0)</f>
        <v>16.13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22.8</v>
      </c>
      <c r="AB53" s="7">
        <v>16.010000000000002</v>
      </c>
      <c r="AC53" s="9">
        <v>341.6</v>
      </c>
      <c r="AD53" s="9">
        <v>32.68</v>
      </c>
      <c r="AE53" s="9">
        <v>31</v>
      </c>
      <c r="AF53" s="9">
        <v>292.8</v>
      </c>
      <c r="AG53" s="9">
        <v>134.19</v>
      </c>
      <c r="AH53" s="10" t="str">
        <f t="shared" si="2"/>
        <v>1</v>
      </c>
      <c r="AI53" s="13" t="str">
        <f t="shared" si="3"/>
        <v>0</v>
      </c>
      <c r="AJ53" s="10" t="str">
        <f t="shared" si="4"/>
        <v>1</v>
      </c>
      <c r="AK53" s="13" t="str">
        <f t="shared" si="5"/>
        <v>0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2</v>
      </c>
      <c r="AS53" s="25" t="str">
        <f t="shared" si="11"/>
        <v>B-</v>
      </c>
      <c r="AT53" s="27" t="str">
        <f t="shared" si="11"/>
        <v>C-</v>
      </c>
      <c r="AU53" s="25" t="str">
        <f t="shared" si="12"/>
        <v>0 B-</v>
      </c>
      <c r="AV53" s="27" t="str">
        <f t="shared" si="12"/>
        <v>0 C-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2.97</v>
      </c>
      <c r="J54" s="19">
        <v>2.58</v>
      </c>
      <c r="K54" s="19">
        <v>2.29</v>
      </c>
      <c r="L54" s="19">
        <v>22947936.280000001</v>
      </c>
      <c r="M54" s="19">
        <v>7455523.9500000002</v>
      </c>
      <c r="N54" s="23">
        <v>0</v>
      </c>
      <c r="O54" s="18">
        <v>10031967.960000001</v>
      </c>
      <c r="P54" s="19">
        <v>15004588.59</v>
      </c>
      <c r="Q54" s="28">
        <v>5</v>
      </c>
      <c r="R54" s="10">
        <f>VLOOKUP($H54,'ค่ากลางกลุ่ม '!$C$2:$Y$22,6,0)</f>
        <v>12.318893617021276</v>
      </c>
      <c r="S54" s="13">
        <f>VLOOKUP($H54,'ค่ากลางกลุ่ม '!$C$2:$Y$22,12,0)</f>
        <v>22.88</v>
      </c>
      <c r="T54" s="10">
        <f>VLOOKUP($H54,'ค่ากลางกลุ่ม '!$C$2:$Y$22,7,0)</f>
        <v>11.189914893617022</v>
      </c>
      <c r="U54" s="13">
        <f>VLOOKUP($H54,'ค่ากลางกลุ่ม '!$C$2:$Y$22,13,0)</f>
        <v>16.329999999999998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20.350000000000001</v>
      </c>
      <c r="AB54" s="7">
        <v>11.27</v>
      </c>
      <c r="AC54" s="9">
        <v>91.9</v>
      </c>
      <c r="AD54" s="9">
        <v>25.19</v>
      </c>
      <c r="AE54" s="9">
        <v>38.89</v>
      </c>
      <c r="AF54" s="9">
        <v>255.97</v>
      </c>
      <c r="AG54" s="9">
        <v>117.62</v>
      </c>
      <c r="AH54" s="10" t="str">
        <f t="shared" si="2"/>
        <v>1</v>
      </c>
      <c r="AI54" s="13" t="str">
        <f t="shared" si="3"/>
        <v>0</v>
      </c>
      <c r="AJ54" s="10" t="str">
        <f t="shared" si="4"/>
        <v>1</v>
      </c>
      <c r="AK54" s="13" t="str">
        <f t="shared" si="5"/>
        <v>0</v>
      </c>
      <c r="AL54" s="97">
        <f t="shared" si="6"/>
        <v>0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4</v>
      </c>
      <c r="AR54" s="26">
        <f t="shared" si="10"/>
        <v>2</v>
      </c>
      <c r="AS54" s="25" t="str">
        <f t="shared" si="11"/>
        <v>B-</v>
      </c>
      <c r="AT54" s="27" t="str">
        <f t="shared" si="11"/>
        <v>C-</v>
      </c>
      <c r="AU54" s="25" t="str">
        <f t="shared" si="12"/>
        <v>0 B-</v>
      </c>
      <c r="AV54" s="27" t="str">
        <f t="shared" si="12"/>
        <v>0 C-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1.83</v>
      </c>
      <c r="J55" s="19">
        <v>1.45</v>
      </c>
      <c r="K55" s="19">
        <v>0.96</v>
      </c>
      <c r="L55" s="19">
        <v>91984687.819999993</v>
      </c>
      <c r="M55" s="19">
        <v>-1668577.34</v>
      </c>
      <c r="N55" s="23">
        <v>1</v>
      </c>
      <c r="O55" s="18">
        <v>23076358.68</v>
      </c>
      <c r="P55" s="19">
        <v>-4475023.8</v>
      </c>
      <c r="Q55" s="28">
        <v>15</v>
      </c>
      <c r="R55" s="10">
        <f>VLOOKUP($H55,'ค่ากลางกลุ่ม '!$C$2:$Y$22,6,0)</f>
        <v>7.3157692307692299</v>
      </c>
      <c r="S55" s="13">
        <f>VLOOKUP($H55,'ค่ากลางกลุ่ม '!$C$2:$Y$22,12,0)</f>
        <v>17.97</v>
      </c>
      <c r="T55" s="10">
        <f>VLOOKUP($H55,'ค่ากลางกลุ่ม '!$C$2:$Y$22,7,0)</f>
        <v>4.0280769230769229</v>
      </c>
      <c r="U55" s="13">
        <f>VLOOKUP($H55,'ค่ากลางกลุ่ม '!$C$2:$Y$22,13,0)</f>
        <v>7.67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7.83</v>
      </c>
      <c r="AB55" s="7">
        <v>-0.28000000000000003</v>
      </c>
      <c r="AC55" s="9">
        <v>148.16</v>
      </c>
      <c r="AD55" s="9">
        <v>59.71</v>
      </c>
      <c r="AE55" s="9">
        <v>74.680000000000007</v>
      </c>
      <c r="AF55" s="9">
        <v>-358.63</v>
      </c>
      <c r="AG55" s="9">
        <v>81.33</v>
      </c>
      <c r="AH55" s="10" t="str">
        <f t="shared" si="2"/>
        <v>1</v>
      </c>
      <c r="AI55" s="13" t="str">
        <f t="shared" si="3"/>
        <v>0</v>
      </c>
      <c r="AJ55" s="10" t="str">
        <f t="shared" si="4"/>
        <v>0</v>
      </c>
      <c r="AK55" s="13" t="str">
        <f t="shared" si="5"/>
        <v>0</v>
      </c>
      <c r="AL55" s="97">
        <f t="shared" si="6"/>
        <v>0</v>
      </c>
      <c r="AM55" s="20" t="str">
        <f t="shared" si="7"/>
        <v>1</v>
      </c>
      <c r="AN55" s="20" t="str">
        <f t="shared" si="8"/>
        <v>0</v>
      </c>
      <c r="AO55" s="20" t="str">
        <f t="shared" si="8"/>
        <v>1</v>
      </c>
      <c r="AP55" s="20" t="str">
        <f t="shared" si="8"/>
        <v>0</v>
      </c>
      <c r="AQ55" s="24">
        <f t="shared" si="9"/>
        <v>3</v>
      </c>
      <c r="AR55" s="26">
        <f t="shared" si="10"/>
        <v>2</v>
      </c>
      <c r="AS55" s="25" t="str">
        <f t="shared" si="11"/>
        <v>C</v>
      </c>
      <c r="AT55" s="27" t="str">
        <f t="shared" si="11"/>
        <v>C-</v>
      </c>
      <c r="AU55" s="25" t="str">
        <f t="shared" si="12"/>
        <v>1 C</v>
      </c>
      <c r="AV55" s="27" t="str">
        <f t="shared" si="12"/>
        <v>1 C-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1.58</v>
      </c>
      <c r="J56" s="19">
        <v>1.38</v>
      </c>
      <c r="K56" s="19">
        <v>1.05</v>
      </c>
      <c r="L56" s="19">
        <v>10869988.880000001</v>
      </c>
      <c r="M56" s="19">
        <v>11100571.199999999</v>
      </c>
      <c r="N56" s="23">
        <v>0</v>
      </c>
      <c r="O56" s="18">
        <v>16095168.25</v>
      </c>
      <c r="P56" s="19">
        <v>11220.85</v>
      </c>
      <c r="Q56" s="28">
        <v>5</v>
      </c>
      <c r="R56" s="10">
        <f>VLOOKUP($H56,'ค่ากลางกลุ่ม '!$C$2:$Y$22,6,0)</f>
        <v>12.318893617021276</v>
      </c>
      <c r="S56" s="13">
        <f>VLOOKUP($H56,'ค่ากลางกลุ่ม '!$C$2:$Y$22,12,0)</f>
        <v>22.88</v>
      </c>
      <c r="T56" s="10">
        <f>VLOOKUP($H56,'ค่ากลางกลุ่ม '!$C$2:$Y$22,7,0)</f>
        <v>11.189914893617022</v>
      </c>
      <c r="U56" s="13">
        <f>VLOOKUP($H56,'ค่ากลางกลุ่ม '!$C$2:$Y$22,13,0)</f>
        <v>16.329999999999998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31.77</v>
      </c>
      <c r="AB56" s="7">
        <v>7.75</v>
      </c>
      <c r="AC56" s="9">
        <v>365.35</v>
      </c>
      <c r="AD56" s="9">
        <v>33.700000000000003</v>
      </c>
      <c r="AE56" s="9">
        <v>174.77</v>
      </c>
      <c r="AF56" s="9">
        <v>208.72</v>
      </c>
      <c r="AG56" s="9">
        <v>112.64</v>
      </c>
      <c r="AH56" s="10" t="str">
        <f t="shared" si="2"/>
        <v>1</v>
      </c>
      <c r="AI56" s="13" t="str">
        <f t="shared" si="3"/>
        <v>1</v>
      </c>
      <c r="AJ56" s="10" t="str">
        <f t="shared" si="4"/>
        <v>0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2</v>
      </c>
      <c r="AR56" s="26">
        <f t="shared" si="10"/>
        <v>2</v>
      </c>
      <c r="AS56" s="25" t="str">
        <f t="shared" si="11"/>
        <v>C-</v>
      </c>
      <c r="AT56" s="27" t="str">
        <f t="shared" si="11"/>
        <v>C-</v>
      </c>
      <c r="AU56" s="25" t="str">
        <f t="shared" si="12"/>
        <v>0 C-</v>
      </c>
      <c r="AV56" s="27" t="str">
        <f t="shared" si="12"/>
        <v>0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2.87</v>
      </c>
      <c r="J57" s="19">
        <v>2.58</v>
      </c>
      <c r="K57" s="19">
        <v>2</v>
      </c>
      <c r="L57" s="19">
        <v>354801107.30000001</v>
      </c>
      <c r="M57" s="19">
        <v>213903532.75999999</v>
      </c>
      <c r="N57" s="23">
        <v>0</v>
      </c>
      <c r="O57" s="18">
        <v>47090677.090000004</v>
      </c>
      <c r="P57" s="19">
        <v>189787955.13</v>
      </c>
      <c r="Q57" s="28">
        <v>17</v>
      </c>
      <c r="R57" s="10">
        <f>VLOOKUP($H57,'ค่ากลางกลุ่ม '!$C$2:$Y$22,6,0)</f>
        <v>8.46086956521739</v>
      </c>
      <c r="S57" s="13">
        <f>VLOOKUP($H57,'ค่ากลางกลุ่ม '!$C$2:$Y$22,12,0)</f>
        <v>15.51</v>
      </c>
      <c r="T57" s="10">
        <f>VLOOKUP($H57,'ค่ากลางกลุ่ม '!$C$2:$Y$22,7,0)</f>
        <v>6.1473913043478268</v>
      </c>
      <c r="U57" s="13">
        <f>VLOOKUP($H57,'ค่ากลางกลุ่ม '!$C$2:$Y$22,13,0)</f>
        <v>6.02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8.69</v>
      </c>
      <c r="AB57" s="7">
        <v>16.71</v>
      </c>
      <c r="AC57" s="9">
        <v>106.63</v>
      </c>
      <c r="AD57" s="9">
        <v>72.56</v>
      </c>
      <c r="AE57" s="9">
        <v>60.84</v>
      </c>
      <c r="AF57" s="9">
        <v>154.65</v>
      </c>
      <c r="AG57" s="9">
        <v>55.57</v>
      </c>
      <c r="AH57" s="10" t="str">
        <f t="shared" si="2"/>
        <v>1</v>
      </c>
      <c r="AI57" s="13" t="str">
        <f t="shared" si="3"/>
        <v>0</v>
      </c>
      <c r="AJ57" s="10" t="str">
        <f t="shared" si="4"/>
        <v>1</v>
      </c>
      <c r="AK57" s="13" t="str">
        <f t="shared" si="5"/>
        <v>1</v>
      </c>
      <c r="AL57" s="97">
        <f t="shared" si="6"/>
        <v>0</v>
      </c>
      <c r="AM57" s="20" t="str">
        <f t="shared" si="7"/>
        <v>0</v>
      </c>
      <c r="AN57" s="20" t="str">
        <f t="shared" si="8"/>
        <v>0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2</v>
      </c>
      <c r="AS57" s="25" t="str">
        <f t="shared" si="11"/>
        <v>C</v>
      </c>
      <c r="AT57" s="27" t="str">
        <f t="shared" si="11"/>
        <v>C-</v>
      </c>
      <c r="AU57" s="25" t="str">
        <f t="shared" si="12"/>
        <v>0 C</v>
      </c>
      <c r="AV57" s="27" t="str">
        <f t="shared" si="12"/>
        <v>0 C-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1.67</v>
      </c>
      <c r="J58" s="19">
        <v>1.41</v>
      </c>
      <c r="K58" s="19">
        <v>0.91</v>
      </c>
      <c r="L58" s="19">
        <v>35916466.289999999</v>
      </c>
      <c r="M58" s="19">
        <v>8929272.2200000007</v>
      </c>
      <c r="N58" s="23">
        <v>0</v>
      </c>
      <c r="O58" s="18">
        <v>13671132.67</v>
      </c>
      <c r="P58" s="19">
        <v>-4900692.68</v>
      </c>
      <c r="Q58" s="28">
        <v>10</v>
      </c>
      <c r="R58" s="10">
        <f>VLOOKUP($H58,'ค่ากลางกลุ่ม '!$C$2:$Y$22,6,0)</f>
        <v>8.5615873015873056</v>
      </c>
      <c r="S58" s="13">
        <f>VLOOKUP($H58,'ค่ากลางกลุ่ม '!$C$2:$Y$22,12,0)</f>
        <v>20.440000000000001</v>
      </c>
      <c r="T58" s="10">
        <f>VLOOKUP($H58,'ค่ากลางกลุ่ม '!$C$2:$Y$22,7,0)</f>
        <v>5.2685714285714305</v>
      </c>
      <c r="U58" s="13">
        <f>VLOOKUP($H58,'ค่ากลางกลุ่ม '!$C$2:$Y$22,13,0)</f>
        <v>13.36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10.6</v>
      </c>
      <c r="AB58" s="7">
        <v>4.6900000000000004</v>
      </c>
      <c r="AC58" s="9">
        <v>242.9</v>
      </c>
      <c r="AD58" s="9">
        <v>59.99</v>
      </c>
      <c r="AE58" s="9">
        <v>113.2</v>
      </c>
      <c r="AF58" s="9">
        <v>265.63</v>
      </c>
      <c r="AG58" s="9">
        <v>97.69</v>
      </c>
      <c r="AH58" s="10" t="str">
        <f t="shared" si="2"/>
        <v>1</v>
      </c>
      <c r="AI58" s="13" t="str">
        <f t="shared" si="3"/>
        <v>0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2</v>
      </c>
      <c r="AR58" s="26">
        <f t="shared" si="10"/>
        <v>1</v>
      </c>
      <c r="AS58" s="25" t="str">
        <f t="shared" si="11"/>
        <v>C-</v>
      </c>
      <c r="AT58" s="27" t="str">
        <f t="shared" si="11"/>
        <v>D</v>
      </c>
      <c r="AU58" s="25" t="str">
        <f t="shared" si="12"/>
        <v>0 C-</v>
      </c>
      <c r="AV58" s="27" t="str">
        <f t="shared" si="12"/>
        <v>0 D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1.41</v>
      </c>
      <c r="J59" s="19">
        <v>1.24</v>
      </c>
      <c r="K59" s="19">
        <v>0.72</v>
      </c>
      <c r="L59" s="19">
        <v>6743213.6200000001</v>
      </c>
      <c r="M59" s="19">
        <v>5416233.1500000004</v>
      </c>
      <c r="N59" s="23">
        <v>2</v>
      </c>
      <c r="O59" s="18">
        <v>6034082.5499999998</v>
      </c>
      <c r="P59" s="19">
        <v>-4479655.84</v>
      </c>
      <c r="Q59" s="28">
        <v>5</v>
      </c>
      <c r="R59" s="10">
        <f>VLOOKUP($H59,'ค่ากลางกลุ่ม '!$C$2:$Y$22,6,0)</f>
        <v>12.318893617021276</v>
      </c>
      <c r="S59" s="13">
        <f>VLOOKUP($H59,'ค่ากลางกลุ่ม '!$C$2:$Y$22,12,0)</f>
        <v>22.88</v>
      </c>
      <c r="T59" s="10">
        <f>VLOOKUP($H59,'ค่ากลางกลุ่ม '!$C$2:$Y$22,7,0)</f>
        <v>11.189914893617022</v>
      </c>
      <c r="U59" s="13">
        <f>VLOOKUP($H59,'ค่ากลางกลุ่ม '!$C$2:$Y$22,13,0)</f>
        <v>16.329999999999998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11.79</v>
      </c>
      <c r="AB59" s="7">
        <v>15.03</v>
      </c>
      <c r="AC59" s="9">
        <v>356.83</v>
      </c>
      <c r="AD59" s="9">
        <v>29.6</v>
      </c>
      <c r="AE59" s="9">
        <v>31.26</v>
      </c>
      <c r="AF59" s="9">
        <v>221.1</v>
      </c>
      <c r="AG59" s="9">
        <v>79.39</v>
      </c>
      <c r="AH59" s="10" t="str">
        <f t="shared" si="2"/>
        <v>0</v>
      </c>
      <c r="AI59" s="13" t="str">
        <f t="shared" si="3"/>
        <v>0</v>
      </c>
      <c r="AJ59" s="10" t="str">
        <f t="shared" si="4"/>
        <v>1</v>
      </c>
      <c r="AK59" s="13" t="str">
        <f t="shared" si="5"/>
        <v>0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3</v>
      </c>
      <c r="AR59" s="26">
        <f t="shared" si="10"/>
        <v>2</v>
      </c>
      <c r="AS59" s="25" t="str">
        <f t="shared" si="11"/>
        <v>C</v>
      </c>
      <c r="AT59" s="27" t="str">
        <f t="shared" si="11"/>
        <v>C-</v>
      </c>
      <c r="AU59" s="25" t="str">
        <f t="shared" si="12"/>
        <v>2 C</v>
      </c>
      <c r="AV59" s="27" t="str">
        <f t="shared" si="12"/>
        <v>2 C-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1.34</v>
      </c>
      <c r="J60" s="19">
        <v>1.07</v>
      </c>
      <c r="K60" s="19">
        <v>0.81</v>
      </c>
      <c r="L60" s="19">
        <v>7466155.0099999998</v>
      </c>
      <c r="M60" s="19">
        <v>23632824.440000001</v>
      </c>
      <c r="N60" s="23">
        <v>1</v>
      </c>
      <c r="O60" s="18">
        <v>21105652.420000002</v>
      </c>
      <c r="P60" s="19">
        <v>-4276502.33</v>
      </c>
      <c r="Q60" s="28">
        <v>5</v>
      </c>
      <c r="R60" s="10">
        <f>VLOOKUP($H60,'ค่ากลางกลุ่ม '!$C$2:$Y$22,6,0)</f>
        <v>12.318893617021276</v>
      </c>
      <c r="S60" s="13">
        <f>VLOOKUP($H60,'ค่ากลางกลุ่ม '!$C$2:$Y$22,12,0)</f>
        <v>22.88</v>
      </c>
      <c r="T60" s="10">
        <f>VLOOKUP($H60,'ค่ากลางกลุ่ม '!$C$2:$Y$22,7,0)</f>
        <v>11.189914893617022</v>
      </c>
      <c r="U60" s="13">
        <f>VLOOKUP($H60,'ค่ากลางกลุ่ม '!$C$2:$Y$22,13,0)</f>
        <v>16.329999999999998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39.31</v>
      </c>
      <c r="AB60" s="7">
        <v>26.45</v>
      </c>
      <c r="AC60" s="9">
        <v>251.41</v>
      </c>
      <c r="AD60" s="9">
        <v>26.36</v>
      </c>
      <c r="AE60" s="9">
        <v>68.06</v>
      </c>
      <c r="AF60" s="9">
        <v>235.51</v>
      </c>
      <c r="AG60" s="9">
        <v>77.260000000000005</v>
      </c>
      <c r="AH60" s="10" t="str">
        <f t="shared" si="2"/>
        <v>1</v>
      </c>
      <c r="AI60" s="13" t="str">
        <f t="shared" si="3"/>
        <v>1</v>
      </c>
      <c r="AJ60" s="10" t="str">
        <f t="shared" si="4"/>
        <v>1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1 C</v>
      </c>
      <c r="AV60" s="27" t="str">
        <f t="shared" si="12"/>
        <v>1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0.74</v>
      </c>
      <c r="J61" s="19">
        <v>0.59</v>
      </c>
      <c r="K61" s="19">
        <v>0.23</v>
      </c>
      <c r="L61" s="19">
        <v>-56822975.520000003</v>
      </c>
      <c r="M61" s="19">
        <v>31466225.420000002</v>
      </c>
      <c r="N61" s="23">
        <v>6</v>
      </c>
      <c r="O61" s="18">
        <v>21463511.059999999</v>
      </c>
      <c r="P61" s="19">
        <v>-170010346.84999999</v>
      </c>
      <c r="Q61" s="28">
        <v>13</v>
      </c>
      <c r="R61" s="10">
        <f>VLOOKUP($H61,'ค่ากลางกลุ่ม '!$C$2:$Y$22,6,0)</f>
        <v>10.548363636363637</v>
      </c>
      <c r="S61" s="13">
        <f>VLOOKUP($H61,'ค่ากลางกลุ่ม '!$C$2:$Y$22,12,0)</f>
        <v>19.329999999999998</v>
      </c>
      <c r="T61" s="10">
        <f>VLOOKUP($H61,'ค่ากลางกลุ่ม '!$C$2:$Y$22,7,0)</f>
        <v>5.4274545454545446</v>
      </c>
      <c r="U61" s="13">
        <f>VLOOKUP($H61,'ค่ากลางกลุ่ม '!$C$2:$Y$22,13,0)</f>
        <v>9.0399999999999991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6.16</v>
      </c>
      <c r="AB61" s="7">
        <v>5.35</v>
      </c>
      <c r="AC61" s="9">
        <v>319.87</v>
      </c>
      <c r="AD61" s="9">
        <v>44.01</v>
      </c>
      <c r="AE61" s="9">
        <v>57.35</v>
      </c>
      <c r="AF61" s="9">
        <v>410.19</v>
      </c>
      <c r="AG61" s="9">
        <v>62.83</v>
      </c>
      <c r="AH61" s="10" t="str">
        <f t="shared" si="2"/>
        <v>0</v>
      </c>
      <c r="AI61" s="13" t="str">
        <f t="shared" si="3"/>
        <v>0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1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2</v>
      </c>
      <c r="AS61" s="25" t="str">
        <f t="shared" si="11"/>
        <v>C-</v>
      </c>
      <c r="AT61" s="27" t="str">
        <f t="shared" si="11"/>
        <v>C-</v>
      </c>
      <c r="AU61" s="25" t="str">
        <f t="shared" si="12"/>
        <v>6 C-</v>
      </c>
      <c r="AV61" s="27" t="str">
        <f t="shared" si="12"/>
        <v>6 C-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2.35</v>
      </c>
      <c r="J62" s="19">
        <v>2.17</v>
      </c>
      <c r="K62" s="19">
        <v>1.87</v>
      </c>
      <c r="L62" s="19">
        <v>18026703.140000001</v>
      </c>
      <c r="M62" s="19">
        <v>10413798.24</v>
      </c>
      <c r="N62" s="23">
        <v>0</v>
      </c>
      <c r="O62" s="18">
        <v>11880149.83</v>
      </c>
      <c r="P62" s="19">
        <v>11095220.66</v>
      </c>
      <c r="Q62" s="28">
        <v>3</v>
      </c>
      <c r="R62" s="10">
        <f>VLOOKUP($H62,'ค่ากลางกลุ่ม '!$C$2:$Y$22,6,0)</f>
        <v>18.486842105263158</v>
      </c>
      <c r="S62" s="13">
        <f>VLOOKUP($H62,'ค่ากลางกลุ่ม '!$C$2:$Y$22,12,0)</f>
        <v>34.200000000000003</v>
      </c>
      <c r="T62" s="10">
        <f>VLOOKUP($H62,'ค่ากลางกลุ่ม '!$C$2:$Y$22,7,0)</f>
        <v>8.4305263157894732</v>
      </c>
      <c r="U62" s="13">
        <f>VLOOKUP($H62,'ค่ากลางกลุ่ม '!$C$2:$Y$22,13,0)</f>
        <v>14.82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32.299999999999997</v>
      </c>
      <c r="AB62" s="7">
        <v>19.62</v>
      </c>
      <c r="AC62" s="9">
        <v>198.3</v>
      </c>
      <c r="AD62" s="9">
        <v>33.82</v>
      </c>
      <c r="AE62" s="9">
        <v>36.06</v>
      </c>
      <c r="AF62" s="9">
        <v>415.81</v>
      </c>
      <c r="AG62" s="9">
        <v>79.84</v>
      </c>
      <c r="AH62" s="10" t="str">
        <f t="shared" si="2"/>
        <v>1</v>
      </c>
      <c r="AI62" s="13" t="str">
        <f t="shared" si="3"/>
        <v>0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4</v>
      </c>
      <c r="AR62" s="26">
        <f t="shared" si="10"/>
        <v>3</v>
      </c>
      <c r="AS62" s="25" t="str">
        <f t="shared" si="11"/>
        <v>B-</v>
      </c>
      <c r="AT62" s="27" t="str">
        <f t="shared" si="11"/>
        <v>C</v>
      </c>
      <c r="AU62" s="25" t="str">
        <f t="shared" si="12"/>
        <v>0 B-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0.82</v>
      </c>
      <c r="J63" s="19">
        <v>0.75</v>
      </c>
      <c r="K63" s="19">
        <v>0.5</v>
      </c>
      <c r="L63" s="19">
        <v>-3611997.52</v>
      </c>
      <c r="M63" s="19">
        <v>454112.94</v>
      </c>
      <c r="N63" s="23">
        <v>6</v>
      </c>
      <c r="O63" s="18">
        <v>251863.96</v>
      </c>
      <c r="P63" s="19">
        <v>-10403272.470000001</v>
      </c>
      <c r="Q63" s="28">
        <v>2</v>
      </c>
      <c r="R63" s="10">
        <f>VLOOKUP($H63,'ค่ากลางกลุ่ม '!$C$2:$Y$22,6,0)</f>
        <v>19.192888888888888</v>
      </c>
      <c r="S63" s="13">
        <f>VLOOKUP($H63,'ค่ากลางกลุ่ม '!$C$2:$Y$22,12,0)</f>
        <v>26.67</v>
      </c>
      <c r="T63" s="10">
        <f>VLOOKUP($H63,'ค่ากลางกลุ่ม '!$C$2:$Y$22,7,0)</f>
        <v>11.868000000000002</v>
      </c>
      <c r="U63" s="13">
        <f>VLOOKUP($H63,'ค่ากลางกลุ่ม '!$C$2:$Y$22,13,0)</f>
        <v>13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1.07</v>
      </c>
      <c r="AB63" s="7">
        <v>0.75</v>
      </c>
      <c r="AC63" s="9">
        <v>483.57</v>
      </c>
      <c r="AD63" s="9">
        <v>15.04</v>
      </c>
      <c r="AE63" s="9">
        <v>59.81</v>
      </c>
      <c r="AF63" s="9">
        <v>370.91</v>
      </c>
      <c r="AG63" s="9">
        <v>54.55</v>
      </c>
      <c r="AH63" s="10" t="str">
        <f t="shared" si="2"/>
        <v>0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1</v>
      </c>
      <c r="AQ63" s="24">
        <f t="shared" si="9"/>
        <v>3</v>
      </c>
      <c r="AR63" s="26">
        <f t="shared" si="10"/>
        <v>3</v>
      </c>
      <c r="AS63" s="25" t="str">
        <f t="shared" si="11"/>
        <v>C</v>
      </c>
      <c r="AT63" s="27" t="str">
        <f t="shared" si="11"/>
        <v>C</v>
      </c>
      <c r="AU63" s="25" t="str">
        <f t="shared" si="12"/>
        <v>6 C</v>
      </c>
      <c r="AV63" s="27" t="str">
        <f t="shared" si="12"/>
        <v>6 C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1.86</v>
      </c>
      <c r="J64" s="19">
        <v>1.69</v>
      </c>
      <c r="K64" s="19">
        <v>1.54</v>
      </c>
      <c r="L64" s="19">
        <v>25870389</v>
      </c>
      <c r="M64" s="19">
        <v>10637484.85</v>
      </c>
      <c r="N64" s="23">
        <v>0</v>
      </c>
      <c r="O64" s="18">
        <v>11758115.779999999</v>
      </c>
      <c r="P64" s="19">
        <v>15720089.33</v>
      </c>
      <c r="Q64" s="28">
        <v>4</v>
      </c>
      <c r="R64" s="10">
        <f>VLOOKUP($H64,'ค่ากลางกลุ่ม '!$C$2:$Y$22,6,0)</f>
        <v>16.55</v>
      </c>
      <c r="S64" s="13">
        <f>VLOOKUP($H64,'ค่ากลางกลุ่ม '!$C$2:$Y$22,12,0)</f>
        <v>34.700000000000003</v>
      </c>
      <c r="T64" s="10">
        <f>VLOOKUP($H64,'ค่ากลางกลุ่ม '!$C$2:$Y$22,7,0)</f>
        <v>5.2424999999999997</v>
      </c>
      <c r="U64" s="13">
        <f>VLOOKUP($H64,'ค่ากลางกลุ่ม '!$C$2:$Y$22,13,0)</f>
        <v>12.42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23.07</v>
      </c>
      <c r="AB64" s="7">
        <v>10.89</v>
      </c>
      <c r="AC64" s="9">
        <v>268.49</v>
      </c>
      <c r="AD64" s="9">
        <v>93.25</v>
      </c>
      <c r="AE64" s="9">
        <v>84.45</v>
      </c>
      <c r="AF64" s="9">
        <v>285.44</v>
      </c>
      <c r="AG64" s="9">
        <v>92.15</v>
      </c>
      <c r="AH64" s="10" t="str">
        <f t="shared" si="2"/>
        <v>1</v>
      </c>
      <c r="AI64" s="13" t="str">
        <f t="shared" si="3"/>
        <v>0</v>
      </c>
      <c r="AJ64" s="10" t="str">
        <f t="shared" si="4"/>
        <v>1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2</v>
      </c>
      <c r="AR64" s="26">
        <f t="shared" si="10"/>
        <v>0</v>
      </c>
      <c r="AS64" s="25" t="str">
        <f t="shared" si="11"/>
        <v>C-</v>
      </c>
      <c r="AT64" s="27" t="str">
        <f t="shared" si="11"/>
        <v>F</v>
      </c>
      <c r="AU64" s="25" t="str">
        <f t="shared" si="12"/>
        <v>0 C-</v>
      </c>
      <c r="AV64" s="27" t="str">
        <f t="shared" si="12"/>
        <v>0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2.23</v>
      </c>
      <c r="J65" s="19">
        <v>2.0299999999999998</v>
      </c>
      <c r="K65" s="19">
        <v>1.78</v>
      </c>
      <c r="L65" s="19">
        <v>18835661.690000001</v>
      </c>
      <c r="M65" s="19">
        <v>16006612.960000001</v>
      </c>
      <c r="N65" s="23">
        <v>0</v>
      </c>
      <c r="O65" s="18">
        <v>13476768.960000001</v>
      </c>
      <c r="P65" s="19">
        <v>11688950.460000001</v>
      </c>
      <c r="Q65" s="28">
        <v>4</v>
      </c>
      <c r="R65" s="10">
        <f>VLOOKUP($H65,'ค่ากลางกลุ่ม '!$C$2:$Y$22,6,0)</f>
        <v>16.55</v>
      </c>
      <c r="S65" s="13">
        <f>VLOOKUP($H65,'ค่ากลางกลุ่ม '!$C$2:$Y$22,12,0)</f>
        <v>34.700000000000003</v>
      </c>
      <c r="T65" s="10">
        <f>VLOOKUP($H65,'ค่ากลางกลุ่ม '!$C$2:$Y$22,7,0)</f>
        <v>5.2424999999999997</v>
      </c>
      <c r="U65" s="13">
        <f>VLOOKUP($H65,'ค่ากลางกลุ่ม '!$C$2:$Y$22,13,0)</f>
        <v>12.42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28.32</v>
      </c>
      <c r="AB65" s="7">
        <v>18.62</v>
      </c>
      <c r="AC65" s="9">
        <v>164.99</v>
      </c>
      <c r="AD65" s="9">
        <v>55.86</v>
      </c>
      <c r="AE65" s="9">
        <v>83.2</v>
      </c>
      <c r="AF65" s="9">
        <v>813.16</v>
      </c>
      <c r="AG65" s="9">
        <v>79.02</v>
      </c>
      <c r="AH65" s="10" t="str">
        <f t="shared" si="2"/>
        <v>1</v>
      </c>
      <c r="AI65" s="13" t="str">
        <f t="shared" si="3"/>
        <v>0</v>
      </c>
      <c r="AJ65" s="10" t="str">
        <f t="shared" si="4"/>
        <v>1</v>
      </c>
      <c r="AK65" s="13" t="str">
        <f t="shared" si="5"/>
        <v>1</v>
      </c>
      <c r="AL65" s="97">
        <f t="shared" si="6"/>
        <v>0</v>
      </c>
      <c r="AM65" s="20" t="str">
        <f t="shared" si="7"/>
        <v>1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3</v>
      </c>
      <c r="AR65" s="26">
        <f t="shared" si="10"/>
        <v>2</v>
      </c>
      <c r="AS65" s="25" t="str">
        <f t="shared" si="11"/>
        <v>C</v>
      </c>
      <c r="AT65" s="27" t="str">
        <f t="shared" si="11"/>
        <v>C-</v>
      </c>
      <c r="AU65" s="25" t="str">
        <f t="shared" si="12"/>
        <v>0 C</v>
      </c>
      <c r="AV65" s="27" t="str">
        <f t="shared" si="12"/>
        <v>0 C-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1.55</v>
      </c>
      <c r="J66" s="19">
        <v>1.37</v>
      </c>
      <c r="K66" s="19">
        <v>0.85</v>
      </c>
      <c r="L66" s="19">
        <v>102184256.01000001</v>
      </c>
      <c r="M66" s="19">
        <v>3900868.27</v>
      </c>
      <c r="N66" s="23">
        <v>0</v>
      </c>
      <c r="O66" s="18">
        <v>30598145.190000001</v>
      </c>
      <c r="P66" s="19">
        <v>-27299292.640000001</v>
      </c>
      <c r="Q66" s="28">
        <v>16</v>
      </c>
      <c r="R66" s="10">
        <f>VLOOKUP($H66,'ค่ากลางกลุ่ม '!$C$2:$Y$22,6,0)</f>
        <v>6.7376923076923081</v>
      </c>
      <c r="S66" s="13">
        <f>VLOOKUP($H66,'ค่ากลางกลุ่ม '!$C$2:$Y$22,12,0)</f>
        <v>14.22</v>
      </c>
      <c r="T66" s="10">
        <f>VLOOKUP($H66,'ค่ากลางกลุ่ม '!$C$2:$Y$22,7,0)</f>
        <v>3.8738461538461539</v>
      </c>
      <c r="U66" s="13">
        <f>VLOOKUP($H66,'ค่ากลางกลุ่ม '!$C$2:$Y$22,13,0)</f>
        <v>5.62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8.1</v>
      </c>
      <c r="AB66" s="7">
        <v>0.75</v>
      </c>
      <c r="AC66" s="9">
        <v>200.94</v>
      </c>
      <c r="AD66" s="9">
        <v>64.06</v>
      </c>
      <c r="AE66" s="9">
        <v>106.88</v>
      </c>
      <c r="AF66" s="9">
        <v>149.47</v>
      </c>
      <c r="AG66" s="9">
        <v>74.739999999999995</v>
      </c>
      <c r="AH66" s="10" t="str">
        <f t="shared" si="2"/>
        <v>1</v>
      </c>
      <c r="AI66" s="13" t="str">
        <f t="shared" si="3"/>
        <v>0</v>
      </c>
      <c r="AJ66" s="10" t="str">
        <f t="shared" si="4"/>
        <v>0</v>
      </c>
      <c r="AK66" s="13" t="str">
        <f t="shared" si="5"/>
        <v>0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1</v>
      </c>
      <c r="AR66" s="26">
        <f t="shared" si="10"/>
        <v>0</v>
      </c>
      <c r="AS66" s="25" t="str">
        <f t="shared" si="11"/>
        <v>D</v>
      </c>
      <c r="AT66" s="27" t="str">
        <f t="shared" si="11"/>
        <v>F</v>
      </c>
      <c r="AU66" s="25" t="str">
        <f t="shared" si="12"/>
        <v>0 D</v>
      </c>
      <c r="AV66" s="27" t="str">
        <f t="shared" si="12"/>
        <v>0 F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1.4</v>
      </c>
      <c r="J67" s="19">
        <v>1.22</v>
      </c>
      <c r="K67" s="19">
        <v>0.94</v>
      </c>
      <c r="L67" s="19">
        <v>17439070.710000001</v>
      </c>
      <c r="M67" s="19">
        <v>26095896.050000001</v>
      </c>
      <c r="N67" s="23">
        <v>1</v>
      </c>
      <c r="O67" s="18">
        <v>25744266.170000002</v>
      </c>
      <c r="P67" s="19">
        <v>-2685911.06</v>
      </c>
      <c r="Q67" s="28">
        <v>10</v>
      </c>
      <c r="R67" s="10">
        <f>VLOOKUP($H67,'ค่ากลางกลุ่ม '!$C$2:$Y$22,6,0)</f>
        <v>8.5615873015873056</v>
      </c>
      <c r="S67" s="13">
        <f>VLOOKUP($H67,'ค่ากลางกลุ่ม '!$C$2:$Y$22,12,0)</f>
        <v>20.440000000000001</v>
      </c>
      <c r="T67" s="10">
        <f>VLOOKUP($H67,'ค่ากลางกลุ่ม '!$C$2:$Y$22,7,0)</f>
        <v>5.2685714285714305</v>
      </c>
      <c r="U67" s="13">
        <f>VLOOKUP($H67,'ค่ากลางกลุ่ม '!$C$2:$Y$22,13,0)</f>
        <v>13.36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24.66</v>
      </c>
      <c r="AB67" s="7">
        <v>21.63</v>
      </c>
      <c r="AC67" s="9">
        <v>321.14</v>
      </c>
      <c r="AD67" s="9">
        <v>42.64</v>
      </c>
      <c r="AE67" s="9">
        <v>50.86</v>
      </c>
      <c r="AF67" s="9">
        <v>120.04</v>
      </c>
      <c r="AG67" s="9">
        <v>67.680000000000007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0</v>
      </c>
      <c r="AP67" s="20" t="str">
        <f t="shared" si="8"/>
        <v>0</v>
      </c>
      <c r="AQ67" s="24">
        <f t="shared" si="9"/>
        <v>4</v>
      </c>
      <c r="AR67" s="26">
        <f t="shared" si="10"/>
        <v>4</v>
      </c>
      <c r="AS67" s="25" t="str">
        <f t="shared" si="11"/>
        <v>B-</v>
      </c>
      <c r="AT67" s="27" t="str">
        <f t="shared" si="11"/>
        <v>B-</v>
      </c>
      <c r="AU67" s="25" t="str">
        <f t="shared" si="12"/>
        <v>1 B-</v>
      </c>
      <c r="AV67" s="27" t="str">
        <f t="shared" si="12"/>
        <v>1 B-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1.24</v>
      </c>
      <c r="J68" s="19">
        <v>1.0900000000000001</v>
      </c>
      <c r="K68" s="19">
        <v>0.69</v>
      </c>
      <c r="L68" s="19">
        <v>10332268.9</v>
      </c>
      <c r="M68" s="19">
        <v>12706775.289999999</v>
      </c>
      <c r="N68" s="23">
        <v>2</v>
      </c>
      <c r="O68" s="18">
        <v>15577854.210000001</v>
      </c>
      <c r="P68" s="19">
        <v>-13879771.48</v>
      </c>
      <c r="Q68" s="28">
        <v>6</v>
      </c>
      <c r="R68" s="10">
        <f>VLOOKUP($H68,'ค่ากลางกลุ่ม '!$C$2:$Y$22,6,0)</f>
        <v>10.179793388429758</v>
      </c>
      <c r="S68" s="13">
        <f>VLOOKUP($H68,'ค่ากลางกลุ่ม '!$C$2:$Y$22,12,0)</f>
        <v>23.77</v>
      </c>
      <c r="T68" s="10">
        <f>VLOOKUP($H68,'ค่ากลางกลุ่ม '!$C$2:$Y$22,7,0)</f>
        <v>8.9996280991735524</v>
      </c>
      <c r="U68" s="13">
        <f>VLOOKUP($H68,'ค่ากลางกลุ่ม '!$C$2:$Y$22,13,0)</f>
        <v>16.13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20.309999999999999</v>
      </c>
      <c r="AB68" s="7">
        <v>11.87</v>
      </c>
      <c r="AC68" s="9">
        <v>336.77</v>
      </c>
      <c r="AD68" s="9">
        <v>81.67</v>
      </c>
      <c r="AE68" s="9">
        <v>74.64</v>
      </c>
      <c r="AF68" s="9">
        <v>125</v>
      </c>
      <c r="AG68" s="9">
        <v>86.14</v>
      </c>
      <c r="AH68" s="10" t="str">
        <f t="shared" si="2"/>
        <v>1</v>
      </c>
      <c r="AI68" s="13" t="str">
        <f t="shared" si="3"/>
        <v>0</v>
      </c>
      <c r="AJ68" s="10" t="str">
        <f t="shared" si="4"/>
        <v>1</v>
      </c>
      <c r="AK68" s="13" t="str">
        <f t="shared" si="5"/>
        <v>0</v>
      </c>
      <c r="AL68" s="97">
        <f t="shared" si="6"/>
        <v>0</v>
      </c>
      <c r="AM68" s="20" t="str">
        <f t="shared" si="7"/>
        <v>0</v>
      </c>
      <c r="AN68" s="20" t="str">
        <f t="shared" si="8"/>
        <v>0</v>
      </c>
      <c r="AO68" s="20" t="str">
        <f t="shared" si="8"/>
        <v>0</v>
      </c>
      <c r="AP68" s="20" t="str">
        <f t="shared" si="8"/>
        <v>0</v>
      </c>
      <c r="AQ68" s="24">
        <f t="shared" si="9"/>
        <v>2</v>
      </c>
      <c r="AR68" s="26">
        <f t="shared" si="10"/>
        <v>0</v>
      </c>
      <c r="AS68" s="25" t="str">
        <f t="shared" si="11"/>
        <v>C-</v>
      </c>
      <c r="AT68" s="27" t="str">
        <f t="shared" si="11"/>
        <v>F</v>
      </c>
      <c r="AU68" s="25" t="str">
        <f t="shared" si="12"/>
        <v>2 C-</v>
      </c>
      <c r="AV68" s="27" t="str">
        <f t="shared" si="12"/>
        <v>2 F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1.24</v>
      </c>
      <c r="J69" s="19">
        <v>1.05</v>
      </c>
      <c r="K69" s="19">
        <v>0.81</v>
      </c>
      <c r="L69" s="19">
        <v>12992491.99</v>
      </c>
      <c r="M69" s="19">
        <v>16597791.48</v>
      </c>
      <c r="N69" s="23">
        <v>1</v>
      </c>
      <c r="O69" s="18">
        <v>18686511.850000001</v>
      </c>
      <c r="P69" s="19">
        <v>-10496668.32</v>
      </c>
      <c r="Q69" s="28">
        <v>10</v>
      </c>
      <c r="R69" s="10">
        <f>VLOOKUP($H69,'ค่ากลางกลุ่ม '!$C$2:$Y$22,6,0)</f>
        <v>8.5615873015873056</v>
      </c>
      <c r="S69" s="13">
        <f>VLOOKUP($H69,'ค่ากลางกลุ่ม '!$C$2:$Y$22,12,0)</f>
        <v>20.440000000000001</v>
      </c>
      <c r="T69" s="10">
        <f>VLOOKUP($H69,'ค่ากลางกลุ่ม '!$C$2:$Y$22,7,0)</f>
        <v>5.2685714285714305</v>
      </c>
      <c r="U69" s="13">
        <f>VLOOKUP($H69,'ค่ากลางกลุ่ม '!$C$2:$Y$22,13,0)</f>
        <v>13.36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15.41</v>
      </c>
      <c r="AB69" s="7">
        <v>12.2</v>
      </c>
      <c r="AC69" s="9">
        <v>265.05</v>
      </c>
      <c r="AD69" s="9">
        <v>20.63</v>
      </c>
      <c r="AE69" s="9">
        <v>67.3</v>
      </c>
      <c r="AF69" s="9">
        <v>116.25</v>
      </c>
      <c r="AG69" s="9">
        <v>70.3</v>
      </c>
      <c r="AH69" s="10" t="str">
        <f t="shared" si="2"/>
        <v>1</v>
      </c>
      <c r="AI69" s="13" t="str">
        <f t="shared" si="3"/>
        <v>0</v>
      </c>
      <c r="AJ69" s="10" t="str">
        <f t="shared" si="4"/>
        <v>1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0</v>
      </c>
      <c r="AO69" s="20" t="str">
        <f t="shared" si="8"/>
        <v>0</v>
      </c>
      <c r="AP69" s="20" t="str">
        <f t="shared" si="8"/>
        <v>0</v>
      </c>
      <c r="AQ69" s="24">
        <f t="shared" si="9"/>
        <v>3</v>
      </c>
      <c r="AR69" s="26">
        <f t="shared" si="10"/>
        <v>1</v>
      </c>
      <c r="AS69" s="25" t="str">
        <f t="shared" si="11"/>
        <v>C</v>
      </c>
      <c r="AT69" s="27" t="str">
        <f t="shared" si="11"/>
        <v>D</v>
      </c>
      <c r="AU69" s="25" t="str">
        <f t="shared" si="12"/>
        <v>1 C</v>
      </c>
      <c r="AV69" s="27" t="str">
        <f t="shared" si="12"/>
        <v>1 D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1.65</v>
      </c>
      <c r="J70" s="19">
        <v>1.29</v>
      </c>
      <c r="K70" s="19">
        <v>0.99</v>
      </c>
      <c r="L70" s="19">
        <v>20442346.280000001</v>
      </c>
      <c r="M70" s="19">
        <v>19314193.359999999</v>
      </c>
      <c r="N70" s="23">
        <v>0</v>
      </c>
      <c r="O70" s="18">
        <v>21379151.890000001</v>
      </c>
      <c r="P70" s="19">
        <v>-220696</v>
      </c>
      <c r="Q70" s="28">
        <v>6</v>
      </c>
      <c r="R70" s="10">
        <f>VLOOKUP($H70,'ค่ากลางกลุ่ม '!$C$2:$Y$22,6,0)</f>
        <v>10.179793388429758</v>
      </c>
      <c r="S70" s="13">
        <f>VLOOKUP($H70,'ค่ากลางกลุ่ม '!$C$2:$Y$22,12,0)</f>
        <v>23.77</v>
      </c>
      <c r="T70" s="10">
        <f>VLOOKUP($H70,'ค่ากลางกลุ่ม '!$C$2:$Y$22,7,0)</f>
        <v>8.9996280991735524</v>
      </c>
      <c r="U70" s="13">
        <f>VLOOKUP($H70,'ค่ากลางกลุ่ม '!$C$2:$Y$22,13,0)</f>
        <v>16.13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24.76</v>
      </c>
      <c r="AB70" s="7">
        <v>21.05</v>
      </c>
      <c r="AC70" s="9">
        <v>225.46</v>
      </c>
      <c r="AD70" s="9">
        <v>30.11</v>
      </c>
      <c r="AE70" s="9">
        <v>145.85</v>
      </c>
      <c r="AF70" s="9">
        <v>117.63</v>
      </c>
      <c r="AG70" s="9">
        <v>111.03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0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</v>
      </c>
      <c r="AU70" s="25" t="str">
        <f t="shared" ref="AU70:AV92" si="27">$N70&amp;" "&amp;AS70</f>
        <v>0 C</v>
      </c>
      <c r="AV70" s="27" t="str">
        <f t="shared" si="27"/>
        <v>0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1.54</v>
      </c>
      <c r="J71" s="19">
        <v>1.4</v>
      </c>
      <c r="K71" s="19">
        <v>1.21</v>
      </c>
      <c r="L71" s="19">
        <v>17618845.460000001</v>
      </c>
      <c r="M71" s="19">
        <v>12295190.68</v>
      </c>
      <c r="N71" s="23">
        <v>0</v>
      </c>
      <c r="O71" s="18">
        <v>16825246.57</v>
      </c>
      <c r="P71" s="19">
        <v>6844888.8700000001</v>
      </c>
      <c r="Q71" s="28">
        <v>5</v>
      </c>
      <c r="R71" s="10">
        <f>VLOOKUP($H71,'ค่ากลางกลุ่ม '!$C$2:$Y$22,6,0)</f>
        <v>12.318893617021276</v>
      </c>
      <c r="S71" s="13">
        <f>VLOOKUP($H71,'ค่ากลางกลุ่ม '!$C$2:$Y$22,12,0)</f>
        <v>22.88</v>
      </c>
      <c r="T71" s="10">
        <f>VLOOKUP($H71,'ค่ากลางกลุ่ม '!$C$2:$Y$22,7,0)</f>
        <v>11.189914893617022</v>
      </c>
      <c r="U71" s="13">
        <f>VLOOKUP($H71,'ค่ากลางกลุ่ม '!$C$2:$Y$22,13,0)</f>
        <v>16.329999999999998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27.87</v>
      </c>
      <c r="AB71" s="7">
        <v>11.69</v>
      </c>
      <c r="AC71" s="9">
        <v>274.52</v>
      </c>
      <c r="AD71" s="9">
        <v>23.6</v>
      </c>
      <c r="AE71" s="9">
        <v>50.88</v>
      </c>
      <c r="AF71" s="9">
        <v>123.19</v>
      </c>
      <c r="AG71" s="9">
        <v>93.83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1</v>
      </c>
      <c r="AK71" s="13" t="str">
        <f t="shared" si="20"/>
        <v>0</v>
      </c>
      <c r="AL71" s="97">
        <f t="shared" si="21"/>
        <v>0</v>
      </c>
      <c r="AM71" s="20" t="str">
        <f t="shared" si="22"/>
        <v>1</v>
      </c>
      <c r="AN71" s="20" t="str">
        <f t="shared" si="23"/>
        <v>1</v>
      </c>
      <c r="AO71" s="20" t="str">
        <f t="shared" si="23"/>
        <v>0</v>
      </c>
      <c r="AP71" s="20" t="str">
        <f t="shared" si="23"/>
        <v>0</v>
      </c>
      <c r="AQ71" s="24">
        <f t="shared" si="24"/>
        <v>4</v>
      </c>
      <c r="AR71" s="26">
        <f t="shared" si="25"/>
        <v>3</v>
      </c>
      <c r="AS71" s="25" t="str">
        <f t="shared" si="26"/>
        <v>B-</v>
      </c>
      <c r="AT71" s="27" t="str">
        <f t="shared" si="26"/>
        <v>C</v>
      </c>
      <c r="AU71" s="25" t="str">
        <f t="shared" si="27"/>
        <v>0 B-</v>
      </c>
      <c r="AV71" s="27" t="str">
        <f t="shared" si="27"/>
        <v>0 C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</v>
      </c>
      <c r="J72" s="19">
        <v>2.54</v>
      </c>
      <c r="K72" s="19">
        <v>1.54</v>
      </c>
      <c r="L72" s="19">
        <v>1075581703.24</v>
      </c>
      <c r="M72" s="19">
        <v>142451823.91999999</v>
      </c>
      <c r="N72" s="23">
        <v>0</v>
      </c>
      <c r="O72" s="18">
        <v>30705805.149999999</v>
      </c>
      <c r="P72" s="19">
        <v>301788887.63999999</v>
      </c>
      <c r="Q72" s="28">
        <v>20</v>
      </c>
      <c r="R72" s="10">
        <f>VLOOKUP($H72,'ค่ากลางกลุ่ม '!$C$2:$Y$22,6,0)</f>
        <v>2.8049999999999997</v>
      </c>
      <c r="S72" s="13">
        <f>VLOOKUP($H72,'ค่ากลางกลุ่ม '!$C$2:$Y$22,12,0)</f>
        <v>8.42</v>
      </c>
      <c r="T72" s="10">
        <f>VLOOKUP($H72,'ค่ากลางกลุ่ม '!$C$2:$Y$22,7,0)</f>
        <v>-0.13250000000000006</v>
      </c>
      <c r="U72" s="13">
        <f>VLOOKUP($H72,'ค่ากลางกลุ่ม '!$C$2:$Y$22,13,0)</f>
        <v>3.12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1.64</v>
      </c>
      <c r="AB72" s="7">
        <v>4.71</v>
      </c>
      <c r="AC72" s="9">
        <v>61.32</v>
      </c>
      <c r="AD72" s="9">
        <v>72.02</v>
      </c>
      <c r="AE72" s="9">
        <v>40.869999999999997</v>
      </c>
      <c r="AF72" s="9">
        <v>88.59</v>
      </c>
      <c r="AG72" s="9">
        <v>53.43</v>
      </c>
      <c r="AH72" s="10" t="str">
        <f t="shared" si="17"/>
        <v>0</v>
      </c>
      <c r="AI72" s="13" t="str">
        <f t="shared" si="18"/>
        <v>0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5</v>
      </c>
      <c r="AR72" s="26">
        <f t="shared" si="25"/>
        <v>5</v>
      </c>
      <c r="AS72" s="25" t="str">
        <f t="shared" si="26"/>
        <v>B</v>
      </c>
      <c r="AT72" s="27" t="str">
        <f t="shared" si="26"/>
        <v>B</v>
      </c>
      <c r="AU72" s="25" t="str">
        <f t="shared" si="27"/>
        <v>0 B</v>
      </c>
      <c r="AV72" s="27" t="str">
        <f t="shared" si="27"/>
        <v>0 B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1.43</v>
      </c>
      <c r="J73" s="19">
        <v>1.26</v>
      </c>
      <c r="K73" s="19">
        <v>1.04</v>
      </c>
      <c r="L73" s="19">
        <v>16029567.199999999</v>
      </c>
      <c r="M73" s="19">
        <v>12237090.52</v>
      </c>
      <c r="N73" s="23">
        <v>1</v>
      </c>
      <c r="O73" s="18">
        <v>14112643.99</v>
      </c>
      <c r="P73" s="19">
        <v>309130.53000000003</v>
      </c>
      <c r="Q73" s="28">
        <v>6</v>
      </c>
      <c r="R73" s="10">
        <f>VLOOKUP($H73,'ค่ากลางกลุ่ม '!$C$2:$Y$22,6,0)</f>
        <v>10.179793388429758</v>
      </c>
      <c r="S73" s="13">
        <f>VLOOKUP($H73,'ค่ากลางกลุ่ม '!$C$2:$Y$22,12,0)</f>
        <v>23.77</v>
      </c>
      <c r="T73" s="10">
        <f>VLOOKUP($H73,'ค่ากลางกลุ่ม '!$C$2:$Y$22,7,0)</f>
        <v>8.9996280991735524</v>
      </c>
      <c r="U73" s="13">
        <f>VLOOKUP($H73,'ค่ากลางกลุ่ม '!$C$2:$Y$22,13,0)</f>
        <v>16.13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16.739999999999998</v>
      </c>
      <c r="AB73" s="7">
        <v>14.02</v>
      </c>
      <c r="AC73" s="9">
        <v>253.43</v>
      </c>
      <c r="AD73" s="9">
        <v>27.26</v>
      </c>
      <c r="AE73" s="9">
        <v>57.16</v>
      </c>
      <c r="AF73" s="9">
        <v>122</v>
      </c>
      <c r="AG73" s="9">
        <v>71.53</v>
      </c>
      <c r="AH73" s="10" t="str">
        <f t="shared" si="17"/>
        <v>1</v>
      </c>
      <c r="AI73" s="13" t="str">
        <f t="shared" si="18"/>
        <v>0</v>
      </c>
      <c r="AJ73" s="10" t="str">
        <f t="shared" si="19"/>
        <v>1</v>
      </c>
      <c r="AK73" s="13" t="str">
        <f t="shared" si="20"/>
        <v>0</v>
      </c>
      <c r="AL73" s="97">
        <f t="shared" si="21"/>
        <v>0</v>
      </c>
      <c r="AM73" s="20" t="str">
        <f t="shared" si="22"/>
        <v>1</v>
      </c>
      <c r="AN73" s="20" t="str">
        <f t="shared" si="23"/>
        <v>1</v>
      </c>
      <c r="AO73" s="20" t="str">
        <f t="shared" si="23"/>
        <v>0</v>
      </c>
      <c r="AP73" s="20" t="str">
        <f t="shared" si="23"/>
        <v>0</v>
      </c>
      <c r="AQ73" s="24">
        <f t="shared" si="24"/>
        <v>4</v>
      </c>
      <c r="AR73" s="26">
        <f t="shared" si="25"/>
        <v>2</v>
      </c>
      <c r="AS73" s="25" t="str">
        <f t="shared" si="26"/>
        <v>B-</v>
      </c>
      <c r="AT73" s="27" t="str">
        <f t="shared" si="26"/>
        <v>C-</v>
      </c>
      <c r="AU73" s="25" t="str">
        <f t="shared" si="27"/>
        <v>1 B-</v>
      </c>
      <c r="AV73" s="27" t="str">
        <f t="shared" si="27"/>
        <v>1 C-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1.51</v>
      </c>
      <c r="J74" s="19">
        <v>1.33</v>
      </c>
      <c r="K74" s="19">
        <v>1.06</v>
      </c>
      <c r="L74" s="19">
        <v>13491324.189999999</v>
      </c>
      <c r="M74" s="19">
        <v>14148084.359999999</v>
      </c>
      <c r="N74" s="23">
        <v>0</v>
      </c>
      <c r="O74" s="18">
        <v>14300815.789999999</v>
      </c>
      <c r="P74" s="19">
        <v>1553308.24</v>
      </c>
      <c r="Q74" s="28">
        <v>6</v>
      </c>
      <c r="R74" s="10">
        <f>VLOOKUP($H74,'ค่ากลางกลุ่ม '!$C$2:$Y$22,6,0)</f>
        <v>10.179793388429758</v>
      </c>
      <c r="S74" s="13">
        <f>VLOOKUP($H74,'ค่ากลางกลุ่ม '!$C$2:$Y$22,12,0)</f>
        <v>23.77</v>
      </c>
      <c r="T74" s="10">
        <f>VLOOKUP($H74,'ค่ากลางกลุ่ม '!$C$2:$Y$22,7,0)</f>
        <v>8.9996280991735524</v>
      </c>
      <c r="U74" s="13">
        <f>VLOOKUP($H74,'ค่ากลางกลุ่ม '!$C$2:$Y$22,13,0)</f>
        <v>16.13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17.34</v>
      </c>
      <c r="AB74" s="7">
        <v>21.92</v>
      </c>
      <c r="AC74" s="9">
        <v>320.49</v>
      </c>
      <c r="AD74" s="9">
        <v>19.760000000000002</v>
      </c>
      <c r="AE74" s="9">
        <v>47.32</v>
      </c>
      <c r="AF74" s="9">
        <v>85.17</v>
      </c>
      <c r="AG74" s="9">
        <v>86.23</v>
      </c>
      <c r="AH74" s="10" t="str">
        <f t="shared" si="17"/>
        <v>1</v>
      </c>
      <c r="AI74" s="13" t="str">
        <f t="shared" si="18"/>
        <v>0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1</v>
      </c>
      <c r="AP74" s="20" t="str">
        <f t="shared" si="23"/>
        <v>0</v>
      </c>
      <c r="AQ74" s="24">
        <f t="shared" si="24"/>
        <v>5</v>
      </c>
      <c r="AR74" s="26">
        <f t="shared" si="25"/>
        <v>4</v>
      </c>
      <c r="AS74" s="25" t="str">
        <f t="shared" si="26"/>
        <v>B</v>
      </c>
      <c r="AT74" s="27" t="str">
        <f t="shared" si="26"/>
        <v>B-</v>
      </c>
      <c r="AU74" s="25" t="str">
        <f t="shared" si="27"/>
        <v>0 B</v>
      </c>
      <c r="AV74" s="27" t="str">
        <f t="shared" si="27"/>
        <v>0 B-</v>
      </c>
      <c r="AW74" s="21" t="str">
        <f t="shared" si="15"/>
        <v>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1.05</v>
      </c>
      <c r="J75" s="19">
        <v>0.8</v>
      </c>
      <c r="K75" s="19">
        <v>0.32</v>
      </c>
      <c r="L75" s="19">
        <v>6467004.6100000003</v>
      </c>
      <c r="M75" s="19">
        <v>12698432.220000001</v>
      </c>
      <c r="N75" s="23">
        <v>3</v>
      </c>
      <c r="O75" s="18">
        <v>31437915.309999999</v>
      </c>
      <c r="P75" s="19">
        <v>-94101098.650000006</v>
      </c>
      <c r="Q75" s="28">
        <v>14</v>
      </c>
      <c r="R75" s="10">
        <f>VLOOKUP($H75,'ค่ากลางกลุ่ม '!$C$2:$Y$22,6,0)</f>
        <v>10.145999999999999</v>
      </c>
      <c r="S75" s="13">
        <f>VLOOKUP($H75,'ค่ากลางกลุ่ม '!$C$2:$Y$22,12,0)</f>
        <v>18.920000000000002</v>
      </c>
      <c r="T75" s="10">
        <f>VLOOKUP($H75,'ค่ากลางกลุ่ม '!$C$2:$Y$22,7,0)</f>
        <v>7.8409999999999993</v>
      </c>
      <c r="U75" s="13">
        <f>VLOOKUP($H75,'ค่ากลางกลุ่ม '!$C$2:$Y$22,13,0)</f>
        <v>6.88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10.87</v>
      </c>
      <c r="AB75" s="7">
        <v>1.96</v>
      </c>
      <c r="AC75" s="9">
        <v>235.99</v>
      </c>
      <c r="AD75" s="9">
        <v>43.33</v>
      </c>
      <c r="AE75" s="9">
        <v>91.47</v>
      </c>
      <c r="AF75" s="9">
        <v>86.83</v>
      </c>
      <c r="AG75" s="9">
        <v>75.06</v>
      </c>
      <c r="AH75" s="10" t="str">
        <f t="shared" si="17"/>
        <v>1</v>
      </c>
      <c r="AI75" s="13" t="str">
        <f t="shared" si="18"/>
        <v>0</v>
      </c>
      <c r="AJ75" s="10" t="str">
        <f t="shared" si="19"/>
        <v>0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3</v>
      </c>
      <c r="AR75" s="26">
        <f t="shared" si="25"/>
        <v>2</v>
      </c>
      <c r="AS75" s="25" t="str">
        <f t="shared" si="26"/>
        <v>C</v>
      </c>
      <c r="AT75" s="27" t="str">
        <f t="shared" si="26"/>
        <v>C-</v>
      </c>
      <c r="AU75" s="25" t="str">
        <f t="shared" si="27"/>
        <v>3 C</v>
      </c>
      <c r="AV75" s="27" t="str">
        <f t="shared" si="27"/>
        <v>3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1.77</v>
      </c>
      <c r="J76" s="19">
        <v>1.58</v>
      </c>
      <c r="K76" s="19">
        <v>1.32</v>
      </c>
      <c r="L76" s="19">
        <v>5038001.74</v>
      </c>
      <c r="M76" s="19">
        <v>8866549.6500000004</v>
      </c>
      <c r="N76" s="23">
        <v>0</v>
      </c>
      <c r="O76" s="18">
        <v>7159998.6799999997</v>
      </c>
      <c r="P76" s="19">
        <v>2074053.07</v>
      </c>
      <c r="Q76" s="28">
        <v>2</v>
      </c>
      <c r="R76" s="10">
        <f>VLOOKUP($H76,'ค่ากลางกลุ่ม '!$C$2:$Y$22,6,0)</f>
        <v>19.192888888888888</v>
      </c>
      <c r="S76" s="13">
        <f>VLOOKUP($H76,'ค่ากลางกลุ่ม '!$C$2:$Y$22,12,0)</f>
        <v>26.67</v>
      </c>
      <c r="T76" s="10">
        <f>VLOOKUP($H76,'ค่ากลางกลุ่ม '!$C$2:$Y$22,7,0)</f>
        <v>11.868000000000002</v>
      </c>
      <c r="U76" s="13">
        <f>VLOOKUP($H76,'ค่ากลางกลุ่ม '!$C$2:$Y$22,13,0)</f>
        <v>13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34.31</v>
      </c>
      <c r="AB76" s="7">
        <v>22.12</v>
      </c>
      <c r="AC76" s="9">
        <v>1842.39</v>
      </c>
      <c r="AD76" s="9">
        <v>92.9</v>
      </c>
      <c r="AE76" s="9">
        <v>28.76</v>
      </c>
      <c r="AF76" s="9">
        <v>100.17</v>
      </c>
      <c r="AG76" s="9">
        <v>90.61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0</v>
      </c>
      <c r="AP76" s="20" t="str">
        <f t="shared" si="23"/>
        <v>0</v>
      </c>
      <c r="AQ76" s="24">
        <f t="shared" si="24"/>
        <v>3</v>
      </c>
      <c r="AR76" s="26">
        <f t="shared" si="25"/>
        <v>3</v>
      </c>
      <c r="AS76" s="25" t="str">
        <f t="shared" si="26"/>
        <v>C</v>
      </c>
      <c r="AT76" s="27" t="str">
        <f t="shared" si="26"/>
        <v>C</v>
      </c>
      <c r="AU76" s="25" t="str">
        <f t="shared" si="27"/>
        <v>0 C</v>
      </c>
      <c r="AV76" s="27" t="str">
        <f t="shared" si="27"/>
        <v>0 C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2.2000000000000002</v>
      </c>
      <c r="J77" s="19">
        <v>2.0099999999999998</v>
      </c>
      <c r="K77" s="19">
        <v>1.63</v>
      </c>
      <c r="L77" s="19">
        <v>21531633.870000001</v>
      </c>
      <c r="M77" s="19">
        <v>8161002.6200000001</v>
      </c>
      <c r="N77" s="23">
        <v>0</v>
      </c>
      <c r="O77" s="18">
        <v>9793576.5600000005</v>
      </c>
      <c r="P77" s="19">
        <v>11350356.33</v>
      </c>
      <c r="Q77" s="28">
        <v>6</v>
      </c>
      <c r="R77" s="10">
        <f>VLOOKUP($H77,'ค่ากลางกลุ่ม '!$C$2:$Y$22,6,0)</f>
        <v>10.179793388429758</v>
      </c>
      <c r="S77" s="13">
        <f>VLOOKUP($H77,'ค่ากลางกลุ่ม '!$C$2:$Y$22,12,0)</f>
        <v>23.77</v>
      </c>
      <c r="T77" s="10">
        <f>VLOOKUP($H77,'ค่ากลางกลุ่ม '!$C$2:$Y$22,7,0)</f>
        <v>8.9996280991735524</v>
      </c>
      <c r="U77" s="13">
        <f>VLOOKUP($H77,'ค่ากลางกลุ่ม '!$C$2:$Y$22,13,0)</f>
        <v>16.13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14.67</v>
      </c>
      <c r="AB77" s="7">
        <v>10.24</v>
      </c>
      <c r="AC77" s="9">
        <v>159.75</v>
      </c>
      <c r="AD77" s="9">
        <v>28.28</v>
      </c>
      <c r="AE77" s="9">
        <v>55.17</v>
      </c>
      <c r="AF77" s="9">
        <v>89.94</v>
      </c>
      <c r="AG77" s="9">
        <v>61.89</v>
      </c>
      <c r="AH77" s="10" t="str">
        <f t="shared" si="17"/>
        <v>1</v>
      </c>
      <c r="AI77" s="13" t="str">
        <f t="shared" si="18"/>
        <v>0</v>
      </c>
      <c r="AJ77" s="10" t="str">
        <f t="shared" si="19"/>
        <v>1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1</v>
      </c>
      <c r="AO77" s="20" t="str">
        <f t="shared" si="23"/>
        <v>1</v>
      </c>
      <c r="AP77" s="20" t="str">
        <f t="shared" si="23"/>
        <v>0</v>
      </c>
      <c r="AQ77" s="24">
        <f t="shared" si="24"/>
        <v>5</v>
      </c>
      <c r="AR77" s="26">
        <f t="shared" si="25"/>
        <v>3</v>
      </c>
      <c r="AS77" s="25" t="str">
        <f t="shared" si="26"/>
        <v>B</v>
      </c>
      <c r="AT77" s="27" t="str">
        <f t="shared" si="26"/>
        <v>C</v>
      </c>
      <c r="AU77" s="25" t="str">
        <f t="shared" si="27"/>
        <v>0 B</v>
      </c>
      <c r="AV77" s="27" t="str">
        <f t="shared" si="27"/>
        <v>0 C</v>
      </c>
      <c r="AW77" s="21" t="str">
        <f t="shared" si="15"/>
        <v>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1.2</v>
      </c>
      <c r="J78" s="19">
        <v>1.04</v>
      </c>
      <c r="K78" s="19">
        <v>0.81</v>
      </c>
      <c r="L78" s="19">
        <v>15171032.27</v>
      </c>
      <c r="M78" s="19">
        <v>26358385.66</v>
      </c>
      <c r="N78" s="23">
        <v>1</v>
      </c>
      <c r="O78" s="18">
        <v>23859529.960000001</v>
      </c>
      <c r="P78" s="19">
        <v>-16914655.620000001</v>
      </c>
      <c r="Q78" s="28">
        <v>12</v>
      </c>
      <c r="R78" s="10">
        <f>VLOOKUP($H78,'ค่ากลางกลุ่ม '!$C$2:$Y$22,6,0)</f>
        <v>9.9727586206896603</v>
      </c>
      <c r="S78" s="13">
        <f>VLOOKUP($H78,'ค่ากลางกลุ่ม '!$C$2:$Y$22,12,0)</f>
        <v>19</v>
      </c>
      <c r="T78" s="10">
        <f>VLOOKUP($H78,'ค่ากลางกลุ่ม '!$C$2:$Y$22,7,0)</f>
        <v>8.2255172413793112</v>
      </c>
      <c r="U78" s="13">
        <f>VLOOKUP($H78,'ค่ากลางกลุ่ม '!$C$2:$Y$22,13,0)</f>
        <v>9.7100000000000009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14.35</v>
      </c>
      <c r="AB78" s="7">
        <v>10.029999999999999</v>
      </c>
      <c r="AC78" s="9">
        <v>237.46</v>
      </c>
      <c r="AD78" s="9">
        <v>36.9</v>
      </c>
      <c r="AE78" s="9">
        <v>47.32</v>
      </c>
      <c r="AF78" s="9">
        <v>89.88</v>
      </c>
      <c r="AG78" s="9">
        <v>57.99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6</v>
      </c>
      <c r="AR78" s="26">
        <f t="shared" si="25"/>
        <v>5</v>
      </c>
      <c r="AS78" s="25" t="str">
        <f t="shared" si="26"/>
        <v>A-</v>
      </c>
      <c r="AT78" s="27" t="str">
        <f t="shared" si="26"/>
        <v>B</v>
      </c>
      <c r="AU78" s="25" t="str">
        <f t="shared" si="27"/>
        <v>1 A-</v>
      </c>
      <c r="AV78" s="27" t="str">
        <f t="shared" si="27"/>
        <v>1 B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1.87</v>
      </c>
      <c r="J79" s="19">
        <v>1.61</v>
      </c>
      <c r="K79" s="19">
        <v>1.27</v>
      </c>
      <c r="L79" s="19">
        <v>13235062.98</v>
      </c>
      <c r="M79" s="19">
        <v>10179975.17</v>
      </c>
      <c r="N79" s="23">
        <v>0</v>
      </c>
      <c r="O79" s="18">
        <v>12503933.26</v>
      </c>
      <c r="P79" s="19">
        <v>3222955.31</v>
      </c>
      <c r="Q79" s="28">
        <v>5</v>
      </c>
      <c r="R79" s="10">
        <f>VLOOKUP($H79,'ค่ากลางกลุ่ม '!$C$2:$Y$22,6,0)</f>
        <v>12.318893617021276</v>
      </c>
      <c r="S79" s="13">
        <f>VLOOKUP($H79,'ค่ากลางกลุ่ม '!$C$2:$Y$22,12,0)</f>
        <v>22.88</v>
      </c>
      <c r="T79" s="10">
        <f>VLOOKUP($H79,'ค่ากลางกลุ่ม '!$C$2:$Y$22,7,0)</f>
        <v>11.189914893617022</v>
      </c>
      <c r="U79" s="13">
        <f>VLOOKUP($H79,'ค่ากลางกลุ่ม '!$C$2:$Y$22,13,0)</f>
        <v>16.329999999999998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23.98</v>
      </c>
      <c r="AB79" s="7">
        <v>19.29</v>
      </c>
      <c r="AC79" s="9">
        <v>155.82</v>
      </c>
      <c r="AD79" s="9">
        <v>17.82</v>
      </c>
      <c r="AE79" s="9">
        <v>77.819999999999993</v>
      </c>
      <c r="AF79" s="9">
        <v>72.59</v>
      </c>
      <c r="AG79" s="9">
        <v>71.489999999999995</v>
      </c>
      <c r="AH79" s="10" t="str">
        <f t="shared" si="17"/>
        <v>1</v>
      </c>
      <c r="AI79" s="13" t="str">
        <f t="shared" si="18"/>
        <v>1</v>
      </c>
      <c r="AJ79" s="10" t="str">
        <f t="shared" si="19"/>
        <v>1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4</v>
      </c>
      <c r="AR79" s="26">
        <f t="shared" si="25"/>
        <v>4</v>
      </c>
      <c r="AS79" s="25" t="str">
        <f t="shared" si="26"/>
        <v>B-</v>
      </c>
      <c r="AT79" s="27" t="str">
        <f t="shared" si="26"/>
        <v>B-</v>
      </c>
      <c r="AU79" s="25" t="str">
        <f t="shared" si="27"/>
        <v>0 B-</v>
      </c>
      <c r="AV79" s="27" t="str">
        <f t="shared" si="27"/>
        <v>0 B-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1.75</v>
      </c>
      <c r="J80" s="19">
        <v>1.53</v>
      </c>
      <c r="K80" s="19">
        <v>1.31</v>
      </c>
      <c r="L80" s="19">
        <v>13269785.449999999</v>
      </c>
      <c r="M80" s="19">
        <v>13701876.85</v>
      </c>
      <c r="N80" s="23">
        <v>0</v>
      </c>
      <c r="O80" s="18">
        <v>16895662.109999999</v>
      </c>
      <c r="P80" s="19">
        <v>5576231.1799999997</v>
      </c>
      <c r="Q80" s="28">
        <v>6</v>
      </c>
      <c r="R80" s="10">
        <f>VLOOKUP($H80,'ค่ากลางกลุ่ม '!$C$2:$Y$22,6,0)</f>
        <v>10.179793388429758</v>
      </c>
      <c r="S80" s="13">
        <f>VLOOKUP($H80,'ค่ากลางกลุ่ม '!$C$2:$Y$22,12,0)</f>
        <v>23.77</v>
      </c>
      <c r="T80" s="10">
        <f>VLOOKUP($H80,'ค่ากลางกลุ่ม '!$C$2:$Y$22,7,0)</f>
        <v>8.9996280991735524</v>
      </c>
      <c r="U80" s="13">
        <f>VLOOKUP($H80,'ค่ากลางกลุ่ม '!$C$2:$Y$22,13,0)</f>
        <v>16.13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29.5</v>
      </c>
      <c r="AB80" s="7">
        <v>20.83</v>
      </c>
      <c r="AC80" s="9">
        <v>266.48</v>
      </c>
      <c r="AD80" s="9">
        <v>28.18</v>
      </c>
      <c r="AE80" s="9">
        <v>44.11</v>
      </c>
      <c r="AF80" s="9">
        <v>96.8</v>
      </c>
      <c r="AG80" s="9">
        <v>63.4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0</v>
      </c>
      <c r="AP80" s="20" t="str">
        <f t="shared" si="23"/>
        <v>0</v>
      </c>
      <c r="AQ80" s="24">
        <f t="shared" si="24"/>
        <v>4</v>
      </c>
      <c r="AR80" s="26">
        <f t="shared" si="25"/>
        <v>4</v>
      </c>
      <c r="AS80" s="25" t="str">
        <f t="shared" si="26"/>
        <v>B-</v>
      </c>
      <c r="AT80" s="27" t="str">
        <f t="shared" si="26"/>
        <v>B-</v>
      </c>
      <c r="AU80" s="25" t="str">
        <f t="shared" si="27"/>
        <v>0 B-</v>
      </c>
      <c r="AV80" s="27" t="str">
        <f t="shared" si="27"/>
        <v>0 B-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2.61</v>
      </c>
      <c r="J81" s="19">
        <v>2.34</v>
      </c>
      <c r="K81" s="19">
        <v>2.14</v>
      </c>
      <c r="L81" s="19">
        <v>30640746.390000001</v>
      </c>
      <c r="M81" s="19">
        <v>20174005.91</v>
      </c>
      <c r="N81" s="23">
        <v>0</v>
      </c>
      <c r="O81" s="18">
        <v>19012409.850000001</v>
      </c>
      <c r="P81" s="19">
        <v>21628663.289999999</v>
      </c>
      <c r="Q81" s="28">
        <v>6</v>
      </c>
      <c r="R81" s="10">
        <f>VLOOKUP($H81,'ค่ากลางกลุ่ม '!$C$2:$Y$22,6,0)</f>
        <v>10.179793388429758</v>
      </c>
      <c r="S81" s="13">
        <f>VLOOKUP($H81,'ค่ากลางกลุ่ม '!$C$2:$Y$22,12,0)</f>
        <v>23.77</v>
      </c>
      <c r="T81" s="10">
        <f>VLOOKUP($H81,'ค่ากลางกลุ่ม '!$C$2:$Y$22,7,0)</f>
        <v>8.9996280991735524</v>
      </c>
      <c r="U81" s="13">
        <f>VLOOKUP($H81,'ค่ากลางกลุ่ม '!$C$2:$Y$22,13,0)</f>
        <v>16.13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27.76</v>
      </c>
      <c r="AB81" s="7">
        <v>27.65</v>
      </c>
      <c r="AC81" s="9">
        <v>97.13</v>
      </c>
      <c r="AD81" s="9">
        <v>12.26</v>
      </c>
      <c r="AE81" s="9">
        <v>44.68</v>
      </c>
      <c r="AF81" s="9">
        <v>101.01</v>
      </c>
      <c r="AG81" s="9">
        <v>74.72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0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0</v>
      </c>
      <c r="AP81" s="20" t="str">
        <f t="shared" si="23"/>
        <v>0</v>
      </c>
      <c r="AQ81" s="24">
        <f t="shared" si="24"/>
        <v>4</v>
      </c>
      <c r="AR81" s="26">
        <f t="shared" si="25"/>
        <v>4</v>
      </c>
      <c r="AS81" s="25" t="str">
        <f t="shared" si="26"/>
        <v>B-</v>
      </c>
      <c r="AT81" s="27" t="str">
        <f t="shared" si="26"/>
        <v>B-</v>
      </c>
      <c r="AU81" s="25" t="str">
        <f t="shared" si="27"/>
        <v>0 B-</v>
      </c>
      <c r="AV81" s="27" t="str">
        <f t="shared" si="27"/>
        <v>0 B-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1.76</v>
      </c>
      <c r="J82" s="19">
        <v>1.56</v>
      </c>
      <c r="K82" s="19">
        <v>1.1399999999999999</v>
      </c>
      <c r="L82" s="19">
        <v>25427426.129999999</v>
      </c>
      <c r="M82" s="19">
        <v>21731807.940000001</v>
      </c>
      <c r="N82" s="23">
        <v>0</v>
      </c>
      <c r="O82" s="18">
        <v>23813373.489999998</v>
      </c>
      <c r="P82" s="19">
        <v>4827266.01</v>
      </c>
      <c r="Q82" s="28">
        <v>6</v>
      </c>
      <c r="R82" s="10">
        <f>VLOOKUP($H82,'ค่ากลางกลุ่ม '!$C$2:$Y$22,6,0)</f>
        <v>10.179793388429758</v>
      </c>
      <c r="S82" s="13">
        <f>VLOOKUP($H82,'ค่ากลางกลุ่ม '!$C$2:$Y$22,12,0)</f>
        <v>23.77</v>
      </c>
      <c r="T82" s="10">
        <f>VLOOKUP($H82,'ค่ากลางกลุ่ม '!$C$2:$Y$22,7,0)</f>
        <v>8.9996280991735524</v>
      </c>
      <c r="U82" s="13">
        <f>VLOOKUP($H82,'ค่ากลางกลุ่ม '!$C$2:$Y$22,13,0)</f>
        <v>16.13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25.99</v>
      </c>
      <c r="AB82" s="7">
        <v>21.03</v>
      </c>
      <c r="AC82" s="9">
        <v>373.98</v>
      </c>
      <c r="AD82" s="9">
        <v>50.4</v>
      </c>
      <c r="AE82" s="9">
        <v>75.53</v>
      </c>
      <c r="AF82" s="9">
        <v>115.66</v>
      </c>
      <c r="AG82" s="9">
        <v>64.42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3</v>
      </c>
      <c r="AR82" s="26">
        <f t="shared" si="25"/>
        <v>3</v>
      </c>
      <c r="AS82" s="25" t="str">
        <f t="shared" si="26"/>
        <v>C</v>
      </c>
      <c r="AT82" s="27" t="str">
        <f t="shared" si="26"/>
        <v>C</v>
      </c>
      <c r="AU82" s="25" t="str">
        <f t="shared" si="27"/>
        <v>0 C</v>
      </c>
      <c r="AV82" s="27" t="str">
        <f t="shared" si="27"/>
        <v>0 C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1.33</v>
      </c>
      <c r="J83" s="19">
        <v>1.1499999999999999</v>
      </c>
      <c r="K83" s="19">
        <v>0.87</v>
      </c>
      <c r="L83" s="19">
        <v>22453537.460000001</v>
      </c>
      <c r="M83" s="19">
        <v>21120274.579999998</v>
      </c>
      <c r="N83" s="23">
        <v>1</v>
      </c>
      <c r="O83" s="18">
        <v>5551701.7199999997</v>
      </c>
      <c r="P83" s="19">
        <v>-8412417.4199999999</v>
      </c>
      <c r="Q83" s="28">
        <v>13</v>
      </c>
      <c r="R83" s="10">
        <f>VLOOKUP($H83,'ค่ากลางกลุ่ม '!$C$2:$Y$22,6,0)</f>
        <v>10.548363636363637</v>
      </c>
      <c r="S83" s="13">
        <f>VLOOKUP($H83,'ค่ากลางกลุ่ม '!$C$2:$Y$22,12,0)</f>
        <v>19.329999999999998</v>
      </c>
      <c r="T83" s="10">
        <f>VLOOKUP($H83,'ค่ากลางกลุ่ม '!$C$2:$Y$22,7,0)</f>
        <v>5.4274545454545446</v>
      </c>
      <c r="U83" s="13">
        <f>VLOOKUP($H83,'ค่ากลางกลุ่ม '!$C$2:$Y$22,13,0)</f>
        <v>9.0399999999999991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3.8</v>
      </c>
      <c r="AB83" s="7">
        <v>7.38</v>
      </c>
      <c r="AC83" s="9">
        <v>137</v>
      </c>
      <c r="AD83" s="9">
        <v>30.71</v>
      </c>
      <c r="AE83" s="9">
        <v>46.79</v>
      </c>
      <c r="AF83" s="9">
        <v>89.24</v>
      </c>
      <c r="AG83" s="9">
        <v>62.17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0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4</v>
      </c>
      <c r="AR83" s="26">
        <f t="shared" si="25"/>
        <v>3</v>
      </c>
      <c r="AS83" s="25" t="str">
        <f t="shared" si="26"/>
        <v>B-</v>
      </c>
      <c r="AT83" s="27" t="str">
        <f t="shared" si="26"/>
        <v>C</v>
      </c>
      <c r="AU83" s="25" t="str">
        <f t="shared" si="27"/>
        <v>1 B-</v>
      </c>
      <c r="AV83" s="27" t="str">
        <f t="shared" si="27"/>
        <v>1 C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2.12</v>
      </c>
      <c r="J84" s="19">
        <v>1.94</v>
      </c>
      <c r="K84" s="19">
        <v>1.67</v>
      </c>
      <c r="L84" s="19">
        <v>39063982.689999998</v>
      </c>
      <c r="M84" s="19">
        <v>19939921.609999999</v>
      </c>
      <c r="N84" s="23">
        <v>0</v>
      </c>
      <c r="O84" s="18">
        <v>19698088.52</v>
      </c>
      <c r="P84" s="19">
        <v>23598782.109999999</v>
      </c>
      <c r="Q84" s="28">
        <v>9</v>
      </c>
      <c r="R84" s="10">
        <f>VLOOKUP($H84,'ค่ากลางกลุ่ม '!$C$2:$Y$22,6,0)</f>
        <v>16.239666666666661</v>
      </c>
      <c r="S84" s="13">
        <f>VLOOKUP($H84,'ค่ากลางกลุ่ม '!$C$2:$Y$22,12,0)</f>
        <v>20.89</v>
      </c>
      <c r="T84" s="10">
        <f>VLOOKUP($H84,'ค่ากลางกลุ่ม '!$C$2:$Y$22,7,0)</f>
        <v>8.1736666666666657</v>
      </c>
      <c r="U84" s="13">
        <f>VLOOKUP($H84,'ค่ากลางกลุ่ม '!$C$2:$Y$22,13,0)</f>
        <v>12.54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21.82</v>
      </c>
      <c r="AB84" s="7">
        <v>17.07</v>
      </c>
      <c r="AC84" s="9">
        <v>238.83</v>
      </c>
      <c r="AD84" s="9">
        <v>35.25</v>
      </c>
      <c r="AE84" s="9">
        <v>47.64</v>
      </c>
      <c r="AF84" s="9">
        <v>110.92</v>
      </c>
      <c r="AG84" s="9">
        <v>71.05</v>
      </c>
      <c r="AH84" s="10" t="str">
        <f t="shared" si="17"/>
        <v>1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0</v>
      </c>
      <c r="AP84" s="20" t="str">
        <f t="shared" si="23"/>
        <v>0</v>
      </c>
      <c r="AQ84" s="24">
        <f t="shared" si="24"/>
        <v>4</v>
      </c>
      <c r="AR84" s="26">
        <f t="shared" si="25"/>
        <v>4</v>
      </c>
      <c r="AS84" s="25" t="str">
        <f t="shared" si="26"/>
        <v>B-</v>
      </c>
      <c r="AT84" s="27" t="str">
        <f t="shared" si="26"/>
        <v>B-</v>
      </c>
      <c r="AU84" s="25" t="str">
        <f t="shared" si="27"/>
        <v>0 B-</v>
      </c>
      <c r="AV84" s="27" t="str">
        <f t="shared" si="27"/>
        <v>0 B-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2.34</v>
      </c>
      <c r="J85" s="19">
        <v>2.09</v>
      </c>
      <c r="K85" s="19">
        <v>1.8</v>
      </c>
      <c r="L85" s="19">
        <v>60392938.149999999</v>
      </c>
      <c r="M85" s="19">
        <v>53437499.170000002</v>
      </c>
      <c r="N85" s="23">
        <v>0</v>
      </c>
      <c r="O85" s="18">
        <v>24578606.649999999</v>
      </c>
      <c r="P85" s="19">
        <v>36345138.340000004</v>
      </c>
      <c r="Q85" s="28">
        <v>10</v>
      </c>
      <c r="R85" s="10">
        <f>VLOOKUP($H85,'ค่ากลางกลุ่ม '!$C$2:$Y$22,6,0)</f>
        <v>8.5615873015873056</v>
      </c>
      <c r="S85" s="13">
        <f>VLOOKUP($H85,'ค่ากลางกลุ่ม '!$C$2:$Y$22,12,0)</f>
        <v>20.440000000000001</v>
      </c>
      <c r="T85" s="10">
        <f>VLOOKUP($H85,'ค่ากลางกลุ่ม '!$C$2:$Y$22,7,0)</f>
        <v>5.2685714285714305</v>
      </c>
      <c r="U85" s="13">
        <f>VLOOKUP($H85,'ค่ากลางกลุ่ม '!$C$2:$Y$22,13,0)</f>
        <v>13.36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18</v>
      </c>
      <c r="AB85" s="7">
        <v>19.989999999999998</v>
      </c>
      <c r="AC85" s="9">
        <v>111.88</v>
      </c>
      <c r="AD85" s="9">
        <v>27.4</v>
      </c>
      <c r="AE85" s="9">
        <v>49.03</v>
      </c>
      <c r="AF85" s="9">
        <v>98.17</v>
      </c>
      <c r="AG85" s="9">
        <v>81.3</v>
      </c>
      <c r="AH85" s="10" t="str">
        <f t="shared" si="17"/>
        <v>1</v>
      </c>
      <c r="AI85" s="13" t="str">
        <f t="shared" si="18"/>
        <v>0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0</v>
      </c>
      <c r="AP85" s="20" t="str">
        <f t="shared" si="23"/>
        <v>0</v>
      </c>
      <c r="AQ85" s="24">
        <f t="shared" si="24"/>
        <v>4</v>
      </c>
      <c r="AR85" s="26">
        <f t="shared" si="25"/>
        <v>3</v>
      </c>
      <c r="AS85" s="25" t="str">
        <f t="shared" si="26"/>
        <v>B-</v>
      </c>
      <c r="AT85" s="27" t="str">
        <f t="shared" si="26"/>
        <v>C</v>
      </c>
      <c r="AU85" s="25" t="str">
        <f t="shared" si="27"/>
        <v>0 B-</v>
      </c>
      <c r="AV85" s="27" t="str">
        <f t="shared" si="27"/>
        <v>0 C</v>
      </c>
      <c r="AW85" s="21" t="str">
        <f t="shared" si="15"/>
        <v>ไม่ผ่าน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1.81</v>
      </c>
      <c r="J86" s="19">
        <v>1.64</v>
      </c>
      <c r="K86" s="19">
        <v>1.54</v>
      </c>
      <c r="L86" s="19">
        <v>15598274.220000001</v>
      </c>
      <c r="M86" s="19">
        <v>8039038.6200000001</v>
      </c>
      <c r="N86" s="23">
        <v>0</v>
      </c>
      <c r="O86" s="18">
        <v>9290968.2699999996</v>
      </c>
      <c r="P86" s="19">
        <v>9809938.4299999997</v>
      </c>
      <c r="Q86" s="28">
        <v>5</v>
      </c>
      <c r="R86" s="10">
        <f>VLOOKUP($H86,'ค่ากลางกลุ่ม '!$C$2:$Y$22,6,0)</f>
        <v>12.318893617021276</v>
      </c>
      <c r="S86" s="13">
        <f>VLOOKUP($H86,'ค่ากลางกลุ่ม '!$C$2:$Y$22,12,0)</f>
        <v>22.88</v>
      </c>
      <c r="T86" s="10">
        <f>VLOOKUP($H86,'ค่ากลางกลุ่ม '!$C$2:$Y$22,7,0)</f>
        <v>11.189914893617022</v>
      </c>
      <c r="U86" s="13">
        <f>VLOOKUP($H86,'ค่ากลางกลุ่ม '!$C$2:$Y$22,13,0)</f>
        <v>16.329999999999998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20.58</v>
      </c>
      <c r="AB86" s="7">
        <v>17.190000000000001</v>
      </c>
      <c r="AC86" s="9">
        <v>233.42</v>
      </c>
      <c r="AD86" s="9">
        <v>10.35</v>
      </c>
      <c r="AE86" s="9">
        <v>39.25</v>
      </c>
      <c r="AF86" s="9">
        <v>85.78</v>
      </c>
      <c r="AG86" s="9">
        <v>97.23</v>
      </c>
      <c r="AH86" s="10" t="str">
        <f t="shared" si="17"/>
        <v>1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1</v>
      </c>
      <c r="AL86" s="97">
        <f t="shared" si="21"/>
        <v>0</v>
      </c>
      <c r="AM86" s="20" t="str">
        <f t="shared" si="22"/>
        <v>1</v>
      </c>
      <c r="AN86" s="20" t="str">
        <f t="shared" si="23"/>
        <v>1</v>
      </c>
      <c r="AO86" s="20" t="str">
        <f t="shared" si="23"/>
        <v>1</v>
      </c>
      <c r="AP86" s="20" t="str">
        <f t="shared" si="23"/>
        <v>0</v>
      </c>
      <c r="AQ86" s="24">
        <f t="shared" si="24"/>
        <v>5</v>
      </c>
      <c r="AR86" s="26">
        <f t="shared" si="25"/>
        <v>4</v>
      </c>
      <c r="AS86" s="25" t="str">
        <f t="shared" si="26"/>
        <v>B</v>
      </c>
      <c r="AT86" s="27" t="str">
        <f t="shared" si="26"/>
        <v>B-</v>
      </c>
      <c r="AU86" s="25" t="str">
        <f t="shared" si="27"/>
        <v>0 B</v>
      </c>
      <c r="AV86" s="27" t="str">
        <f t="shared" si="27"/>
        <v>0 B-</v>
      </c>
      <c r="AW86" s="21" t="str">
        <f t="shared" si="15"/>
        <v>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1.43</v>
      </c>
      <c r="J87" s="19">
        <v>1.28</v>
      </c>
      <c r="K87" s="19">
        <v>1.1399999999999999</v>
      </c>
      <c r="L87" s="19">
        <v>10046942.57</v>
      </c>
      <c r="M87" s="19">
        <v>2492696.73</v>
      </c>
      <c r="N87" s="23">
        <v>1</v>
      </c>
      <c r="O87" s="18">
        <v>545779.52</v>
      </c>
      <c r="P87" s="19">
        <v>3270573.86</v>
      </c>
      <c r="Q87" s="28">
        <v>5</v>
      </c>
      <c r="R87" s="10">
        <f>VLOOKUP($H87,'ค่ากลางกลุ่ม '!$C$2:$Y$22,6,0)</f>
        <v>12.318893617021276</v>
      </c>
      <c r="S87" s="13">
        <f>VLOOKUP($H87,'ค่ากลางกลุ่ม '!$C$2:$Y$22,12,0)</f>
        <v>22.88</v>
      </c>
      <c r="T87" s="10">
        <f>VLOOKUP($H87,'ค่ากลางกลุ่ม '!$C$2:$Y$22,7,0)</f>
        <v>11.189914893617022</v>
      </c>
      <c r="U87" s="13">
        <f>VLOOKUP($H87,'ค่ากลางกลุ่ม '!$C$2:$Y$22,13,0)</f>
        <v>16.329999999999998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1.32</v>
      </c>
      <c r="AB87" s="7">
        <v>4.63</v>
      </c>
      <c r="AC87" s="9">
        <v>452.41</v>
      </c>
      <c r="AD87" s="9">
        <v>21.89</v>
      </c>
      <c r="AE87" s="9">
        <v>42.04</v>
      </c>
      <c r="AF87" s="9">
        <v>73.25</v>
      </c>
      <c r="AG87" s="9">
        <v>98.7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3</v>
      </c>
      <c r="AR87" s="26">
        <f t="shared" si="25"/>
        <v>3</v>
      </c>
      <c r="AS87" s="25" t="str">
        <f t="shared" si="26"/>
        <v>C</v>
      </c>
      <c r="AT87" s="27" t="str">
        <f t="shared" si="26"/>
        <v>C</v>
      </c>
      <c r="AU87" s="25" t="str">
        <f t="shared" si="27"/>
        <v>1 C</v>
      </c>
      <c r="AV87" s="27" t="str">
        <f t="shared" si="27"/>
        <v>1 C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1.43</v>
      </c>
      <c r="J88" s="19">
        <v>1.31</v>
      </c>
      <c r="K88" s="19">
        <v>1.1599999999999999</v>
      </c>
      <c r="L88" s="19">
        <v>9641504.8900000006</v>
      </c>
      <c r="M88" s="19">
        <v>8343914.5700000003</v>
      </c>
      <c r="N88" s="23">
        <v>1</v>
      </c>
      <c r="O88" s="18">
        <v>10531837.279999999</v>
      </c>
      <c r="P88" s="19">
        <v>3584753.69</v>
      </c>
      <c r="Q88" s="28">
        <v>5</v>
      </c>
      <c r="R88" s="10">
        <f>VLOOKUP($H88,'ค่ากลางกลุ่ม '!$C$2:$Y$22,6,0)</f>
        <v>12.318893617021276</v>
      </c>
      <c r="S88" s="13">
        <f>VLOOKUP($H88,'ค่ากลางกลุ่ม '!$C$2:$Y$22,12,0)</f>
        <v>22.88</v>
      </c>
      <c r="T88" s="10">
        <f>VLOOKUP($H88,'ค่ากลางกลุ่ม '!$C$2:$Y$22,7,0)</f>
        <v>11.189914893617022</v>
      </c>
      <c r="U88" s="13">
        <f>VLOOKUP($H88,'ค่ากลางกลุ่ม '!$C$2:$Y$22,13,0)</f>
        <v>16.329999999999998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24.01</v>
      </c>
      <c r="AB88" s="7">
        <v>14.02</v>
      </c>
      <c r="AC88" s="9">
        <v>356.99</v>
      </c>
      <c r="AD88" s="9">
        <v>28.53</v>
      </c>
      <c r="AE88" s="9">
        <v>94.18</v>
      </c>
      <c r="AF88" s="9">
        <v>90.88</v>
      </c>
      <c r="AG88" s="9">
        <v>78.03</v>
      </c>
      <c r="AH88" s="10" t="str">
        <f t="shared" si="17"/>
        <v>1</v>
      </c>
      <c r="AI88" s="13" t="str">
        <f t="shared" si="18"/>
        <v>1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3</v>
      </c>
      <c r="AR88" s="26">
        <f t="shared" si="25"/>
        <v>2</v>
      </c>
      <c r="AS88" s="25" t="str">
        <f t="shared" si="26"/>
        <v>C</v>
      </c>
      <c r="AT88" s="27" t="str">
        <f t="shared" si="26"/>
        <v>C-</v>
      </c>
      <c r="AU88" s="25" t="str">
        <f t="shared" si="27"/>
        <v>1 C</v>
      </c>
      <c r="AV88" s="27" t="str">
        <f t="shared" si="27"/>
        <v>1 C-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1.51</v>
      </c>
      <c r="J89" s="19">
        <v>1.26</v>
      </c>
      <c r="K89" s="19">
        <v>1.04</v>
      </c>
      <c r="L89" s="19">
        <v>8774642.0999999996</v>
      </c>
      <c r="M89" s="19">
        <v>4194642.46</v>
      </c>
      <c r="N89" s="23">
        <v>0</v>
      </c>
      <c r="O89" s="18">
        <v>5075298.5999999996</v>
      </c>
      <c r="P89" s="19">
        <v>358718.37</v>
      </c>
      <c r="Q89" s="28">
        <v>5</v>
      </c>
      <c r="R89" s="10">
        <f>VLOOKUP($H89,'ค่ากลางกลุ่ม '!$C$2:$Y$22,6,0)</f>
        <v>12.318893617021276</v>
      </c>
      <c r="S89" s="13">
        <f>VLOOKUP($H89,'ค่ากลางกลุ่ม '!$C$2:$Y$22,12,0)</f>
        <v>22.88</v>
      </c>
      <c r="T89" s="10">
        <f>VLOOKUP($H89,'ค่ากลางกลุ่ม '!$C$2:$Y$22,7,0)</f>
        <v>11.189914893617022</v>
      </c>
      <c r="U89" s="13">
        <f>VLOOKUP($H89,'ค่ากลางกลุ่ม '!$C$2:$Y$22,13,0)</f>
        <v>16.329999999999998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11.93</v>
      </c>
      <c r="AB89" s="7">
        <v>10.59</v>
      </c>
      <c r="AC89" s="9">
        <v>182</v>
      </c>
      <c r="AD89" s="9">
        <v>28.02</v>
      </c>
      <c r="AE89" s="9">
        <v>71.89</v>
      </c>
      <c r="AF89" s="9">
        <v>94.58</v>
      </c>
      <c r="AG89" s="9">
        <v>107.97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0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1</v>
      </c>
      <c r="AR89" s="26">
        <f t="shared" si="25"/>
        <v>1</v>
      </c>
      <c r="AS89" s="25" t="str">
        <f t="shared" si="26"/>
        <v>D</v>
      </c>
      <c r="AT89" s="27" t="str">
        <f t="shared" si="26"/>
        <v>D</v>
      </c>
      <c r="AU89" s="25" t="str">
        <f t="shared" si="27"/>
        <v>0 D</v>
      </c>
      <c r="AV89" s="27" t="str">
        <f t="shared" si="27"/>
        <v>0 D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1.24</v>
      </c>
      <c r="J90" s="19">
        <v>1.01</v>
      </c>
      <c r="K90" s="19">
        <v>0.76</v>
      </c>
      <c r="L90" s="19">
        <v>16770750.060000001</v>
      </c>
      <c r="M90" s="19">
        <v>30351919.120000001</v>
      </c>
      <c r="N90" s="23">
        <v>2</v>
      </c>
      <c r="O90" s="18">
        <v>14498766.289999999</v>
      </c>
      <c r="P90" s="19">
        <v>-17189532.710000001</v>
      </c>
      <c r="Q90" s="28">
        <v>10</v>
      </c>
      <c r="R90" s="10">
        <f>VLOOKUP($H90,'ค่ากลางกลุ่ม '!$C$2:$Y$22,6,0)</f>
        <v>8.5615873015873056</v>
      </c>
      <c r="S90" s="13">
        <f>VLOOKUP($H90,'ค่ากลางกลุ่ม '!$C$2:$Y$22,12,0)</f>
        <v>20.440000000000001</v>
      </c>
      <c r="T90" s="10">
        <f>VLOOKUP($H90,'ค่ากลางกลุ่ม '!$C$2:$Y$22,7,0)</f>
        <v>5.2685714285714305</v>
      </c>
      <c r="U90" s="13">
        <f>VLOOKUP($H90,'ค่ากลางกลุ่ม '!$C$2:$Y$22,13,0)</f>
        <v>13.36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7.37</v>
      </c>
      <c r="AB90" s="7">
        <v>12.18</v>
      </c>
      <c r="AC90" s="9">
        <v>159.41</v>
      </c>
      <c r="AD90" s="9">
        <v>19.87</v>
      </c>
      <c r="AE90" s="9">
        <v>46.3</v>
      </c>
      <c r="AF90" s="9">
        <v>101.31</v>
      </c>
      <c r="AG90" s="9">
        <v>50.41</v>
      </c>
      <c r="AH90" s="10" t="str">
        <f t="shared" si="17"/>
        <v>0</v>
      </c>
      <c r="AI90" s="13" t="str">
        <f t="shared" si="18"/>
        <v>0</v>
      </c>
      <c r="AJ90" s="10" t="str">
        <f t="shared" si="19"/>
        <v>1</v>
      </c>
      <c r="AK90" s="13" t="str">
        <f t="shared" si="20"/>
        <v>0</v>
      </c>
      <c r="AL90" s="97">
        <f t="shared" si="21"/>
        <v>1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0</v>
      </c>
      <c r="AP90" s="20" t="str">
        <f t="shared" si="23"/>
        <v>1</v>
      </c>
      <c r="AQ90" s="24">
        <f t="shared" si="24"/>
        <v>5</v>
      </c>
      <c r="AR90" s="26">
        <f t="shared" si="25"/>
        <v>4</v>
      </c>
      <c r="AS90" s="25" t="str">
        <f t="shared" si="26"/>
        <v>B</v>
      </c>
      <c r="AT90" s="27" t="str">
        <f t="shared" si="26"/>
        <v>B-</v>
      </c>
      <c r="AU90" s="25" t="str">
        <f t="shared" si="27"/>
        <v>2 B</v>
      </c>
      <c r="AV90" s="27" t="str">
        <f t="shared" si="27"/>
        <v>2 B-</v>
      </c>
      <c r="AW90" s="21" t="str">
        <f t="shared" si="15"/>
        <v>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1.94</v>
      </c>
      <c r="J91" s="19">
        <v>1.63</v>
      </c>
      <c r="K91" s="19">
        <v>1.2</v>
      </c>
      <c r="L91" s="19">
        <v>7912231.2300000004</v>
      </c>
      <c r="M91" s="19">
        <v>14305959.130000001</v>
      </c>
      <c r="N91" s="23">
        <v>0</v>
      </c>
      <c r="O91" s="18">
        <v>9594957.6199999992</v>
      </c>
      <c r="P91" s="19">
        <v>1380049.56</v>
      </c>
      <c r="Q91" s="28">
        <v>3</v>
      </c>
      <c r="R91" s="10">
        <f>VLOOKUP($H91,'ค่ากลางกลุ่ม '!$C$2:$Y$22,6,0)</f>
        <v>18.486842105263158</v>
      </c>
      <c r="S91" s="13">
        <f>VLOOKUP($H91,'ค่ากลางกลุ่ม '!$C$2:$Y$22,12,0)</f>
        <v>34.200000000000003</v>
      </c>
      <c r="T91" s="10">
        <f>VLOOKUP($H91,'ค่ากลางกลุ่ม '!$C$2:$Y$22,7,0)</f>
        <v>8.4305263157894732</v>
      </c>
      <c r="U91" s="13">
        <f>VLOOKUP($H91,'ค่ากลางกลุ่ม '!$C$2:$Y$22,13,0)</f>
        <v>14.82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28.05</v>
      </c>
      <c r="AB91" s="7">
        <v>19.13</v>
      </c>
      <c r="AC91" s="9">
        <v>160.61000000000001</v>
      </c>
      <c r="AD91" s="9">
        <v>27.64</v>
      </c>
      <c r="AE91" s="9">
        <v>170.85</v>
      </c>
      <c r="AF91" s="9">
        <v>92.33</v>
      </c>
      <c r="AG91" s="9">
        <v>102.49</v>
      </c>
      <c r="AH91" s="10" t="str">
        <f t="shared" si="17"/>
        <v>1</v>
      </c>
      <c r="AI91" s="13" t="str">
        <f t="shared" si="18"/>
        <v>0</v>
      </c>
      <c r="AJ91" s="10" t="str">
        <f t="shared" si="19"/>
        <v>1</v>
      </c>
      <c r="AK91" s="13" t="str">
        <f t="shared" si="20"/>
        <v>1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3</v>
      </c>
      <c r="AR91" s="26">
        <f t="shared" si="25"/>
        <v>2</v>
      </c>
      <c r="AS91" s="25" t="str">
        <f t="shared" si="26"/>
        <v>C</v>
      </c>
      <c r="AT91" s="27" t="str">
        <f t="shared" si="26"/>
        <v>C-</v>
      </c>
      <c r="AU91" s="25" t="str">
        <f t="shared" si="27"/>
        <v>0 C</v>
      </c>
      <c r="AV91" s="27" t="str">
        <f t="shared" si="27"/>
        <v>0 C-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2.44</v>
      </c>
      <c r="J92" s="19">
        <v>2.15</v>
      </c>
      <c r="K92" s="19">
        <v>1.89</v>
      </c>
      <c r="L92" s="19">
        <v>14172827.82</v>
      </c>
      <c r="M92" s="19">
        <v>8986640.2300000004</v>
      </c>
      <c r="N92" s="23">
        <v>0</v>
      </c>
      <c r="O92" s="18">
        <v>9680279.4299999997</v>
      </c>
      <c r="P92" s="19">
        <v>8205722.2199999997</v>
      </c>
      <c r="Q92" s="28">
        <v>3</v>
      </c>
      <c r="R92" s="10">
        <f>VLOOKUP($H92,'ค่ากลางกลุ่ม '!$C$2:$Y$22,6,0)</f>
        <v>18.486842105263158</v>
      </c>
      <c r="S92" s="13">
        <f>VLOOKUP($H92,'ค่ากลางกลุ่ม '!$C$2:$Y$22,12,0)</f>
        <v>34.200000000000003</v>
      </c>
      <c r="T92" s="10">
        <f>VLOOKUP($H92,'ค่ากลางกลุ่ม '!$C$2:$Y$22,7,0)</f>
        <v>8.4305263157894732</v>
      </c>
      <c r="U92" s="13">
        <f>VLOOKUP($H92,'ค่ากลางกลุ่ม '!$C$2:$Y$22,13,0)</f>
        <v>14.82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30.88</v>
      </c>
      <c r="AB92" s="7">
        <v>12.55</v>
      </c>
      <c r="AC92" s="9">
        <v>112.75</v>
      </c>
      <c r="AD92" s="9">
        <v>16.84</v>
      </c>
      <c r="AE92" s="9">
        <v>62.23</v>
      </c>
      <c r="AF92" s="9">
        <v>95.53</v>
      </c>
      <c r="AG92" s="9">
        <v>106.78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0</v>
      </c>
      <c r="AO92" s="20" t="str">
        <f t="shared" si="23"/>
        <v>0</v>
      </c>
      <c r="AP92" s="20" t="str">
        <f t="shared" si="23"/>
        <v>0</v>
      </c>
      <c r="AQ92" s="24">
        <f t="shared" si="24"/>
        <v>3</v>
      </c>
      <c r="AR92" s="26">
        <f t="shared" si="25"/>
        <v>1</v>
      </c>
      <c r="AS92" s="25" t="str">
        <f t="shared" si="26"/>
        <v>C</v>
      </c>
      <c r="AT92" s="27" t="str">
        <f t="shared" si="26"/>
        <v>D</v>
      </c>
      <c r="AU92" s="25" t="str">
        <f t="shared" si="27"/>
        <v>0 C</v>
      </c>
      <c r="AV92" s="27" t="str">
        <f t="shared" si="27"/>
        <v>0 D</v>
      </c>
      <c r="AW92" s="21" t="str">
        <f t="shared" si="15"/>
        <v>ไม่ผ่าน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70</v>
      </c>
      <c r="AI93" s="29">
        <f t="shared" ref="AI93:AK93" si="28">COUNTIF(AI5:AI92,"1")</f>
        <v>23</v>
      </c>
      <c r="AJ93" s="29">
        <f t="shared" si="28"/>
        <v>66</v>
      </c>
      <c r="AK93" s="29">
        <f t="shared" si="28"/>
        <v>36</v>
      </c>
      <c r="AL93" s="29">
        <f>COUNTIF(AL5:AL92,"1")</f>
        <v>7</v>
      </c>
      <c r="AM93" s="29">
        <f t="shared" ref="AM93:AP93" si="29">COUNTIF(AM5:AM92,"1")</f>
        <v>71</v>
      </c>
      <c r="AN93" s="29">
        <f t="shared" si="29"/>
        <v>35</v>
      </c>
      <c r="AO93" s="29">
        <f t="shared" si="29"/>
        <v>10</v>
      </c>
      <c r="AP93" s="29">
        <f t="shared" si="29"/>
        <v>15</v>
      </c>
      <c r="AQ93" s="35"/>
      <c r="AR93" s="35"/>
      <c r="AS93" s="35"/>
      <c r="AT93" s="35"/>
      <c r="AU93" s="35"/>
      <c r="AV93" s="35"/>
      <c r="AW93" s="29">
        <f>COUNTIF(AW5:AW92,"ผ่าน")</f>
        <v>8</v>
      </c>
      <c r="AX93" s="29">
        <f>COUNTIF(AX5:AX92,"ผ่าน")</f>
        <v>4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6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3840-97BB-480C-81F4-A24147569B0A}">
  <dimension ref="A1:AX94"/>
  <sheetViews>
    <sheetView zoomScale="50" zoomScaleNormal="50" workbookViewId="0">
      <pane xSplit="17" ySplit="4" topLeftCell="AK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s="33" customFormat="1" ht="99.75" customHeight="1" x14ac:dyDescent="0.2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265</v>
      </c>
      <c r="S4" s="12" t="s">
        <v>261</v>
      </c>
      <c r="T4" s="11" t="s">
        <v>265</v>
      </c>
      <c r="U4" s="12" t="s">
        <v>261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265</v>
      </c>
      <c r="AI4" s="12" t="s">
        <v>261</v>
      </c>
      <c r="AJ4" s="11" t="s">
        <v>265</v>
      </c>
      <c r="AK4" s="12" t="s">
        <v>261</v>
      </c>
      <c r="AL4" s="162"/>
      <c r="AM4" s="162"/>
      <c r="AN4" s="162"/>
      <c r="AO4" s="162"/>
      <c r="AP4" s="162"/>
      <c r="AQ4" s="11" t="s">
        <v>265</v>
      </c>
      <c r="AR4" s="12" t="s">
        <v>261</v>
      </c>
      <c r="AS4" s="11" t="s">
        <v>265</v>
      </c>
      <c r="AT4" s="12" t="s">
        <v>261</v>
      </c>
      <c r="AU4" s="11" t="s">
        <v>265</v>
      </c>
      <c r="AV4" s="12" t="s">
        <v>261</v>
      </c>
      <c r="AW4" s="11" t="s">
        <v>265</v>
      </c>
      <c r="AX4" s="12" t="s">
        <v>261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2.44</v>
      </c>
      <c r="J5" s="19">
        <v>2.2799999999999998</v>
      </c>
      <c r="K5" s="19">
        <v>0.97</v>
      </c>
      <c r="L5" s="19">
        <v>250628019.59</v>
      </c>
      <c r="M5" s="19">
        <v>84991359.030000001</v>
      </c>
      <c r="N5" s="23">
        <v>0</v>
      </c>
      <c r="O5" s="18">
        <v>76209339.739999995</v>
      </c>
      <c r="P5" s="19">
        <v>-28120105.66</v>
      </c>
      <c r="Q5" s="28">
        <v>17</v>
      </c>
      <c r="R5" s="10">
        <f>VLOOKUP($H5,'ค่ากลางกลุ่ม '!$C$2:$Y$22,6,0)</f>
        <v>8.46086956521739</v>
      </c>
      <c r="S5" s="13">
        <f>VLOOKUP($H5,'ค่ากลางกลุ่ม '!$C$2:$Y$22,12,0)</f>
        <v>15.51</v>
      </c>
      <c r="T5" s="10">
        <f>VLOOKUP($H5,'ค่ากลางกลุ่ม '!$C$2:$Y$22,7,0)</f>
        <v>6.1473913043478268</v>
      </c>
      <c r="U5" s="13">
        <f>VLOOKUP($H5,'ค่ากลางกลุ่ม '!$C$2:$Y$22,13,0)</f>
        <v>6.02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13.19</v>
      </c>
      <c r="AB5" s="7">
        <v>7.39</v>
      </c>
      <c r="AC5" s="9">
        <v>115.98</v>
      </c>
      <c r="AD5" s="9">
        <v>153.47999999999999</v>
      </c>
      <c r="AE5" s="9">
        <v>128.91</v>
      </c>
      <c r="AF5" s="9">
        <v>300.35000000000002</v>
      </c>
      <c r="AG5" s="9">
        <v>33.9</v>
      </c>
      <c r="AH5" s="10" t="str">
        <f>IF(R5&lt;=$AA5,"1","0")</f>
        <v>1</v>
      </c>
      <c r="AI5" s="13" t="str">
        <f>IF(S5&lt;=$AA5,"1","0")</f>
        <v>0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2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C-</v>
      </c>
      <c r="AU5" s="25" t="str">
        <f>$N5&amp;" "&amp;AS5</f>
        <v>0 C</v>
      </c>
      <c r="AV5" s="27" t="str">
        <f>$N5&amp;" "&amp;AT5</f>
        <v>0 C-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6.1</v>
      </c>
      <c r="J6" s="19">
        <v>5.55</v>
      </c>
      <c r="K6" s="19">
        <v>3.78</v>
      </c>
      <c r="L6" s="19">
        <v>45620814.869999997</v>
      </c>
      <c r="M6" s="19">
        <v>10926660.119999999</v>
      </c>
      <c r="N6" s="23">
        <v>0</v>
      </c>
      <c r="O6" s="18">
        <v>10393811.23</v>
      </c>
      <c r="P6" s="19">
        <v>24882291.02</v>
      </c>
      <c r="Q6" s="28">
        <v>6</v>
      </c>
      <c r="R6" s="10">
        <f>VLOOKUP($H6,'ค่ากลางกลุ่ม '!$C$2:$Y$22,6,0)</f>
        <v>10.179793388429758</v>
      </c>
      <c r="S6" s="13">
        <f>VLOOKUP($H6,'ค่ากลางกลุ่ม '!$C$2:$Y$22,12,0)</f>
        <v>23.77</v>
      </c>
      <c r="T6" s="10">
        <f>VLOOKUP($H6,'ค่ากลางกลุ่ม '!$C$2:$Y$22,7,0)</f>
        <v>8.9996280991735524</v>
      </c>
      <c r="U6" s="13">
        <f>VLOOKUP($H6,'ค่ากลางกลุ่ม '!$C$2:$Y$22,13,0)</f>
        <v>16.13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13.86</v>
      </c>
      <c r="AB6" s="7">
        <v>14.86</v>
      </c>
      <c r="AC6" s="9">
        <v>93.4</v>
      </c>
      <c r="AD6" s="9">
        <v>70.180000000000007</v>
      </c>
      <c r="AE6" s="9">
        <v>208.41</v>
      </c>
      <c r="AF6" s="9">
        <v>857.32</v>
      </c>
      <c r="AG6" s="9">
        <v>66.67</v>
      </c>
      <c r="AH6" s="10" t="str">
        <f t="shared" ref="AH6:AH69" si="2">IF(R6&lt;=$AA6,"1","0")</f>
        <v>1</v>
      </c>
      <c r="AI6" s="13" t="str">
        <f t="shared" ref="AI6:AI69" si="3">IF(S6&lt;=$AA6,"1","0")</f>
        <v>0</v>
      </c>
      <c r="AJ6" s="10" t="str">
        <f t="shared" ref="AJ6:AJ69" si="4">IF(T6&lt;=$AB6,"1","0")</f>
        <v>1</v>
      </c>
      <c r="AK6" s="13" t="str">
        <f t="shared" ref="AK6:AK69" si="5">IF(U6&lt;=$AB6,"1","0")</f>
        <v>0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2</v>
      </c>
      <c r="AR6" s="26">
        <f t="shared" ref="AR6:AR69" si="10">AI6+AK6+AL6+AM6+AN6+AO6+AP6</f>
        <v>0</v>
      </c>
      <c r="AS6" s="25" t="str">
        <f t="shared" ref="AS6:AT69" si="11">IF(AQ6=7,"A",IF(AQ6=6,"A-",IF(AQ6=5,"B",IF(AQ6=4,"B-",IF(AQ6=3,"C",IF(AQ6=2,"C-",IF(AQ6=1,"D",IF(AQ6=0,"F"))))))))</f>
        <v>C-</v>
      </c>
      <c r="AT6" s="27" t="str">
        <f t="shared" si="11"/>
        <v>F</v>
      </c>
      <c r="AU6" s="25" t="str">
        <f t="shared" ref="AU6:AV69" si="12">$N6&amp;" "&amp;AS6</f>
        <v>0 C-</v>
      </c>
      <c r="AV6" s="27" t="str">
        <f t="shared" si="12"/>
        <v>0 F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3.44</v>
      </c>
      <c r="J7" s="19">
        <v>3.11</v>
      </c>
      <c r="K7" s="19">
        <v>2.64</v>
      </c>
      <c r="L7" s="19">
        <v>26024380.43</v>
      </c>
      <c r="M7" s="19">
        <v>15868537.16</v>
      </c>
      <c r="N7" s="23">
        <v>0</v>
      </c>
      <c r="O7" s="18">
        <v>15086508.189999999</v>
      </c>
      <c r="P7" s="19">
        <v>17443787.870000001</v>
      </c>
      <c r="Q7" s="28">
        <v>6</v>
      </c>
      <c r="R7" s="10">
        <f>VLOOKUP($H7,'ค่ากลางกลุ่ม '!$C$2:$Y$22,6,0)</f>
        <v>10.179793388429758</v>
      </c>
      <c r="S7" s="13">
        <f>VLOOKUP($H7,'ค่ากลางกลุ่ม '!$C$2:$Y$22,12,0)</f>
        <v>23.77</v>
      </c>
      <c r="T7" s="10">
        <f>VLOOKUP($H7,'ค่ากลางกลุ่ม '!$C$2:$Y$22,7,0)</f>
        <v>8.9996280991735524</v>
      </c>
      <c r="U7" s="13">
        <f>VLOOKUP($H7,'ค่ากลางกลุ่ม '!$C$2:$Y$22,13,0)</f>
        <v>16.13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20.83</v>
      </c>
      <c r="AB7" s="7">
        <v>26.41</v>
      </c>
      <c r="AC7" s="9">
        <v>105.95</v>
      </c>
      <c r="AD7" s="9">
        <v>36.549999999999997</v>
      </c>
      <c r="AE7" s="9">
        <v>50.23</v>
      </c>
      <c r="AF7" s="9">
        <v>268.41000000000003</v>
      </c>
      <c r="AG7" s="9">
        <v>66.77</v>
      </c>
      <c r="AH7" s="10" t="str">
        <f t="shared" si="2"/>
        <v>1</v>
      </c>
      <c r="AI7" s="13" t="str">
        <f t="shared" si="3"/>
        <v>0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1</v>
      </c>
      <c r="AN7" s="20" t="str">
        <f t="shared" si="8"/>
        <v>1</v>
      </c>
      <c r="AO7" s="20" t="str">
        <f t="shared" si="8"/>
        <v>0</v>
      </c>
      <c r="AP7" s="20" t="str">
        <f t="shared" si="8"/>
        <v>0</v>
      </c>
      <c r="AQ7" s="24">
        <f t="shared" si="9"/>
        <v>4</v>
      </c>
      <c r="AR7" s="26">
        <f t="shared" si="10"/>
        <v>3</v>
      </c>
      <c r="AS7" s="25" t="str">
        <f t="shared" si="11"/>
        <v>B-</v>
      </c>
      <c r="AT7" s="27" t="str">
        <f t="shared" si="11"/>
        <v>C</v>
      </c>
      <c r="AU7" s="25" t="str">
        <f t="shared" si="12"/>
        <v>0 B-</v>
      </c>
      <c r="AV7" s="27" t="str">
        <f t="shared" si="12"/>
        <v>0 C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2.34</v>
      </c>
      <c r="J8" s="19">
        <v>2.13</v>
      </c>
      <c r="K8" s="19">
        <v>1.83</v>
      </c>
      <c r="L8" s="19">
        <v>23645848.510000002</v>
      </c>
      <c r="M8" s="19">
        <v>7174031.5499999998</v>
      </c>
      <c r="N8" s="23">
        <v>0</v>
      </c>
      <c r="O8" s="18">
        <v>9150033.0099999998</v>
      </c>
      <c r="P8" s="19">
        <v>14640381.85</v>
      </c>
      <c r="Q8" s="28">
        <v>5</v>
      </c>
      <c r="R8" s="10">
        <f>VLOOKUP($H8,'ค่ากลางกลุ่ม '!$C$2:$Y$22,6,0)</f>
        <v>12.318893617021276</v>
      </c>
      <c r="S8" s="13">
        <f>VLOOKUP($H8,'ค่ากลางกลุ่ม '!$C$2:$Y$22,12,0)</f>
        <v>22.88</v>
      </c>
      <c r="T8" s="10">
        <f>VLOOKUP($H8,'ค่ากลางกลุ่ม '!$C$2:$Y$22,7,0)</f>
        <v>11.189914893617022</v>
      </c>
      <c r="U8" s="13">
        <f>VLOOKUP($H8,'ค่ากลางกลุ่ม '!$C$2:$Y$22,13,0)</f>
        <v>16.329999999999998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13.88</v>
      </c>
      <c r="AB8" s="7">
        <v>11.51</v>
      </c>
      <c r="AC8" s="9">
        <v>293.02999999999997</v>
      </c>
      <c r="AD8" s="9">
        <v>46.57</v>
      </c>
      <c r="AE8" s="9">
        <v>125.79</v>
      </c>
      <c r="AF8" s="9">
        <v>274.68</v>
      </c>
      <c r="AG8" s="9">
        <v>78.5</v>
      </c>
      <c r="AH8" s="10" t="str">
        <f t="shared" si="2"/>
        <v>1</v>
      </c>
      <c r="AI8" s="13" t="str">
        <f t="shared" si="3"/>
        <v>0</v>
      </c>
      <c r="AJ8" s="10" t="str">
        <f t="shared" si="4"/>
        <v>1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3</v>
      </c>
      <c r="AR8" s="26">
        <f t="shared" si="10"/>
        <v>1</v>
      </c>
      <c r="AS8" s="25" t="str">
        <f t="shared" si="11"/>
        <v>C</v>
      </c>
      <c r="AT8" s="27" t="str">
        <f t="shared" si="11"/>
        <v>D</v>
      </c>
      <c r="AU8" s="25" t="str">
        <f t="shared" si="12"/>
        <v>0 C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3.76</v>
      </c>
      <c r="J9" s="19">
        <v>3.35</v>
      </c>
      <c r="K9" s="19">
        <v>2.91</v>
      </c>
      <c r="L9" s="19">
        <v>23026879.18</v>
      </c>
      <c r="M9" s="19">
        <v>14277753.82</v>
      </c>
      <c r="N9" s="23">
        <v>0</v>
      </c>
      <c r="O9" s="18">
        <v>10938463.98</v>
      </c>
      <c r="P9" s="19">
        <v>15887620.710000001</v>
      </c>
      <c r="Q9" s="28">
        <v>5</v>
      </c>
      <c r="R9" s="10">
        <f>VLOOKUP($H9,'ค่ากลางกลุ่ม '!$C$2:$Y$22,6,0)</f>
        <v>12.318893617021276</v>
      </c>
      <c r="S9" s="13">
        <f>VLOOKUP($H9,'ค่ากลางกลุ่ม '!$C$2:$Y$22,12,0)</f>
        <v>22.88</v>
      </c>
      <c r="T9" s="10">
        <f>VLOOKUP($H9,'ค่ากลางกลุ่ม '!$C$2:$Y$22,7,0)</f>
        <v>11.189914893617022</v>
      </c>
      <c r="U9" s="13">
        <f>VLOOKUP($H9,'ค่ากลางกลุ่ม '!$C$2:$Y$22,13,0)</f>
        <v>16.329999999999998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24.76</v>
      </c>
      <c r="AB9" s="7">
        <v>29.88</v>
      </c>
      <c r="AC9" s="9">
        <v>187.24</v>
      </c>
      <c r="AD9" s="9">
        <v>39.909999999999997</v>
      </c>
      <c r="AE9" s="9">
        <v>64.28</v>
      </c>
      <c r="AF9" s="9">
        <v>465.39</v>
      </c>
      <c r="AG9" s="9">
        <v>114.5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2.09</v>
      </c>
      <c r="J10" s="19">
        <v>1.78</v>
      </c>
      <c r="K10" s="19">
        <v>1.22</v>
      </c>
      <c r="L10" s="19">
        <v>18492748.75</v>
      </c>
      <c r="M10" s="19">
        <v>2017339.7</v>
      </c>
      <c r="N10" s="23">
        <v>0</v>
      </c>
      <c r="O10" s="18">
        <v>2035299.06</v>
      </c>
      <c r="P10" s="19">
        <v>3877050.37</v>
      </c>
      <c r="Q10" s="28">
        <v>6</v>
      </c>
      <c r="R10" s="10">
        <f>VLOOKUP($H10,'ค่ากลางกลุ่ม '!$C$2:$Y$22,6,0)</f>
        <v>10.179793388429758</v>
      </c>
      <c r="S10" s="13">
        <f>VLOOKUP($H10,'ค่ากลางกลุ่ม '!$C$2:$Y$22,12,0)</f>
        <v>23.77</v>
      </c>
      <c r="T10" s="10">
        <f>VLOOKUP($H10,'ค่ากลางกลุ่ม '!$C$2:$Y$22,7,0)</f>
        <v>8.9996280991735524</v>
      </c>
      <c r="U10" s="13">
        <f>VLOOKUP($H10,'ค่ากลางกลุ่ม '!$C$2:$Y$22,13,0)</f>
        <v>16.13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2.8</v>
      </c>
      <c r="AB10" s="7">
        <v>3.01</v>
      </c>
      <c r="AC10" s="9">
        <v>132.85</v>
      </c>
      <c r="AD10" s="9">
        <v>20.5</v>
      </c>
      <c r="AE10" s="9">
        <v>85.12</v>
      </c>
      <c r="AF10" s="9">
        <v>558.04</v>
      </c>
      <c r="AG10" s="9">
        <v>75.16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1</v>
      </c>
      <c r="AS10" s="25" t="str">
        <f t="shared" si="11"/>
        <v>D</v>
      </c>
      <c r="AT10" s="27" t="str">
        <f t="shared" si="11"/>
        <v>D</v>
      </c>
      <c r="AU10" s="25" t="str">
        <f t="shared" si="12"/>
        <v>0 D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2.6</v>
      </c>
      <c r="J11" s="19">
        <v>2.37</v>
      </c>
      <c r="K11" s="19">
        <v>1.9</v>
      </c>
      <c r="L11" s="19">
        <v>31932701.870000001</v>
      </c>
      <c r="M11" s="19">
        <v>-1618788.67</v>
      </c>
      <c r="N11" s="23">
        <v>1</v>
      </c>
      <c r="O11" s="18">
        <v>1247334.04</v>
      </c>
      <c r="P11" s="19">
        <v>18038021.32</v>
      </c>
      <c r="Q11" s="28">
        <v>6</v>
      </c>
      <c r="R11" s="10">
        <f>VLOOKUP($H11,'ค่ากลางกลุ่ม '!$C$2:$Y$22,6,0)</f>
        <v>10.179793388429758</v>
      </c>
      <c r="S11" s="13">
        <f>VLOOKUP($H11,'ค่ากลางกลุ่ม '!$C$2:$Y$22,12,0)</f>
        <v>23.77</v>
      </c>
      <c r="T11" s="10">
        <f>VLOOKUP($H11,'ค่ากลางกลุ่ม '!$C$2:$Y$22,7,0)</f>
        <v>8.9996280991735524</v>
      </c>
      <c r="U11" s="13">
        <f>VLOOKUP($H11,'ค่ากลางกลุ่ม '!$C$2:$Y$22,13,0)</f>
        <v>16.13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1.52</v>
      </c>
      <c r="AB11" s="7">
        <v>-2.46</v>
      </c>
      <c r="AC11" s="9">
        <v>176.05</v>
      </c>
      <c r="AD11" s="9">
        <v>28.83</v>
      </c>
      <c r="AE11" s="9">
        <v>85.2</v>
      </c>
      <c r="AF11" s="9">
        <v>344.58</v>
      </c>
      <c r="AG11" s="9">
        <v>91.16</v>
      </c>
      <c r="AH11" s="10" t="str">
        <f t="shared" si="2"/>
        <v>0</v>
      </c>
      <c r="AI11" s="13" t="str">
        <f t="shared" si="3"/>
        <v>0</v>
      </c>
      <c r="AJ11" s="10" t="str">
        <f t="shared" si="4"/>
        <v>0</v>
      </c>
      <c r="AK11" s="13" t="str">
        <f t="shared" si="5"/>
        <v>0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1</v>
      </c>
      <c r="AS11" s="25" t="str">
        <f t="shared" si="11"/>
        <v>D</v>
      </c>
      <c r="AT11" s="27" t="str">
        <f t="shared" si="11"/>
        <v>D</v>
      </c>
      <c r="AU11" s="25" t="str">
        <f t="shared" si="12"/>
        <v>1 D</v>
      </c>
      <c r="AV11" s="27" t="str">
        <f t="shared" si="12"/>
        <v>1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2.4700000000000002</v>
      </c>
      <c r="J12" s="19">
        <v>2.19</v>
      </c>
      <c r="K12" s="19">
        <v>1.52</v>
      </c>
      <c r="L12" s="19">
        <v>54034067.259999998</v>
      </c>
      <c r="M12" s="19">
        <v>9712788.7899999991</v>
      </c>
      <c r="N12" s="23">
        <v>0</v>
      </c>
      <c r="O12" s="18">
        <v>13743340.83</v>
      </c>
      <c r="P12" s="19">
        <v>18291960.469999999</v>
      </c>
      <c r="Q12" s="28">
        <v>10</v>
      </c>
      <c r="R12" s="10">
        <f>VLOOKUP($H12,'ค่ากลางกลุ่ม '!$C$2:$Y$22,6,0)</f>
        <v>8.5615873015873056</v>
      </c>
      <c r="S12" s="13">
        <f>VLOOKUP($H12,'ค่ากลางกลุ่ม '!$C$2:$Y$22,12,0)</f>
        <v>20.440000000000001</v>
      </c>
      <c r="T12" s="10">
        <f>VLOOKUP($H12,'ค่ากลางกลุ่ม '!$C$2:$Y$22,7,0)</f>
        <v>5.2685714285714305</v>
      </c>
      <c r="U12" s="13">
        <f>VLOOKUP($H12,'ค่ากลางกลุ่ม '!$C$2:$Y$22,13,0)</f>
        <v>13.36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11.39</v>
      </c>
      <c r="AB12" s="7">
        <v>6.68</v>
      </c>
      <c r="AC12" s="9">
        <v>126.22</v>
      </c>
      <c r="AD12" s="9">
        <v>62.33</v>
      </c>
      <c r="AE12" s="9">
        <v>38.96</v>
      </c>
      <c r="AF12" s="9">
        <v>207.33</v>
      </c>
      <c r="AG12" s="9">
        <v>89.19</v>
      </c>
      <c r="AH12" s="10" t="str">
        <f t="shared" si="2"/>
        <v>1</v>
      </c>
      <c r="AI12" s="13" t="str">
        <f t="shared" si="3"/>
        <v>0</v>
      </c>
      <c r="AJ12" s="10" t="str">
        <f t="shared" si="4"/>
        <v>1</v>
      </c>
      <c r="AK12" s="13" t="str">
        <f t="shared" si="5"/>
        <v>0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3</v>
      </c>
      <c r="AR12" s="26">
        <f t="shared" si="10"/>
        <v>1</v>
      </c>
      <c r="AS12" s="25" t="str">
        <f t="shared" si="11"/>
        <v>C</v>
      </c>
      <c r="AT12" s="27" t="str">
        <f t="shared" si="11"/>
        <v>D</v>
      </c>
      <c r="AU12" s="25" t="str">
        <f t="shared" si="12"/>
        <v>0 C</v>
      </c>
      <c r="AV12" s="27" t="str">
        <f t="shared" si="12"/>
        <v>0 D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3.17</v>
      </c>
      <c r="J13" s="19">
        <v>2.93</v>
      </c>
      <c r="K13" s="19">
        <v>2.4300000000000002</v>
      </c>
      <c r="L13" s="19">
        <v>35094304.810000002</v>
      </c>
      <c r="M13" s="19">
        <v>10269722.189999999</v>
      </c>
      <c r="N13" s="23">
        <v>0</v>
      </c>
      <c r="O13" s="18">
        <v>9859242.5800000001</v>
      </c>
      <c r="P13" s="19">
        <v>23189015.82</v>
      </c>
      <c r="Q13" s="28">
        <v>6</v>
      </c>
      <c r="R13" s="10">
        <f>VLOOKUP($H13,'ค่ากลางกลุ่ม '!$C$2:$Y$22,6,0)</f>
        <v>10.179793388429758</v>
      </c>
      <c r="S13" s="13">
        <f>VLOOKUP($H13,'ค่ากลางกลุ่ม '!$C$2:$Y$22,12,0)</f>
        <v>23.77</v>
      </c>
      <c r="T13" s="10">
        <f>VLOOKUP($H13,'ค่ากลางกลุ่ม '!$C$2:$Y$22,7,0)</f>
        <v>8.9996280991735524</v>
      </c>
      <c r="U13" s="13">
        <f>VLOOKUP($H13,'ค่ากลางกลุ่ม '!$C$2:$Y$22,13,0)</f>
        <v>16.13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14.39</v>
      </c>
      <c r="AB13" s="7">
        <v>14.52</v>
      </c>
      <c r="AC13" s="9">
        <v>179.44</v>
      </c>
      <c r="AD13" s="9">
        <v>61.65</v>
      </c>
      <c r="AE13" s="9">
        <v>119.86</v>
      </c>
      <c r="AF13" s="9">
        <v>391.37</v>
      </c>
      <c r="AG13" s="9">
        <v>74.61</v>
      </c>
      <c r="AH13" s="10" t="str">
        <f t="shared" si="2"/>
        <v>1</v>
      </c>
      <c r="AI13" s="13" t="str">
        <f t="shared" si="3"/>
        <v>0</v>
      </c>
      <c r="AJ13" s="10" t="str">
        <f t="shared" si="4"/>
        <v>1</v>
      </c>
      <c r="AK13" s="13" t="str">
        <f t="shared" si="5"/>
        <v>0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0</v>
      </c>
      <c r="AS13" s="25" t="str">
        <f t="shared" si="11"/>
        <v>C-</v>
      </c>
      <c r="AT13" s="27" t="str">
        <f t="shared" si="11"/>
        <v>F</v>
      </c>
      <c r="AU13" s="25" t="str">
        <f t="shared" si="12"/>
        <v>0 C-</v>
      </c>
      <c r="AV13" s="27" t="str">
        <f t="shared" si="12"/>
        <v>0 F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4.8899999999999997</v>
      </c>
      <c r="J14" s="19">
        <v>4.2699999999999996</v>
      </c>
      <c r="K14" s="19">
        <v>3.58</v>
      </c>
      <c r="L14" s="19">
        <v>38602922.170000002</v>
      </c>
      <c r="M14" s="19">
        <v>29642501.789999999</v>
      </c>
      <c r="N14" s="23">
        <v>0</v>
      </c>
      <c r="O14" s="18">
        <v>26660545.850000001</v>
      </c>
      <c r="P14" s="19">
        <v>25719271.100000001</v>
      </c>
      <c r="Q14" s="28">
        <v>6</v>
      </c>
      <c r="R14" s="10">
        <f>VLOOKUP($H14,'ค่ากลางกลุ่ม '!$C$2:$Y$22,6,0)</f>
        <v>10.179793388429758</v>
      </c>
      <c r="S14" s="13">
        <f>VLOOKUP($H14,'ค่ากลางกลุ่ม '!$C$2:$Y$22,12,0)</f>
        <v>23.77</v>
      </c>
      <c r="T14" s="10">
        <f>VLOOKUP($H14,'ค่ากลางกลุ่ม '!$C$2:$Y$22,7,0)</f>
        <v>8.9996280991735524</v>
      </c>
      <c r="U14" s="13">
        <f>VLOOKUP($H14,'ค่ากลางกลุ่ม '!$C$2:$Y$22,13,0)</f>
        <v>16.13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35.81</v>
      </c>
      <c r="AB14" s="7">
        <v>27.4</v>
      </c>
      <c r="AC14" s="9">
        <v>49.74</v>
      </c>
      <c r="AD14" s="9">
        <v>51.72</v>
      </c>
      <c r="AE14" s="9">
        <v>41.78</v>
      </c>
      <c r="AF14" s="9">
        <v>793.87</v>
      </c>
      <c r="AG14" s="9">
        <v>76.45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5</v>
      </c>
      <c r="AR14" s="26">
        <f t="shared" si="10"/>
        <v>5</v>
      </c>
      <c r="AS14" s="25" t="str">
        <f t="shared" si="11"/>
        <v>B</v>
      </c>
      <c r="AT14" s="27" t="str">
        <f t="shared" si="11"/>
        <v>B</v>
      </c>
      <c r="AU14" s="25" t="str">
        <f t="shared" si="12"/>
        <v>0 B</v>
      </c>
      <c r="AV14" s="27" t="str">
        <f t="shared" si="12"/>
        <v>0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0.85</v>
      </c>
      <c r="J15" s="19">
        <v>0.71</v>
      </c>
      <c r="K15" s="19">
        <v>0.38</v>
      </c>
      <c r="L15" s="19">
        <v>-10803372.51</v>
      </c>
      <c r="M15" s="19">
        <v>5512499.1900000004</v>
      </c>
      <c r="N15" s="23">
        <v>6</v>
      </c>
      <c r="O15" s="18">
        <v>11344166.23</v>
      </c>
      <c r="P15" s="19">
        <v>-44834111.049999997</v>
      </c>
      <c r="Q15" s="28">
        <v>13</v>
      </c>
      <c r="R15" s="10">
        <f>VLOOKUP($H15,'ค่ากลางกลุ่ม '!$C$2:$Y$22,6,0)</f>
        <v>10.548363636363637</v>
      </c>
      <c r="S15" s="13">
        <f>VLOOKUP($H15,'ค่ากลางกลุ่ม '!$C$2:$Y$22,12,0)</f>
        <v>19.329999999999998</v>
      </c>
      <c r="T15" s="10">
        <f>VLOOKUP($H15,'ค่ากลางกลุ่ม '!$C$2:$Y$22,7,0)</f>
        <v>5.4274545454545446</v>
      </c>
      <c r="U15" s="13">
        <f>VLOOKUP($H15,'ค่ากลางกลุ่ม '!$C$2:$Y$22,13,0)</f>
        <v>9.0399999999999991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7.62</v>
      </c>
      <c r="AB15" s="7">
        <v>2.89</v>
      </c>
      <c r="AC15" s="9">
        <v>357.94</v>
      </c>
      <c r="AD15" s="9">
        <v>62.36</v>
      </c>
      <c r="AE15" s="9">
        <v>104.27</v>
      </c>
      <c r="AF15" s="9">
        <v>348.34</v>
      </c>
      <c r="AG15" s="9">
        <v>65.3</v>
      </c>
      <c r="AH15" s="10" t="str">
        <f t="shared" si="2"/>
        <v>0</v>
      </c>
      <c r="AI15" s="13" t="str">
        <f t="shared" si="3"/>
        <v>0</v>
      </c>
      <c r="AJ15" s="10" t="str">
        <f t="shared" si="4"/>
        <v>0</v>
      </c>
      <c r="AK15" s="13" t="str">
        <f t="shared" si="5"/>
        <v>0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0</v>
      </c>
      <c r="AR15" s="26">
        <f t="shared" si="10"/>
        <v>0</v>
      </c>
      <c r="AS15" s="25" t="str">
        <f t="shared" si="11"/>
        <v>F</v>
      </c>
      <c r="AT15" s="27" t="str">
        <f t="shared" si="11"/>
        <v>F</v>
      </c>
      <c r="AU15" s="25" t="str">
        <f t="shared" si="12"/>
        <v>6 F</v>
      </c>
      <c r="AV15" s="27" t="str">
        <f t="shared" si="12"/>
        <v>6 F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2.75</v>
      </c>
      <c r="J16" s="19">
        <v>2.2599999999999998</v>
      </c>
      <c r="K16" s="19">
        <v>1.94</v>
      </c>
      <c r="L16" s="19">
        <v>11814898.789999999</v>
      </c>
      <c r="M16" s="19">
        <v>2975787.94</v>
      </c>
      <c r="N16" s="23">
        <v>0</v>
      </c>
      <c r="O16" s="18">
        <v>5519162.0999999996</v>
      </c>
      <c r="P16" s="19">
        <v>6331331.46</v>
      </c>
      <c r="Q16" s="28">
        <v>2</v>
      </c>
      <c r="R16" s="10">
        <f>VLOOKUP($H16,'ค่ากลางกลุ่ม '!$C$2:$Y$22,6,0)</f>
        <v>19.192888888888888</v>
      </c>
      <c r="S16" s="13">
        <f>VLOOKUP($H16,'ค่ากลางกลุ่ม '!$C$2:$Y$22,12,0)</f>
        <v>26.67</v>
      </c>
      <c r="T16" s="10">
        <f>VLOOKUP($H16,'ค่ากลางกลุ่ม '!$C$2:$Y$22,7,0)</f>
        <v>11.868000000000002</v>
      </c>
      <c r="U16" s="13">
        <f>VLOOKUP($H16,'ค่ากลางกลุ่ม '!$C$2:$Y$22,13,0)</f>
        <v>13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21.87</v>
      </c>
      <c r="AB16" s="7">
        <v>4.8600000000000003</v>
      </c>
      <c r="AC16" s="9">
        <v>160.08000000000001</v>
      </c>
      <c r="AD16" s="9">
        <v>23.95</v>
      </c>
      <c r="AE16" s="9">
        <v>121.59</v>
      </c>
      <c r="AF16" s="9">
        <v>295.99</v>
      </c>
      <c r="AG16" s="9">
        <v>125.23</v>
      </c>
      <c r="AH16" s="10" t="str">
        <f t="shared" si="2"/>
        <v>1</v>
      </c>
      <c r="AI16" s="13" t="str">
        <f t="shared" si="3"/>
        <v>0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2</v>
      </c>
      <c r="AR16" s="26">
        <f t="shared" si="10"/>
        <v>1</v>
      </c>
      <c r="AS16" s="25" t="str">
        <f t="shared" si="11"/>
        <v>C-</v>
      </c>
      <c r="AT16" s="27" t="str">
        <f t="shared" si="11"/>
        <v>D</v>
      </c>
      <c r="AU16" s="25" t="str">
        <f t="shared" si="12"/>
        <v>0 C-</v>
      </c>
      <c r="AV16" s="27" t="str">
        <f t="shared" si="12"/>
        <v>0 D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1.49</v>
      </c>
      <c r="J17" s="19">
        <v>1.23</v>
      </c>
      <c r="K17" s="19">
        <v>0.75</v>
      </c>
      <c r="L17" s="19">
        <v>71937147.140000001</v>
      </c>
      <c r="M17" s="19">
        <v>28744829.600000001</v>
      </c>
      <c r="N17" s="23">
        <v>2</v>
      </c>
      <c r="O17" s="18">
        <v>61601259.359999999</v>
      </c>
      <c r="P17" s="19">
        <v>-36482786.299999997</v>
      </c>
      <c r="Q17" s="28">
        <v>16</v>
      </c>
      <c r="R17" s="10">
        <f>VLOOKUP($H17,'ค่ากลางกลุ่ม '!$C$2:$Y$22,6,0)</f>
        <v>6.7376923076923081</v>
      </c>
      <c r="S17" s="13">
        <f>VLOOKUP($H17,'ค่ากลางกลุ่ม '!$C$2:$Y$22,12,0)</f>
        <v>14.22</v>
      </c>
      <c r="T17" s="10">
        <f>VLOOKUP($H17,'ค่ากลางกลุ่ม '!$C$2:$Y$22,7,0)</f>
        <v>3.8738461538461539</v>
      </c>
      <c r="U17" s="13">
        <f>VLOOKUP($H17,'ค่ากลางกลุ่ม '!$C$2:$Y$22,13,0)</f>
        <v>5.62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17.64</v>
      </c>
      <c r="AB17" s="7">
        <v>4.17</v>
      </c>
      <c r="AC17" s="9">
        <v>181.81</v>
      </c>
      <c r="AD17" s="9">
        <v>67.7</v>
      </c>
      <c r="AE17" s="9">
        <v>56.04</v>
      </c>
      <c r="AF17" s="9">
        <v>165.13</v>
      </c>
      <c r="AG17" s="9">
        <v>74.569999999999993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0</v>
      </c>
      <c r="AL17" s="97">
        <f t="shared" si="6"/>
        <v>0</v>
      </c>
      <c r="AM17" s="20" t="str">
        <f t="shared" si="7"/>
        <v>0</v>
      </c>
      <c r="AN17" s="20" t="str">
        <f t="shared" si="8"/>
        <v>1</v>
      </c>
      <c r="AO17" s="20" t="str">
        <f t="shared" si="8"/>
        <v>0</v>
      </c>
      <c r="AP17" s="20" t="str">
        <f t="shared" si="8"/>
        <v>0</v>
      </c>
      <c r="AQ17" s="24">
        <f t="shared" si="9"/>
        <v>3</v>
      </c>
      <c r="AR17" s="26">
        <f t="shared" si="10"/>
        <v>2</v>
      </c>
      <c r="AS17" s="25" t="str">
        <f t="shared" si="11"/>
        <v>C</v>
      </c>
      <c r="AT17" s="27" t="str">
        <f t="shared" si="11"/>
        <v>C-</v>
      </c>
      <c r="AU17" s="25" t="str">
        <f t="shared" si="12"/>
        <v>2 C</v>
      </c>
      <c r="AV17" s="27" t="str">
        <f t="shared" si="12"/>
        <v>2 C-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2.84</v>
      </c>
      <c r="J18" s="19">
        <v>2.5499999999999998</v>
      </c>
      <c r="K18" s="19">
        <v>2.27</v>
      </c>
      <c r="L18" s="19">
        <v>38025292.229999997</v>
      </c>
      <c r="M18" s="19">
        <v>8883528.8499999996</v>
      </c>
      <c r="N18" s="23">
        <v>0</v>
      </c>
      <c r="O18" s="18">
        <v>10406962.26</v>
      </c>
      <c r="P18" s="19">
        <v>26356609.489999998</v>
      </c>
      <c r="Q18" s="28">
        <v>6</v>
      </c>
      <c r="R18" s="10">
        <f>VLOOKUP($H18,'ค่ากลางกลุ่ม '!$C$2:$Y$22,6,0)</f>
        <v>10.179793388429758</v>
      </c>
      <c r="S18" s="13">
        <f>VLOOKUP($H18,'ค่ากลางกลุ่ม '!$C$2:$Y$22,12,0)</f>
        <v>23.77</v>
      </c>
      <c r="T18" s="10">
        <f>VLOOKUP($H18,'ค่ากลางกลุ่ม '!$C$2:$Y$22,7,0)</f>
        <v>8.9996280991735524</v>
      </c>
      <c r="U18" s="13">
        <f>VLOOKUP($H18,'ค่ากลางกลุ่ม '!$C$2:$Y$22,13,0)</f>
        <v>16.13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14.2</v>
      </c>
      <c r="AB18" s="7">
        <v>10.42</v>
      </c>
      <c r="AC18" s="9">
        <v>122.04</v>
      </c>
      <c r="AD18" s="9">
        <v>48.25</v>
      </c>
      <c r="AE18" s="9">
        <v>63.63</v>
      </c>
      <c r="AF18" s="9">
        <v>184.74</v>
      </c>
      <c r="AG18" s="9">
        <v>79.47</v>
      </c>
      <c r="AH18" s="10" t="str">
        <f t="shared" si="2"/>
        <v>1</v>
      </c>
      <c r="AI18" s="13" t="str">
        <f t="shared" si="3"/>
        <v>0</v>
      </c>
      <c r="AJ18" s="10" t="str">
        <f t="shared" si="4"/>
        <v>1</v>
      </c>
      <c r="AK18" s="13" t="str">
        <f t="shared" si="5"/>
        <v>0</v>
      </c>
      <c r="AL18" s="97">
        <f t="shared" si="6"/>
        <v>0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3</v>
      </c>
      <c r="AR18" s="26">
        <f t="shared" si="10"/>
        <v>1</v>
      </c>
      <c r="AS18" s="25" t="str">
        <f t="shared" si="11"/>
        <v>C</v>
      </c>
      <c r="AT18" s="27" t="str">
        <f t="shared" si="11"/>
        <v>D</v>
      </c>
      <c r="AU18" s="25" t="str">
        <f t="shared" si="12"/>
        <v>0 C</v>
      </c>
      <c r="AV18" s="27" t="str">
        <f t="shared" si="12"/>
        <v>0 D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1.92</v>
      </c>
      <c r="J19" s="19">
        <v>1.75</v>
      </c>
      <c r="K19" s="19">
        <v>1.39</v>
      </c>
      <c r="L19" s="19">
        <v>25628084.789999999</v>
      </c>
      <c r="M19" s="19">
        <v>5585970.21</v>
      </c>
      <c r="N19" s="23">
        <v>0</v>
      </c>
      <c r="O19" s="18">
        <v>7727062.29</v>
      </c>
      <c r="P19" s="19">
        <v>10758129.810000001</v>
      </c>
      <c r="Q19" s="28">
        <v>6</v>
      </c>
      <c r="R19" s="10">
        <f>VLOOKUP($H19,'ค่ากลางกลุ่ม '!$C$2:$Y$22,6,0)</f>
        <v>10.179793388429758</v>
      </c>
      <c r="S19" s="13">
        <f>VLOOKUP($H19,'ค่ากลางกลุ่ม '!$C$2:$Y$22,12,0)</f>
        <v>23.77</v>
      </c>
      <c r="T19" s="10">
        <f>VLOOKUP($H19,'ค่ากลางกลุ่ม '!$C$2:$Y$22,7,0)</f>
        <v>8.9996280991735524</v>
      </c>
      <c r="U19" s="13">
        <f>VLOOKUP($H19,'ค่ากลางกลุ่ม '!$C$2:$Y$22,13,0)</f>
        <v>16.13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8.77</v>
      </c>
      <c r="AB19" s="7">
        <v>5.98</v>
      </c>
      <c r="AC19" s="9">
        <v>163.85</v>
      </c>
      <c r="AD19" s="9">
        <v>111.28</v>
      </c>
      <c r="AE19" s="9">
        <v>40.57</v>
      </c>
      <c r="AF19" s="9">
        <v>187.14</v>
      </c>
      <c r="AG19" s="9">
        <v>71.19</v>
      </c>
      <c r="AH19" s="10" t="str">
        <f t="shared" si="2"/>
        <v>0</v>
      </c>
      <c r="AI19" s="13" t="str">
        <f t="shared" si="3"/>
        <v>0</v>
      </c>
      <c r="AJ19" s="10" t="str">
        <f t="shared" si="4"/>
        <v>0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1</v>
      </c>
      <c r="AR19" s="26">
        <f t="shared" si="10"/>
        <v>1</v>
      </c>
      <c r="AS19" s="25" t="str">
        <f t="shared" si="11"/>
        <v>D</v>
      </c>
      <c r="AT19" s="27" t="str">
        <f t="shared" si="11"/>
        <v>D</v>
      </c>
      <c r="AU19" s="25" t="str">
        <f t="shared" si="12"/>
        <v>0 D</v>
      </c>
      <c r="AV19" s="27" t="str">
        <f t="shared" si="12"/>
        <v>0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2.98</v>
      </c>
      <c r="J20" s="19">
        <v>2.72</v>
      </c>
      <c r="K20" s="19">
        <v>1.73</v>
      </c>
      <c r="L20" s="19">
        <v>62272151.789999999</v>
      </c>
      <c r="M20" s="19">
        <v>26163076.98</v>
      </c>
      <c r="N20" s="23">
        <v>0</v>
      </c>
      <c r="O20" s="18">
        <v>31758384.699999999</v>
      </c>
      <c r="P20" s="19">
        <v>22564145.199999999</v>
      </c>
      <c r="Q20" s="28">
        <v>10</v>
      </c>
      <c r="R20" s="10">
        <f>VLOOKUP($H20,'ค่ากลางกลุ่ม '!$C$2:$Y$22,6,0)</f>
        <v>8.5615873015873056</v>
      </c>
      <c r="S20" s="13">
        <f>VLOOKUP($H20,'ค่ากลางกลุ่ม '!$C$2:$Y$22,12,0)</f>
        <v>20.440000000000001</v>
      </c>
      <c r="T20" s="10">
        <f>VLOOKUP($H20,'ค่ากลางกลุ่ม '!$C$2:$Y$22,7,0)</f>
        <v>5.2685714285714305</v>
      </c>
      <c r="U20" s="13">
        <f>VLOOKUP($H20,'ค่ากลางกลุ่ม '!$C$2:$Y$22,13,0)</f>
        <v>13.36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23.53</v>
      </c>
      <c r="AB20" s="7">
        <v>11.79</v>
      </c>
      <c r="AC20" s="9">
        <v>199.59</v>
      </c>
      <c r="AD20" s="9">
        <v>157.46</v>
      </c>
      <c r="AE20" s="9">
        <v>41.27</v>
      </c>
      <c r="AF20" s="9">
        <v>144.41</v>
      </c>
      <c r="AG20" s="9">
        <v>59.05</v>
      </c>
      <c r="AH20" s="10" t="str">
        <f t="shared" si="2"/>
        <v>1</v>
      </c>
      <c r="AI20" s="13" t="str">
        <f t="shared" si="3"/>
        <v>1</v>
      </c>
      <c r="AJ20" s="10" t="str">
        <f t="shared" si="4"/>
        <v>1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1</v>
      </c>
      <c r="AQ20" s="24">
        <f t="shared" si="9"/>
        <v>4</v>
      </c>
      <c r="AR20" s="26">
        <f t="shared" si="10"/>
        <v>3</v>
      </c>
      <c r="AS20" s="25" t="str">
        <f t="shared" si="11"/>
        <v>B-</v>
      </c>
      <c r="AT20" s="27" t="str">
        <f t="shared" si="11"/>
        <v>C</v>
      </c>
      <c r="AU20" s="25" t="str">
        <f t="shared" si="12"/>
        <v>0 B-</v>
      </c>
      <c r="AV20" s="27" t="str">
        <f t="shared" si="12"/>
        <v>0 C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3.5</v>
      </c>
      <c r="J21" s="19">
        <v>3.25</v>
      </c>
      <c r="K21" s="19">
        <v>2.4</v>
      </c>
      <c r="L21" s="19">
        <v>39299079.210000001</v>
      </c>
      <c r="M21" s="19">
        <v>10639000.01</v>
      </c>
      <c r="N21" s="23">
        <v>0</v>
      </c>
      <c r="O21" s="18">
        <v>13371534.41</v>
      </c>
      <c r="P21" s="19">
        <v>21979133.59</v>
      </c>
      <c r="Q21" s="28">
        <v>6</v>
      </c>
      <c r="R21" s="10">
        <f>VLOOKUP($H21,'ค่ากลางกลุ่ม '!$C$2:$Y$22,6,0)</f>
        <v>10.179793388429758</v>
      </c>
      <c r="S21" s="13">
        <f>VLOOKUP($H21,'ค่ากลางกลุ่ม '!$C$2:$Y$22,12,0)</f>
        <v>23.77</v>
      </c>
      <c r="T21" s="10">
        <f>VLOOKUP($H21,'ค่ากลางกลุ่ม '!$C$2:$Y$22,7,0)</f>
        <v>8.9996280991735524</v>
      </c>
      <c r="U21" s="13">
        <f>VLOOKUP($H21,'ค่ากลางกลุ่ม '!$C$2:$Y$22,13,0)</f>
        <v>16.13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18.02</v>
      </c>
      <c r="AB21" s="7">
        <v>12.78</v>
      </c>
      <c r="AC21" s="9">
        <v>213.63</v>
      </c>
      <c r="AD21" s="9">
        <v>120.54</v>
      </c>
      <c r="AE21" s="9">
        <v>83.82</v>
      </c>
      <c r="AF21" s="9">
        <v>180.93</v>
      </c>
      <c r="AG21" s="9">
        <v>67.13</v>
      </c>
      <c r="AH21" s="10" t="str">
        <f t="shared" si="2"/>
        <v>1</v>
      </c>
      <c r="AI21" s="13" t="str">
        <f t="shared" si="3"/>
        <v>0</v>
      </c>
      <c r="AJ21" s="10" t="str">
        <f t="shared" si="4"/>
        <v>1</v>
      </c>
      <c r="AK21" s="13" t="str">
        <f t="shared" si="5"/>
        <v>0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0</v>
      </c>
      <c r="AS21" s="25" t="str">
        <f t="shared" si="11"/>
        <v>C-</v>
      </c>
      <c r="AT21" s="27" t="str">
        <f t="shared" si="11"/>
        <v>F</v>
      </c>
      <c r="AU21" s="25" t="str">
        <f t="shared" si="12"/>
        <v>0 C-</v>
      </c>
      <c r="AV21" s="27" t="str">
        <f t="shared" si="12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3.52</v>
      </c>
      <c r="J22" s="19">
        <v>2.98</v>
      </c>
      <c r="K22" s="19">
        <v>2.5499999999999998</v>
      </c>
      <c r="L22" s="19">
        <v>35726281.649999999</v>
      </c>
      <c r="M22" s="19">
        <v>17165782.300000001</v>
      </c>
      <c r="N22" s="23">
        <v>0</v>
      </c>
      <c r="O22" s="18">
        <v>18242040.890000001</v>
      </c>
      <c r="P22" s="19">
        <v>21928748.039999999</v>
      </c>
      <c r="Q22" s="28">
        <v>6</v>
      </c>
      <c r="R22" s="10">
        <f>VLOOKUP($H22,'ค่ากลางกลุ่ม '!$C$2:$Y$22,6,0)</f>
        <v>10.179793388429758</v>
      </c>
      <c r="S22" s="13">
        <f>VLOOKUP($H22,'ค่ากลางกลุ่ม '!$C$2:$Y$22,12,0)</f>
        <v>23.77</v>
      </c>
      <c r="T22" s="10">
        <f>VLOOKUP($H22,'ค่ากลางกลุ่ม '!$C$2:$Y$22,7,0)</f>
        <v>8.9996280991735524</v>
      </c>
      <c r="U22" s="13">
        <f>VLOOKUP($H22,'ค่ากลางกลุ่ม '!$C$2:$Y$22,13,0)</f>
        <v>16.13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23.1</v>
      </c>
      <c r="AB22" s="7">
        <v>20.32</v>
      </c>
      <c r="AC22" s="9">
        <v>158.38999999999999</v>
      </c>
      <c r="AD22" s="9">
        <v>39.26</v>
      </c>
      <c r="AE22" s="9">
        <v>57.1</v>
      </c>
      <c r="AF22" s="9">
        <v>180.29</v>
      </c>
      <c r="AG22" s="9">
        <v>116.26</v>
      </c>
      <c r="AH22" s="10" t="str">
        <f t="shared" si="2"/>
        <v>1</v>
      </c>
      <c r="AI22" s="13" t="str">
        <f t="shared" si="3"/>
        <v>0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4</v>
      </c>
      <c r="AR22" s="26">
        <f t="shared" si="10"/>
        <v>3</v>
      </c>
      <c r="AS22" s="25" t="str">
        <f t="shared" si="11"/>
        <v>B-</v>
      </c>
      <c r="AT22" s="27" t="str">
        <f t="shared" si="11"/>
        <v>C</v>
      </c>
      <c r="AU22" s="25" t="str">
        <f t="shared" si="12"/>
        <v>0 B-</v>
      </c>
      <c r="AV22" s="27" t="str">
        <f t="shared" si="12"/>
        <v>0 C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2.0299999999999998</v>
      </c>
      <c r="J23" s="19">
        <v>1.75</v>
      </c>
      <c r="K23" s="19">
        <v>1.42</v>
      </c>
      <c r="L23" s="19">
        <v>24346030.989999998</v>
      </c>
      <c r="M23" s="19">
        <v>13366367.560000001</v>
      </c>
      <c r="N23" s="23">
        <v>0</v>
      </c>
      <c r="O23" s="18">
        <v>14139365.779999999</v>
      </c>
      <c r="P23" s="19">
        <v>9812090.1999999993</v>
      </c>
      <c r="Q23" s="28">
        <v>6</v>
      </c>
      <c r="R23" s="10">
        <f>VLOOKUP($H23,'ค่ากลางกลุ่ม '!$C$2:$Y$22,6,0)</f>
        <v>10.179793388429758</v>
      </c>
      <c r="S23" s="13">
        <f>VLOOKUP($H23,'ค่ากลางกลุ่ม '!$C$2:$Y$22,12,0)</f>
        <v>23.77</v>
      </c>
      <c r="T23" s="10">
        <f>VLOOKUP($H23,'ค่ากลางกลุ่ม '!$C$2:$Y$22,7,0)</f>
        <v>8.9996280991735524</v>
      </c>
      <c r="U23" s="13">
        <f>VLOOKUP($H23,'ค่ากลางกลุ่ม '!$C$2:$Y$22,13,0)</f>
        <v>16.13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21.29</v>
      </c>
      <c r="AB23" s="7">
        <v>21.68</v>
      </c>
      <c r="AC23" s="9">
        <v>269.63</v>
      </c>
      <c r="AD23" s="9">
        <v>72.44</v>
      </c>
      <c r="AE23" s="9">
        <v>113.67</v>
      </c>
      <c r="AF23" s="9">
        <v>185.81</v>
      </c>
      <c r="AG23" s="9">
        <v>118.97</v>
      </c>
      <c r="AH23" s="10" t="str">
        <f t="shared" si="2"/>
        <v>1</v>
      </c>
      <c r="AI23" s="13" t="str">
        <f t="shared" si="3"/>
        <v>0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1</v>
      </c>
      <c r="AS23" s="25" t="str">
        <f t="shared" si="11"/>
        <v>C-</v>
      </c>
      <c r="AT23" s="27" t="str">
        <f t="shared" si="11"/>
        <v>D</v>
      </c>
      <c r="AU23" s="25" t="str">
        <f t="shared" si="12"/>
        <v>0 C-</v>
      </c>
      <c r="AV23" s="27" t="str">
        <f t="shared" si="12"/>
        <v>0 D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1.72</v>
      </c>
      <c r="J24" s="19">
        <v>1.49</v>
      </c>
      <c r="K24" s="19">
        <v>1.36</v>
      </c>
      <c r="L24" s="19">
        <v>11193610.23</v>
      </c>
      <c r="M24" s="19">
        <v>2915384.65</v>
      </c>
      <c r="N24" s="23">
        <v>0</v>
      </c>
      <c r="O24" s="18">
        <v>3777826.35</v>
      </c>
      <c r="P24" s="19">
        <v>5564548.6100000003</v>
      </c>
      <c r="Q24" s="28">
        <v>2</v>
      </c>
      <c r="R24" s="10">
        <f>VLOOKUP($H24,'ค่ากลางกลุ่ม '!$C$2:$Y$22,6,0)</f>
        <v>19.192888888888888</v>
      </c>
      <c r="S24" s="13">
        <f>VLOOKUP($H24,'ค่ากลางกลุ่ม '!$C$2:$Y$22,12,0)</f>
        <v>26.67</v>
      </c>
      <c r="T24" s="10">
        <f>VLOOKUP($H24,'ค่ากลางกลุ่ม '!$C$2:$Y$22,7,0)</f>
        <v>11.868000000000002</v>
      </c>
      <c r="U24" s="13">
        <f>VLOOKUP($H24,'ค่ากลางกลุ่ม '!$C$2:$Y$22,13,0)</f>
        <v>13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10.99</v>
      </c>
      <c r="AB24" s="7">
        <v>7.31</v>
      </c>
      <c r="AC24" s="9">
        <v>340.64</v>
      </c>
      <c r="AD24" s="9">
        <v>47.63</v>
      </c>
      <c r="AE24" s="9">
        <v>79.61</v>
      </c>
      <c r="AF24" s="9">
        <v>303.92</v>
      </c>
      <c r="AG24" s="9">
        <v>66.069999999999993</v>
      </c>
      <c r="AH24" s="10" t="str">
        <f t="shared" si="2"/>
        <v>0</v>
      </c>
      <c r="AI24" s="13" t="str">
        <f t="shared" si="3"/>
        <v>0</v>
      </c>
      <c r="AJ24" s="10" t="str">
        <f t="shared" si="4"/>
        <v>0</v>
      </c>
      <c r="AK24" s="13" t="str">
        <f t="shared" si="5"/>
        <v>0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1</v>
      </c>
      <c r="AR24" s="26">
        <f t="shared" si="10"/>
        <v>1</v>
      </c>
      <c r="AS24" s="25" t="str">
        <f t="shared" si="11"/>
        <v>D</v>
      </c>
      <c r="AT24" s="27" t="str">
        <f t="shared" si="11"/>
        <v>D</v>
      </c>
      <c r="AU24" s="25" t="str">
        <f t="shared" si="12"/>
        <v>0 D</v>
      </c>
      <c r="AV24" s="27" t="str">
        <f t="shared" si="12"/>
        <v>0 D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1.43</v>
      </c>
      <c r="J25" s="19">
        <v>1.29</v>
      </c>
      <c r="K25" s="19">
        <v>0.51</v>
      </c>
      <c r="L25" s="19">
        <v>110963104.59999999</v>
      </c>
      <c r="M25" s="19">
        <v>4148304.25</v>
      </c>
      <c r="N25" s="23">
        <v>2</v>
      </c>
      <c r="O25" s="18">
        <v>14039860.050000001</v>
      </c>
      <c r="P25" s="19">
        <v>-126586247.77</v>
      </c>
      <c r="Q25" s="28">
        <v>17</v>
      </c>
      <c r="R25" s="10">
        <f>VLOOKUP($H25,'ค่ากลางกลุ่ม '!$C$2:$Y$22,6,0)</f>
        <v>8.46086956521739</v>
      </c>
      <c r="S25" s="13">
        <f>VLOOKUP($H25,'ค่ากลางกลุ่ม '!$C$2:$Y$22,12,0)</f>
        <v>15.51</v>
      </c>
      <c r="T25" s="10">
        <f>VLOOKUP($H25,'ค่ากลางกลุ่ม '!$C$2:$Y$22,7,0)</f>
        <v>6.1473913043478268</v>
      </c>
      <c r="U25" s="13">
        <f>VLOOKUP($H25,'ค่ากลางกลุ่ม '!$C$2:$Y$22,13,0)</f>
        <v>6.02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1.97</v>
      </c>
      <c r="AB25" s="7">
        <v>0.43</v>
      </c>
      <c r="AC25" s="9">
        <v>189.87</v>
      </c>
      <c r="AD25" s="9">
        <v>87.73</v>
      </c>
      <c r="AE25" s="9">
        <v>59.18</v>
      </c>
      <c r="AF25" s="9">
        <v>146.63999999999999</v>
      </c>
      <c r="AG25" s="9">
        <v>30.23</v>
      </c>
      <c r="AH25" s="10" t="str">
        <f t="shared" si="2"/>
        <v>0</v>
      </c>
      <c r="AI25" s="13" t="str">
        <f t="shared" si="3"/>
        <v>0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2</v>
      </c>
      <c r="AR25" s="26">
        <f t="shared" si="10"/>
        <v>2</v>
      </c>
      <c r="AS25" s="25" t="str">
        <f t="shared" si="11"/>
        <v>C-</v>
      </c>
      <c r="AT25" s="27" t="str">
        <f t="shared" si="11"/>
        <v>C-</v>
      </c>
      <c r="AU25" s="25" t="str">
        <f t="shared" si="12"/>
        <v>2 C-</v>
      </c>
      <c r="AV25" s="27" t="str">
        <f t="shared" si="12"/>
        <v>2 C-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3.62</v>
      </c>
      <c r="J26" s="19">
        <v>3.16</v>
      </c>
      <c r="K26" s="19">
        <v>2.1</v>
      </c>
      <c r="L26" s="19">
        <v>21526620.440000001</v>
      </c>
      <c r="M26" s="19">
        <v>12939320.300000001</v>
      </c>
      <c r="N26" s="23">
        <v>0</v>
      </c>
      <c r="O26" s="18">
        <v>14210716.99</v>
      </c>
      <c r="P26" s="19">
        <v>8831655.1799999997</v>
      </c>
      <c r="Q26" s="28">
        <v>5</v>
      </c>
      <c r="R26" s="10">
        <f>VLOOKUP($H26,'ค่ากลางกลุ่ม '!$C$2:$Y$22,6,0)</f>
        <v>12.318893617021276</v>
      </c>
      <c r="S26" s="13">
        <f>VLOOKUP($H26,'ค่ากลางกลุ่ม '!$C$2:$Y$22,12,0)</f>
        <v>22.88</v>
      </c>
      <c r="T26" s="10">
        <f>VLOOKUP($H26,'ค่ากลางกลุ่ม '!$C$2:$Y$22,7,0)</f>
        <v>11.189914893617022</v>
      </c>
      <c r="U26" s="13">
        <f>VLOOKUP($H26,'ค่ากลางกลุ่ม '!$C$2:$Y$22,13,0)</f>
        <v>16.329999999999998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24.25</v>
      </c>
      <c r="AB26" s="7">
        <v>24.13</v>
      </c>
      <c r="AC26" s="9">
        <v>127.39</v>
      </c>
      <c r="AD26" s="9">
        <v>40.82</v>
      </c>
      <c r="AE26" s="9">
        <v>144.4</v>
      </c>
      <c r="AF26" s="9">
        <v>172.03</v>
      </c>
      <c r="AG26" s="9">
        <v>77.900000000000006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1"/>
        <v>C</v>
      </c>
      <c r="AU26" s="25" t="str">
        <f t="shared" si="12"/>
        <v>0 C</v>
      </c>
      <c r="AV26" s="27" t="str">
        <f t="shared" si="12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3.55</v>
      </c>
      <c r="J27" s="19">
        <v>2.89</v>
      </c>
      <c r="K27" s="19">
        <v>2.52</v>
      </c>
      <c r="L27" s="19">
        <v>45103131.280000001</v>
      </c>
      <c r="M27" s="19">
        <v>3046039.55</v>
      </c>
      <c r="N27" s="23">
        <v>0</v>
      </c>
      <c r="O27" s="18">
        <v>4877260.7300000004</v>
      </c>
      <c r="P27" s="19">
        <v>26958648.59</v>
      </c>
      <c r="Q27" s="28">
        <v>6</v>
      </c>
      <c r="R27" s="10">
        <f>VLOOKUP($H27,'ค่ากลางกลุ่ม '!$C$2:$Y$22,6,0)</f>
        <v>10.179793388429758</v>
      </c>
      <c r="S27" s="13">
        <f>VLOOKUP($H27,'ค่ากลางกลุ่ม '!$C$2:$Y$22,12,0)</f>
        <v>23.77</v>
      </c>
      <c r="T27" s="10">
        <f>VLOOKUP($H27,'ค่ากลางกลุ่ม '!$C$2:$Y$22,7,0)</f>
        <v>8.9996280991735524</v>
      </c>
      <c r="U27" s="13">
        <f>VLOOKUP($H27,'ค่ากลางกลุ่ม '!$C$2:$Y$22,13,0)</f>
        <v>16.13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5.25</v>
      </c>
      <c r="AB27" s="7">
        <v>2.82</v>
      </c>
      <c r="AC27" s="9">
        <v>58.18</v>
      </c>
      <c r="AD27" s="9">
        <v>26.98</v>
      </c>
      <c r="AE27" s="9">
        <v>54.84</v>
      </c>
      <c r="AF27" s="9">
        <v>111.19</v>
      </c>
      <c r="AG27" s="9">
        <v>108.43</v>
      </c>
      <c r="AH27" s="10" t="str">
        <f t="shared" si="2"/>
        <v>0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3</v>
      </c>
      <c r="AR27" s="26">
        <f t="shared" si="10"/>
        <v>3</v>
      </c>
      <c r="AS27" s="25" t="str">
        <f t="shared" si="11"/>
        <v>C</v>
      </c>
      <c r="AT27" s="27" t="str">
        <f t="shared" si="11"/>
        <v>C</v>
      </c>
      <c r="AU27" s="25" t="str">
        <f t="shared" si="12"/>
        <v>0 C</v>
      </c>
      <c r="AV27" s="27" t="str">
        <f t="shared" si="12"/>
        <v>0 C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2.14</v>
      </c>
      <c r="J28" s="19">
        <v>1.97</v>
      </c>
      <c r="K28" s="19">
        <v>1.76</v>
      </c>
      <c r="L28" s="19">
        <v>31928478.140000001</v>
      </c>
      <c r="M28" s="19">
        <v>14373373.26</v>
      </c>
      <c r="N28" s="23">
        <v>0</v>
      </c>
      <c r="O28" s="18">
        <v>14961494.039999999</v>
      </c>
      <c r="P28" s="19">
        <v>21249545.010000002</v>
      </c>
      <c r="Q28" s="28">
        <v>6</v>
      </c>
      <c r="R28" s="10">
        <f>VLOOKUP($H28,'ค่ากลางกลุ่ม '!$C$2:$Y$22,6,0)</f>
        <v>10.179793388429758</v>
      </c>
      <c r="S28" s="13">
        <f>VLOOKUP($H28,'ค่ากลางกลุ่ม '!$C$2:$Y$22,12,0)</f>
        <v>23.77</v>
      </c>
      <c r="T28" s="10">
        <f>VLOOKUP($H28,'ค่ากลางกลุ่ม '!$C$2:$Y$22,7,0)</f>
        <v>8.9996280991735524</v>
      </c>
      <c r="U28" s="13">
        <f>VLOOKUP($H28,'ค่ากลางกลุ่ม '!$C$2:$Y$22,13,0)</f>
        <v>16.13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17.760000000000002</v>
      </c>
      <c r="AB28" s="7">
        <v>16.41</v>
      </c>
      <c r="AC28" s="9">
        <v>303.52</v>
      </c>
      <c r="AD28" s="9">
        <v>21.23</v>
      </c>
      <c r="AE28" s="9">
        <v>84.17</v>
      </c>
      <c r="AF28" s="9">
        <v>181.19</v>
      </c>
      <c r="AG28" s="9">
        <v>83.26</v>
      </c>
      <c r="AH28" s="10" t="str">
        <f t="shared" si="2"/>
        <v>1</v>
      </c>
      <c r="AI28" s="13" t="str">
        <f t="shared" si="3"/>
        <v>0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2</v>
      </c>
      <c r="AS28" s="25" t="str">
        <f t="shared" si="11"/>
        <v>C</v>
      </c>
      <c r="AT28" s="27" t="str">
        <f t="shared" si="11"/>
        <v>C-</v>
      </c>
      <c r="AU28" s="25" t="str">
        <f t="shared" si="12"/>
        <v>0 C</v>
      </c>
      <c r="AV28" s="27" t="str">
        <f t="shared" si="12"/>
        <v>0 C-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2.61</v>
      </c>
      <c r="J29" s="19">
        <v>2.25</v>
      </c>
      <c r="K29" s="19">
        <v>2.0299999999999998</v>
      </c>
      <c r="L29" s="19">
        <v>12025765.119999999</v>
      </c>
      <c r="M29" s="19">
        <v>9365019.2699999996</v>
      </c>
      <c r="N29" s="23">
        <v>0</v>
      </c>
      <c r="O29" s="18">
        <v>9530331.7300000004</v>
      </c>
      <c r="P29" s="19">
        <v>7681944.3600000003</v>
      </c>
      <c r="Q29" s="28">
        <v>2</v>
      </c>
      <c r="R29" s="10">
        <f>VLOOKUP($H29,'ค่ากลางกลุ่ม '!$C$2:$Y$22,6,0)</f>
        <v>19.192888888888888</v>
      </c>
      <c r="S29" s="13">
        <f>VLOOKUP($H29,'ค่ากลางกลุ่ม '!$C$2:$Y$22,12,0)</f>
        <v>26.67</v>
      </c>
      <c r="T29" s="10">
        <f>VLOOKUP($H29,'ค่ากลางกลุ่ม '!$C$2:$Y$22,7,0)</f>
        <v>11.868000000000002</v>
      </c>
      <c r="U29" s="13">
        <f>VLOOKUP($H29,'ค่ากลางกลุ่ม '!$C$2:$Y$22,13,0)</f>
        <v>13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24.97</v>
      </c>
      <c r="AB29" s="7">
        <v>32.090000000000003</v>
      </c>
      <c r="AC29" s="9">
        <v>223.3</v>
      </c>
      <c r="AD29" s="9">
        <v>23.62</v>
      </c>
      <c r="AE29" s="9">
        <v>77.77</v>
      </c>
      <c r="AF29" s="9">
        <v>146</v>
      </c>
      <c r="AG29" s="9">
        <v>99.56</v>
      </c>
      <c r="AH29" s="10" t="str">
        <f t="shared" si="2"/>
        <v>1</v>
      </c>
      <c r="AI29" s="13" t="str">
        <f t="shared" si="3"/>
        <v>0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2</v>
      </c>
      <c r="AS29" s="25" t="str">
        <f t="shared" si="11"/>
        <v>C</v>
      </c>
      <c r="AT29" s="27" t="str">
        <f t="shared" si="11"/>
        <v>C-</v>
      </c>
      <c r="AU29" s="25" t="str">
        <f t="shared" si="12"/>
        <v>0 C</v>
      </c>
      <c r="AV29" s="27" t="str">
        <f t="shared" si="12"/>
        <v>0 C-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2.98</v>
      </c>
      <c r="J30" s="19">
        <v>2.63</v>
      </c>
      <c r="K30" s="19">
        <v>2.31</v>
      </c>
      <c r="L30" s="19">
        <v>14593826.98</v>
      </c>
      <c r="M30" s="19">
        <v>9154211.7599999998</v>
      </c>
      <c r="N30" s="23">
        <v>0</v>
      </c>
      <c r="O30" s="18">
        <v>9684986.1300000008</v>
      </c>
      <c r="P30" s="19">
        <v>9678894.4100000001</v>
      </c>
      <c r="Q30" s="28">
        <v>5</v>
      </c>
      <c r="R30" s="10">
        <f>VLOOKUP($H30,'ค่ากลางกลุ่ม '!$C$2:$Y$22,6,0)</f>
        <v>12.318893617021276</v>
      </c>
      <c r="S30" s="13">
        <f>VLOOKUP($H30,'ค่ากลางกลุ่ม '!$C$2:$Y$22,12,0)</f>
        <v>22.88</v>
      </c>
      <c r="T30" s="10">
        <f>VLOOKUP($H30,'ค่ากลางกลุ่ม '!$C$2:$Y$22,7,0)</f>
        <v>11.189914893617022</v>
      </c>
      <c r="U30" s="13">
        <f>VLOOKUP($H30,'ค่ากลางกลุ่ม '!$C$2:$Y$22,13,0)</f>
        <v>16.329999999999998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19.170000000000002</v>
      </c>
      <c r="AB30" s="7">
        <v>21.51</v>
      </c>
      <c r="AC30" s="9">
        <v>189.08</v>
      </c>
      <c r="AD30" s="9">
        <v>15.21</v>
      </c>
      <c r="AE30" s="9">
        <v>51.5</v>
      </c>
      <c r="AF30" s="9">
        <v>118.3</v>
      </c>
      <c r="AG30" s="9">
        <v>87.29</v>
      </c>
      <c r="AH30" s="10" t="str">
        <f t="shared" si="2"/>
        <v>1</v>
      </c>
      <c r="AI30" s="13" t="str">
        <f t="shared" si="3"/>
        <v>0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1</v>
      </c>
      <c r="AO30" s="20" t="str">
        <f t="shared" si="8"/>
        <v>0</v>
      </c>
      <c r="AP30" s="20" t="str">
        <f t="shared" si="8"/>
        <v>0</v>
      </c>
      <c r="AQ30" s="24">
        <f t="shared" si="9"/>
        <v>4</v>
      </c>
      <c r="AR30" s="26">
        <f t="shared" si="10"/>
        <v>3</v>
      </c>
      <c r="AS30" s="25" t="str">
        <f t="shared" si="11"/>
        <v>B-</v>
      </c>
      <c r="AT30" s="27" t="str">
        <f t="shared" si="11"/>
        <v>C</v>
      </c>
      <c r="AU30" s="25" t="str">
        <f t="shared" si="12"/>
        <v>0 B-</v>
      </c>
      <c r="AV30" s="27" t="str">
        <f t="shared" si="12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4.88</v>
      </c>
      <c r="J31" s="19">
        <v>4.3899999999999997</v>
      </c>
      <c r="K31" s="19">
        <v>3.44</v>
      </c>
      <c r="L31" s="19">
        <v>29237682.059999999</v>
      </c>
      <c r="M31" s="19">
        <v>5673160.2800000003</v>
      </c>
      <c r="N31" s="23">
        <v>0</v>
      </c>
      <c r="O31" s="18">
        <v>6526342</v>
      </c>
      <c r="P31" s="19">
        <v>18362717.260000002</v>
      </c>
      <c r="Q31" s="28">
        <v>5</v>
      </c>
      <c r="R31" s="10">
        <f>VLOOKUP($H31,'ค่ากลางกลุ่ม '!$C$2:$Y$22,6,0)</f>
        <v>12.318893617021276</v>
      </c>
      <c r="S31" s="13">
        <f>VLOOKUP($H31,'ค่ากลางกลุ่ม '!$C$2:$Y$22,12,0)</f>
        <v>22.88</v>
      </c>
      <c r="T31" s="10">
        <f>VLOOKUP($H31,'ค่ากลางกลุ่ม '!$C$2:$Y$22,7,0)</f>
        <v>11.189914893617022</v>
      </c>
      <c r="U31" s="13">
        <f>VLOOKUP($H31,'ค่ากลางกลุ่ม '!$C$2:$Y$22,13,0)</f>
        <v>16.329999999999998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11.23</v>
      </c>
      <c r="AB31" s="7">
        <v>9.73</v>
      </c>
      <c r="AC31" s="9">
        <v>27.61</v>
      </c>
      <c r="AD31" s="9">
        <v>41.42</v>
      </c>
      <c r="AE31" s="9">
        <v>149.38</v>
      </c>
      <c r="AF31" s="9">
        <v>341.56</v>
      </c>
      <c r="AG31" s="9">
        <v>87.53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0 C-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1.5</v>
      </c>
      <c r="J32" s="19">
        <v>1.1499999999999999</v>
      </c>
      <c r="K32" s="19">
        <v>0.64</v>
      </c>
      <c r="L32" s="19">
        <v>25069955.789999999</v>
      </c>
      <c r="M32" s="19">
        <v>6644048.0700000003</v>
      </c>
      <c r="N32" s="23">
        <v>1</v>
      </c>
      <c r="O32" s="18">
        <v>12923835.6</v>
      </c>
      <c r="P32" s="19">
        <v>-17749992.02</v>
      </c>
      <c r="Q32" s="28">
        <v>10</v>
      </c>
      <c r="R32" s="10">
        <f>VLOOKUP($H32,'ค่ากลางกลุ่ม '!$C$2:$Y$22,6,0)</f>
        <v>8.5615873015873056</v>
      </c>
      <c r="S32" s="13">
        <f>VLOOKUP($H32,'ค่ากลางกลุ่ม '!$C$2:$Y$22,12,0)</f>
        <v>20.440000000000001</v>
      </c>
      <c r="T32" s="10">
        <f>VLOOKUP($H32,'ค่ากลางกลุ่ม '!$C$2:$Y$22,7,0)</f>
        <v>5.2685714285714305</v>
      </c>
      <c r="U32" s="13">
        <f>VLOOKUP($H32,'ค่ากลางกลุ่ม '!$C$2:$Y$22,13,0)</f>
        <v>13.36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7.72</v>
      </c>
      <c r="AB32" s="7">
        <v>3.38</v>
      </c>
      <c r="AC32" s="9">
        <v>226.93</v>
      </c>
      <c r="AD32" s="9">
        <v>32.450000000000003</v>
      </c>
      <c r="AE32" s="9">
        <v>133.07</v>
      </c>
      <c r="AF32" s="9">
        <v>129.28</v>
      </c>
      <c r="AG32" s="9">
        <v>121.37</v>
      </c>
      <c r="AH32" s="10" t="str">
        <f t="shared" si="2"/>
        <v>0</v>
      </c>
      <c r="AI32" s="13" t="str">
        <f t="shared" si="3"/>
        <v>0</v>
      </c>
      <c r="AJ32" s="10" t="str">
        <f t="shared" si="4"/>
        <v>0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1</v>
      </c>
      <c r="AR32" s="26">
        <f t="shared" si="10"/>
        <v>1</v>
      </c>
      <c r="AS32" s="25" t="str">
        <f t="shared" si="11"/>
        <v>D</v>
      </c>
      <c r="AT32" s="27" t="str">
        <f t="shared" si="11"/>
        <v>D</v>
      </c>
      <c r="AU32" s="25" t="str">
        <f t="shared" si="12"/>
        <v>1 D</v>
      </c>
      <c r="AV32" s="27" t="str">
        <f t="shared" si="12"/>
        <v>1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1.62</v>
      </c>
      <c r="J33" s="19">
        <v>1.31</v>
      </c>
      <c r="K33" s="19">
        <v>0.94</v>
      </c>
      <c r="L33" s="19">
        <v>9493743.4499999993</v>
      </c>
      <c r="M33" s="19">
        <v>5578770.4299999997</v>
      </c>
      <c r="N33" s="23">
        <v>0</v>
      </c>
      <c r="O33" s="18">
        <v>7022174</v>
      </c>
      <c r="P33" s="19">
        <v>-851124.2</v>
      </c>
      <c r="Q33" s="28">
        <v>5</v>
      </c>
      <c r="R33" s="10">
        <f>VLOOKUP($H33,'ค่ากลางกลุ่ม '!$C$2:$Y$22,6,0)</f>
        <v>12.318893617021276</v>
      </c>
      <c r="S33" s="13">
        <f>VLOOKUP($H33,'ค่ากลางกลุ่ม '!$C$2:$Y$22,12,0)</f>
        <v>22.88</v>
      </c>
      <c r="T33" s="10">
        <f>VLOOKUP($H33,'ค่ากลางกลุ่ม '!$C$2:$Y$22,7,0)</f>
        <v>11.189914893617022</v>
      </c>
      <c r="U33" s="13">
        <f>VLOOKUP($H33,'ค่ากลางกลุ่ม '!$C$2:$Y$22,13,0)</f>
        <v>16.329999999999998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12.42</v>
      </c>
      <c r="AB33" s="7">
        <v>10.88</v>
      </c>
      <c r="AC33" s="9">
        <v>224.12</v>
      </c>
      <c r="AD33" s="9">
        <v>24.4</v>
      </c>
      <c r="AE33" s="9">
        <v>52.42</v>
      </c>
      <c r="AF33" s="9">
        <v>209.43</v>
      </c>
      <c r="AG33" s="9">
        <v>102.18</v>
      </c>
      <c r="AH33" s="10" t="str">
        <f t="shared" si="2"/>
        <v>1</v>
      </c>
      <c r="AI33" s="13" t="str">
        <f t="shared" si="3"/>
        <v>0</v>
      </c>
      <c r="AJ33" s="10" t="str">
        <f t="shared" si="4"/>
        <v>0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3</v>
      </c>
      <c r="AR33" s="26">
        <f t="shared" si="10"/>
        <v>2</v>
      </c>
      <c r="AS33" s="25" t="str">
        <f t="shared" si="11"/>
        <v>C</v>
      </c>
      <c r="AT33" s="27" t="str">
        <f t="shared" si="11"/>
        <v>C-</v>
      </c>
      <c r="AU33" s="25" t="str">
        <f t="shared" si="12"/>
        <v>0 C</v>
      </c>
      <c r="AV33" s="27" t="str">
        <f t="shared" si="12"/>
        <v>0 C-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1.3</v>
      </c>
      <c r="J34" s="19">
        <v>1.1599999999999999</v>
      </c>
      <c r="K34" s="19">
        <v>0.75</v>
      </c>
      <c r="L34" s="19">
        <v>7498773.25</v>
      </c>
      <c r="M34" s="19">
        <v>213942.31</v>
      </c>
      <c r="N34" s="23">
        <v>2</v>
      </c>
      <c r="O34" s="18">
        <v>1648601.24</v>
      </c>
      <c r="P34" s="19">
        <v>-6207963.5499999998</v>
      </c>
      <c r="Q34" s="28">
        <v>5</v>
      </c>
      <c r="R34" s="10">
        <f>VLOOKUP($H34,'ค่ากลางกลุ่ม '!$C$2:$Y$22,6,0)</f>
        <v>12.318893617021276</v>
      </c>
      <c r="S34" s="13">
        <f>VLOOKUP($H34,'ค่ากลางกลุ่ม '!$C$2:$Y$22,12,0)</f>
        <v>22.88</v>
      </c>
      <c r="T34" s="10">
        <f>VLOOKUP($H34,'ค่ากลางกลุ่ม '!$C$2:$Y$22,7,0)</f>
        <v>11.189914893617022</v>
      </c>
      <c r="U34" s="13">
        <f>VLOOKUP($H34,'ค่ากลางกลุ่ม '!$C$2:$Y$22,13,0)</f>
        <v>16.329999999999998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3.45</v>
      </c>
      <c r="AB34" s="7">
        <v>0.4</v>
      </c>
      <c r="AC34" s="9">
        <v>238.92</v>
      </c>
      <c r="AD34" s="9">
        <v>31.79</v>
      </c>
      <c r="AE34" s="9">
        <v>70.319999999999993</v>
      </c>
      <c r="AF34" s="9">
        <v>162.82</v>
      </c>
      <c r="AG34" s="9">
        <v>92.74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2 D</v>
      </c>
      <c r="AV34" s="27" t="str">
        <f t="shared" si="12"/>
        <v>2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3.37</v>
      </c>
      <c r="J35" s="19">
        <v>3.08</v>
      </c>
      <c r="K35" s="19">
        <v>2.56</v>
      </c>
      <c r="L35" s="19">
        <v>45301475.579999998</v>
      </c>
      <c r="M35" s="19">
        <v>11702569.869999999</v>
      </c>
      <c r="N35" s="23">
        <v>0</v>
      </c>
      <c r="O35" s="18">
        <v>13387150.6</v>
      </c>
      <c r="P35" s="19">
        <v>29759336.850000001</v>
      </c>
      <c r="Q35" s="28">
        <v>6</v>
      </c>
      <c r="R35" s="10">
        <f>VLOOKUP($H35,'ค่ากลางกลุ่ม '!$C$2:$Y$22,6,0)</f>
        <v>10.179793388429758</v>
      </c>
      <c r="S35" s="13">
        <f>VLOOKUP($H35,'ค่ากลางกลุ่ม '!$C$2:$Y$22,12,0)</f>
        <v>23.77</v>
      </c>
      <c r="T35" s="10">
        <f>VLOOKUP($H35,'ค่ากลางกลุ่ม '!$C$2:$Y$22,7,0)</f>
        <v>8.9996280991735524</v>
      </c>
      <c r="U35" s="13">
        <f>VLOOKUP($H35,'ค่ากลางกลุ่ม '!$C$2:$Y$22,13,0)</f>
        <v>16.13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17.739999999999998</v>
      </c>
      <c r="AB35" s="7">
        <v>13.38</v>
      </c>
      <c r="AC35" s="9">
        <v>89.61</v>
      </c>
      <c r="AD35" s="9">
        <v>30.12</v>
      </c>
      <c r="AE35" s="9">
        <v>67.05</v>
      </c>
      <c r="AF35" s="9">
        <v>156.08000000000001</v>
      </c>
      <c r="AG35" s="9">
        <v>84.32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0</v>
      </c>
      <c r="AO35" s="20" t="str">
        <f t="shared" si="8"/>
        <v>0</v>
      </c>
      <c r="AP35" s="20" t="str">
        <f t="shared" si="8"/>
        <v>0</v>
      </c>
      <c r="AQ35" s="24">
        <f t="shared" si="9"/>
        <v>4</v>
      </c>
      <c r="AR35" s="26">
        <f t="shared" si="10"/>
        <v>2</v>
      </c>
      <c r="AS35" s="25" t="str">
        <f t="shared" si="11"/>
        <v>B-</v>
      </c>
      <c r="AT35" s="27" t="str">
        <f t="shared" si="11"/>
        <v>C-</v>
      </c>
      <c r="AU35" s="25" t="str">
        <f t="shared" si="12"/>
        <v>0 B-</v>
      </c>
      <c r="AV35" s="27" t="str">
        <f t="shared" si="12"/>
        <v>0 C-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1.24</v>
      </c>
      <c r="J36" s="19">
        <v>1.05</v>
      </c>
      <c r="K36" s="19">
        <v>0.69</v>
      </c>
      <c r="L36" s="19">
        <v>9289818.5</v>
      </c>
      <c r="M36" s="19">
        <v>662695.04</v>
      </c>
      <c r="N36" s="23">
        <v>2</v>
      </c>
      <c r="O36" s="18">
        <v>4872160.7</v>
      </c>
      <c r="P36" s="19">
        <v>-11870023.92</v>
      </c>
      <c r="Q36" s="28">
        <v>12</v>
      </c>
      <c r="R36" s="10">
        <f>VLOOKUP($H36,'ค่ากลางกลุ่ม '!$C$2:$Y$22,6,0)</f>
        <v>9.9727586206896603</v>
      </c>
      <c r="S36" s="13">
        <f>VLOOKUP($H36,'ค่ากลางกลุ่ม '!$C$2:$Y$22,12,0)</f>
        <v>19</v>
      </c>
      <c r="T36" s="10">
        <f>VLOOKUP($H36,'ค่ากลางกลุ่ม '!$C$2:$Y$22,7,0)</f>
        <v>8.2255172413793112</v>
      </c>
      <c r="U36" s="13">
        <f>VLOOKUP($H36,'ค่ากลางกลุ่ม '!$C$2:$Y$22,13,0)</f>
        <v>9.7100000000000009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4.59</v>
      </c>
      <c r="AB36" s="7">
        <v>0.63</v>
      </c>
      <c r="AC36" s="9">
        <v>205.9</v>
      </c>
      <c r="AD36" s="9">
        <v>46.51</v>
      </c>
      <c r="AE36" s="9">
        <v>63.26</v>
      </c>
      <c r="AF36" s="9">
        <v>115.28</v>
      </c>
      <c r="AG36" s="9">
        <v>60.74</v>
      </c>
      <c r="AH36" s="10" t="str">
        <f t="shared" si="2"/>
        <v>0</v>
      </c>
      <c r="AI36" s="13" t="str">
        <f t="shared" si="3"/>
        <v>0</v>
      </c>
      <c r="AJ36" s="10" t="str">
        <f t="shared" si="4"/>
        <v>0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0</v>
      </c>
      <c r="AQ36" s="24">
        <f t="shared" si="9"/>
        <v>1</v>
      </c>
      <c r="AR36" s="26">
        <f t="shared" si="10"/>
        <v>1</v>
      </c>
      <c r="AS36" s="25" t="str">
        <f t="shared" si="11"/>
        <v>D</v>
      </c>
      <c r="AT36" s="27" t="str">
        <f t="shared" si="11"/>
        <v>D</v>
      </c>
      <c r="AU36" s="25" t="str">
        <f t="shared" si="12"/>
        <v>2 D</v>
      </c>
      <c r="AV36" s="27" t="str">
        <f t="shared" si="12"/>
        <v>2 D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6.67</v>
      </c>
      <c r="J37" s="19">
        <v>6.4</v>
      </c>
      <c r="K37" s="19">
        <v>5.6</v>
      </c>
      <c r="L37" s="19">
        <v>67546342.209999993</v>
      </c>
      <c r="M37" s="19">
        <v>12155554.609999999</v>
      </c>
      <c r="N37" s="23">
        <v>0</v>
      </c>
      <c r="O37" s="18">
        <v>14064870.460000001</v>
      </c>
      <c r="P37" s="19">
        <v>53974628.159999996</v>
      </c>
      <c r="Q37" s="28">
        <v>6</v>
      </c>
      <c r="R37" s="10">
        <f>VLOOKUP($H37,'ค่ากลางกลุ่ม '!$C$2:$Y$22,6,0)</f>
        <v>10.179793388429758</v>
      </c>
      <c r="S37" s="13">
        <f>VLOOKUP($H37,'ค่ากลางกลุ่ม '!$C$2:$Y$22,12,0)</f>
        <v>23.77</v>
      </c>
      <c r="T37" s="10">
        <f>VLOOKUP($H37,'ค่ากลางกลุ่ม '!$C$2:$Y$22,7,0)</f>
        <v>8.9996280991735524</v>
      </c>
      <c r="U37" s="13">
        <f>VLOOKUP($H37,'ค่ากลางกลุ่ม '!$C$2:$Y$22,13,0)</f>
        <v>16.13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22.39</v>
      </c>
      <c r="AB37" s="7">
        <v>10.88</v>
      </c>
      <c r="AC37" s="9">
        <v>136.76</v>
      </c>
      <c r="AD37" s="9">
        <v>41.97</v>
      </c>
      <c r="AE37" s="9">
        <v>101.87</v>
      </c>
      <c r="AF37" s="9">
        <v>200.7</v>
      </c>
      <c r="AG37" s="9">
        <v>69.069999999999993</v>
      </c>
      <c r="AH37" s="10" t="str">
        <f t="shared" si="2"/>
        <v>1</v>
      </c>
      <c r="AI37" s="13" t="str">
        <f t="shared" si="3"/>
        <v>0</v>
      </c>
      <c r="AJ37" s="10" t="str">
        <f t="shared" si="4"/>
        <v>1</v>
      </c>
      <c r="AK37" s="13" t="str">
        <f t="shared" si="5"/>
        <v>0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3</v>
      </c>
      <c r="AR37" s="26">
        <f t="shared" si="10"/>
        <v>1</v>
      </c>
      <c r="AS37" s="25" t="str">
        <f t="shared" si="11"/>
        <v>C</v>
      </c>
      <c r="AT37" s="27" t="str">
        <f t="shared" si="11"/>
        <v>D</v>
      </c>
      <c r="AU37" s="25" t="str">
        <f t="shared" si="12"/>
        <v>0 C</v>
      </c>
      <c r="AV37" s="27" t="str">
        <f t="shared" si="12"/>
        <v>0 D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2.06</v>
      </c>
      <c r="J38" s="19">
        <v>1.76</v>
      </c>
      <c r="K38" s="19">
        <v>1.01</v>
      </c>
      <c r="L38" s="19">
        <v>11570025.949999999</v>
      </c>
      <c r="M38" s="19">
        <v>5030972.9400000004</v>
      </c>
      <c r="N38" s="23">
        <v>0</v>
      </c>
      <c r="O38" s="18">
        <v>7513151.9299999997</v>
      </c>
      <c r="P38" s="19">
        <v>122575.02</v>
      </c>
      <c r="Q38" s="28">
        <v>3</v>
      </c>
      <c r="R38" s="10">
        <f>VLOOKUP($H38,'ค่ากลางกลุ่ม '!$C$2:$Y$22,6,0)</f>
        <v>18.486842105263158</v>
      </c>
      <c r="S38" s="13">
        <f>VLOOKUP($H38,'ค่ากลางกลุ่ม '!$C$2:$Y$22,12,0)</f>
        <v>34.200000000000003</v>
      </c>
      <c r="T38" s="10">
        <f>VLOOKUP($H38,'ค่ากลางกลุ่ม '!$C$2:$Y$22,7,0)</f>
        <v>8.4305263157894732</v>
      </c>
      <c r="U38" s="13">
        <f>VLOOKUP($H38,'ค่ากลางกลุ่ม '!$C$2:$Y$22,13,0)</f>
        <v>14.82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17.93</v>
      </c>
      <c r="AB38" s="7">
        <v>6.59</v>
      </c>
      <c r="AC38" s="9">
        <v>206.88</v>
      </c>
      <c r="AD38" s="9">
        <v>52.09</v>
      </c>
      <c r="AE38" s="9">
        <v>155.09</v>
      </c>
      <c r="AF38" s="9">
        <v>136.36000000000001</v>
      </c>
      <c r="AG38" s="9">
        <v>84.23</v>
      </c>
      <c r="AH38" s="10" t="str">
        <f t="shared" si="2"/>
        <v>0</v>
      </c>
      <c r="AI38" s="13" t="str">
        <f t="shared" si="3"/>
        <v>0</v>
      </c>
      <c r="AJ38" s="10" t="str">
        <f t="shared" si="4"/>
        <v>0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1</v>
      </c>
      <c r="AR38" s="26">
        <f t="shared" si="10"/>
        <v>1</v>
      </c>
      <c r="AS38" s="25" t="str">
        <f t="shared" si="11"/>
        <v>D</v>
      </c>
      <c r="AT38" s="27" t="str">
        <f t="shared" si="11"/>
        <v>D</v>
      </c>
      <c r="AU38" s="25" t="str">
        <f t="shared" si="12"/>
        <v>0 D</v>
      </c>
      <c r="AV38" s="27" t="str">
        <f t="shared" si="12"/>
        <v>0 D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1.36</v>
      </c>
      <c r="J39" s="19">
        <v>1.04</v>
      </c>
      <c r="K39" s="19">
        <v>0.44</v>
      </c>
      <c r="L39" s="19">
        <v>208457991.68000001</v>
      </c>
      <c r="M39" s="19">
        <v>108012063.73</v>
      </c>
      <c r="N39" s="23">
        <v>2</v>
      </c>
      <c r="O39" s="18">
        <v>200833656.40000001</v>
      </c>
      <c r="P39" s="19">
        <v>-327203530.14999998</v>
      </c>
      <c r="Q39" s="28">
        <v>19</v>
      </c>
      <c r="R39" s="10">
        <f>VLOOKUP($H39,'ค่ากลางกลุ่ม '!$C$2:$Y$22,6,0)</f>
        <v>8.2693333333333321</v>
      </c>
      <c r="S39" s="13">
        <f>VLOOKUP($H39,'ค่ากลางกลุ่ม '!$C$2:$Y$22,12,0)</f>
        <v>13.44</v>
      </c>
      <c r="T39" s="10">
        <f>VLOOKUP($H39,'ค่ากลางกลุ่ม '!$C$2:$Y$22,7,0)</f>
        <v>5.2166666666666668</v>
      </c>
      <c r="U39" s="13">
        <f>VLOOKUP($H39,'ค่ากลางกลุ่ม '!$C$2:$Y$22,13,0)</f>
        <v>6.01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15.07</v>
      </c>
      <c r="AB39" s="7">
        <v>5.25</v>
      </c>
      <c r="AC39" s="9">
        <v>184.44</v>
      </c>
      <c r="AD39" s="9">
        <v>67.72</v>
      </c>
      <c r="AE39" s="9">
        <v>65.31</v>
      </c>
      <c r="AF39" s="9">
        <v>119.56</v>
      </c>
      <c r="AG39" s="9">
        <v>87.29</v>
      </c>
      <c r="AH39" s="10" t="str">
        <f t="shared" si="2"/>
        <v>1</v>
      </c>
      <c r="AI39" s="13" t="str">
        <f t="shared" si="3"/>
        <v>1</v>
      </c>
      <c r="AJ39" s="10" t="str">
        <f t="shared" si="4"/>
        <v>1</v>
      </c>
      <c r="AK39" s="13" t="str">
        <f t="shared" si="5"/>
        <v>0</v>
      </c>
      <c r="AL39" s="97">
        <f t="shared" si="6"/>
        <v>0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2</v>
      </c>
      <c r="AR39" s="26">
        <f t="shared" si="10"/>
        <v>1</v>
      </c>
      <c r="AS39" s="25" t="str">
        <f t="shared" si="11"/>
        <v>C-</v>
      </c>
      <c r="AT39" s="27" t="str">
        <f t="shared" si="11"/>
        <v>D</v>
      </c>
      <c r="AU39" s="25" t="str">
        <f t="shared" si="12"/>
        <v>2 C-</v>
      </c>
      <c r="AV39" s="27" t="str">
        <f t="shared" si="12"/>
        <v>2 D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2.12</v>
      </c>
      <c r="J40" s="19">
        <v>1.78</v>
      </c>
      <c r="K40" s="19">
        <v>1.47</v>
      </c>
      <c r="L40" s="19">
        <v>17154582.890000001</v>
      </c>
      <c r="M40" s="19">
        <v>7262332.0599999996</v>
      </c>
      <c r="N40" s="23">
        <v>0</v>
      </c>
      <c r="O40" s="18">
        <v>10752694.67</v>
      </c>
      <c r="P40" s="19">
        <v>6987741.46</v>
      </c>
      <c r="Q40" s="28">
        <v>6</v>
      </c>
      <c r="R40" s="10">
        <f>VLOOKUP($H40,'ค่ากลางกลุ่ม '!$C$2:$Y$22,6,0)</f>
        <v>10.179793388429758</v>
      </c>
      <c r="S40" s="13">
        <f>VLOOKUP($H40,'ค่ากลางกลุ่ม '!$C$2:$Y$22,12,0)</f>
        <v>23.77</v>
      </c>
      <c r="T40" s="10">
        <f>VLOOKUP($H40,'ค่ากลางกลุ่ม '!$C$2:$Y$22,7,0)</f>
        <v>8.9996280991735524</v>
      </c>
      <c r="U40" s="13">
        <f>VLOOKUP($H40,'ค่ากลางกลุ่ม '!$C$2:$Y$22,13,0)</f>
        <v>16.13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16.43</v>
      </c>
      <c r="AB40" s="7">
        <v>11.21</v>
      </c>
      <c r="AC40" s="9">
        <v>199.57</v>
      </c>
      <c r="AD40" s="9">
        <v>45.69</v>
      </c>
      <c r="AE40" s="9">
        <v>142.05000000000001</v>
      </c>
      <c r="AF40" s="9">
        <v>198.38</v>
      </c>
      <c r="AG40" s="9">
        <v>110.01</v>
      </c>
      <c r="AH40" s="10" t="str">
        <f t="shared" si="2"/>
        <v>1</v>
      </c>
      <c r="AI40" s="13" t="str">
        <f t="shared" si="3"/>
        <v>0</v>
      </c>
      <c r="AJ40" s="10" t="str">
        <f t="shared" si="4"/>
        <v>1</v>
      </c>
      <c r="AK40" s="13" t="str">
        <f t="shared" si="5"/>
        <v>0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1</v>
      </c>
      <c r="AS40" s="25" t="str">
        <f t="shared" si="11"/>
        <v>C</v>
      </c>
      <c r="AT40" s="27" t="str">
        <f t="shared" si="11"/>
        <v>D</v>
      </c>
      <c r="AU40" s="25" t="str">
        <f t="shared" si="12"/>
        <v>0 C</v>
      </c>
      <c r="AV40" s="27" t="str">
        <f t="shared" si="12"/>
        <v>0 D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2.15</v>
      </c>
      <c r="J41" s="19">
        <v>1.98</v>
      </c>
      <c r="K41" s="19">
        <v>1.81</v>
      </c>
      <c r="L41" s="19">
        <v>21512878.75</v>
      </c>
      <c r="M41" s="19">
        <v>3284859.2</v>
      </c>
      <c r="N41" s="23">
        <v>0</v>
      </c>
      <c r="O41" s="18">
        <v>4204420.66</v>
      </c>
      <c r="P41" s="19">
        <v>14993071.529999999</v>
      </c>
      <c r="Q41" s="28">
        <v>5</v>
      </c>
      <c r="R41" s="10">
        <f>VLOOKUP($H41,'ค่ากลางกลุ่ม '!$C$2:$Y$22,6,0)</f>
        <v>12.318893617021276</v>
      </c>
      <c r="S41" s="13">
        <f>VLOOKUP($H41,'ค่ากลางกลุ่ม '!$C$2:$Y$22,12,0)</f>
        <v>22.88</v>
      </c>
      <c r="T41" s="10">
        <f>VLOOKUP($H41,'ค่ากลางกลุ่ม '!$C$2:$Y$22,7,0)</f>
        <v>11.189914893617022</v>
      </c>
      <c r="U41" s="13">
        <f>VLOOKUP($H41,'ค่ากลางกลุ่ม '!$C$2:$Y$22,13,0)</f>
        <v>16.329999999999998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9.32</v>
      </c>
      <c r="AB41" s="7">
        <v>5.53</v>
      </c>
      <c r="AC41" s="9">
        <v>289.82</v>
      </c>
      <c r="AD41" s="9">
        <v>33.15</v>
      </c>
      <c r="AE41" s="9">
        <v>55</v>
      </c>
      <c r="AF41" s="9">
        <v>106.48</v>
      </c>
      <c r="AG41" s="9">
        <v>67.02</v>
      </c>
      <c r="AH41" s="10" t="str">
        <f t="shared" si="2"/>
        <v>0</v>
      </c>
      <c r="AI41" s="13" t="str">
        <f t="shared" si="3"/>
        <v>0</v>
      </c>
      <c r="AJ41" s="10" t="str">
        <f t="shared" si="4"/>
        <v>0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0</v>
      </c>
      <c r="AQ41" s="24">
        <f t="shared" si="9"/>
        <v>2</v>
      </c>
      <c r="AR41" s="26">
        <f t="shared" si="10"/>
        <v>2</v>
      </c>
      <c r="AS41" s="25" t="str">
        <f t="shared" si="11"/>
        <v>C-</v>
      </c>
      <c r="AT41" s="27" t="str">
        <f t="shared" si="11"/>
        <v>C-</v>
      </c>
      <c r="AU41" s="25" t="str">
        <f t="shared" si="12"/>
        <v>0 C-</v>
      </c>
      <c r="AV41" s="27" t="str">
        <f t="shared" si="12"/>
        <v>0 C-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1.31</v>
      </c>
      <c r="J42" s="19">
        <v>0.96</v>
      </c>
      <c r="K42" s="19">
        <v>0.56999999999999995</v>
      </c>
      <c r="L42" s="19">
        <v>21795251.649999999</v>
      </c>
      <c r="M42" s="19">
        <v>16879296.789999999</v>
      </c>
      <c r="N42" s="23">
        <v>3</v>
      </c>
      <c r="O42" s="18">
        <v>17790857.030000001</v>
      </c>
      <c r="P42" s="19">
        <v>-29573949.280000001</v>
      </c>
      <c r="Q42" s="28">
        <v>6</v>
      </c>
      <c r="R42" s="10">
        <f>VLOOKUP($H42,'ค่ากลางกลุ่ม '!$C$2:$Y$22,6,0)</f>
        <v>10.179793388429758</v>
      </c>
      <c r="S42" s="13">
        <f>VLOOKUP($H42,'ค่ากลางกลุ่ม '!$C$2:$Y$22,12,0)</f>
        <v>23.77</v>
      </c>
      <c r="T42" s="10">
        <f>VLOOKUP($H42,'ค่ากลางกลุ่ม '!$C$2:$Y$22,7,0)</f>
        <v>8.9996280991735524</v>
      </c>
      <c r="U42" s="13">
        <f>VLOOKUP($H42,'ค่ากลางกลุ่ม '!$C$2:$Y$22,13,0)</f>
        <v>16.13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14.8</v>
      </c>
      <c r="AB42" s="7">
        <v>11.82</v>
      </c>
      <c r="AC42" s="9">
        <v>400.47</v>
      </c>
      <c r="AD42" s="9">
        <v>47.35</v>
      </c>
      <c r="AE42" s="9">
        <v>102.1</v>
      </c>
      <c r="AF42" s="9">
        <v>130.04</v>
      </c>
      <c r="AG42" s="9">
        <v>197.35</v>
      </c>
      <c r="AH42" s="10" t="str">
        <f t="shared" si="2"/>
        <v>1</v>
      </c>
      <c r="AI42" s="13" t="str">
        <f t="shared" si="3"/>
        <v>0</v>
      </c>
      <c r="AJ42" s="10" t="str">
        <f t="shared" si="4"/>
        <v>1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3</v>
      </c>
      <c r="AR42" s="26">
        <f t="shared" si="10"/>
        <v>1</v>
      </c>
      <c r="AS42" s="25" t="str">
        <f t="shared" si="11"/>
        <v>C</v>
      </c>
      <c r="AT42" s="27" t="str">
        <f t="shared" si="11"/>
        <v>D</v>
      </c>
      <c r="AU42" s="25" t="str">
        <f t="shared" si="12"/>
        <v>3 C</v>
      </c>
      <c r="AV42" s="27" t="str">
        <f t="shared" si="12"/>
        <v>3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1.24</v>
      </c>
      <c r="J43" s="19">
        <v>1</v>
      </c>
      <c r="K43" s="19">
        <v>0.66</v>
      </c>
      <c r="L43" s="19">
        <v>6572576.1100000003</v>
      </c>
      <c r="M43" s="19">
        <v>9452750.9800000004</v>
      </c>
      <c r="N43" s="23">
        <v>2</v>
      </c>
      <c r="O43" s="18">
        <v>11662095.890000001</v>
      </c>
      <c r="P43" s="19">
        <v>-9628227.6600000001</v>
      </c>
      <c r="Q43" s="28">
        <v>9</v>
      </c>
      <c r="R43" s="10">
        <f>VLOOKUP($H43,'ค่ากลางกลุ่ม '!$C$2:$Y$22,6,0)</f>
        <v>16.239666666666661</v>
      </c>
      <c r="S43" s="13">
        <f>VLOOKUP($H43,'ค่ากลางกลุ่ม '!$C$2:$Y$22,12,0)</f>
        <v>20.89</v>
      </c>
      <c r="T43" s="10">
        <f>VLOOKUP($H43,'ค่ากลางกลุ่ม '!$C$2:$Y$22,7,0)</f>
        <v>8.1736666666666657</v>
      </c>
      <c r="U43" s="13">
        <f>VLOOKUP($H43,'ค่ากลางกลุ่ม '!$C$2:$Y$22,13,0)</f>
        <v>12.54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11.48</v>
      </c>
      <c r="AB43" s="7">
        <v>10.02</v>
      </c>
      <c r="AC43" s="9">
        <v>190.4</v>
      </c>
      <c r="AD43" s="9">
        <v>37.42</v>
      </c>
      <c r="AE43" s="9">
        <v>56.41</v>
      </c>
      <c r="AF43" s="9">
        <v>190.42</v>
      </c>
      <c r="AG43" s="9">
        <v>55.5</v>
      </c>
      <c r="AH43" s="10" t="str">
        <f t="shared" si="2"/>
        <v>0</v>
      </c>
      <c r="AI43" s="13" t="str">
        <f t="shared" si="3"/>
        <v>0</v>
      </c>
      <c r="AJ43" s="10" t="str">
        <f t="shared" si="4"/>
        <v>1</v>
      </c>
      <c r="AK43" s="13" t="str">
        <f t="shared" si="5"/>
        <v>0</v>
      </c>
      <c r="AL43" s="97">
        <f t="shared" si="6"/>
        <v>0</v>
      </c>
      <c r="AM43" s="20" t="str">
        <f t="shared" si="7"/>
        <v>1</v>
      </c>
      <c r="AN43" s="20" t="str">
        <f t="shared" si="8"/>
        <v>1</v>
      </c>
      <c r="AO43" s="20" t="str">
        <f t="shared" si="8"/>
        <v>0</v>
      </c>
      <c r="AP43" s="20" t="str">
        <f t="shared" si="8"/>
        <v>1</v>
      </c>
      <c r="AQ43" s="24">
        <f t="shared" si="9"/>
        <v>4</v>
      </c>
      <c r="AR43" s="26">
        <f t="shared" si="10"/>
        <v>3</v>
      </c>
      <c r="AS43" s="25" t="str">
        <f t="shared" si="11"/>
        <v>B-</v>
      </c>
      <c r="AT43" s="27" t="str">
        <f t="shared" si="11"/>
        <v>C</v>
      </c>
      <c r="AU43" s="25" t="str">
        <f t="shared" si="12"/>
        <v>2 B-</v>
      </c>
      <c r="AV43" s="27" t="str">
        <f t="shared" si="12"/>
        <v>2 C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1.42</v>
      </c>
      <c r="J44" s="19">
        <v>1.18</v>
      </c>
      <c r="K44" s="19">
        <v>0.98</v>
      </c>
      <c r="L44" s="19">
        <v>8700762.9900000002</v>
      </c>
      <c r="M44" s="19">
        <v>8679069.5899999999</v>
      </c>
      <c r="N44" s="23">
        <v>1</v>
      </c>
      <c r="O44" s="18">
        <v>9372113.1699999999</v>
      </c>
      <c r="P44" s="19">
        <v>-520645.38</v>
      </c>
      <c r="Q44" s="28">
        <v>6</v>
      </c>
      <c r="R44" s="10">
        <f>VLOOKUP($H44,'ค่ากลางกลุ่ม '!$C$2:$Y$22,6,0)</f>
        <v>10.179793388429758</v>
      </c>
      <c r="S44" s="13">
        <f>VLOOKUP($H44,'ค่ากลางกลุ่ม '!$C$2:$Y$22,12,0)</f>
        <v>23.77</v>
      </c>
      <c r="T44" s="10">
        <f>VLOOKUP($H44,'ค่ากลางกลุ่ม '!$C$2:$Y$22,7,0)</f>
        <v>8.9996280991735524</v>
      </c>
      <c r="U44" s="13">
        <f>VLOOKUP($H44,'ค่ากลางกลุ่ม '!$C$2:$Y$22,13,0)</f>
        <v>16.13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14.49</v>
      </c>
      <c r="AB44" s="7">
        <v>12.58</v>
      </c>
      <c r="AC44" s="9">
        <v>231.49</v>
      </c>
      <c r="AD44" s="9">
        <v>23.43</v>
      </c>
      <c r="AE44" s="9">
        <v>52.7</v>
      </c>
      <c r="AF44" s="9">
        <v>174.73</v>
      </c>
      <c r="AG44" s="9">
        <v>80.66</v>
      </c>
      <c r="AH44" s="10" t="str">
        <f t="shared" si="2"/>
        <v>1</v>
      </c>
      <c r="AI44" s="13" t="str">
        <f t="shared" si="3"/>
        <v>0</v>
      </c>
      <c r="AJ44" s="10" t="str">
        <f t="shared" si="4"/>
        <v>1</v>
      </c>
      <c r="AK44" s="13" t="str">
        <f t="shared" si="5"/>
        <v>0</v>
      </c>
      <c r="AL44" s="97">
        <f t="shared" si="6"/>
        <v>0</v>
      </c>
      <c r="AM44" s="20" t="str">
        <f t="shared" si="7"/>
        <v>1</v>
      </c>
      <c r="AN44" s="20" t="str">
        <f t="shared" si="8"/>
        <v>1</v>
      </c>
      <c r="AO44" s="20" t="str">
        <f t="shared" si="8"/>
        <v>0</v>
      </c>
      <c r="AP44" s="20" t="str">
        <f t="shared" si="8"/>
        <v>0</v>
      </c>
      <c r="AQ44" s="24">
        <f t="shared" si="9"/>
        <v>4</v>
      </c>
      <c r="AR44" s="26">
        <f t="shared" si="10"/>
        <v>2</v>
      </c>
      <c r="AS44" s="25" t="str">
        <f t="shared" si="11"/>
        <v>B-</v>
      </c>
      <c r="AT44" s="27" t="str">
        <f t="shared" si="11"/>
        <v>C-</v>
      </c>
      <c r="AU44" s="25" t="str">
        <f t="shared" si="12"/>
        <v>1 B-</v>
      </c>
      <c r="AV44" s="27" t="str">
        <f t="shared" si="12"/>
        <v>1 C-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1.81</v>
      </c>
      <c r="J45" s="19">
        <v>1.69</v>
      </c>
      <c r="K45" s="19">
        <v>1.56</v>
      </c>
      <c r="L45" s="19">
        <v>8147742.7199999997</v>
      </c>
      <c r="M45" s="19">
        <v>3955791.29</v>
      </c>
      <c r="N45" s="23">
        <v>0</v>
      </c>
      <c r="O45" s="18">
        <v>3885384.88</v>
      </c>
      <c r="P45" s="19">
        <v>5516377.75</v>
      </c>
      <c r="Q45" s="28">
        <v>2</v>
      </c>
      <c r="R45" s="10">
        <f>VLOOKUP($H45,'ค่ากลางกลุ่ม '!$C$2:$Y$22,6,0)</f>
        <v>19.192888888888888</v>
      </c>
      <c r="S45" s="13">
        <f>VLOOKUP($H45,'ค่ากลางกลุ่ม '!$C$2:$Y$22,12,0)</f>
        <v>26.67</v>
      </c>
      <c r="T45" s="10">
        <f>VLOOKUP($H45,'ค่ากลางกลุ่ม '!$C$2:$Y$22,7,0)</f>
        <v>11.868000000000002</v>
      </c>
      <c r="U45" s="13">
        <f>VLOOKUP($H45,'ค่ากลางกลุ่ม '!$C$2:$Y$22,13,0)</f>
        <v>13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12.82</v>
      </c>
      <c r="AB45" s="7">
        <v>10.9</v>
      </c>
      <c r="AC45" s="9">
        <v>304.14</v>
      </c>
      <c r="AD45" s="9">
        <v>47.97</v>
      </c>
      <c r="AE45" s="9">
        <v>105.15</v>
      </c>
      <c r="AF45" s="9">
        <v>130.41</v>
      </c>
      <c r="AG45" s="9">
        <v>59.13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1</v>
      </c>
      <c r="AQ45" s="24">
        <f t="shared" si="9"/>
        <v>2</v>
      </c>
      <c r="AR45" s="26">
        <f t="shared" si="10"/>
        <v>2</v>
      </c>
      <c r="AS45" s="25" t="str">
        <f t="shared" si="11"/>
        <v>C-</v>
      </c>
      <c r="AT45" s="27" t="str">
        <f t="shared" si="11"/>
        <v>C-</v>
      </c>
      <c r="AU45" s="25" t="str">
        <f t="shared" si="12"/>
        <v>0 C-</v>
      </c>
      <c r="AV45" s="27" t="str">
        <f t="shared" si="12"/>
        <v>0 C-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1.48</v>
      </c>
      <c r="J46" s="19">
        <v>1.2</v>
      </c>
      <c r="K46" s="19">
        <v>0.7</v>
      </c>
      <c r="L46" s="19">
        <v>34040472.399999999</v>
      </c>
      <c r="M46" s="19">
        <v>25598532.829999998</v>
      </c>
      <c r="N46" s="23">
        <v>2</v>
      </c>
      <c r="O46" s="18">
        <v>17023888.219999999</v>
      </c>
      <c r="P46" s="19">
        <v>-22444609.390000001</v>
      </c>
      <c r="Q46" s="28">
        <v>14</v>
      </c>
      <c r="R46" s="10">
        <f>VLOOKUP($H46,'ค่ากลางกลุ่ม '!$C$2:$Y$22,6,0)</f>
        <v>10.145999999999999</v>
      </c>
      <c r="S46" s="13">
        <f>VLOOKUP($H46,'ค่ากลางกลุ่ม '!$C$2:$Y$22,12,0)</f>
        <v>18.920000000000002</v>
      </c>
      <c r="T46" s="10">
        <f>VLOOKUP($H46,'ค่ากลางกลุ่ม '!$C$2:$Y$22,7,0)</f>
        <v>7.8409999999999993</v>
      </c>
      <c r="U46" s="13">
        <f>VLOOKUP($H46,'ค่ากลางกลุ่ม '!$C$2:$Y$22,13,0)</f>
        <v>6.88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7.17</v>
      </c>
      <c r="AB46" s="7">
        <v>7.1</v>
      </c>
      <c r="AC46" s="9">
        <v>95.31</v>
      </c>
      <c r="AD46" s="9">
        <v>34.15</v>
      </c>
      <c r="AE46" s="9">
        <v>59.1</v>
      </c>
      <c r="AF46" s="9">
        <v>223.44</v>
      </c>
      <c r="AG46" s="9">
        <v>70.8</v>
      </c>
      <c r="AH46" s="10" t="str">
        <f t="shared" si="2"/>
        <v>0</v>
      </c>
      <c r="AI46" s="13" t="str">
        <f t="shared" si="3"/>
        <v>0</v>
      </c>
      <c r="AJ46" s="10" t="str">
        <f t="shared" si="4"/>
        <v>0</v>
      </c>
      <c r="AK46" s="13" t="str">
        <f t="shared" si="5"/>
        <v>1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0</v>
      </c>
      <c r="AQ46" s="24">
        <f t="shared" si="9"/>
        <v>3</v>
      </c>
      <c r="AR46" s="26">
        <f t="shared" si="10"/>
        <v>4</v>
      </c>
      <c r="AS46" s="25" t="str">
        <f t="shared" si="11"/>
        <v>C</v>
      </c>
      <c r="AT46" s="27" t="str">
        <f t="shared" si="11"/>
        <v>B-</v>
      </c>
      <c r="AU46" s="25" t="str">
        <f t="shared" si="12"/>
        <v>2 C</v>
      </c>
      <c r="AV46" s="27" t="str">
        <f t="shared" si="12"/>
        <v>2 B-</v>
      </c>
      <c r="AW46" s="21" t="str">
        <f t="shared" si="13"/>
        <v>ไม่ผ่าน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2.38</v>
      </c>
      <c r="J47" s="19">
        <v>2.38</v>
      </c>
      <c r="K47" s="19">
        <v>1.99</v>
      </c>
      <c r="L47" s="19">
        <v>20167630.43</v>
      </c>
      <c r="M47" s="19">
        <v>6232103.71</v>
      </c>
      <c r="N47" s="23">
        <v>0</v>
      </c>
      <c r="O47" s="18">
        <v>8303747.8200000003</v>
      </c>
      <c r="P47" s="19">
        <v>11131566.140000001</v>
      </c>
      <c r="Q47" s="28">
        <v>6</v>
      </c>
      <c r="R47" s="10">
        <f>VLOOKUP($H47,'ค่ากลางกลุ่ม '!$C$2:$Y$22,6,0)</f>
        <v>10.179793388429758</v>
      </c>
      <c r="S47" s="13">
        <f>VLOOKUP($H47,'ค่ากลางกลุ่ม '!$C$2:$Y$22,12,0)</f>
        <v>23.77</v>
      </c>
      <c r="T47" s="10">
        <f>VLOOKUP($H47,'ค่ากลางกลุ่ม '!$C$2:$Y$22,7,0)</f>
        <v>8.9996280991735524</v>
      </c>
      <c r="U47" s="13">
        <f>VLOOKUP($H47,'ค่ากลางกลุ่ม '!$C$2:$Y$22,13,0)</f>
        <v>16.13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13.37</v>
      </c>
      <c r="AB47" s="7">
        <v>10.17</v>
      </c>
      <c r="AC47" s="9">
        <v>113.18</v>
      </c>
      <c r="AD47" s="9">
        <v>44.1</v>
      </c>
      <c r="AE47" s="9">
        <v>68.209999999999994</v>
      </c>
      <c r="AF47" s="9">
        <v>165.07</v>
      </c>
      <c r="AG47" s="9">
        <v>90.01</v>
      </c>
      <c r="AH47" s="10" t="str">
        <f t="shared" si="2"/>
        <v>1</v>
      </c>
      <c r="AI47" s="13" t="str">
        <f t="shared" si="3"/>
        <v>0</v>
      </c>
      <c r="AJ47" s="10" t="str">
        <f t="shared" si="4"/>
        <v>1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3</v>
      </c>
      <c r="AR47" s="26">
        <f t="shared" si="10"/>
        <v>1</v>
      </c>
      <c r="AS47" s="25" t="str">
        <f t="shared" si="11"/>
        <v>C</v>
      </c>
      <c r="AT47" s="27" t="str">
        <f t="shared" si="11"/>
        <v>D</v>
      </c>
      <c r="AU47" s="25" t="str">
        <f t="shared" si="12"/>
        <v>0 C</v>
      </c>
      <c r="AV47" s="27" t="str">
        <f t="shared" si="12"/>
        <v>0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1.29</v>
      </c>
      <c r="J48" s="19">
        <v>0.98</v>
      </c>
      <c r="K48" s="19">
        <v>0.62</v>
      </c>
      <c r="L48" s="19">
        <v>8290216.1500000004</v>
      </c>
      <c r="M48" s="19">
        <v>9446018.3599999994</v>
      </c>
      <c r="N48" s="23">
        <v>3</v>
      </c>
      <c r="O48" s="18">
        <v>13590991.970000001</v>
      </c>
      <c r="P48" s="19">
        <v>-11048207.91</v>
      </c>
      <c r="Q48" s="28">
        <v>10</v>
      </c>
      <c r="R48" s="10">
        <f>VLOOKUP($H48,'ค่ากลางกลุ่ม '!$C$2:$Y$22,6,0)</f>
        <v>8.5615873015873056</v>
      </c>
      <c r="S48" s="13">
        <f>VLOOKUP($H48,'ค่ากลางกลุ่ม '!$C$2:$Y$22,12,0)</f>
        <v>20.440000000000001</v>
      </c>
      <c r="T48" s="10">
        <f>VLOOKUP($H48,'ค่ากลางกลุ่ม '!$C$2:$Y$22,7,0)</f>
        <v>5.2685714285714305</v>
      </c>
      <c r="U48" s="13">
        <f>VLOOKUP($H48,'ค่ากลางกลุ่ม '!$C$2:$Y$22,13,0)</f>
        <v>13.36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12.06</v>
      </c>
      <c r="AB48" s="7">
        <v>8.9600000000000009</v>
      </c>
      <c r="AC48" s="9">
        <v>246.16</v>
      </c>
      <c r="AD48" s="9">
        <v>48.72</v>
      </c>
      <c r="AE48" s="9">
        <v>64.599999999999994</v>
      </c>
      <c r="AF48" s="9">
        <v>81.2</v>
      </c>
      <c r="AG48" s="9">
        <v>74.19</v>
      </c>
      <c r="AH48" s="10" t="str">
        <f t="shared" si="2"/>
        <v>1</v>
      </c>
      <c r="AI48" s="13" t="str">
        <f t="shared" si="3"/>
        <v>0</v>
      </c>
      <c r="AJ48" s="10" t="str">
        <f t="shared" si="4"/>
        <v>1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4</v>
      </c>
      <c r="AR48" s="26">
        <f t="shared" si="10"/>
        <v>2</v>
      </c>
      <c r="AS48" s="25" t="str">
        <f t="shared" si="11"/>
        <v>B-</v>
      </c>
      <c r="AT48" s="27" t="str">
        <f t="shared" si="11"/>
        <v>C-</v>
      </c>
      <c r="AU48" s="25" t="str">
        <f t="shared" si="12"/>
        <v>3 B-</v>
      </c>
      <c r="AV48" s="27" t="str">
        <f t="shared" si="12"/>
        <v>3 C-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0.65</v>
      </c>
      <c r="J49" s="19">
        <v>0.37</v>
      </c>
      <c r="K49" s="19">
        <v>0.19</v>
      </c>
      <c r="L49" s="19">
        <v>-12862993.699999999</v>
      </c>
      <c r="M49" s="19">
        <v>7971258.2599999998</v>
      </c>
      <c r="N49" s="23">
        <v>6</v>
      </c>
      <c r="O49" s="18">
        <v>12289810.57</v>
      </c>
      <c r="P49" s="19">
        <v>-29974299.780000001</v>
      </c>
      <c r="Q49" s="28">
        <v>10</v>
      </c>
      <c r="R49" s="10">
        <f>VLOOKUP($H49,'ค่ากลางกลุ่ม '!$C$2:$Y$22,6,0)</f>
        <v>8.5615873015873056</v>
      </c>
      <c r="S49" s="13">
        <f>VLOOKUP($H49,'ค่ากลางกลุ่ม '!$C$2:$Y$22,12,0)</f>
        <v>20.440000000000001</v>
      </c>
      <c r="T49" s="10">
        <f>VLOOKUP($H49,'ค่ากลางกลุ่ม '!$C$2:$Y$22,7,0)</f>
        <v>5.2685714285714305</v>
      </c>
      <c r="U49" s="13">
        <f>VLOOKUP($H49,'ค่ากลางกลุ่ม '!$C$2:$Y$22,13,0)</f>
        <v>13.36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11.07</v>
      </c>
      <c r="AB49" s="7">
        <v>9.94</v>
      </c>
      <c r="AC49" s="9">
        <v>336.96</v>
      </c>
      <c r="AD49" s="9">
        <v>17.989999999999998</v>
      </c>
      <c r="AE49" s="9">
        <v>20.92</v>
      </c>
      <c r="AF49" s="9">
        <v>176.71</v>
      </c>
      <c r="AG49" s="9">
        <v>96.16</v>
      </c>
      <c r="AH49" s="10" t="str">
        <f t="shared" si="2"/>
        <v>1</v>
      </c>
      <c r="AI49" s="13" t="str">
        <f t="shared" si="3"/>
        <v>0</v>
      </c>
      <c r="AJ49" s="10" t="str">
        <f t="shared" si="4"/>
        <v>1</v>
      </c>
      <c r="AK49" s="13" t="str">
        <f t="shared" si="5"/>
        <v>0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2</v>
      </c>
      <c r="AS49" s="25" t="str">
        <f t="shared" si="11"/>
        <v>B-</v>
      </c>
      <c r="AT49" s="27" t="str">
        <f t="shared" si="11"/>
        <v>C-</v>
      </c>
      <c r="AU49" s="25" t="str">
        <f t="shared" si="12"/>
        <v>6 B-</v>
      </c>
      <c r="AV49" s="27" t="str">
        <f t="shared" si="12"/>
        <v>6 C-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2.5099999999999998</v>
      </c>
      <c r="J50" s="19">
        <v>2.2400000000000002</v>
      </c>
      <c r="K50" s="19">
        <v>1.94</v>
      </c>
      <c r="L50" s="19">
        <v>17275814.079999998</v>
      </c>
      <c r="M50" s="19">
        <v>6663913.2800000003</v>
      </c>
      <c r="N50" s="23">
        <v>0</v>
      </c>
      <c r="O50" s="18">
        <v>7563433.5700000003</v>
      </c>
      <c r="P50" s="19">
        <v>10430019.359999999</v>
      </c>
      <c r="Q50" s="28">
        <v>5</v>
      </c>
      <c r="R50" s="10">
        <f>VLOOKUP($H50,'ค่ากลางกลุ่ม '!$C$2:$Y$22,6,0)</f>
        <v>12.318893617021276</v>
      </c>
      <c r="S50" s="13">
        <f>VLOOKUP($H50,'ค่ากลางกลุ่ม '!$C$2:$Y$22,12,0)</f>
        <v>22.88</v>
      </c>
      <c r="T50" s="10">
        <f>VLOOKUP($H50,'ค่ากลางกลุ่ม '!$C$2:$Y$22,7,0)</f>
        <v>11.189914893617022</v>
      </c>
      <c r="U50" s="13">
        <f>VLOOKUP($H50,'ค่ากลางกลุ่ม '!$C$2:$Y$22,13,0)</f>
        <v>16.329999999999998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13.5</v>
      </c>
      <c r="AB50" s="7">
        <v>14.88</v>
      </c>
      <c r="AC50" s="9">
        <v>134.69999999999999</v>
      </c>
      <c r="AD50" s="9">
        <v>29.09</v>
      </c>
      <c r="AE50" s="9">
        <v>55.27</v>
      </c>
      <c r="AF50" s="9">
        <v>345.21</v>
      </c>
      <c r="AG50" s="9">
        <v>71.05</v>
      </c>
      <c r="AH50" s="10" t="str">
        <f t="shared" si="2"/>
        <v>1</v>
      </c>
      <c r="AI50" s="13" t="str">
        <f t="shared" si="3"/>
        <v>0</v>
      </c>
      <c r="AJ50" s="10" t="str">
        <f t="shared" si="4"/>
        <v>1</v>
      </c>
      <c r="AK50" s="13" t="str">
        <f t="shared" si="5"/>
        <v>0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0</v>
      </c>
      <c r="AQ50" s="24">
        <f t="shared" si="9"/>
        <v>4</v>
      </c>
      <c r="AR50" s="26">
        <f t="shared" si="10"/>
        <v>2</v>
      </c>
      <c r="AS50" s="25" t="str">
        <f t="shared" si="11"/>
        <v>B-</v>
      </c>
      <c r="AT50" s="27" t="str">
        <f t="shared" si="11"/>
        <v>C-</v>
      </c>
      <c r="AU50" s="25" t="str">
        <f t="shared" si="12"/>
        <v>0 B-</v>
      </c>
      <c r="AV50" s="27" t="str">
        <f t="shared" si="12"/>
        <v>0 C-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1.4</v>
      </c>
      <c r="J51" s="19">
        <v>1.2</v>
      </c>
      <c r="K51" s="19">
        <v>0.93</v>
      </c>
      <c r="L51" s="19">
        <v>5238391.07</v>
      </c>
      <c r="M51" s="19">
        <v>1910700.73</v>
      </c>
      <c r="N51" s="23">
        <v>1</v>
      </c>
      <c r="O51" s="18">
        <v>1465801.99</v>
      </c>
      <c r="P51" s="19">
        <v>-1081862.49</v>
      </c>
      <c r="Q51" s="28">
        <v>5</v>
      </c>
      <c r="R51" s="10">
        <f>VLOOKUP($H51,'ค่ากลางกลุ่ม '!$C$2:$Y$22,6,0)</f>
        <v>12.318893617021276</v>
      </c>
      <c r="S51" s="13">
        <f>VLOOKUP($H51,'ค่ากลางกลุ่ม '!$C$2:$Y$22,12,0)</f>
        <v>22.88</v>
      </c>
      <c r="T51" s="10">
        <f>VLOOKUP($H51,'ค่ากลางกลุ่ม '!$C$2:$Y$22,7,0)</f>
        <v>11.189914893617022</v>
      </c>
      <c r="U51" s="13">
        <f>VLOOKUP($H51,'ค่ากลางกลุ่ม '!$C$2:$Y$22,13,0)</f>
        <v>16.329999999999998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3.93</v>
      </c>
      <c r="AB51" s="7">
        <v>4.09</v>
      </c>
      <c r="AC51" s="9">
        <v>219.23</v>
      </c>
      <c r="AD51" s="9">
        <v>48.4</v>
      </c>
      <c r="AE51" s="9">
        <v>180.49</v>
      </c>
      <c r="AF51" s="9">
        <v>158.76</v>
      </c>
      <c r="AG51" s="9">
        <v>61.41</v>
      </c>
      <c r="AH51" s="10" t="str">
        <f t="shared" si="2"/>
        <v>0</v>
      </c>
      <c r="AI51" s="13" t="str">
        <f t="shared" si="3"/>
        <v>0</v>
      </c>
      <c r="AJ51" s="10" t="str">
        <f t="shared" si="4"/>
        <v>0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0</v>
      </c>
      <c r="AQ51" s="24">
        <f t="shared" si="9"/>
        <v>1</v>
      </c>
      <c r="AR51" s="26">
        <f t="shared" si="10"/>
        <v>1</v>
      </c>
      <c r="AS51" s="25" t="str">
        <f t="shared" si="11"/>
        <v>D</v>
      </c>
      <c r="AT51" s="27" t="str">
        <f t="shared" si="11"/>
        <v>D</v>
      </c>
      <c r="AU51" s="25" t="str">
        <f t="shared" si="12"/>
        <v>1 D</v>
      </c>
      <c r="AV51" s="27" t="str">
        <f t="shared" si="12"/>
        <v>1 D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1.08</v>
      </c>
      <c r="J52" s="19">
        <v>0.9</v>
      </c>
      <c r="K52" s="19">
        <v>0.62</v>
      </c>
      <c r="L52" s="19">
        <v>1515236.12</v>
      </c>
      <c r="M52" s="19">
        <v>2412385.81</v>
      </c>
      <c r="N52" s="23">
        <v>3</v>
      </c>
      <c r="O52" s="18">
        <v>5040877.92</v>
      </c>
      <c r="P52" s="19">
        <v>-7392574.5</v>
      </c>
      <c r="Q52" s="28">
        <v>5</v>
      </c>
      <c r="R52" s="10">
        <f>VLOOKUP($H52,'ค่ากลางกลุ่ม '!$C$2:$Y$22,6,0)</f>
        <v>12.318893617021276</v>
      </c>
      <c r="S52" s="13">
        <f>VLOOKUP($H52,'ค่ากลางกลุ่ม '!$C$2:$Y$22,12,0)</f>
        <v>22.88</v>
      </c>
      <c r="T52" s="10">
        <f>VLOOKUP($H52,'ค่ากลางกลุ่ม '!$C$2:$Y$22,7,0)</f>
        <v>11.189914893617022</v>
      </c>
      <c r="U52" s="13">
        <f>VLOOKUP($H52,'ค่ากลางกลุ่ม '!$C$2:$Y$22,13,0)</f>
        <v>16.329999999999998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8.31</v>
      </c>
      <c r="AB52" s="7">
        <v>2.79</v>
      </c>
      <c r="AC52" s="9">
        <v>310.52999999999997</v>
      </c>
      <c r="AD52" s="9">
        <v>38.840000000000003</v>
      </c>
      <c r="AE52" s="9">
        <v>75.37</v>
      </c>
      <c r="AF52" s="9">
        <v>223.55</v>
      </c>
      <c r="AG52" s="9">
        <v>66.44</v>
      </c>
      <c r="AH52" s="10" t="str">
        <f t="shared" si="2"/>
        <v>0</v>
      </c>
      <c r="AI52" s="13" t="str">
        <f t="shared" si="3"/>
        <v>0</v>
      </c>
      <c r="AJ52" s="10" t="str">
        <f t="shared" si="4"/>
        <v>0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0</v>
      </c>
      <c r="AQ52" s="24">
        <f t="shared" si="9"/>
        <v>1</v>
      </c>
      <c r="AR52" s="26">
        <f t="shared" si="10"/>
        <v>1</v>
      </c>
      <c r="AS52" s="25" t="str">
        <f t="shared" si="11"/>
        <v>D</v>
      </c>
      <c r="AT52" s="27" t="str">
        <f t="shared" si="11"/>
        <v>D</v>
      </c>
      <c r="AU52" s="25" t="str">
        <f t="shared" si="12"/>
        <v>3 D</v>
      </c>
      <c r="AV52" s="27" t="str">
        <f t="shared" si="12"/>
        <v>3 D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1.53</v>
      </c>
      <c r="J53" s="19">
        <v>1.31</v>
      </c>
      <c r="K53" s="19">
        <v>1.1599999999999999</v>
      </c>
      <c r="L53" s="19">
        <v>14013813.640000001</v>
      </c>
      <c r="M53" s="19">
        <v>8650535.5800000001</v>
      </c>
      <c r="N53" s="23">
        <v>0</v>
      </c>
      <c r="O53" s="18">
        <v>10557707.779999999</v>
      </c>
      <c r="P53" s="19">
        <v>3934738.62</v>
      </c>
      <c r="Q53" s="28">
        <v>6</v>
      </c>
      <c r="R53" s="10">
        <f>VLOOKUP($H53,'ค่ากลางกลุ่ม '!$C$2:$Y$22,6,0)</f>
        <v>10.179793388429758</v>
      </c>
      <c r="S53" s="13">
        <f>VLOOKUP($H53,'ค่ากลางกลุ่ม '!$C$2:$Y$22,12,0)</f>
        <v>23.77</v>
      </c>
      <c r="T53" s="10">
        <f>VLOOKUP($H53,'ค่ากลางกลุ่ม '!$C$2:$Y$22,7,0)</f>
        <v>8.9996280991735524</v>
      </c>
      <c r="U53" s="13">
        <f>VLOOKUP($H53,'ค่ากลางกลุ่ม '!$C$2:$Y$22,13,0)</f>
        <v>16.13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18.41</v>
      </c>
      <c r="AB53" s="7">
        <v>14.7</v>
      </c>
      <c r="AC53" s="9">
        <v>356.01</v>
      </c>
      <c r="AD53" s="9">
        <v>37.479999999999997</v>
      </c>
      <c r="AE53" s="9">
        <v>35.94</v>
      </c>
      <c r="AF53" s="9">
        <v>306.76</v>
      </c>
      <c r="AG53" s="9">
        <v>116.34</v>
      </c>
      <c r="AH53" s="10" t="str">
        <f t="shared" si="2"/>
        <v>1</v>
      </c>
      <c r="AI53" s="13" t="str">
        <f t="shared" si="3"/>
        <v>0</v>
      </c>
      <c r="AJ53" s="10" t="str">
        <f t="shared" si="4"/>
        <v>1</v>
      </c>
      <c r="AK53" s="13" t="str">
        <f t="shared" si="5"/>
        <v>0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2</v>
      </c>
      <c r="AS53" s="25" t="str">
        <f t="shared" si="11"/>
        <v>B-</v>
      </c>
      <c r="AT53" s="27" t="str">
        <f t="shared" si="11"/>
        <v>C-</v>
      </c>
      <c r="AU53" s="25" t="str">
        <f t="shared" si="12"/>
        <v>0 B-</v>
      </c>
      <c r="AV53" s="27" t="str">
        <f t="shared" si="12"/>
        <v>0 C-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2.89</v>
      </c>
      <c r="J54" s="19">
        <v>2.5299999999999998</v>
      </c>
      <c r="K54" s="19">
        <v>2.25</v>
      </c>
      <c r="L54" s="19">
        <v>20297200.129999999</v>
      </c>
      <c r="M54" s="19">
        <v>5658815.1799999997</v>
      </c>
      <c r="N54" s="23">
        <v>0</v>
      </c>
      <c r="O54" s="18">
        <v>8775956.1099999994</v>
      </c>
      <c r="P54" s="19">
        <v>13397401.119999999</v>
      </c>
      <c r="Q54" s="28">
        <v>5</v>
      </c>
      <c r="R54" s="10">
        <f>VLOOKUP($H54,'ค่ากลางกลุ่ม '!$C$2:$Y$22,6,0)</f>
        <v>12.318893617021276</v>
      </c>
      <c r="S54" s="13">
        <f>VLOOKUP($H54,'ค่ากลางกลุ่ม '!$C$2:$Y$22,12,0)</f>
        <v>22.88</v>
      </c>
      <c r="T54" s="10">
        <f>VLOOKUP($H54,'ค่ากลางกลุ่ม '!$C$2:$Y$22,7,0)</f>
        <v>11.189914893617022</v>
      </c>
      <c r="U54" s="13">
        <f>VLOOKUP($H54,'ค่ากลางกลุ่ม '!$C$2:$Y$22,13,0)</f>
        <v>16.329999999999998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16.510000000000002</v>
      </c>
      <c r="AB54" s="7">
        <v>8.8800000000000008</v>
      </c>
      <c r="AC54" s="9">
        <v>92.12</v>
      </c>
      <c r="AD54" s="9">
        <v>23.51</v>
      </c>
      <c r="AE54" s="9">
        <v>35.119999999999997</v>
      </c>
      <c r="AF54" s="9">
        <v>202.39</v>
      </c>
      <c r="AG54" s="9">
        <v>116.64</v>
      </c>
      <c r="AH54" s="10" t="str">
        <f t="shared" si="2"/>
        <v>1</v>
      </c>
      <c r="AI54" s="13" t="str">
        <f t="shared" si="3"/>
        <v>0</v>
      </c>
      <c r="AJ54" s="10" t="str">
        <f t="shared" si="4"/>
        <v>0</v>
      </c>
      <c r="AK54" s="13" t="str">
        <f t="shared" si="5"/>
        <v>0</v>
      </c>
      <c r="AL54" s="97">
        <f t="shared" si="6"/>
        <v>0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3</v>
      </c>
      <c r="AR54" s="26">
        <f t="shared" si="10"/>
        <v>2</v>
      </c>
      <c r="AS54" s="25" t="str">
        <f t="shared" si="11"/>
        <v>C</v>
      </c>
      <c r="AT54" s="27" t="str">
        <f t="shared" si="11"/>
        <v>C-</v>
      </c>
      <c r="AU54" s="25" t="str">
        <f t="shared" si="12"/>
        <v>0 C</v>
      </c>
      <c r="AV54" s="27" t="str">
        <f t="shared" si="12"/>
        <v>0 C-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1.69</v>
      </c>
      <c r="J55" s="19">
        <v>1.29</v>
      </c>
      <c r="K55" s="19">
        <v>0.83</v>
      </c>
      <c r="L55" s="19">
        <v>75962105.319999993</v>
      </c>
      <c r="M55" s="19">
        <v>-19516451.77</v>
      </c>
      <c r="N55" s="23">
        <v>1</v>
      </c>
      <c r="O55" s="18">
        <v>9663261.8499999996</v>
      </c>
      <c r="P55" s="19">
        <v>-18399620.690000001</v>
      </c>
      <c r="Q55" s="28">
        <v>15</v>
      </c>
      <c r="R55" s="10">
        <f>VLOOKUP($H55,'ค่ากลางกลุ่ม '!$C$2:$Y$22,6,0)</f>
        <v>7.3157692307692299</v>
      </c>
      <c r="S55" s="13">
        <f>VLOOKUP($H55,'ค่ากลางกลุ่ม '!$C$2:$Y$22,12,0)</f>
        <v>17.97</v>
      </c>
      <c r="T55" s="10">
        <f>VLOOKUP($H55,'ค่ากลางกลุ่ม '!$C$2:$Y$22,7,0)</f>
        <v>4.0280769230769229</v>
      </c>
      <c r="U55" s="13">
        <f>VLOOKUP($H55,'ค่ากลางกลุ่ม '!$C$2:$Y$22,13,0)</f>
        <v>7.67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3.05</v>
      </c>
      <c r="AB55" s="7">
        <v>-3.44</v>
      </c>
      <c r="AC55" s="9">
        <v>145.78</v>
      </c>
      <c r="AD55" s="9">
        <v>57.9</v>
      </c>
      <c r="AE55" s="9">
        <v>71.72</v>
      </c>
      <c r="AF55" s="9">
        <v>-491.18</v>
      </c>
      <c r="AG55" s="9">
        <v>86.57</v>
      </c>
      <c r="AH55" s="10" t="str">
        <f t="shared" si="2"/>
        <v>0</v>
      </c>
      <c r="AI55" s="13" t="str">
        <f t="shared" si="3"/>
        <v>0</v>
      </c>
      <c r="AJ55" s="10" t="str">
        <f t="shared" si="4"/>
        <v>0</v>
      </c>
      <c r="AK55" s="13" t="str">
        <f t="shared" si="5"/>
        <v>0</v>
      </c>
      <c r="AL55" s="97">
        <f t="shared" si="6"/>
        <v>0</v>
      </c>
      <c r="AM55" s="20" t="str">
        <f t="shared" si="7"/>
        <v>1</v>
      </c>
      <c r="AN55" s="20" t="str">
        <f t="shared" si="8"/>
        <v>0</v>
      </c>
      <c r="AO55" s="20" t="str">
        <f t="shared" si="8"/>
        <v>1</v>
      </c>
      <c r="AP55" s="20" t="str">
        <f t="shared" si="8"/>
        <v>0</v>
      </c>
      <c r="AQ55" s="24">
        <f t="shared" si="9"/>
        <v>2</v>
      </c>
      <c r="AR55" s="26">
        <f t="shared" si="10"/>
        <v>2</v>
      </c>
      <c r="AS55" s="25" t="str">
        <f t="shared" si="11"/>
        <v>C-</v>
      </c>
      <c r="AT55" s="27" t="str">
        <f t="shared" si="11"/>
        <v>C-</v>
      </c>
      <c r="AU55" s="25" t="str">
        <f t="shared" si="12"/>
        <v>1 C-</v>
      </c>
      <c r="AV55" s="27" t="str">
        <f t="shared" si="12"/>
        <v>1 C-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1.53</v>
      </c>
      <c r="J56" s="19">
        <v>1.32</v>
      </c>
      <c r="K56" s="19">
        <v>1.04</v>
      </c>
      <c r="L56" s="19">
        <v>9347593.1300000008</v>
      </c>
      <c r="M56" s="19">
        <v>9616076.4800000004</v>
      </c>
      <c r="N56" s="23">
        <v>0</v>
      </c>
      <c r="O56" s="18">
        <v>15535295.48</v>
      </c>
      <c r="P56" s="19">
        <v>561536.81999999995</v>
      </c>
      <c r="Q56" s="28">
        <v>5</v>
      </c>
      <c r="R56" s="10">
        <f>VLOOKUP($H56,'ค่ากลางกลุ่ม '!$C$2:$Y$22,6,0)</f>
        <v>12.318893617021276</v>
      </c>
      <c r="S56" s="13">
        <f>VLOOKUP($H56,'ค่ากลางกลุ่ม '!$C$2:$Y$22,12,0)</f>
        <v>22.88</v>
      </c>
      <c r="T56" s="10">
        <f>VLOOKUP($H56,'ค่ากลางกลุ่ม '!$C$2:$Y$22,7,0)</f>
        <v>11.189914893617022</v>
      </c>
      <c r="U56" s="13">
        <f>VLOOKUP($H56,'ค่ากลางกลุ่ม '!$C$2:$Y$22,13,0)</f>
        <v>16.329999999999998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28.58</v>
      </c>
      <c r="AB56" s="7">
        <v>6.81</v>
      </c>
      <c r="AC56" s="9">
        <v>388.58</v>
      </c>
      <c r="AD56" s="9">
        <v>26.37</v>
      </c>
      <c r="AE56" s="9">
        <v>165.31</v>
      </c>
      <c r="AF56" s="9">
        <v>170.91</v>
      </c>
      <c r="AG56" s="9">
        <v>113</v>
      </c>
      <c r="AH56" s="10" t="str">
        <f t="shared" si="2"/>
        <v>1</v>
      </c>
      <c r="AI56" s="13" t="str">
        <f t="shared" si="3"/>
        <v>1</v>
      </c>
      <c r="AJ56" s="10" t="str">
        <f t="shared" si="4"/>
        <v>0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2</v>
      </c>
      <c r="AR56" s="26">
        <f t="shared" si="10"/>
        <v>2</v>
      </c>
      <c r="AS56" s="25" t="str">
        <f t="shared" si="11"/>
        <v>C-</v>
      </c>
      <c r="AT56" s="27" t="str">
        <f t="shared" si="11"/>
        <v>C-</v>
      </c>
      <c r="AU56" s="25" t="str">
        <f t="shared" si="12"/>
        <v>0 C-</v>
      </c>
      <c r="AV56" s="27" t="str">
        <f t="shared" si="12"/>
        <v>0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3.1</v>
      </c>
      <c r="J57" s="19">
        <v>2.76</v>
      </c>
      <c r="K57" s="19">
        <v>2.16</v>
      </c>
      <c r="L57" s="19">
        <v>339402220.08999997</v>
      </c>
      <c r="M57" s="19">
        <v>197667474.81</v>
      </c>
      <c r="N57" s="23">
        <v>0</v>
      </c>
      <c r="O57" s="18">
        <v>37373449.880000003</v>
      </c>
      <c r="P57" s="19">
        <v>186941086.47</v>
      </c>
      <c r="Q57" s="28">
        <v>17</v>
      </c>
      <c r="R57" s="10">
        <f>VLOOKUP($H57,'ค่ากลางกลุ่ม '!$C$2:$Y$22,6,0)</f>
        <v>8.46086956521739</v>
      </c>
      <c r="S57" s="13">
        <f>VLOOKUP($H57,'ค่ากลางกลุ่ม '!$C$2:$Y$22,12,0)</f>
        <v>15.51</v>
      </c>
      <c r="T57" s="10">
        <f>VLOOKUP($H57,'ค่ากลางกลุ่ม '!$C$2:$Y$22,7,0)</f>
        <v>6.1473913043478268</v>
      </c>
      <c r="U57" s="13">
        <f>VLOOKUP($H57,'ค่ากลางกลุ่ม '!$C$2:$Y$22,13,0)</f>
        <v>6.02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6.46</v>
      </c>
      <c r="AB57" s="7">
        <v>16.02</v>
      </c>
      <c r="AC57" s="9">
        <v>104.99</v>
      </c>
      <c r="AD57" s="9">
        <v>74.94</v>
      </c>
      <c r="AE57" s="9">
        <v>55.59</v>
      </c>
      <c r="AF57" s="9">
        <v>106.26</v>
      </c>
      <c r="AG57" s="9">
        <v>55.3</v>
      </c>
      <c r="AH57" s="10" t="str">
        <f t="shared" si="2"/>
        <v>0</v>
      </c>
      <c r="AI57" s="13" t="str">
        <f t="shared" si="3"/>
        <v>0</v>
      </c>
      <c r="AJ57" s="10" t="str">
        <f t="shared" si="4"/>
        <v>1</v>
      </c>
      <c r="AK57" s="13" t="str">
        <f t="shared" si="5"/>
        <v>1</v>
      </c>
      <c r="AL57" s="97">
        <f t="shared" si="6"/>
        <v>0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3</v>
      </c>
      <c r="AS57" s="25" t="str">
        <f t="shared" si="11"/>
        <v>C</v>
      </c>
      <c r="AT57" s="27" t="str">
        <f t="shared" si="11"/>
        <v>C</v>
      </c>
      <c r="AU57" s="25" t="str">
        <f t="shared" si="12"/>
        <v>0 C</v>
      </c>
      <c r="AV57" s="27" t="str">
        <f t="shared" si="12"/>
        <v>0 C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1.7</v>
      </c>
      <c r="J58" s="19">
        <v>1.46</v>
      </c>
      <c r="K58" s="19">
        <v>0.96</v>
      </c>
      <c r="L58" s="19">
        <v>39682849.450000003</v>
      </c>
      <c r="M58" s="19">
        <v>16266665.550000001</v>
      </c>
      <c r="N58" s="23">
        <v>0</v>
      </c>
      <c r="O58" s="18">
        <v>16458329.029999999</v>
      </c>
      <c r="P58" s="19">
        <v>-2121125.33</v>
      </c>
      <c r="Q58" s="28">
        <v>10</v>
      </c>
      <c r="R58" s="10">
        <f>VLOOKUP($H58,'ค่ากลางกลุ่ม '!$C$2:$Y$22,6,0)</f>
        <v>8.5615873015873056</v>
      </c>
      <c r="S58" s="13">
        <f>VLOOKUP($H58,'ค่ากลางกลุ่ม '!$C$2:$Y$22,12,0)</f>
        <v>20.440000000000001</v>
      </c>
      <c r="T58" s="10">
        <f>VLOOKUP($H58,'ค่ากลางกลุ่ม '!$C$2:$Y$22,7,0)</f>
        <v>5.2685714285714305</v>
      </c>
      <c r="U58" s="13">
        <f>VLOOKUP($H58,'ค่ากลางกลุ่ม '!$C$2:$Y$22,13,0)</f>
        <v>13.36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11.37</v>
      </c>
      <c r="AB58" s="7">
        <v>8.23</v>
      </c>
      <c r="AC58" s="9">
        <v>249.87</v>
      </c>
      <c r="AD58" s="9">
        <v>67.650000000000006</v>
      </c>
      <c r="AE58" s="9">
        <v>99.07</v>
      </c>
      <c r="AF58" s="9">
        <v>278.64999999999998</v>
      </c>
      <c r="AG58" s="9">
        <v>98.05</v>
      </c>
      <c r="AH58" s="10" t="str">
        <f t="shared" si="2"/>
        <v>1</v>
      </c>
      <c r="AI58" s="13" t="str">
        <f t="shared" si="3"/>
        <v>0</v>
      </c>
      <c r="AJ58" s="10" t="str">
        <f t="shared" si="4"/>
        <v>1</v>
      </c>
      <c r="AK58" s="13" t="str">
        <f t="shared" si="5"/>
        <v>0</v>
      </c>
      <c r="AL58" s="97">
        <f t="shared" si="6"/>
        <v>0</v>
      </c>
      <c r="AM58" s="20" t="str">
        <f t="shared" si="7"/>
        <v>0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2</v>
      </c>
      <c r="AR58" s="26">
        <f t="shared" si="10"/>
        <v>0</v>
      </c>
      <c r="AS58" s="25" t="str">
        <f t="shared" si="11"/>
        <v>C-</v>
      </c>
      <c r="AT58" s="27" t="str">
        <f t="shared" si="11"/>
        <v>F</v>
      </c>
      <c r="AU58" s="25" t="str">
        <f t="shared" si="12"/>
        <v>0 C-</v>
      </c>
      <c r="AV58" s="27" t="str">
        <f t="shared" si="12"/>
        <v>0 F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1.25</v>
      </c>
      <c r="J59" s="19">
        <v>1.07</v>
      </c>
      <c r="K59" s="19">
        <v>0.54</v>
      </c>
      <c r="L59" s="19">
        <v>3950159.52</v>
      </c>
      <c r="M59" s="19">
        <v>2417693.08</v>
      </c>
      <c r="N59" s="23">
        <v>2</v>
      </c>
      <c r="O59" s="18">
        <v>3365415.1</v>
      </c>
      <c r="P59" s="19">
        <v>-7048844.1900000004</v>
      </c>
      <c r="Q59" s="28">
        <v>5</v>
      </c>
      <c r="R59" s="10">
        <f>VLOOKUP($H59,'ค่ากลางกลุ่ม '!$C$2:$Y$22,6,0)</f>
        <v>12.318893617021276</v>
      </c>
      <c r="S59" s="13">
        <f>VLOOKUP($H59,'ค่ากลางกลุ่ม '!$C$2:$Y$22,12,0)</f>
        <v>22.88</v>
      </c>
      <c r="T59" s="10">
        <f>VLOOKUP($H59,'ค่ากลางกลุ่ม '!$C$2:$Y$22,7,0)</f>
        <v>11.189914893617022</v>
      </c>
      <c r="U59" s="13">
        <f>VLOOKUP($H59,'ค่ากลางกลุ่ม '!$C$2:$Y$22,13,0)</f>
        <v>16.329999999999998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6.22</v>
      </c>
      <c r="AB59" s="7">
        <v>7.51</v>
      </c>
      <c r="AC59" s="9">
        <v>358.27</v>
      </c>
      <c r="AD59" s="9">
        <v>29.88</v>
      </c>
      <c r="AE59" s="9">
        <v>31.92</v>
      </c>
      <c r="AF59" s="9">
        <v>237.1</v>
      </c>
      <c r="AG59" s="9">
        <v>83.29</v>
      </c>
      <c r="AH59" s="10" t="str">
        <f t="shared" si="2"/>
        <v>0</v>
      </c>
      <c r="AI59" s="13" t="str">
        <f t="shared" si="3"/>
        <v>0</v>
      </c>
      <c r="AJ59" s="10" t="str">
        <f t="shared" si="4"/>
        <v>0</v>
      </c>
      <c r="AK59" s="13" t="str">
        <f t="shared" si="5"/>
        <v>0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2</v>
      </c>
      <c r="AS59" s="25" t="str">
        <f t="shared" si="11"/>
        <v>C-</v>
      </c>
      <c r="AT59" s="27" t="str">
        <f t="shared" si="11"/>
        <v>C-</v>
      </c>
      <c r="AU59" s="25" t="str">
        <f t="shared" si="12"/>
        <v>2 C-</v>
      </c>
      <c r="AV59" s="27" t="str">
        <f t="shared" si="12"/>
        <v>2 C-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1.26</v>
      </c>
      <c r="J60" s="19">
        <v>0.98</v>
      </c>
      <c r="K60" s="19">
        <v>0.72</v>
      </c>
      <c r="L60" s="19">
        <v>6013871.5999999996</v>
      </c>
      <c r="M60" s="19">
        <v>22105027.059999999</v>
      </c>
      <c r="N60" s="23">
        <v>3</v>
      </c>
      <c r="O60" s="18">
        <v>19534298.23</v>
      </c>
      <c r="P60" s="19">
        <v>-6555781.5700000003</v>
      </c>
      <c r="Q60" s="28">
        <v>5</v>
      </c>
      <c r="R60" s="10">
        <f>VLOOKUP($H60,'ค่ากลางกลุ่ม '!$C$2:$Y$22,6,0)</f>
        <v>12.318893617021276</v>
      </c>
      <c r="S60" s="13">
        <f>VLOOKUP($H60,'ค่ากลางกลุ่ม '!$C$2:$Y$22,12,0)</f>
        <v>22.88</v>
      </c>
      <c r="T60" s="10">
        <f>VLOOKUP($H60,'ค่ากลางกลุ่ม '!$C$2:$Y$22,7,0)</f>
        <v>11.189914893617022</v>
      </c>
      <c r="U60" s="13">
        <f>VLOOKUP($H60,'ค่ากลางกลุ่ม '!$C$2:$Y$22,13,0)</f>
        <v>16.329999999999998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34.1</v>
      </c>
      <c r="AB60" s="7">
        <v>24.88</v>
      </c>
      <c r="AC60" s="9">
        <v>271.56</v>
      </c>
      <c r="AD60" s="9">
        <v>29.94</v>
      </c>
      <c r="AE60" s="9">
        <v>63.76</v>
      </c>
      <c r="AF60" s="9">
        <v>255.59</v>
      </c>
      <c r="AG60" s="9">
        <v>85.37</v>
      </c>
      <c r="AH60" s="10" t="str">
        <f t="shared" si="2"/>
        <v>1</v>
      </c>
      <c r="AI60" s="13" t="str">
        <f t="shared" si="3"/>
        <v>1</v>
      </c>
      <c r="AJ60" s="10" t="str">
        <f t="shared" si="4"/>
        <v>1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3 C</v>
      </c>
      <c r="AV60" s="27" t="str">
        <f t="shared" si="12"/>
        <v>3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0.68</v>
      </c>
      <c r="J61" s="19">
        <v>0.55000000000000004</v>
      </c>
      <c r="K61" s="19">
        <v>0.18</v>
      </c>
      <c r="L61" s="19">
        <v>-72729051.590000004</v>
      </c>
      <c r="M61" s="19">
        <v>19914814.620000001</v>
      </c>
      <c r="N61" s="23">
        <v>6</v>
      </c>
      <c r="O61" s="18">
        <v>15092286.210000001</v>
      </c>
      <c r="P61" s="19">
        <v>-187450472.66</v>
      </c>
      <c r="Q61" s="28">
        <v>13</v>
      </c>
      <c r="R61" s="10">
        <f>VLOOKUP($H61,'ค่ากลางกลุ่ม '!$C$2:$Y$22,6,0)</f>
        <v>10.548363636363637</v>
      </c>
      <c r="S61" s="13">
        <f>VLOOKUP($H61,'ค่ากลางกลุ่ม '!$C$2:$Y$22,12,0)</f>
        <v>19.329999999999998</v>
      </c>
      <c r="T61" s="10">
        <f>VLOOKUP($H61,'ค่ากลางกลุ่ม '!$C$2:$Y$22,7,0)</f>
        <v>5.4274545454545446</v>
      </c>
      <c r="U61" s="13">
        <f>VLOOKUP($H61,'ค่ากลางกลุ่ม '!$C$2:$Y$22,13,0)</f>
        <v>9.0399999999999991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3.94</v>
      </c>
      <c r="AB61" s="7">
        <v>3.42</v>
      </c>
      <c r="AC61" s="9">
        <v>330.65</v>
      </c>
      <c r="AD61" s="9">
        <v>46.78</v>
      </c>
      <c r="AE61" s="9">
        <v>60.39</v>
      </c>
      <c r="AF61" s="9">
        <v>409.83</v>
      </c>
      <c r="AG61" s="9">
        <v>60.52</v>
      </c>
      <c r="AH61" s="10" t="str">
        <f t="shared" si="2"/>
        <v>0</v>
      </c>
      <c r="AI61" s="13" t="str">
        <f t="shared" si="3"/>
        <v>0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1</v>
      </c>
      <c r="AR61" s="26">
        <f t="shared" si="10"/>
        <v>1</v>
      </c>
      <c r="AS61" s="25" t="str">
        <f t="shared" si="11"/>
        <v>D</v>
      </c>
      <c r="AT61" s="27" t="str">
        <f t="shared" si="11"/>
        <v>D</v>
      </c>
      <c r="AU61" s="25" t="str">
        <f t="shared" si="12"/>
        <v>6 D</v>
      </c>
      <c r="AV61" s="27" t="str">
        <f t="shared" si="12"/>
        <v>6 D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2.67</v>
      </c>
      <c r="J62" s="19">
        <v>2.4500000000000002</v>
      </c>
      <c r="K62" s="19">
        <v>2.06</v>
      </c>
      <c r="L62" s="19">
        <v>18784792.260000002</v>
      </c>
      <c r="M62" s="19">
        <v>8711622.0700000003</v>
      </c>
      <c r="N62" s="23">
        <v>0</v>
      </c>
      <c r="O62" s="18">
        <v>10489640.949999999</v>
      </c>
      <c r="P62" s="19">
        <v>10866846.16</v>
      </c>
      <c r="Q62" s="28">
        <v>3</v>
      </c>
      <c r="R62" s="10">
        <f>VLOOKUP($H62,'ค่ากลางกลุ่ม '!$C$2:$Y$22,6,0)</f>
        <v>18.486842105263158</v>
      </c>
      <c r="S62" s="13">
        <f>VLOOKUP($H62,'ค่ากลางกลุ่ม '!$C$2:$Y$22,12,0)</f>
        <v>34.200000000000003</v>
      </c>
      <c r="T62" s="10">
        <f>VLOOKUP($H62,'ค่ากลางกลุ่ม '!$C$2:$Y$22,7,0)</f>
        <v>8.4305263157894732</v>
      </c>
      <c r="U62" s="13">
        <f>VLOOKUP($H62,'ค่ากลางกลุ่ม '!$C$2:$Y$22,13,0)</f>
        <v>14.82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26.52</v>
      </c>
      <c r="AB62" s="7">
        <v>17.2</v>
      </c>
      <c r="AC62" s="9">
        <v>200.04</v>
      </c>
      <c r="AD62" s="9">
        <v>32.53</v>
      </c>
      <c r="AE62" s="9">
        <v>37.06</v>
      </c>
      <c r="AF62" s="9">
        <v>415.21</v>
      </c>
      <c r="AG62" s="9">
        <v>81.14</v>
      </c>
      <c r="AH62" s="10" t="str">
        <f t="shared" si="2"/>
        <v>1</v>
      </c>
      <c r="AI62" s="13" t="str">
        <f t="shared" si="3"/>
        <v>0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4</v>
      </c>
      <c r="AR62" s="26">
        <f t="shared" si="10"/>
        <v>3</v>
      </c>
      <c r="AS62" s="25" t="str">
        <f t="shared" si="11"/>
        <v>B-</v>
      </c>
      <c r="AT62" s="27" t="str">
        <f t="shared" si="11"/>
        <v>C</v>
      </c>
      <c r="AU62" s="25" t="str">
        <f t="shared" si="12"/>
        <v>0 B-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0.74</v>
      </c>
      <c r="J63" s="19">
        <v>0.66</v>
      </c>
      <c r="K63" s="19">
        <v>0.43</v>
      </c>
      <c r="L63" s="19">
        <v>-5112220.55</v>
      </c>
      <c r="M63" s="19">
        <v>1871572.95</v>
      </c>
      <c r="N63" s="23">
        <v>6</v>
      </c>
      <c r="O63" s="18">
        <v>-43240.87</v>
      </c>
      <c r="P63" s="19">
        <v>-11151535.699999999</v>
      </c>
      <c r="Q63" s="28">
        <v>2</v>
      </c>
      <c r="R63" s="10">
        <f>VLOOKUP($H63,'ค่ากลางกลุ่ม '!$C$2:$Y$22,6,0)</f>
        <v>19.192888888888888</v>
      </c>
      <c r="S63" s="13">
        <f>VLOOKUP($H63,'ค่ากลางกลุ่ม '!$C$2:$Y$22,12,0)</f>
        <v>26.67</v>
      </c>
      <c r="T63" s="10">
        <f>VLOOKUP($H63,'ค่ากลางกลุ่ม '!$C$2:$Y$22,7,0)</f>
        <v>11.868000000000002</v>
      </c>
      <c r="U63" s="13">
        <f>VLOOKUP($H63,'ค่ากลางกลุ่ม '!$C$2:$Y$22,13,0)</f>
        <v>13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-0.17</v>
      </c>
      <c r="AB63" s="7">
        <v>3.05</v>
      </c>
      <c r="AC63" s="9">
        <v>503.76</v>
      </c>
      <c r="AD63" s="9">
        <v>17.29</v>
      </c>
      <c r="AE63" s="9">
        <v>51.1</v>
      </c>
      <c r="AF63" s="9">
        <v>393.21</v>
      </c>
      <c r="AG63" s="9">
        <v>57.84</v>
      </c>
      <c r="AH63" s="10" t="str">
        <f t="shared" si="2"/>
        <v>0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1</v>
      </c>
      <c r="AQ63" s="24">
        <f t="shared" si="9"/>
        <v>3</v>
      </c>
      <c r="AR63" s="26">
        <f t="shared" si="10"/>
        <v>3</v>
      </c>
      <c r="AS63" s="25" t="str">
        <f t="shared" si="11"/>
        <v>C</v>
      </c>
      <c r="AT63" s="27" t="str">
        <f t="shared" si="11"/>
        <v>C</v>
      </c>
      <c r="AU63" s="25" t="str">
        <f t="shared" si="12"/>
        <v>6 C</v>
      </c>
      <c r="AV63" s="27" t="str">
        <f t="shared" si="12"/>
        <v>6 C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1.73</v>
      </c>
      <c r="J64" s="19">
        <v>1.58</v>
      </c>
      <c r="K64" s="19">
        <v>1.45</v>
      </c>
      <c r="L64" s="19">
        <v>21999287.559999999</v>
      </c>
      <c r="M64" s="19">
        <v>5856249.2400000002</v>
      </c>
      <c r="N64" s="23">
        <v>0</v>
      </c>
      <c r="O64" s="18">
        <v>7483426.9299999997</v>
      </c>
      <c r="P64" s="19">
        <v>13446366.17</v>
      </c>
      <c r="Q64" s="28">
        <v>4</v>
      </c>
      <c r="R64" s="10">
        <f>VLOOKUP($H64,'ค่ากลางกลุ่ม '!$C$2:$Y$22,6,0)</f>
        <v>16.55</v>
      </c>
      <c r="S64" s="13">
        <f>VLOOKUP($H64,'ค่ากลางกลุ่ม '!$C$2:$Y$22,12,0)</f>
        <v>34.700000000000003</v>
      </c>
      <c r="T64" s="10">
        <f>VLOOKUP($H64,'ค่ากลางกลุ่ม '!$C$2:$Y$22,7,0)</f>
        <v>5.2424999999999997</v>
      </c>
      <c r="U64" s="13">
        <f>VLOOKUP($H64,'ค่ากลางกลุ่ม '!$C$2:$Y$22,13,0)</f>
        <v>12.42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14.26</v>
      </c>
      <c r="AB64" s="7">
        <v>6.29</v>
      </c>
      <c r="AC64" s="9">
        <v>277.29000000000002</v>
      </c>
      <c r="AD64" s="9">
        <v>92.16</v>
      </c>
      <c r="AE64" s="9">
        <v>81.290000000000006</v>
      </c>
      <c r="AF64" s="9">
        <v>296.11</v>
      </c>
      <c r="AG64" s="9">
        <v>98.25</v>
      </c>
      <c r="AH64" s="10" t="str">
        <f t="shared" si="2"/>
        <v>0</v>
      </c>
      <c r="AI64" s="13" t="str">
        <f t="shared" si="3"/>
        <v>0</v>
      </c>
      <c r="AJ64" s="10" t="str">
        <f t="shared" si="4"/>
        <v>1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1</v>
      </c>
      <c r="AR64" s="26">
        <f t="shared" si="10"/>
        <v>0</v>
      </c>
      <c r="AS64" s="25" t="str">
        <f t="shared" si="11"/>
        <v>D</v>
      </c>
      <c r="AT64" s="27" t="str">
        <f t="shared" si="11"/>
        <v>F</v>
      </c>
      <c r="AU64" s="25" t="str">
        <f t="shared" si="12"/>
        <v>0 D</v>
      </c>
      <c r="AV64" s="27" t="str">
        <f t="shared" si="12"/>
        <v>0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1.92</v>
      </c>
      <c r="J65" s="19">
        <v>1.74</v>
      </c>
      <c r="K65" s="19">
        <v>1.5</v>
      </c>
      <c r="L65" s="19">
        <v>14867085.07</v>
      </c>
      <c r="M65" s="19">
        <v>12901939.890000001</v>
      </c>
      <c r="N65" s="23">
        <v>0</v>
      </c>
      <c r="O65" s="18">
        <v>10900220.449999999</v>
      </c>
      <c r="P65" s="19">
        <v>7968222.2000000002</v>
      </c>
      <c r="Q65" s="28">
        <v>4</v>
      </c>
      <c r="R65" s="10">
        <f>VLOOKUP($H65,'ค่ากลางกลุ่ม '!$C$2:$Y$22,6,0)</f>
        <v>16.55</v>
      </c>
      <c r="S65" s="13">
        <f>VLOOKUP($H65,'ค่ากลางกลุ่ม '!$C$2:$Y$22,12,0)</f>
        <v>34.700000000000003</v>
      </c>
      <c r="T65" s="10">
        <f>VLOOKUP($H65,'ค่ากลางกลุ่ม '!$C$2:$Y$22,7,0)</f>
        <v>5.2424999999999997</v>
      </c>
      <c r="U65" s="13">
        <f>VLOOKUP($H65,'ค่ากลางกลุ่ม '!$C$2:$Y$22,13,0)</f>
        <v>12.42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21.77</v>
      </c>
      <c r="AB65" s="7">
        <v>15.43</v>
      </c>
      <c r="AC65" s="9">
        <v>162.57</v>
      </c>
      <c r="AD65" s="9">
        <v>53.86</v>
      </c>
      <c r="AE65" s="9">
        <v>90.1</v>
      </c>
      <c r="AF65" s="9">
        <v>876.86</v>
      </c>
      <c r="AG65" s="9">
        <v>85.21</v>
      </c>
      <c r="AH65" s="10" t="str">
        <f t="shared" si="2"/>
        <v>1</v>
      </c>
      <c r="AI65" s="13" t="str">
        <f t="shared" si="3"/>
        <v>0</v>
      </c>
      <c r="AJ65" s="10" t="str">
        <f t="shared" si="4"/>
        <v>1</v>
      </c>
      <c r="AK65" s="13" t="str">
        <f t="shared" si="5"/>
        <v>1</v>
      </c>
      <c r="AL65" s="97">
        <f t="shared" si="6"/>
        <v>0</v>
      </c>
      <c r="AM65" s="20" t="str">
        <f t="shared" si="7"/>
        <v>1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3</v>
      </c>
      <c r="AR65" s="26">
        <f t="shared" si="10"/>
        <v>2</v>
      </c>
      <c r="AS65" s="25" t="str">
        <f t="shared" si="11"/>
        <v>C</v>
      </c>
      <c r="AT65" s="27" t="str">
        <f t="shared" si="11"/>
        <v>C-</v>
      </c>
      <c r="AU65" s="25" t="str">
        <f t="shared" si="12"/>
        <v>0 C</v>
      </c>
      <c r="AV65" s="27" t="str">
        <f t="shared" si="12"/>
        <v>0 C-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1.58</v>
      </c>
      <c r="J66" s="19">
        <v>1.39</v>
      </c>
      <c r="K66" s="19">
        <v>0.82</v>
      </c>
      <c r="L66" s="19">
        <v>104956705.59999999</v>
      </c>
      <c r="M66" s="19">
        <v>3729349.7</v>
      </c>
      <c r="N66" s="23">
        <v>0</v>
      </c>
      <c r="O66" s="18">
        <v>35303770.719999999</v>
      </c>
      <c r="P66" s="19">
        <v>-32084515.850000001</v>
      </c>
      <c r="Q66" s="28">
        <v>16</v>
      </c>
      <c r="R66" s="10">
        <f>VLOOKUP($H66,'ค่ากลางกลุ่ม '!$C$2:$Y$22,6,0)</f>
        <v>6.7376923076923081</v>
      </c>
      <c r="S66" s="13">
        <f>VLOOKUP($H66,'ค่ากลางกลุ่ม '!$C$2:$Y$22,12,0)</f>
        <v>14.22</v>
      </c>
      <c r="T66" s="10">
        <f>VLOOKUP($H66,'ค่ากลางกลุ่ม '!$C$2:$Y$22,7,0)</f>
        <v>3.8738461538461539</v>
      </c>
      <c r="U66" s="13">
        <f>VLOOKUP($H66,'ค่ากลางกลุ่ม '!$C$2:$Y$22,13,0)</f>
        <v>5.62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8.31</v>
      </c>
      <c r="AB66" s="7">
        <v>0.71</v>
      </c>
      <c r="AC66" s="9">
        <v>199.81</v>
      </c>
      <c r="AD66" s="9">
        <v>66.09</v>
      </c>
      <c r="AE66" s="9">
        <v>112.9</v>
      </c>
      <c r="AF66" s="9">
        <v>164.09</v>
      </c>
      <c r="AG66" s="9">
        <v>77.17</v>
      </c>
      <c r="AH66" s="10" t="str">
        <f t="shared" si="2"/>
        <v>1</v>
      </c>
      <c r="AI66" s="13" t="str">
        <f t="shared" si="3"/>
        <v>0</v>
      </c>
      <c r="AJ66" s="10" t="str">
        <f t="shared" si="4"/>
        <v>0</v>
      </c>
      <c r="AK66" s="13" t="str">
        <f t="shared" si="5"/>
        <v>0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1</v>
      </c>
      <c r="AR66" s="26">
        <f t="shared" si="10"/>
        <v>0</v>
      </c>
      <c r="AS66" s="25" t="str">
        <f t="shared" si="11"/>
        <v>D</v>
      </c>
      <c r="AT66" s="27" t="str">
        <f t="shared" si="11"/>
        <v>F</v>
      </c>
      <c r="AU66" s="25" t="str">
        <f t="shared" si="12"/>
        <v>0 D</v>
      </c>
      <c r="AV66" s="27" t="str">
        <f t="shared" si="12"/>
        <v>0 F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1.28</v>
      </c>
      <c r="J67" s="19">
        <v>1.1100000000000001</v>
      </c>
      <c r="K67" s="19">
        <v>0.83</v>
      </c>
      <c r="L67" s="19">
        <v>12240867.4</v>
      </c>
      <c r="M67" s="19">
        <v>21533940.920000002</v>
      </c>
      <c r="N67" s="23">
        <v>1</v>
      </c>
      <c r="O67" s="18">
        <v>22027360.670000002</v>
      </c>
      <c r="P67" s="19">
        <v>-7299149.0800000001</v>
      </c>
      <c r="Q67" s="28">
        <v>10</v>
      </c>
      <c r="R67" s="10">
        <f>VLOOKUP($H67,'ค่ากลางกลุ่ม '!$C$2:$Y$22,6,0)</f>
        <v>8.5615873015873056</v>
      </c>
      <c r="S67" s="13">
        <f>VLOOKUP($H67,'ค่ากลางกลุ่ม '!$C$2:$Y$22,12,0)</f>
        <v>20.440000000000001</v>
      </c>
      <c r="T67" s="10">
        <f>VLOOKUP($H67,'ค่ากลางกลุ่ม '!$C$2:$Y$22,7,0)</f>
        <v>5.2685714285714305</v>
      </c>
      <c r="U67" s="13">
        <f>VLOOKUP($H67,'ค่ากลางกลุ่ม '!$C$2:$Y$22,13,0)</f>
        <v>13.36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19.88</v>
      </c>
      <c r="AB67" s="7">
        <v>18.25</v>
      </c>
      <c r="AC67" s="9">
        <v>329.66</v>
      </c>
      <c r="AD67" s="9">
        <v>43.36</v>
      </c>
      <c r="AE67" s="9">
        <v>49.06</v>
      </c>
      <c r="AF67" s="9">
        <v>135.29</v>
      </c>
      <c r="AG67" s="9">
        <v>67.459999999999994</v>
      </c>
      <c r="AH67" s="10" t="str">
        <f t="shared" si="2"/>
        <v>1</v>
      </c>
      <c r="AI67" s="13" t="str">
        <f t="shared" si="3"/>
        <v>0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0</v>
      </c>
      <c r="AP67" s="20" t="str">
        <f t="shared" si="8"/>
        <v>0</v>
      </c>
      <c r="AQ67" s="24">
        <f t="shared" si="9"/>
        <v>4</v>
      </c>
      <c r="AR67" s="26">
        <f t="shared" si="10"/>
        <v>3</v>
      </c>
      <c r="AS67" s="25" t="str">
        <f t="shared" si="11"/>
        <v>B-</v>
      </c>
      <c r="AT67" s="27" t="str">
        <f t="shared" si="11"/>
        <v>C</v>
      </c>
      <c r="AU67" s="25" t="str">
        <f t="shared" si="12"/>
        <v>1 B-</v>
      </c>
      <c r="AV67" s="27" t="str">
        <f t="shared" si="12"/>
        <v>1 C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1.1399999999999999</v>
      </c>
      <c r="J68" s="19">
        <v>0.99</v>
      </c>
      <c r="K68" s="19">
        <v>0.6</v>
      </c>
      <c r="L68" s="19">
        <v>5890795.8499999996</v>
      </c>
      <c r="M68" s="19">
        <v>8496149.25</v>
      </c>
      <c r="N68" s="23">
        <v>3</v>
      </c>
      <c r="O68" s="18">
        <v>12112136.460000001</v>
      </c>
      <c r="P68" s="19">
        <v>-17057321.129999999</v>
      </c>
      <c r="Q68" s="28">
        <v>6</v>
      </c>
      <c r="R68" s="10">
        <f>VLOOKUP($H68,'ค่ากลางกลุ่ม '!$C$2:$Y$22,6,0)</f>
        <v>10.179793388429758</v>
      </c>
      <c r="S68" s="13">
        <f>VLOOKUP($H68,'ค่ากลางกลุ่ม '!$C$2:$Y$22,12,0)</f>
        <v>23.77</v>
      </c>
      <c r="T68" s="10">
        <f>VLOOKUP($H68,'ค่ากลางกลุ่ม '!$C$2:$Y$22,7,0)</f>
        <v>8.9996280991735524</v>
      </c>
      <c r="U68" s="13">
        <f>VLOOKUP($H68,'ค่ากลางกลุ่ม '!$C$2:$Y$22,13,0)</f>
        <v>16.13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14.81</v>
      </c>
      <c r="AB68" s="7">
        <v>8.35</v>
      </c>
      <c r="AC68" s="9">
        <v>339</v>
      </c>
      <c r="AD68" s="9">
        <v>81.66</v>
      </c>
      <c r="AE68" s="9">
        <v>79.87</v>
      </c>
      <c r="AF68" s="9">
        <v>139.93</v>
      </c>
      <c r="AG68" s="9">
        <v>88.53</v>
      </c>
      <c r="AH68" s="10" t="str">
        <f t="shared" si="2"/>
        <v>1</v>
      </c>
      <c r="AI68" s="13" t="str">
        <f t="shared" si="3"/>
        <v>0</v>
      </c>
      <c r="AJ68" s="10" t="str">
        <f t="shared" si="4"/>
        <v>0</v>
      </c>
      <c r="AK68" s="13" t="str">
        <f t="shared" si="5"/>
        <v>0</v>
      </c>
      <c r="AL68" s="97">
        <f t="shared" si="6"/>
        <v>0</v>
      </c>
      <c r="AM68" s="20" t="str">
        <f t="shared" si="7"/>
        <v>0</v>
      </c>
      <c r="AN68" s="20" t="str">
        <f t="shared" si="8"/>
        <v>0</v>
      </c>
      <c r="AO68" s="20" t="str">
        <f t="shared" si="8"/>
        <v>0</v>
      </c>
      <c r="AP68" s="20" t="str">
        <f t="shared" si="8"/>
        <v>0</v>
      </c>
      <c r="AQ68" s="24">
        <f t="shared" si="9"/>
        <v>1</v>
      </c>
      <c r="AR68" s="26">
        <f t="shared" si="10"/>
        <v>0</v>
      </c>
      <c r="AS68" s="25" t="str">
        <f t="shared" si="11"/>
        <v>D</v>
      </c>
      <c r="AT68" s="27" t="str">
        <f t="shared" si="11"/>
        <v>F</v>
      </c>
      <c r="AU68" s="25" t="str">
        <f t="shared" si="12"/>
        <v>3 D</v>
      </c>
      <c r="AV68" s="27" t="str">
        <f t="shared" si="12"/>
        <v>3 F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1.17</v>
      </c>
      <c r="J69" s="19">
        <v>0.96</v>
      </c>
      <c r="K69" s="19">
        <v>0.71</v>
      </c>
      <c r="L69" s="19">
        <v>9051870.9499999993</v>
      </c>
      <c r="M69" s="19">
        <v>11963410.23</v>
      </c>
      <c r="N69" s="23">
        <v>3</v>
      </c>
      <c r="O69" s="18">
        <v>14866613.210000001</v>
      </c>
      <c r="P69" s="19">
        <v>-15197862.02</v>
      </c>
      <c r="Q69" s="28">
        <v>10</v>
      </c>
      <c r="R69" s="10">
        <f>VLOOKUP($H69,'ค่ากลางกลุ่ม '!$C$2:$Y$22,6,0)</f>
        <v>8.5615873015873056</v>
      </c>
      <c r="S69" s="13">
        <f>VLOOKUP($H69,'ค่ากลางกลุ่ม '!$C$2:$Y$22,12,0)</f>
        <v>20.440000000000001</v>
      </c>
      <c r="T69" s="10">
        <f>VLOOKUP($H69,'ค่ากลางกลุ่ม '!$C$2:$Y$22,7,0)</f>
        <v>5.2685714285714305</v>
      </c>
      <c r="U69" s="13">
        <f>VLOOKUP($H69,'ค่ากลางกลุ่ม '!$C$2:$Y$22,13,0)</f>
        <v>13.36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11.5</v>
      </c>
      <c r="AB69" s="7">
        <v>9.2799999999999994</v>
      </c>
      <c r="AC69" s="9">
        <v>271.47000000000003</v>
      </c>
      <c r="AD69" s="9">
        <v>24.11</v>
      </c>
      <c r="AE69" s="9">
        <v>59.94</v>
      </c>
      <c r="AF69" s="9">
        <v>133.58000000000001</v>
      </c>
      <c r="AG69" s="9">
        <v>77.45</v>
      </c>
      <c r="AH69" s="10" t="str">
        <f t="shared" si="2"/>
        <v>1</v>
      </c>
      <c r="AI69" s="13" t="str">
        <f t="shared" si="3"/>
        <v>0</v>
      </c>
      <c r="AJ69" s="10" t="str">
        <f t="shared" si="4"/>
        <v>1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0</v>
      </c>
      <c r="AP69" s="20" t="str">
        <f t="shared" si="8"/>
        <v>0</v>
      </c>
      <c r="AQ69" s="24">
        <f t="shared" si="9"/>
        <v>4</v>
      </c>
      <c r="AR69" s="26">
        <f t="shared" si="10"/>
        <v>2</v>
      </c>
      <c r="AS69" s="25" t="str">
        <f t="shared" si="11"/>
        <v>B-</v>
      </c>
      <c r="AT69" s="27" t="str">
        <f t="shared" si="11"/>
        <v>C-</v>
      </c>
      <c r="AU69" s="25" t="str">
        <f t="shared" si="12"/>
        <v>3 B-</v>
      </c>
      <c r="AV69" s="27" t="str">
        <f t="shared" si="12"/>
        <v>3 C-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1.62</v>
      </c>
      <c r="J70" s="19">
        <v>1.24</v>
      </c>
      <c r="K70" s="19">
        <v>0.97</v>
      </c>
      <c r="L70" s="19">
        <v>17435763.77</v>
      </c>
      <c r="M70" s="19">
        <v>15390872.75</v>
      </c>
      <c r="N70" s="23">
        <v>0</v>
      </c>
      <c r="O70" s="18">
        <v>18059248.710000001</v>
      </c>
      <c r="P70" s="19">
        <v>-932992.05</v>
      </c>
      <c r="Q70" s="28">
        <v>6</v>
      </c>
      <c r="R70" s="10">
        <f>VLOOKUP($H70,'ค่ากลางกลุ่ม '!$C$2:$Y$22,6,0)</f>
        <v>10.179793388429758</v>
      </c>
      <c r="S70" s="13">
        <f>VLOOKUP($H70,'ค่ากลางกลุ่ม '!$C$2:$Y$22,12,0)</f>
        <v>23.77</v>
      </c>
      <c r="T70" s="10">
        <f>VLOOKUP($H70,'ค่ากลางกลุ่ม '!$C$2:$Y$22,7,0)</f>
        <v>8.9996280991735524</v>
      </c>
      <c r="U70" s="13">
        <f>VLOOKUP($H70,'ค่ากลางกลุ่ม '!$C$2:$Y$22,13,0)</f>
        <v>16.13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19.670000000000002</v>
      </c>
      <c r="AB70" s="7">
        <v>17.899999999999999</v>
      </c>
      <c r="AC70" s="9">
        <v>228.65</v>
      </c>
      <c r="AD70" s="9">
        <v>29.9</v>
      </c>
      <c r="AE70" s="9">
        <v>113.27</v>
      </c>
      <c r="AF70" s="9">
        <v>133.03</v>
      </c>
      <c r="AG70" s="9">
        <v>110.89</v>
      </c>
      <c r="AH70" s="10" t="str">
        <f t="shared" ref="AH70:AH92" si="17">IF(R70&lt;=$AA70,"1","0")</f>
        <v>1</v>
      </c>
      <c r="AI70" s="13" t="str">
        <f t="shared" ref="AI70:AI92" si="18">IF(S70&lt;=$AA70,"1","0")</f>
        <v>0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0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2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C-</v>
      </c>
      <c r="AU70" s="25" t="str">
        <f t="shared" ref="AU70:AV92" si="27">$N70&amp;" "&amp;AS70</f>
        <v>0 C</v>
      </c>
      <c r="AV70" s="27" t="str">
        <f t="shared" si="27"/>
        <v>0 C-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1.5</v>
      </c>
      <c r="J71" s="19">
        <v>1.29</v>
      </c>
      <c r="K71" s="19">
        <v>1.08</v>
      </c>
      <c r="L71" s="19">
        <v>14858671.66</v>
      </c>
      <c r="M71" s="19">
        <v>8992739.3699999992</v>
      </c>
      <c r="N71" s="23">
        <v>0</v>
      </c>
      <c r="O71" s="18">
        <v>14337212.960000001</v>
      </c>
      <c r="P71" s="19">
        <v>2344875.2400000002</v>
      </c>
      <c r="Q71" s="28">
        <v>5</v>
      </c>
      <c r="R71" s="10">
        <f>VLOOKUP($H71,'ค่ากลางกลุ่ม '!$C$2:$Y$22,6,0)</f>
        <v>12.318893617021276</v>
      </c>
      <c r="S71" s="13">
        <f>VLOOKUP($H71,'ค่ากลางกลุ่ม '!$C$2:$Y$22,12,0)</f>
        <v>22.88</v>
      </c>
      <c r="T71" s="10">
        <f>VLOOKUP($H71,'ค่ากลางกลุ่ม '!$C$2:$Y$22,7,0)</f>
        <v>11.189914893617022</v>
      </c>
      <c r="U71" s="13">
        <f>VLOOKUP($H71,'ค่ากลางกลุ่ม '!$C$2:$Y$22,13,0)</f>
        <v>16.329999999999998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22.5</v>
      </c>
      <c r="AB71" s="7">
        <v>9.1300000000000008</v>
      </c>
      <c r="AC71" s="9">
        <v>254.88</v>
      </c>
      <c r="AD71" s="9">
        <v>25.86</v>
      </c>
      <c r="AE71" s="9">
        <v>53.88</v>
      </c>
      <c r="AF71" s="9">
        <v>138.32</v>
      </c>
      <c r="AG71" s="9">
        <v>112.75</v>
      </c>
      <c r="AH71" s="10" t="str">
        <f t="shared" si="17"/>
        <v>1</v>
      </c>
      <c r="AI71" s="13" t="str">
        <f t="shared" si="18"/>
        <v>0</v>
      </c>
      <c r="AJ71" s="10" t="str">
        <f t="shared" si="19"/>
        <v>0</v>
      </c>
      <c r="AK71" s="13" t="str">
        <f t="shared" si="20"/>
        <v>0</v>
      </c>
      <c r="AL71" s="97">
        <f t="shared" si="21"/>
        <v>0</v>
      </c>
      <c r="AM71" s="20" t="str">
        <f t="shared" si="22"/>
        <v>1</v>
      </c>
      <c r="AN71" s="20" t="str">
        <f t="shared" si="23"/>
        <v>1</v>
      </c>
      <c r="AO71" s="20" t="str">
        <f t="shared" si="23"/>
        <v>0</v>
      </c>
      <c r="AP71" s="20" t="str">
        <f t="shared" si="23"/>
        <v>0</v>
      </c>
      <c r="AQ71" s="24">
        <f t="shared" si="24"/>
        <v>3</v>
      </c>
      <c r="AR71" s="26">
        <f t="shared" si="25"/>
        <v>2</v>
      </c>
      <c r="AS71" s="25" t="str">
        <f t="shared" si="26"/>
        <v>C</v>
      </c>
      <c r="AT71" s="27" t="str">
        <f t="shared" si="26"/>
        <v>C-</v>
      </c>
      <c r="AU71" s="25" t="str">
        <f t="shared" si="27"/>
        <v>0 C</v>
      </c>
      <c r="AV71" s="27" t="str">
        <f t="shared" si="27"/>
        <v>0 C-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3.2</v>
      </c>
      <c r="J72" s="19">
        <v>2.7</v>
      </c>
      <c r="K72" s="19">
        <v>1.7</v>
      </c>
      <c r="L72" s="19">
        <v>1044488381.45</v>
      </c>
      <c r="M72" s="19">
        <v>101040911.09</v>
      </c>
      <c r="N72" s="23">
        <v>0</v>
      </c>
      <c r="O72" s="18">
        <v>994498.47</v>
      </c>
      <c r="P72" s="19">
        <v>346134788.18000001</v>
      </c>
      <c r="Q72" s="28">
        <v>20</v>
      </c>
      <c r="R72" s="10">
        <f>VLOOKUP($H72,'ค่ากลางกลุ่ม '!$C$2:$Y$22,6,0)</f>
        <v>2.8049999999999997</v>
      </c>
      <c r="S72" s="13">
        <f>VLOOKUP($H72,'ค่ากลางกลุ่ม '!$C$2:$Y$22,12,0)</f>
        <v>8.42</v>
      </c>
      <c r="T72" s="10">
        <f>VLOOKUP($H72,'ค่ากลางกลุ่ม '!$C$2:$Y$22,7,0)</f>
        <v>-0.13250000000000006</v>
      </c>
      <c r="U72" s="13">
        <f>VLOOKUP($H72,'ค่ากลางกลุ่ม '!$C$2:$Y$22,13,0)</f>
        <v>3.12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0.05</v>
      </c>
      <c r="AB72" s="7">
        <v>3.45</v>
      </c>
      <c r="AC72" s="9">
        <v>59.78</v>
      </c>
      <c r="AD72" s="9">
        <v>70.36</v>
      </c>
      <c r="AE72" s="9">
        <v>34.909999999999997</v>
      </c>
      <c r="AF72" s="9">
        <v>88.31</v>
      </c>
      <c r="AG72" s="9">
        <v>52.71</v>
      </c>
      <c r="AH72" s="10" t="str">
        <f t="shared" si="17"/>
        <v>0</v>
      </c>
      <c r="AI72" s="13" t="str">
        <f t="shared" si="18"/>
        <v>0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5</v>
      </c>
      <c r="AR72" s="26">
        <f t="shared" si="25"/>
        <v>5</v>
      </c>
      <c r="AS72" s="25" t="str">
        <f t="shared" si="26"/>
        <v>B</v>
      </c>
      <c r="AT72" s="27" t="str">
        <f t="shared" si="26"/>
        <v>B</v>
      </c>
      <c r="AU72" s="25" t="str">
        <f t="shared" si="27"/>
        <v>0 B</v>
      </c>
      <c r="AV72" s="27" t="str">
        <f t="shared" si="27"/>
        <v>0 B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1.34</v>
      </c>
      <c r="J73" s="19">
        <v>1.1599999999999999</v>
      </c>
      <c r="K73" s="19">
        <v>0.95</v>
      </c>
      <c r="L73" s="19">
        <v>10960693.449999999</v>
      </c>
      <c r="M73" s="19">
        <v>8278539.3399999999</v>
      </c>
      <c r="N73" s="23">
        <v>1</v>
      </c>
      <c r="O73" s="18">
        <v>9430529.5199999996</v>
      </c>
      <c r="P73" s="19">
        <v>-1673108.44</v>
      </c>
      <c r="Q73" s="28">
        <v>6</v>
      </c>
      <c r="R73" s="10">
        <f>VLOOKUP($H73,'ค่ากลางกลุ่ม '!$C$2:$Y$22,6,0)</f>
        <v>10.179793388429758</v>
      </c>
      <c r="S73" s="13">
        <f>VLOOKUP($H73,'ค่ากลางกลุ่ม '!$C$2:$Y$22,12,0)</f>
        <v>23.77</v>
      </c>
      <c r="T73" s="10">
        <f>VLOOKUP($H73,'ค่ากลางกลุ่ม '!$C$2:$Y$22,7,0)</f>
        <v>8.9996280991735524</v>
      </c>
      <c r="U73" s="13">
        <f>VLOOKUP($H73,'ค่ากลางกลุ่ม '!$C$2:$Y$22,13,0)</f>
        <v>16.13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10.38</v>
      </c>
      <c r="AB73" s="7">
        <v>10.8</v>
      </c>
      <c r="AC73" s="9">
        <v>239.67</v>
      </c>
      <c r="AD73" s="9">
        <v>28.85</v>
      </c>
      <c r="AE73" s="9">
        <v>55.93</v>
      </c>
      <c r="AF73" s="9">
        <v>111.96</v>
      </c>
      <c r="AG73" s="9">
        <v>67.64</v>
      </c>
      <c r="AH73" s="10" t="str">
        <f t="shared" si="17"/>
        <v>1</v>
      </c>
      <c r="AI73" s="13" t="str">
        <f t="shared" si="18"/>
        <v>0</v>
      </c>
      <c r="AJ73" s="10" t="str">
        <f t="shared" si="19"/>
        <v>1</v>
      </c>
      <c r="AK73" s="13" t="str">
        <f t="shared" si="20"/>
        <v>0</v>
      </c>
      <c r="AL73" s="97">
        <f t="shared" si="21"/>
        <v>0</v>
      </c>
      <c r="AM73" s="20" t="str">
        <f t="shared" si="22"/>
        <v>1</v>
      </c>
      <c r="AN73" s="20" t="str">
        <f t="shared" si="23"/>
        <v>1</v>
      </c>
      <c r="AO73" s="20" t="str">
        <f t="shared" si="23"/>
        <v>0</v>
      </c>
      <c r="AP73" s="20" t="str">
        <f t="shared" si="23"/>
        <v>0</v>
      </c>
      <c r="AQ73" s="24">
        <f t="shared" si="24"/>
        <v>4</v>
      </c>
      <c r="AR73" s="26">
        <f t="shared" si="25"/>
        <v>2</v>
      </c>
      <c r="AS73" s="25" t="str">
        <f t="shared" si="26"/>
        <v>B-</v>
      </c>
      <c r="AT73" s="27" t="str">
        <f t="shared" si="26"/>
        <v>C-</v>
      </c>
      <c r="AU73" s="25" t="str">
        <f t="shared" si="27"/>
        <v>1 B-</v>
      </c>
      <c r="AV73" s="27" t="str">
        <f t="shared" si="27"/>
        <v>1 C-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1.43</v>
      </c>
      <c r="J74" s="19">
        <v>1.22</v>
      </c>
      <c r="K74" s="19">
        <v>0.96</v>
      </c>
      <c r="L74" s="19">
        <v>10319373.460000001</v>
      </c>
      <c r="M74" s="19">
        <v>10835940.48</v>
      </c>
      <c r="N74" s="23">
        <v>1</v>
      </c>
      <c r="O74" s="18">
        <v>11354230.640000001</v>
      </c>
      <c r="P74" s="19">
        <v>-999346.57</v>
      </c>
      <c r="Q74" s="28">
        <v>6</v>
      </c>
      <c r="R74" s="10">
        <f>VLOOKUP($H74,'ค่ากลางกลุ่ม '!$C$2:$Y$22,6,0)</f>
        <v>10.179793388429758</v>
      </c>
      <c r="S74" s="13">
        <f>VLOOKUP($H74,'ค่ากลางกลุ่ม '!$C$2:$Y$22,12,0)</f>
        <v>23.77</v>
      </c>
      <c r="T74" s="10">
        <f>VLOOKUP($H74,'ค่ากลางกลุ่ม '!$C$2:$Y$22,7,0)</f>
        <v>8.9996280991735524</v>
      </c>
      <c r="U74" s="13">
        <f>VLOOKUP($H74,'ค่ากลางกลุ่ม '!$C$2:$Y$22,13,0)</f>
        <v>16.13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12.9</v>
      </c>
      <c r="AB74" s="7">
        <v>19.399999999999999</v>
      </c>
      <c r="AC74" s="9">
        <v>316.43</v>
      </c>
      <c r="AD74" s="9">
        <v>19.36</v>
      </c>
      <c r="AE74" s="9">
        <v>45.42</v>
      </c>
      <c r="AF74" s="9">
        <v>76.39</v>
      </c>
      <c r="AG74" s="9">
        <v>88.42</v>
      </c>
      <c r="AH74" s="10" t="str">
        <f t="shared" si="17"/>
        <v>1</v>
      </c>
      <c r="AI74" s="13" t="str">
        <f t="shared" si="18"/>
        <v>0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1</v>
      </c>
      <c r="AP74" s="20" t="str">
        <f t="shared" si="23"/>
        <v>0</v>
      </c>
      <c r="AQ74" s="24">
        <f t="shared" si="24"/>
        <v>5</v>
      </c>
      <c r="AR74" s="26">
        <f t="shared" si="25"/>
        <v>4</v>
      </c>
      <c r="AS74" s="25" t="str">
        <f t="shared" si="26"/>
        <v>B</v>
      </c>
      <c r="AT74" s="27" t="str">
        <f t="shared" si="26"/>
        <v>B-</v>
      </c>
      <c r="AU74" s="25" t="str">
        <f t="shared" si="27"/>
        <v>1 B</v>
      </c>
      <c r="AV74" s="27" t="str">
        <f t="shared" si="27"/>
        <v>1 B-</v>
      </c>
      <c r="AW74" s="21" t="str">
        <f t="shared" si="15"/>
        <v>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0.94</v>
      </c>
      <c r="J75" s="19">
        <v>0.74</v>
      </c>
      <c r="K75" s="19">
        <v>0.25</v>
      </c>
      <c r="L75" s="19">
        <v>-8554164.8900000006</v>
      </c>
      <c r="M75" s="19">
        <v>1598975.58</v>
      </c>
      <c r="N75" s="23">
        <v>6</v>
      </c>
      <c r="O75" s="18">
        <v>21109320.120000001</v>
      </c>
      <c r="P75" s="19">
        <v>-101066360.77</v>
      </c>
      <c r="Q75" s="28">
        <v>14</v>
      </c>
      <c r="R75" s="10">
        <f>VLOOKUP($H75,'ค่ากลางกลุ่ม '!$C$2:$Y$22,6,0)</f>
        <v>10.145999999999999</v>
      </c>
      <c r="S75" s="13">
        <f>VLOOKUP($H75,'ค่ากลางกลุ่ม '!$C$2:$Y$22,12,0)</f>
        <v>18.920000000000002</v>
      </c>
      <c r="T75" s="10">
        <f>VLOOKUP($H75,'ค่ากลางกลุ่ม '!$C$2:$Y$22,7,0)</f>
        <v>7.8409999999999993</v>
      </c>
      <c r="U75" s="13">
        <f>VLOOKUP($H75,'ค่ากลางกลุ่ม '!$C$2:$Y$22,13,0)</f>
        <v>6.88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6.59</v>
      </c>
      <c r="AB75" s="7">
        <v>0.25</v>
      </c>
      <c r="AC75" s="9">
        <v>240.23</v>
      </c>
      <c r="AD75" s="9">
        <v>44.04</v>
      </c>
      <c r="AE75" s="9">
        <v>91.72</v>
      </c>
      <c r="AF75" s="9">
        <v>80.53</v>
      </c>
      <c r="AG75" s="9">
        <v>61.59</v>
      </c>
      <c r="AH75" s="10" t="str">
        <f t="shared" si="17"/>
        <v>0</v>
      </c>
      <c r="AI75" s="13" t="str">
        <f t="shared" si="18"/>
        <v>0</v>
      </c>
      <c r="AJ75" s="10" t="str">
        <f t="shared" si="19"/>
        <v>0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2</v>
      </c>
      <c r="AR75" s="26">
        <f t="shared" si="25"/>
        <v>2</v>
      </c>
      <c r="AS75" s="25" t="str">
        <f t="shared" si="26"/>
        <v>C-</v>
      </c>
      <c r="AT75" s="27" t="str">
        <f t="shared" si="26"/>
        <v>C-</v>
      </c>
      <c r="AU75" s="25" t="str">
        <f t="shared" si="27"/>
        <v>6 C-</v>
      </c>
      <c r="AV75" s="27" t="str">
        <f t="shared" si="27"/>
        <v>6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1.94</v>
      </c>
      <c r="J76" s="19">
        <v>1.62</v>
      </c>
      <c r="K76" s="19">
        <v>1.28</v>
      </c>
      <c r="L76" s="19">
        <v>4507406.13</v>
      </c>
      <c r="M76" s="19">
        <v>7933606.1399999997</v>
      </c>
      <c r="N76" s="23">
        <v>0</v>
      </c>
      <c r="O76" s="18">
        <v>6639795.8499999996</v>
      </c>
      <c r="P76" s="19">
        <v>1320393.68</v>
      </c>
      <c r="Q76" s="28">
        <v>2</v>
      </c>
      <c r="R76" s="10">
        <f>VLOOKUP($H76,'ค่ากลางกลุ่ม '!$C$2:$Y$22,6,0)</f>
        <v>19.192888888888888</v>
      </c>
      <c r="S76" s="13">
        <f>VLOOKUP($H76,'ค่ากลางกลุ่ม '!$C$2:$Y$22,12,0)</f>
        <v>26.67</v>
      </c>
      <c r="T76" s="10">
        <f>VLOOKUP($H76,'ค่ากลางกลุ่ม '!$C$2:$Y$22,7,0)</f>
        <v>11.868000000000002</v>
      </c>
      <c r="U76" s="13">
        <f>VLOOKUP($H76,'ค่ากลางกลุ่ม '!$C$2:$Y$22,13,0)</f>
        <v>13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30.07</v>
      </c>
      <c r="AB76" s="7">
        <v>21.21</v>
      </c>
      <c r="AC76" s="9">
        <v>1101.51</v>
      </c>
      <c r="AD76" s="9">
        <v>101.12</v>
      </c>
      <c r="AE76" s="9">
        <v>29.22</v>
      </c>
      <c r="AF76" s="9">
        <v>76.37</v>
      </c>
      <c r="AG76" s="9">
        <v>104.17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4</v>
      </c>
      <c r="AS76" s="25" t="str">
        <f t="shared" si="26"/>
        <v>B-</v>
      </c>
      <c r="AT76" s="27" t="str">
        <f t="shared" si="26"/>
        <v>B-</v>
      </c>
      <c r="AU76" s="25" t="str">
        <f t="shared" si="27"/>
        <v>0 B-</v>
      </c>
      <c r="AV76" s="27" t="str">
        <f t="shared" si="27"/>
        <v>0 B-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2.3199999999999998</v>
      </c>
      <c r="J77" s="19">
        <v>2.08</v>
      </c>
      <c r="K77" s="19">
        <v>1.64</v>
      </c>
      <c r="L77" s="19">
        <v>18385439.120000001</v>
      </c>
      <c r="M77" s="19">
        <v>4631351.84</v>
      </c>
      <c r="N77" s="23">
        <v>0</v>
      </c>
      <c r="O77" s="18">
        <v>7047544.1100000003</v>
      </c>
      <c r="P77" s="19">
        <v>8972920.0700000003</v>
      </c>
      <c r="Q77" s="28">
        <v>6</v>
      </c>
      <c r="R77" s="10">
        <f>VLOOKUP($H77,'ค่ากลางกลุ่ม '!$C$2:$Y$22,6,0)</f>
        <v>10.179793388429758</v>
      </c>
      <c r="S77" s="13">
        <f>VLOOKUP($H77,'ค่ากลางกลุ่ม '!$C$2:$Y$22,12,0)</f>
        <v>23.77</v>
      </c>
      <c r="T77" s="10">
        <f>VLOOKUP($H77,'ค่ากลางกลุ่ม '!$C$2:$Y$22,7,0)</f>
        <v>8.9996280991735524</v>
      </c>
      <c r="U77" s="13">
        <f>VLOOKUP($H77,'ค่ากลางกลุ่ม '!$C$2:$Y$22,13,0)</f>
        <v>16.13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9.57</v>
      </c>
      <c r="AB77" s="7">
        <v>6.39</v>
      </c>
      <c r="AC77" s="9">
        <v>156.76</v>
      </c>
      <c r="AD77" s="9">
        <v>29.98</v>
      </c>
      <c r="AE77" s="9">
        <v>55.25</v>
      </c>
      <c r="AF77" s="9">
        <v>86.34</v>
      </c>
      <c r="AG77" s="9">
        <v>62.27</v>
      </c>
      <c r="AH77" s="10" t="str">
        <f t="shared" si="17"/>
        <v>0</v>
      </c>
      <c r="AI77" s="13" t="str">
        <f t="shared" si="18"/>
        <v>0</v>
      </c>
      <c r="AJ77" s="10" t="str">
        <f t="shared" si="19"/>
        <v>0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1</v>
      </c>
      <c r="AO77" s="20" t="str">
        <f t="shared" si="23"/>
        <v>1</v>
      </c>
      <c r="AP77" s="20" t="str">
        <f t="shared" si="23"/>
        <v>0</v>
      </c>
      <c r="AQ77" s="24">
        <f t="shared" si="24"/>
        <v>3</v>
      </c>
      <c r="AR77" s="26">
        <f t="shared" si="25"/>
        <v>3</v>
      </c>
      <c r="AS77" s="25" t="str">
        <f t="shared" si="26"/>
        <v>C</v>
      </c>
      <c r="AT77" s="27" t="str">
        <f t="shared" si="26"/>
        <v>C</v>
      </c>
      <c r="AU77" s="25" t="str">
        <f t="shared" si="27"/>
        <v>0 C</v>
      </c>
      <c r="AV77" s="27" t="str">
        <f t="shared" si="27"/>
        <v>0 C</v>
      </c>
      <c r="AW77" s="21" t="str">
        <f t="shared" si="15"/>
        <v>ไม่ผ่าน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1.1399999999999999</v>
      </c>
      <c r="J78" s="19">
        <v>0.96</v>
      </c>
      <c r="K78" s="19">
        <v>0.73</v>
      </c>
      <c r="L78" s="19">
        <v>10349892.890000001</v>
      </c>
      <c r="M78" s="19">
        <v>21068803.390000001</v>
      </c>
      <c r="N78" s="23">
        <v>3</v>
      </c>
      <c r="O78" s="18">
        <v>19621739.48</v>
      </c>
      <c r="P78" s="19">
        <v>-19668546.77</v>
      </c>
      <c r="Q78" s="28">
        <v>12</v>
      </c>
      <c r="R78" s="10">
        <f>VLOOKUP($H78,'ค่ากลางกลุ่ม '!$C$2:$Y$22,6,0)</f>
        <v>9.9727586206896603</v>
      </c>
      <c r="S78" s="13">
        <f>VLOOKUP($H78,'ค่ากลางกลุ่ม '!$C$2:$Y$22,12,0)</f>
        <v>19</v>
      </c>
      <c r="T78" s="10">
        <f>VLOOKUP($H78,'ค่ากลางกลุ่ม '!$C$2:$Y$22,7,0)</f>
        <v>8.2255172413793112</v>
      </c>
      <c r="U78" s="13">
        <f>VLOOKUP($H78,'ค่ากลางกลุ่ม '!$C$2:$Y$22,13,0)</f>
        <v>9.7100000000000009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10.89</v>
      </c>
      <c r="AB78" s="7">
        <v>8.34</v>
      </c>
      <c r="AC78" s="9">
        <v>236.48</v>
      </c>
      <c r="AD78" s="9">
        <v>38.51</v>
      </c>
      <c r="AE78" s="9">
        <v>43.71</v>
      </c>
      <c r="AF78" s="9">
        <v>91.15</v>
      </c>
      <c r="AG78" s="9">
        <v>63.3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0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0</v>
      </c>
      <c r="AP78" s="20" t="str">
        <f t="shared" si="23"/>
        <v>0</v>
      </c>
      <c r="AQ78" s="24">
        <f t="shared" si="24"/>
        <v>4</v>
      </c>
      <c r="AR78" s="26">
        <f t="shared" si="25"/>
        <v>2</v>
      </c>
      <c r="AS78" s="25" t="str">
        <f t="shared" si="26"/>
        <v>B-</v>
      </c>
      <c r="AT78" s="27" t="str">
        <f t="shared" si="26"/>
        <v>C-</v>
      </c>
      <c r="AU78" s="25" t="str">
        <f t="shared" si="27"/>
        <v>3 B-</v>
      </c>
      <c r="AV78" s="27" t="str">
        <f t="shared" si="27"/>
        <v>3 C-</v>
      </c>
      <c r="AW78" s="21" t="str">
        <f t="shared" si="15"/>
        <v>ไม่ผ่าน</v>
      </c>
      <c r="AX78" s="21" t="str">
        <f t="shared" si="16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1.96</v>
      </c>
      <c r="J79" s="19">
        <v>1.63</v>
      </c>
      <c r="K79" s="19">
        <v>1.2</v>
      </c>
      <c r="L79" s="19">
        <v>11512896.199999999</v>
      </c>
      <c r="M79" s="19">
        <v>8582681.6400000006</v>
      </c>
      <c r="N79" s="23">
        <v>0</v>
      </c>
      <c r="O79" s="18">
        <v>10921869.279999999</v>
      </c>
      <c r="P79" s="19">
        <v>2453747.94</v>
      </c>
      <c r="Q79" s="28">
        <v>5</v>
      </c>
      <c r="R79" s="10">
        <f>VLOOKUP($H79,'ค่ากลางกลุ่ม '!$C$2:$Y$22,6,0)</f>
        <v>12.318893617021276</v>
      </c>
      <c r="S79" s="13">
        <f>VLOOKUP($H79,'ค่ากลางกลุ่ม '!$C$2:$Y$22,12,0)</f>
        <v>22.88</v>
      </c>
      <c r="T79" s="10">
        <f>VLOOKUP($H79,'ค่ากลางกลุ่ม '!$C$2:$Y$22,7,0)</f>
        <v>11.189914893617022</v>
      </c>
      <c r="U79" s="13">
        <f>VLOOKUP($H79,'ค่ากลางกลุ่ม '!$C$2:$Y$22,13,0)</f>
        <v>16.329999999999998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19.34</v>
      </c>
      <c r="AB79" s="7">
        <v>17.14</v>
      </c>
      <c r="AC79" s="9">
        <v>153.91</v>
      </c>
      <c r="AD79" s="9">
        <v>17.75</v>
      </c>
      <c r="AE79" s="9">
        <v>76.349999999999994</v>
      </c>
      <c r="AF79" s="9">
        <v>70.27</v>
      </c>
      <c r="AG79" s="9">
        <v>72.209999999999994</v>
      </c>
      <c r="AH79" s="10" t="str">
        <f t="shared" si="17"/>
        <v>1</v>
      </c>
      <c r="AI79" s="13" t="str">
        <f t="shared" si="18"/>
        <v>0</v>
      </c>
      <c r="AJ79" s="10" t="str">
        <f t="shared" si="19"/>
        <v>1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4</v>
      </c>
      <c r="AR79" s="26">
        <f t="shared" si="25"/>
        <v>3</v>
      </c>
      <c r="AS79" s="25" t="str">
        <f t="shared" si="26"/>
        <v>B-</v>
      </c>
      <c r="AT79" s="27" t="str">
        <f t="shared" si="26"/>
        <v>C</v>
      </c>
      <c r="AU79" s="25" t="str">
        <f t="shared" si="27"/>
        <v>0 B-</v>
      </c>
      <c r="AV79" s="27" t="str">
        <f t="shared" si="27"/>
        <v>0 C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1.57</v>
      </c>
      <c r="J80" s="19">
        <v>1.35</v>
      </c>
      <c r="K80" s="19">
        <v>1.1499999999999999</v>
      </c>
      <c r="L80" s="19">
        <v>10539333.6</v>
      </c>
      <c r="M80" s="19">
        <v>11385213.779999999</v>
      </c>
      <c r="N80" s="23">
        <v>0</v>
      </c>
      <c r="O80" s="18">
        <v>14188310.26</v>
      </c>
      <c r="P80" s="19">
        <v>2817716.99</v>
      </c>
      <c r="Q80" s="28">
        <v>6</v>
      </c>
      <c r="R80" s="10">
        <f>VLOOKUP($H80,'ค่ากลางกลุ่ม '!$C$2:$Y$22,6,0)</f>
        <v>10.179793388429758</v>
      </c>
      <c r="S80" s="13">
        <f>VLOOKUP($H80,'ค่ากลางกลุ่ม '!$C$2:$Y$22,12,0)</f>
        <v>23.77</v>
      </c>
      <c r="T80" s="10">
        <f>VLOOKUP($H80,'ค่ากลางกลุ่ม '!$C$2:$Y$22,7,0)</f>
        <v>8.9996280991735524</v>
      </c>
      <c r="U80" s="13">
        <f>VLOOKUP($H80,'ค่ากลางกลุ่ม '!$C$2:$Y$22,13,0)</f>
        <v>16.13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23.11</v>
      </c>
      <c r="AB80" s="7">
        <v>17.97</v>
      </c>
      <c r="AC80" s="9">
        <v>266.68</v>
      </c>
      <c r="AD80" s="9">
        <v>24.02</v>
      </c>
      <c r="AE80" s="9">
        <v>47.87</v>
      </c>
      <c r="AF80" s="9">
        <v>91.59</v>
      </c>
      <c r="AG80" s="9">
        <v>61.59</v>
      </c>
      <c r="AH80" s="10" t="str">
        <f t="shared" si="17"/>
        <v>1</v>
      </c>
      <c r="AI80" s="13" t="str">
        <f t="shared" si="18"/>
        <v>0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0</v>
      </c>
      <c r="AP80" s="20" t="str">
        <f t="shared" si="23"/>
        <v>0</v>
      </c>
      <c r="AQ80" s="24">
        <f t="shared" si="24"/>
        <v>4</v>
      </c>
      <c r="AR80" s="26">
        <f t="shared" si="25"/>
        <v>3</v>
      </c>
      <c r="AS80" s="25" t="str">
        <f t="shared" si="26"/>
        <v>B-</v>
      </c>
      <c r="AT80" s="27" t="str">
        <f t="shared" si="26"/>
        <v>C</v>
      </c>
      <c r="AU80" s="25" t="str">
        <f t="shared" si="27"/>
        <v>0 B-</v>
      </c>
      <c r="AV80" s="27" t="str">
        <f t="shared" si="27"/>
        <v>0 C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2.48</v>
      </c>
      <c r="J81" s="19">
        <v>2.2000000000000002</v>
      </c>
      <c r="K81" s="19">
        <v>1.97</v>
      </c>
      <c r="L81" s="19">
        <v>26269374.510000002</v>
      </c>
      <c r="M81" s="19">
        <v>16282991.800000001</v>
      </c>
      <c r="N81" s="23">
        <v>0</v>
      </c>
      <c r="O81" s="18">
        <v>14686961.810000001</v>
      </c>
      <c r="P81" s="19">
        <v>17250375.739999998</v>
      </c>
      <c r="Q81" s="28">
        <v>6</v>
      </c>
      <c r="R81" s="10">
        <f>VLOOKUP($H81,'ค่ากลางกลุ่ม '!$C$2:$Y$22,6,0)</f>
        <v>10.179793388429758</v>
      </c>
      <c r="S81" s="13">
        <f>VLOOKUP($H81,'ค่ากลางกลุ่ม '!$C$2:$Y$22,12,0)</f>
        <v>23.77</v>
      </c>
      <c r="T81" s="10">
        <f>VLOOKUP($H81,'ค่ากลางกลุ่ม '!$C$2:$Y$22,7,0)</f>
        <v>8.9996280991735524</v>
      </c>
      <c r="U81" s="13">
        <f>VLOOKUP($H81,'ค่ากลางกลุ่ม '!$C$2:$Y$22,13,0)</f>
        <v>16.13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19.95</v>
      </c>
      <c r="AB81" s="7">
        <v>23.98</v>
      </c>
      <c r="AC81" s="9">
        <v>92.15</v>
      </c>
      <c r="AD81" s="9">
        <v>14.03</v>
      </c>
      <c r="AE81" s="9">
        <v>51.98</v>
      </c>
      <c r="AF81" s="9">
        <v>100.81</v>
      </c>
      <c r="AG81" s="9">
        <v>73.63</v>
      </c>
      <c r="AH81" s="10" t="str">
        <f t="shared" si="17"/>
        <v>1</v>
      </c>
      <c r="AI81" s="13" t="str">
        <f t="shared" si="18"/>
        <v>0</v>
      </c>
      <c r="AJ81" s="10" t="str">
        <f t="shared" si="19"/>
        <v>1</v>
      </c>
      <c r="AK81" s="13" t="str">
        <f t="shared" si="20"/>
        <v>1</v>
      </c>
      <c r="AL81" s="97">
        <f t="shared" si="21"/>
        <v>0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0</v>
      </c>
      <c r="AP81" s="20" t="str">
        <f t="shared" si="23"/>
        <v>0</v>
      </c>
      <c r="AQ81" s="24">
        <f t="shared" si="24"/>
        <v>4</v>
      </c>
      <c r="AR81" s="26">
        <f t="shared" si="25"/>
        <v>3</v>
      </c>
      <c r="AS81" s="25" t="str">
        <f t="shared" si="26"/>
        <v>B-</v>
      </c>
      <c r="AT81" s="27" t="str">
        <f t="shared" si="26"/>
        <v>C</v>
      </c>
      <c r="AU81" s="25" t="str">
        <f t="shared" si="27"/>
        <v>0 B-</v>
      </c>
      <c r="AV81" s="27" t="str">
        <f t="shared" si="27"/>
        <v>0 C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1.71</v>
      </c>
      <c r="J82" s="19">
        <v>1.43</v>
      </c>
      <c r="K82" s="19">
        <v>1</v>
      </c>
      <c r="L82" s="19">
        <v>23146962.190000001</v>
      </c>
      <c r="M82" s="19">
        <v>20575528.949999999</v>
      </c>
      <c r="N82" s="23">
        <v>0</v>
      </c>
      <c r="O82" s="18">
        <v>21847055.690000001</v>
      </c>
      <c r="P82" s="19">
        <v>148114.04</v>
      </c>
      <c r="Q82" s="28">
        <v>6</v>
      </c>
      <c r="R82" s="10">
        <f>VLOOKUP($H82,'ค่ากลางกลุ่ม '!$C$2:$Y$22,6,0)</f>
        <v>10.179793388429758</v>
      </c>
      <c r="S82" s="13">
        <f>VLOOKUP($H82,'ค่ากลางกลุ่ม '!$C$2:$Y$22,12,0)</f>
        <v>23.77</v>
      </c>
      <c r="T82" s="10">
        <f>VLOOKUP($H82,'ค่ากลางกลุ่ม '!$C$2:$Y$22,7,0)</f>
        <v>8.9996280991735524</v>
      </c>
      <c r="U82" s="13">
        <f>VLOOKUP($H82,'ค่ากลางกลุ่ม '!$C$2:$Y$22,13,0)</f>
        <v>16.13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22.32</v>
      </c>
      <c r="AB82" s="7">
        <v>20.28</v>
      </c>
      <c r="AC82" s="9">
        <v>368.64</v>
      </c>
      <c r="AD82" s="9">
        <v>51.47</v>
      </c>
      <c r="AE82" s="9">
        <v>73.84</v>
      </c>
      <c r="AF82" s="9">
        <v>114.86</v>
      </c>
      <c r="AG82" s="9">
        <v>87.95</v>
      </c>
      <c r="AH82" s="10" t="str">
        <f t="shared" si="17"/>
        <v>1</v>
      </c>
      <c r="AI82" s="13" t="str">
        <f t="shared" si="18"/>
        <v>0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3</v>
      </c>
      <c r="AR82" s="26">
        <f t="shared" si="25"/>
        <v>2</v>
      </c>
      <c r="AS82" s="25" t="str">
        <f t="shared" si="26"/>
        <v>C</v>
      </c>
      <c r="AT82" s="27" t="str">
        <f t="shared" si="26"/>
        <v>C-</v>
      </c>
      <c r="AU82" s="25" t="str">
        <f t="shared" si="27"/>
        <v>0 C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1.48</v>
      </c>
      <c r="J83" s="19">
        <v>1.22</v>
      </c>
      <c r="K83" s="19">
        <v>0.93</v>
      </c>
      <c r="L83" s="19">
        <v>27889294.73</v>
      </c>
      <c r="M83" s="19">
        <v>32229067.059999999</v>
      </c>
      <c r="N83" s="23">
        <v>1</v>
      </c>
      <c r="O83" s="18">
        <v>11015621.810000001</v>
      </c>
      <c r="P83" s="19">
        <v>-3980489.81</v>
      </c>
      <c r="Q83" s="28">
        <v>13</v>
      </c>
      <c r="R83" s="10">
        <f>VLOOKUP($H83,'ค่ากลางกลุ่ม '!$C$2:$Y$22,6,0)</f>
        <v>10.548363636363637</v>
      </c>
      <c r="S83" s="13">
        <f>VLOOKUP($H83,'ค่ากลางกลุ่ม '!$C$2:$Y$22,12,0)</f>
        <v>19.329999999999998</v>
      </c>
      <c r="T83" s="10">
        <f>VLOOKUP($H83,'ค่ากลางกลุ่ม '!$C$2:$Y$22,7,0)</f>
        <v>5.4274545454545446</v>
      </c>
      <c r="U83" s="13">
        <f>VLOOKUP($H83,'ค่ากลางกลุ่ม '!$C$2:$Y$22,13,0)</f>
        <v>9.0399999999999991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6.37</v>
      </c>
      <c r="AB83" s="7">
        <v>11.17</v>
      </c>
      <c r="AC83" s="9">
        <v>137.88999999999999</v>
      </c>
      <c r="AD83" s="9">
        <v>31.11</v>
      </c>
      <c r="AE83" s="9">
        <v>41.83</v>
      </c>
      <c r="AF83" s="9">
        <v>76.86</v>
      </c>
      <c r="AG83" s="9">
        <v>70.239999999999995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1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4</v>
      </c>
      <c r="AR83" s="26">
        <f t="shared" si="25"/>
        <v>4</v>
      </c>
      <c r="AS83" s="25" t="str">
        <f t="shared" si="26"/>
        <v>B-</v>
      </c>
      <c r="AT83" s="27" t="str">
        <f t="shared" si="26"/>
        <v>B-</v>
      </c>
      <c r="AU83" s="25" t="str">
        <f t="shared" si="27"/>
        <v>1 B-</v>
      </c>
      <c r="AV83" s="27" t="str">
        <f t="shared" si="27"/>
        <v>1 B-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2.21</v>
      </c>
      <c r="J84" s="19">
        <v>1.97</v>
      </c>
      <c r="K84" s="19">
        <v>1.72</v>
      </c>
      <c r="L84" s="19">
        <v>37959672.299999997</v>
      </c>
      <c r="M84" s="19">
        <v>18674320.629999999</v>
      </c>
      <c r="N84" s="23">
        <v>0</v>
      </c>
      <c r="O84" s="18">
        <v>18839299.489999998</v>
      </c>
      <c r="P84" s="19">
        <v>22630705.02</v>
      </c>
      <c r="Q84" s="28">
        <v>9</v>
      </c>
      <c r="R84" s="10">
        <f>VLOOKUP($H84,'ค่ากลางกลุ่ม '!$C$2:$Y$22,6,0)</f>
        <v>16.239666666666661</v>
      </c>
      <c r="S84" s="13">
        <f>VLOOKUP($H84,'ค่ากลางกลุ่ม '!$C$2:$Y$22,12,0)</f>
        <v>20.89</v>
      </c>
      <c r="T84" s="10">
        <f>VLOOKUP($H84,'ค่ากลางกลุ่ม '!$C$2:$Y$22,7,0)</f>
        <v>8.1736666666666657</v>
      </c>
      <c r="U84" s="13">
        <f>VLOOKUP($H84,'ค่ากลางกลุ่ม '!$C$2:$Y$22,13,0)</f>
        <v>12.54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19.3</v>
      </c>
      <c r="AB84" s="7">
        <v>16.690000000000001</v>
      </c>
      <c r="AC84" s="9">
        <v>233.3</v>
      </c>
      <c r="AD84" s="9">
        <v>35.86</v>
      </c>
      <c r="AE84" s="9">
        <v>38.85</v>
      </c>
      <c r="AF84" s="9">
        <v>102.07</v>
      </c>
      <c r="AG84" s="9">
        <v>82.63</v>
      </c>
      <c r="AH84" s="10" t="str">
        <f t="shared" si="17"/>
        <v>1</v>
      </c>
      <c r="AI84" s="13" t="str">
        <f t="shared" si="18"/>
        <v>0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0</v>
      </c>
      <c r="AP84" s="20" t="str">
        <f t="shared" si="23"/>
        <v>0</v>
      </c>
      <c r="AQ84" s="24">
        <f t="shared" si="24"/>
        <v>4</v>
      </c>
      <c r="AR84" s="26">
        <f t="shared" si="25"/>
        <v>3</v>
      </c>
      <c r="AS84" s="25" t="str">
        <f t="shared" si="26"/>
        <v>B-</v>
      </c>
      <c r="AT84" s="27" t="str">
        <f t="shared" si="26"/>
        <v>C</v>
      </c>
      <c r="AU84" s="25" t="str">
        <f t="shared" si="27"/>
        <v>0 B-</v>
      </c>
      <c r="AV84" s="27" t="str">
        <f t="shared" si="27"/>
        <v>0 C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3.08</v>
      </c>
      <c r="J85" s="19">
        <v>2.69</v>
      </c>
      <c r="K85" s="19">
        <v>2.2999999999999998</v>
      </c>
      <c r="L85" s="19">
        <v>62797612.350000001</v>
      </c>
      <c r="M85" s="19">
        <v>55309458.32</v>
      </c>
      <c r="N85" s="23">
        <v>0</v>
      </c>
      <c r="O85" s="18">
        <v>27886454.370000001</v>
      </c>
      <c r="P85" s="19">
        <v>39213587.700000003</v>
      </c>
      <c r="Q85" s="28">
        <v>10</v>
      </c>
      <c r="R85" s="10">
        <f>VLOOKUP($H85,'ค่ากลางกลุ่ม '!$C$2:$Y$22,6,0)</f>
        <v>8.5615873015873056</v>
      </c>
      <c r="S85" s="13">
        <f>VLOOKUP($H85,'ค่ากลางกลุ่ม '!$C$2:$Y$22,12,0)</f>
        <v>20.440000000000001</v>
      </c>
      <c r="T85" s="10">
        <f>VLOOKUP($H85,'ค่ากลางกลุ่ม '!$C$2:$Y$22,7,0)</f>
        <v>5.2685714285714305</v>
      </c>
      <c r="U85" s="13">
        <f>VLOOKUP($H85,'ค่ากลางกลุ่ม '!$C$2:$Y$22,13,0)</f>
        <v>13.36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17.559999999999999</v>
      </c>
      <c r="AB85" s="7">
        <v>21.9</v>
      </c>
      <c r="AC85" s="9">
        <v>101.04</v>
      </c>
      <c r="AD85" s="9">
        <v>28.83</v>
      </c>
      <c r="AE85" s="9">
        <v>43.31</v>
      </c>
      <c r="AF85" s="9">
        <v>92.68</v>
      </c>
      <c r="AG85" s="9">
        <v>83.5</v>
      </c>
      <c r="AH85" s="10" t="str">
        <f t="shared" si="17"/>
        <v>1</v>
      </c>
      <c r="AI85" s="13" t="str">
        <f t="shared" si="18"/>
        <v>0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0</v>
      </c>
      <c r="AP85" s="20" t="str">
        <f t="shared" si="23"/>
        <v>0</v>
      </c>
      <c r="AQ85" s="24">
        <f t="shared" si="24"/>
        <v>4</v>
      </c>
      <c r="AR85" s="26">
        <f t="shared" si="25"/>
        <v>3</v>
      </c>
      <c r="AS85" s="25" t="str">
        <f t="shared" si="26"/>
        <v>B-</v>
      </c>
      <c r="AT85" s="27" t="str">
        <f t="shared" si="26"/>
        <v>C</v>
      </c>
      <c r="AU85" s="25" t="str">
        <f t="shared" si="27"/>
        <v>0 B-</v>
      </c>
      <c r="AV85" s="27" t="str">
        <f t="shared" si="27"/>
        <v>0 C</v>
      </c>
      <c r="AW85" s="21" t="str">
        <f t="shared" si="15"/>
        <v>ไม่ผ่าน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1.89</v>
      </c>
      <c r="J86" s="19">
        <v>1.69</v>
      </c>
      <c r="K86" s="19">
        <v>1.57</v>
      </c>
      <c r="L86" s="19">
        <v>14105926.550000001</v>
      </c>
      <c r="M86" s="19">
        <v>6185132.9699999997</v>
      </c>
      <c r="N86" s="23">
        <v>0</v>
      </c>
      <c r="O86" s="18">
        <v>7820737.9000000004</v>
      </c>
      <c r="P86" s="19">
        <v>8943986.8399999999</v>
      </c>
      <c r="Q86" s="28">
        <v>5</v>
      </c>
      <c r="R86" s="10">
        <f>VLOOKUP($H86,'ค่ากลางกลุ่ม '!$C$2:$Y$22,6,0)</f>
        <v>12.318893617021276</v>
      </c>
      <c r="S86" s="13">
        <f>VLOOKUP($H86,'ค่ากลางกลุ่ม '!$C$2:$Y$22,12,0)</f>
        <v>22.88</v>
      </c>
      <c r="T86" s="10">
        <f>VLOOKUP($H86,'ค่ากลางกลุ่ม '!$C$2:$Y$22,7,0)</f>
        <v>11.189914893617022</v>
      </c>
      <c r="U86" s="13">
        <f>VLOOKUP($H86,'ค่ากลางกลุ่ม '!$C$2:$Y$22,13,0)</f>
        <v>16.329999999999998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16.04</v>
      </c>
      <c r="AB86" s="7">
        <v>15.1</v>
      </c>
      <c r="AC86" s="9">
        <v>243.94</v>
      </c>
      <c r="AD86" s="9">
        <v>11.78</v>
      </c>
      <c r="AE86" s="9">
        <v>34.950000000000003</v>
      </c>
      <c r="AF86" s="9">
        <v>81.58</v>
      </c>
      <c r="AG86" s="9">
        <v>102.75</v>
      </c>
      <c r="AH86" s="10" t="str">
        <f t="shared" si="17"/>
        <v>1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1</v>
      </c>
      <c r="AO86" s="20" t="str">
        <f t="shared" si="23"/>
        <v>1</v>
      </c>
      <c r="AP86" s="20" t="str">
        <f t="shared" si="23"/>
        <v>0</v>
      </c>
      <c r="AQ86" s="24">
        <f t="shared" si="24"/>
        <v>5</v>
      </c>
      <c r="AR86" s="26">
        <f t="shared" si="25"/>
        <v>3</v>
      </c>
      <c r="AS86" s="25" t="str">
        <f t="shared" si="26"/>
        <v>B</v>
      </c>
      <c r="AT86" s="27" t="str">
        <f t="shared" si="26"/>
        <v>C</v>
      </c>
      <c r="AU86" s="25" t="str">
        <f t="shared" si="27"/>
        <v>0 B</v>
      </c>
      <c r="AV86" s="27" t="str">
        <f t="shared" si="27"/>
        <v>0 C</v>
      </c>
      <c r="AW86" s="21" t="str">
        <f t="shared" si="15"/>
        <v>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1.69</v>
      </c>
      <c r="J87" s="19">
        <v>1.49</v>
      </c>
      <c r="K87" s="19">
        <v>1.3</v>
      </c>
      <c r="L87" s="19">
        <v>12984163.609999999</v>
      </c>
      <c r="M87" s="19">
        <v>5195070.58</v>
      </c>
      <c r="N87" s="23">
        <v>0</v>
      </c>
      <c r="O87" s="18">
        <v>3554217.52</v>
      </c>
      <c r="P87" s="19">
        <v>5111023.62</v>
      </c>
      <c r="Q87" s="28">
        <v>5</v>
      </c>
      <c r="R87" s="10">
        <f>VLOOKUP($H87,'ค่ากลางกลุ่ม '!$C$2:$Y$22,6,0)</f>
        <v>12.318893617021276</v>
      </c>
      <c r="S87" s="13">
        <f>VLOOKUP($H87,'ค่ากลางกลุ่ม '!$C$2:$Y$22,12,0)</f>
        <v>22.88</v>
      </c>
      <c r="T87" s="10">
        <f>VLOOKUP($H87,'ค่ากลางกลุ่ม '!$C$2:$Y$22,7,0)</f>
        <v>11.189914893617022</v>
      </c>
      <c r="U87" s="13">
        <f>VLOOKUP($H87,'ค่ากลางกลุ่ม '!$C$2:$Y$22,13,0)</f>
        <v>16.329999999999998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7.33</v>
      </c>
      <c r="AB87" s="7">
        <v>10</v>
      </c>
      <c r="AC87" s="9">
        <v>452.1</v>
      </c>
      <c r="AD87" s="9">
        <v>26.67</v>
      </c>
      <c r="AE87" s="9">
        <v>44.63</v>
      </c>
      <c r="AF87" s="9">
        <v>69.62</v>
      </c>
      <c r="AG87" s="9">
        <v>102.86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3</v>
      </c>
      <c r="AR87" s="26">
        <f t="shared" si="25"/>
        <v>3</v>
      </c>
      <c r="AS87" s="25" t="str">
        <f t="shared" si="26"/>
        <v>C</v>
      </c>
      <c r="AT87" s="27" t="str">
        <f t="shared" si="26"/>
        <v>C</v>
      </c>
      <c r="AU87" s="25" t="str">
        <f t="shared" si="27"/>
        <v>0 C</v>
      </c>
      <c r="AV87" s="27" t="str">
        <f t="shared" si="27"/>
        <v>0 C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1.4</v>
      </c>
      <c r="J88" s="19">
        <v>1.27</v>
      </c>
      <c r="K88" s="19">
        <v>1.1299999999999999</v>
      </c>
      <c r="L88" s="19">
        <v>8620397.7899999991</v>
      </c>
      <c r="M88" s="19">
        <v>8359551.2999999998</v>
      </c>
      <c r="N88" s="23">
        <v>1</v>
      </c>
      <c r="O88" s="18">
        <v>9668174.2200000007</v>
      </c>
      <c r="P88" s="19">
        <v>2903912.61</v>
      </c>
      <c r="Q88" s="28">
        <v>5</v>
      </c>
      <c r="R88" s="10">
        <f>VLOOKUP($H88,'ค่ากลางกลุ่ม '!$C$2:$Y$22,6,0)</f>
        <v>12.318893617021276</v>
      </c>
      <c r="S88" s="13">
        <f>VLOOKUP($H88,'ค่ากลางกลุ่ม '!$C$2:$Y$22,12,0)</f>
        <v>22.88</v>
      </c>
      <c r="T88" s="10">
        <f>VLOOKUP($H88,'ค่ากลางกลุ่ม '!$C$2:$Y$22,7,0)</f>
        <v>11.189914893617022</v>
      </c>
      <c r="U88" s="13">
        <f>VLOOKUP($H88,'ค่ากลางกลุ่ม '!$C$2:$Y$22,13,0)</f>
        <v>16.329999999999998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20.56</v>
      </c>
      <c r="AB88" s="7">
        <v>14.23</v>
      </c>
      <c r="AC88" s="9">
        <v>364.49</v>
      </c>
      <c r="AD88" s="9">
        <v>24.41</v>
      </c>
      <c r="AE88" s="9">
        <v>90.75</v>
      </c>
      <c r="AF88" s="9">
        <v>86.64</v>
      </c>
      <c r="AG88" s="9">
        <v>79.739999999999995</v>
      </c>
      <c r="AH88" s="10" t="str">
        <f t="shared" si="17"/>
        <v>1</v>
      </c>
      <c r="AI88" s="13" t="str">
        <f t="shared" si="18"/>
        <v>0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4</v>
      </c>
      <c r="AR88" s="26">
        <f t="shared" si="25"/>
        <v>2</v>
      </c>
      <c r="AS88" s="25" t="str">
        <f t="shared" si="26"/>
        <v>B-</v>
      </c>
      <c r="AT88" s="27" t="str">
        <f t="shared" si="26"/>
        <v>C-</v>
      </c>
      <c r="AU88" s="25" t="str">
        <f t="shared" si="27"/>
        <v>1 B-</v>
      </c>
      <c r="AV88" s="27" t="str">
        <f t="shared" si="27"/>
        <v>1 C-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1.5</v>
      </c>
      <c r="J89" s="19">
        <v>1.23</v>
      </c>
      <c r="K89" s="19">
        <v>0.96</v>
      </c>
      <c r="L89" s="19">
        <v>8064194.1500000004</v>
      </c>
      <c r="M89" s="19">
        <v>3134452.08</v>
      </c>
      <c r="N89" s="23">
        <v>0</v>
      </c>
      <c r="O89" s="18">
        <v>4116474.91</v>
      </c>
      <c r="P89" s="19">
        <v>-684363.84</v>
      </c>
      <c r="Q89" s="28">
        <v>5</v>
      </c>
      <c r="R89" s="10">
        <f>VLOOKUP($H89,'ค่ากลางกลุ่ม '!$C$2:$Y$22,6,0)</f>
        <v>12.318893617021276</v>
      </c>
      <c r="S89" s="13">
        <f>VLOOKUP($H89,'ค่ากลางกลุ่ม '!$C$2:$Y$22,12,0)</f>
        <v>22.88</v>
      </c>
      <c r="T89" s="10">
        <f>VLOOKUP($H89,'ค่ากลางกลุ่ม '!$C$2:$Y$22,7,0)</f>
        <v>11.189914893617022</v>
      </c>
      <c r="U89" s="13">
        <f>VLOOKUP($H89,'ค่ากลางกลุ่ม '!$C$2:$Y$22,13,0)</f>
        <v>16.329999999999998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8.85</v>
      </c>
      <c r="AB89" s="7">
        <v>7.82</v>
      </c>
      <c r="AC89" s="9">
        <v>183.3</v>
      </c>
      <c r="AD89" s="9">
        <v>34.29</v>
      </c>
      <c r="AE89" s="9">
        <v>74.13</v>
      </c>
      <c r="AF89" s="9">
        <v>81.83</v>
      </c>
      <c r="AG89" s="9">
        <v>107.88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0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1</v>
      </c>
      <c r="AP89" s="20" t="str">
        <f t="shared" si="23"/>
        <v>0</v>
      </c>
      <c r="AQ89" s="24">
        <f t="shared" si="24"/>
        <v>2</v>
      </c>
      <c r="AR89" s="26">
        <f t="shared" si="25"/>
        <v>2</v>
      </c>
      <c r="AS89" s="25" t="str">
        <f t="shared" si="26"/>
        <v>C-</v>
      </c>
      <c r="AT89" s="27" t="str">
        <f t="shared" si="26"/>
        <v>C-</v>
      </c>
      <c r="AU89" s="25" t="str">
        <f t="shared" si="27"/>
        <v>0 C-</v>
      </c>
      <c r="AV89" s="27" t="str">
        <f t="shared" si="27"/>
        <v>0 C-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1.1299999999999999</v>
      </c>
      <c r="J90" s="19">
        <v>0.89</v>
      </c>
      <c r="K90" s="19">
        <v>0.62</v>
      </c>
      <c r="L90" s="19">
        <v>8557084.3599999994</v>
      </c>
      <c r="M90" s="19">
        <v>27123848.350000001</v>
      </c>
      <c r="N90" s="23">
        <v>3</v>
      </c>
      <c r="O90" s="18">
        <v>7880193.3600000003</v>
      </c>
      <c r="P90" s="19">
        <v>-23840182.109999999</v>
      </c>
      <c r="Q90" s="28">
        <v>10</v>
      </c>
      <c r="R90" s="10">
        <f>VLOOKUP($H90,'ค่ากลางกลุ่ม '!$C$2:$Y$22,6,0)</f>
        <v>8.5615873015873056</v>
      </c>
      <c r="S90" s="13">
        <f>VLOOKUP($H90,'ค่ากลางกลุ่ม '!$C$2:$Y$22,12,0)</f>
        <v>20.440000000000001</v>
      </c>
      <c r="T90" s="10">
        <f>VLOOKUP($H90,'ค่ากลางกลุ่ม '!$C$2:$Y$22,7,0)</f>
        <v>5.2685714285714305</v>
      </c>
      <c r="U90" s="13">
        <f>VLOOKUP($H90,'ค่ากลางกลุ่ม '!$C$2:$Y$22,13,0)</f>
        <v>13.36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3.71</v>
      </c>
      <c r="AB90" s="7">
        <v>11.36</v>
      </c>
      <c r="AC90" s="9">
        <v>158.99</v>
      </c>
      <c r="AD90" s="9">
        <v>21.38</v>
      </c>
      <c r="AE90" s="9">
        <v>50.21</v>
      </c>
      <c r="AF90" s="9">
        <v>99.73</v>
      </c>
      <c r="AG90" s="9">
        <v>51.02</v>
      </c>
      <c r="AH90" s="10" t="str">
        <f t="shared" si="17"/>
        <v>0</v>
      </c>
      <c r="AI90" s="13" t="str">
        <f t="shared" si="18"/>
        <v>0</v>
      </c>
      <c r="AJ90" s="10" t="str">
        <f t="shared" si="19"/>
        <v>1</v>
      </c>
      <c r="AK90" s="13" t="str">
        <f t="shared" si="20"/>
        <v>0</v>
      </c>
      <c r="AL90" s="97">
        <f t="shared" si="21"/>
        <v>1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0</v>
      </c>
      <c r="AP90" s="20" t="str">
        <f t="shared" si="23"/>
        <v>1</v>
      </c>
      <c r="AQ90" s="24">
        <f t="shared" si="24"/>
        <v>5</v>
      </c>
      <c r="AR90" s="26">
        <f t="shared" si="25"/>
        <v>4</v>
      </c>
      <c r="AS90" s="25" t="str">
        <f t="shared" si="26"/>
        <v>B</v>
      </c>
      <c r="AT90" s="27" t="str">
        <f t="shared" si="26"/>
        <v>B-</v>
      </c>
      <c r="AU90" s="25" t="str">
        <f t="shared" si="27"/>
        <v>3 B</v>
      </c>
      <c r="AV90" s="27" t="str">
        <f t="shared" si="27"/>
        <v>3 B-</v>
      </c>
      <c r="AW90" s="21" t="str">
        <f t="shared" si="15"/>
        <v>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1.87</v>
      </c>
      <c r="J91" s="19">
        <v>1.53</v>
      </c>
      <c r="K91" s="19">
        <v>1.1299999999999999</v>
      </c>
      <c r="L91" s="19">
        <v>6499459.4900000002</v>
      </c>
      <c r="M91" s="19">
        <v>12508705.619999999</v>
      </c>
      <c r="N91" s="23">
        <v>0</v>
      </c>
      <c r="O91" s="18">
        <v>8388157.0499999998</v>
      </c>
      <c r="P91" s="19">
        <v>987185.89</v>
      </c>
      <c r="Q91" s="28">
        <v>3</v>
      </c>
      <c r="R91" s="10">
        <f>VLOOKUP($H91,'ค่ากลางกลุ่ม '!$C$2:$Y$22,6,0)</f>
        <v>18.486842105263158</v>
      </c>
      <c r="S91" s="13">
        <f>VLOOKUP($H91,'ค่ากลางกลุ่ม '!$C$2:$Y$22,12,0)</f>
        <v>34.200000000000003</v>
      </c>
      <c r="T91" s="10">
        <f>VLOOKUP($H91,'ค่ากลางกลุ่ม '!$C$2:$Y$22,7,0)</f>
        <v>8.4305263157894732</v>
      </c>
      <c r="U91" s="13">
        <f>VLOOKUP($H91,'ค่ากลางกลุ่ม '!$C$2:$Y$22,13,0)</f>
        <v>14.82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23.33</v>
      </c>
      <c r="AB91" s="7">
        <v>17.37</v>
      </c>
      <c r="AC91" s="9">
        <v>160.24</v>
      </c>
      <c r="AD91" s="9">
        <v>27.55</v>
      </c>
      <c r="AE91" s="9">
        <v>168.9</v>
      </c>
      <c r="AF91" s="9">
        <v>80.87</v>
      </c>
      <c r="AG91" s="9">
        <v>101.38</v>
      </c>
      <c r="AH91" s="10" t="str">
        <f t="shared" si="17"/>
        <v>1</v>
      </c>
      <c r="AI91" s="13" t="str">
        <f t="shared" si="18"/>
        <v>0</v>
      </c>
      <c r="AJ91" s="10" t="str">
        <f t="shared" si="19"/>
        <v>1</v>
      </c>
      <c r="AK91" s="13" t="str">
        <f t="shared" si="20"/>
        <v>1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1</v>
      </c>
      <c r="AP91" s="20" t="str">
        <f t="shared" si="23"/>
        <v>0</v>
      </c>
      <c r="AQ91" s="24">
        <f t="shared" si="24"/>
        <v>4</v>
      </c>
      <c r="AR91" s="26">
        <f t="shared" si="25"/>
        <v>3</v>
      </c>
      <c r="AS91" s="25" t="str">
        <f t="shared" si="26"/>
        <v>B-</v>
      </c>
      <c r="AT91" s="27" t="str">
        <f t="shared" si="26"/>
        <v>C</v>
      </c>
      <c r="AU91" s="25" t="str">
        <f t="shared" si="27"/>
        <v>0 B-</v>
      </c>
      <c r="AV91" s="27" t="str">
        <f t="shared" si="27"/>
        <v>0 C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2.42</v>
      </c>
      <c r="J92" s="19">
        <v>2.11</v>
      </c>
      <c r="K92" s="19">
        <v>1.87</v>
      </c>
      <c r="L92" s="19">
        <v>12602353.560000001</v>
      </c>
      <c r="M92" s="19">
        <v>7154219.3300000001</v>
      </c>
      <c r="N92" s="23">
        <v>0</v>
      </c>
      <c r="O92" s="18">
        <v>9936339.3499999996</v>
      </c>
      <c r="P92" s="19">
        <v>7762910.4299999997</v>
      </c>
      <c r="Q92" s="28">
        <v>3</v>
      </c>
      <c r="R92" s="10">
        <f>VLOOKUP($H92,'ค่ากลางกลุ่ม '!$C$2:$Y$22,6,0)</f>
        <v>18.486842105263158</v>
      </c>
      <c r="S92" s="13">
        <f>VLOOKUP($H92,'ค่ากลางกลุ่ม '!$C$2:$Y$22,12,0)</f>
        <v>34.200000000000003</v>
      </c>
      <c r="T92" s="10">
        <f>VLOOKUP($H92,'ค่ากลางกลุ่ม '!$C$2:$Y$22,7,0)</f>
        <v>8.4305263157894732</v>
      </c>
      <c r="U92" s="13">
        <f>VLOOKUP($H92,'ค่ากลางกลุ่ม '!$C$2:$Y$22,13,0)</f>
        <v>14.82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29.67</v>
      </c>
      <c r="AB92" s="7">
        <v>10.4</v>
      </c>
      <c r="AC92" s="9">
        <v>113.18</v>
      </c>
      <c r="AD92" s="9">
        <v>19.79</v>
      </c>
      <c r="AE92" s="9">
        <v>57.84</v>
      </c>
      <c r="AF92" s="9">
        <v>97.32</v>
      </c>
      <c r="AG92" s="9">
        <v>107.28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0</v>
      </c>
      <c r="AP92" s="20" t="str">
        <f t="shared" si="23"/>
        <v>0</v>
      </c>
      <c r="AQ92" s="24">
        <f t="shared" si="24"/>
        <v>4</v>
      </c>
      <c r="AR92" s="26">
        <f t="shared" si="25"/>
        <v>2</v>
      </c>
      <c r="AS92" s="25" t="str">
        <f t="shared" si="26"/>
        <v>B-</v>
      </c>
      <c r="AT92" s="27" t="str">
        <f t="shared" si="26"/>
        <v>C-</v>
      </c>
      <c r="AU92" s="25" t="str">
        <f t="shared" si="27"/>
        <v>0 B-</v>
      </c>
      <c r="AV92" s="27" t="str">
        <f t="shared" si="27"/>
        <v>0 C-</v>
      </c>
      <c r="AW92" s="21" t="str">
        <f t="shared" si="15"/>
        <v>ไม่ผ่าน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57</v>
      </c>
      <c r="AI93" s="29">
        <f t="shared" ref="AI93:AK93" si="28">COUNTIF(AI5:AI92,"1")</f>
        <v>9</v>
      </c>
      <c r="AJ93" s="29">
        <f t="shared" si="28"/>
        <v>56</v>
      </c>
      <c r="AK93" s="29">
        <f t="shared" si="28"/>
        <v>28</v>
      </c>
      <c r="AL93" s="29">
        <f>COUNTIF(AL5:AL92,"1")</f>
        <v>7</v>
      </c>
      <c r="AM93" s="29">
        <f t="shared" ref="AM93:AP93" si="29">COUNTIF(AM5:AM92,"1")</f>
        <v>69</v>
      </c>
      <c r="AN93" s="29">
        <f t="shared" si="29"/>
        <v>41</v>
      </c>
      <c r="AO93" s="29">
        <f t="shared" si="29"/>
        <v>14</v>
      </c>
      <c r="AP93" s="29">
        <f t="shared" si="29"/>
        <v>9</v>
      </c>
      <c r="AQ93" s="35"/>
      <c r="AR93" s="35"/>
      <c r="AS93" s="35"/>
      <c r="AT93" s="35"/>
      <c r="AU93" s="35"/>
      <c r="AV93" s="35"/>
      <c r="AW93" s="29">
        <f>COUNTIF(AW5:AW92,"ผ่าน")</f>
        <v>5</v>
      </c>
      <c r="AX93" s="29">
        <f>COUNTIF(AX5:AX92,"ผ่าน")</f>
        <v>2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5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D5C5-31CC-46BE-AB2F-3CEEEEDBEC97}">
  <dimension ref="A1:AX94"/>
  <sheetViews>
    <sheetView zoomScale="50" zoomScaleNormal="50" workbookViewId="0">
      <pane xSplit="17" ySplit="4" topLeftCell="AI56" activePane="bottomRight" state="frozen"/>
      <selection pane="topRight" activeCell="R1" sqref="R1"/>
      <selection pane="bottomLeft" activeCell="A5" sqref="A5"/>
      <selection pane="bottomRight" activeCell="AL56" sqref="AL56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8.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267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s="33" customFormat="1" ht="99.75" customHeight="1" x14ac:dyDescent="0.2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264</v>
      </c>
      <c r="S4" s="12"/>
      <c r="T4" s="11" t="s">
        <v>264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264</v>
      </c>
      <c r="AI4" s="12"/>
      <c r="AJ4" s="11" t="s">
        <v>264</v>
      </c>
      <c r="AK4" s="12"/>
      <c r="AL4" s="162"/>
      <c r="AM4" s="162"/>
      <c r="AN4" s="162"/>
      <c r="AO4" s="162"/>
      <c r="AP4" s="162"/>
      <c r="AQ4" s="11" t="s">
        <v>264</v>
      </c>
      <c r="AR4" s="12"/>
      <c r="AS4" s="11" t="s">
        <v>264</v>
      </c>
      <c r="AT4" s="12"/>
      <c r="AU4" s="11" t="s">
        <v>264</v>
      </c>
      <c r="AV4" s="12"/>
      <c r="AW4" s="11" t="s">
        <v>264</v>
      </c>
      <c r="AX4" s="12"/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2.36</v>
      </c>
      <c r="J5" s="19">
        <v>2.21</v>
      </c>
      <c r="K5" s="19">
        <v>0.93</v>
      </c>
      <c r="L5" s="19">
        <v>246913365.74000001</v>
      </c>
      <c r="M5" s="19">
        <v>83450999.189999998</v>
      </c>
      <c r="N5" s="23">
        <v>0</v>
      </c>
      <c r="O5" s="18">
        <v>80766685.890000001</v>
      </c>
      <c r="P5" s="19">
        <v>-40616763.990000002</v>
      </c>
      <c r="Q5" s="28">
        <v>17</v>
      </c>
      <c r="R5" s="10">
        <f>VLOOKUP($H5,'ค่ากลางกลุ่ม '!$C$2:$Y$22,14,0)</f>
        <v>7.97</v>
      </c>
      <c r="S5" s="13"/>
      <c r="T5" s="10">
        <f>VLOOKUP($H5,'ค่ากลางกลุ่ม '!$C$2:$Y$22,15,0)</f>
        <v>3.42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12.61</v>
      </c>
      <c r="AB5" s="7">
        <v>7.13</v>
      </c>
      <c r="AC5" s="9">
        <v>118.31</v>
      </c>
      <c r="AD5" s="9">
        <v>156.07</v>
      </c>
      <c r="AE5" s="9">
        <v>136.25</v>
      </c>
      <c r="AF5" s="9">
        <v>289.54000000000002</v>
      </c>
      <c r="AG5" s="9">
        <v>32.21</v>
      </c>
      <c r="AH5" s="10" t="str">
        <f>IF(R5&lt;=$AA5,"1","0")</f>
        <v>1</v>
      </c>
      <c r="AI5" s="13"/>
      <c r="AJ5" s="10" t="str">
        <f>IF(T5&lt;=$AB5,"1","0")</f>
        <v>1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/>
      <c r="AS5" s="25" t="str">
        <f>IF(AQ5=7,"A",IF(AQ5=6,"A-",IF(AQ5=5,"B",IF(AQ5=4,"B-",IF(AQ5=3,"C",IF(AQ5=2,"C-",IF(AQ5=1,"D",IF(AQ5=0,"F"))))))))</f>
        <v>C</v>
      </c>
      <c r="AT5" s="27"/>
      <c r="AU5" s="25" t="str">
        <f>$N5&amp;" "&amp;AS5</f>
        <v>0 C</v>
      </c>
      <c r="AV5" s="27"/>
      <c r="AW5" s="21" t="str">
        <f t="shared" ref="AW5:AW36" si="0">IF(AQ5&gt;=5,"ผ่าน","ไม่ผ่าน")</f>
        <v>ไม่ผ่าน</v>
      </c>
      <c r="AX5" s="21"/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5.38</v>
      </c>
      <c r="J6" s="19">
        <v>4.9000000000000004</v>
      </c>
      <c r="K6" s="19">
        <v>3.16</v>
      </c>
      <c r="L6" s="19">
        <v>42992392.990000002</v>
      </c>
      <c r="M6" s="19">
        <v>8066082.2800000003</v>
      </c>
      <c r="N6" s="23">
        <v>0</v>
      </c>
      <c r="O6" s="18">
        <v>7928688.1500000004</v>
      </c>
      <c r="P6" s="19">
        <v>21243844.050000001</v>
      </c>
      <c r="Q6" s="28">
        <v>6</v>
      </c>
      <c r="R6" s="10">
        <f>VLOOKUP($H6,'ค่ากลางกลุ่ม '!$C$2:$Y$22,14,0)</f>
        <v>12.96</v>
      </c>
      <c r="S6" s="13"/>
      <c r="T6" s="10">
        <f>VLOOKUP($H6,'ค่ากลางกลุ่ม '!$C$2:$Y$22,15,0)</f>
        <v>10.95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9.8800000000000008</v>
      </c>
      <c r="AB6" s="7">
        <v>11.29</v>
      </c>
      <c r="AC6" s="9">
        <v>101.39</v>
      </c>
      <c r="AD6" s="9">
        <v>74.37</v>
      </c>
      <c r="AE6" s="9">
        <v>223.4</v>
      </c>
      <c r="AF6" s="9">
        <v>876.29</v>
      </c>
      <c r="AG6" s="9">
        <v>67.010000000000005</v>
      </c>
      <c r="AH6" s="10" t="str">
        <f t="shared" ref="AH6:AH69" si="1">IF(R6&lt;=$AA6,"1","0")</f>
        <v>0</v>
      </c>
      <c r="AI6" s="13"/>
      <c r="AJ6" s="10" t="str">
        <f t="shared" ref="AJ6:AJ69" si="2">IF(T6&lt;=$AB6,"1","0")</f>
        <v>1</v>
      </c>
      <c r="AK6" s="13"/>
      <c r="AL6" s="97">
        <f t="shared" ref="AL6:AL69" si="3">IF(OR(AND((K6&lt;0.8),(AC6&gt;180)),AND((K6&gt;=0.8),(AC6&gt;90))),0,1)</f>
        <v>0</v>
      </c>
      <c r="AM6" s="20" t="str">
        <f t="shared" ref="AM6:AM69" si="4">IF(AD6&lt;=W6,"1","0")</f>
        <v>0</v>
      </c>
      <c r="AN6" s="20" t="str">
        <f t="shared" ref="AN6:AN69" si="5">IF(AE6&lt;=X6,"1","0")</f>
        <v>0</v>
      </c>
      <c r="AO6" s="20" t="str">
        <f t="shared" ref="AO6:AO69" si="6">IF(AF6&lt;=Y6,"1","0")</f>
        <v>0</v>
      </c>
      <c r="AP6" s="20" t="str">
        <f t="shared" ref="AP6:AP69" si="7">IF(AG6&lt;=Z6,"1","0")</f>
        <v>0</v>
      </c>
      <c r="AQ6" s="24">
        <f t="shared" ref="AQ6:AQ69" si="8">AH6+AJ6+AL6+AM6+AN6+AO6+AP6</f>
        <v>1</v>
      </c>
      <c r="AR6" s="26"/>
      <c r="AS6" s="25" t="str">
        <f t="shared" ref="AS6:AS69" si="9">IF(AQ6=7,"A",IF(AQ6=6,"A-",IF(AQ6=5,"B",IF(AQ6=4,"B-",IF(AQ6=3,"C",IF(AQ6=2,"C-",IF(AQ6=1,"D",IF(AQ6=0,"F"))))))))</f>
        <v>D</v>
      </c>
      <c r="AT6" s="27"/>
      <c r="AU6" s="25" t="str">
        <f t="shared" ref="AU6:AU69" si="10">$N6&amp;" "&amp;AS6</f>
        <v>0 D</v>
      </c>
      <c r="AV6" s="27"/>
      <c r="AW6" s="21" t="str">
        <f t="shared" si="0"/>
        <v>ไม่ผ่าน</v>
      </c>
      <c r="AX6" s="21"/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3.31</v>
      </c>
      <c r="J7" s="19">
        <v>2.99</v>
      </c>
      <c r="K7" s="19">
        <v>2.54</v>
      </c>
      <c r="L7" s="19">
        <v>23750819.379999999</v>
      </c>
      <c r="M7" s="19">
        <v>13350312.359999999</v>
      </c>
      <c r="N7" s="23">
        <v>0</v>
      </c>
      <c r="O7" s="18">
        <v>12921103.68</v>
      </c>
      <c r="P7" s="19">
        <v>15846126.68</v>
      </c>
      <c r="Q7" s="28">
        <v>6</v>
      </c>
      <c r="R7" s="10">
        <f>VLOOKUP($H7,'ค่ากลางกลุ่ม '!$C$2:$Y$22,14,0)</f>
        <v>12.96</v>
      </c>
      <c r="S7" s="13"/>
      <c r="T7" s="10">
        <f>VLOOKUP($H7,'ค่ากลางกลุ่ม '!$C$2:$Y$22,15,0)</f>
        <v>10.95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16.71</v>
      </c>
      <c r="AB7" s="7">
        <v>23.47</v>
      </c>
      <c r="AC7" s="9">
        <v>104.4</v>
      </c>
      <c r="AD7" s="9">
        <v>36.39</v>
      </c>
      <c r="AE7" s="9">
        <v>54.43</v>
      </c>
      <c r="AF7" s="9">
        <v>288.18</v>
      </c>
      <c r="AG7" s="9">
        <v>63.79</v>
      </c>
      <c r="AH7" s="10" t="str">
        <f t="shared" si="1"/>
        <v>1</v>
      </c>
      <c r="AI7" s="13"/>
      <c r="AJ7" s="10" t="str">
        <f t="shared" si="2"/>
        <v>1</v>
      </c>
      <c r="AK7" s="13"/>
      <c r="AL7" s="97">
        <f t="shared" si="3"/>
        <v>0</v>
      </c>
      <c r="AM7" s="20" t="str">
        <f t="shared" si="4"/>
        <v>1</v>
      </c>
      <c r="AN7" s="20" t="str">
        <f t="shared" si="5"/>
        <v>1</v>
      </c>
      <c r="AO7" s="20" t="str">
        <f t="shared" si="6"/>
        <v>0</v>
      </c>
      <c r="AP7" s="20" t="str">
        <f t="shared" si="7"/>
        <v>0</v>
      </c>
      <c r="AQ7" s="24">
        <f t="shared" si="8"/>
        <v>4</v>
      </c>
      <c r="AR7" s="26"/>
      <c r="AS7" s="25" t="str">
        <f t="shared" si="9"/>
        <v>B-</v>
      </c>
      <c r="AT7" s="27"/>
      <c r="AU7" s="25" t="str">
        <f t="shared" si="10"/>
        <v>0 B-</v>
      </c>
      <c r="AV7" s="27"/>
      <c r="AW7" s="21" t="str">
        <f t="shared" si="0"/>
        <v>ไม่ผ่าน</v>
      </c>
      <c r="AX7" s="21"/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2.35</v>
      </c>
      <c r="J8" s="19">
        <v>2.14</v>
      </c>
      <c r="K8" s="19">
        <v>1.79</v>
      </c>
      <c r="L8" s="19">
        <v>23125087.5</v>
      </c>
      <c r="M8" s="19">
        <v>6306827.6799999997</v>
      </c>
      <c r="N8" s="23">
        <v>0</v>
      </c>
      <c r="O8" s="18">
        <v>8736352.5700000003</v>
      </c>
      <c r="P8" s="19">
        <v>13564901.34</v>
      </c>
      <c r="Q8" s="28">
        <v>5</v>
      </c>
      <c r="R8" s="10">
        <f>VLOOKUP($H8,'ค่ากลางกลุ่ม '!$C$2:$Y$22,14,0)</f>
        <v>11.96</v>
      </c>
      <c r="S8" s="13"/>
      <c r="T8" s="10">
        <f>VLOOKUP($H8,'ค่ากลางกลุ่ม '!$C$2:$Y$22,15,0)</f>
        <v>10.48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12.21</v>
      </c>
      <c r="AB8" s="7">
        <v>10.4</v>
      </c>
      <c r="AC8" s="9">
        <v>295.47000000000003</v>
      </c>
      <c r="AD8" s="9">
        <v>50.2</v>
      </c>
      <c r="AE8" s="9">
        <v>130.38999999999999</v>
      </c>
      <c r="AF8" s="9">
        <v>299.43</v>
      </c>
      <c r="AG8" s="9">
        <v>82.95</v>
      </c>
      <c r="AH8" s="10" t="str">
        <f t="shared" si="1"/>
        <v>1</v>
      </c>
      <c r="AI8" s="13"/>
      <c r="AJ8" s="10" t="str">
        <f t="shared" si="2"/>
        <v>0</v>
      </c>
      <c r="AK8" s="13"/>
      <c r="AL8" s="97">
        <f t="shared" si="3"/>
        <v>0</v>
      </c>
      <c r="AM8" s="20" t="str">
        <f t="shared" si="4"/>
        <v>1</v>
      </c>
      <c r="AN8" s="20" t="str">
        <f t="shared" si="5"/>
        <v>0</v>
      </c>
      <c r="AO8" s="20" t="str">
        <f t="shared" si="6"/>
        <v>0</v>
      </c>
      <c r="AP8" s="20" t="str">
        <f t="shared" si="7"/>
        <v>0</v>
      </c>
      <c r="AQ8" s="24">
        <f t="shared" si="8"/>
        <v>2</v>
      </c>
      <c r="AR8" s="26"/>
      <c r="AS8" s="25" t="str">
        <f t="shared" si="9"/>
        <v>C-</v>
      </c>
      <c r="AT8" s="27"/>
      <c r="AU8" s="25" t="str">
        <f t="shared" si="10"/>
        <v>0 C-</v>
      </c>
      <c r="AV8" s="27"/>
      <c r="AW8" s="21" t="str">
        <f t="shared" si="0"/>
        <v>ไม่ผ่าน</v>
      </c>
      <c r="AX8" s="21"/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3.63</v>
      </c>
      <c r="J9" s="19">
        <v>3.27</v>
      </c>
      <c r="K9" s="19">
        <v>2.85</v>
      </c>
      <c r="L9" s="19">
        <v>20781695.640000001</v>
      </c>
      <c r="M9" s="19">
        <v>12015898.130000001</v>
      </c>
      <c r="N9" s="23">
        <v>0</v>
      </c>
      <c r="O9" s="18">
        <v>8843465.4399999995</v>
      </c>
      <c r="P9" s="19">
        <v>14615446.130000001</v>
      </c>
      <c r="Q9" s="28">
        <v>5</v>
      </c>
      <c r="R9" s="10">
        <f>VLOOKUP($H9,'ค่ากลางกลุ่ม '!$C$2:$Y$22,14,0)</f>
        <v>11.96</v>
      </c>
      <c r="S9" s="13"/>
      <c r="T9" s="10">
        <f>VLOOKUP($H9,'ค่ากลางกลุ่ม '!$C$2:$Y$22,15,0)</f>
        <v>10.48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18.96</v>
      </c>
      <c r="AB9" s="7">
        <v>26.74</v>
      </c>
      <c r="AC9" s="9">
        <v>198.31</v>
      </c>
      <c r="AD9" s="9">
        <v>44.21</v>
      </c>
      <c r="AE9" s="9">
        <v>74.11</v>
      </c>
      <c r="AF9" s="9">
        <v>459.82</v>
      </c>
      <c r="AG9" s="9">
        <v>100.13</v>
      </c>
      <c r="AH9" s="10" t="str">
        <f t="shared" si="1"/>
        <v>1</v>
      </c>
      <c r="AI9" s="13"/>
      <c r="AJ9" s="10" t="str">
        <f t="shared" si="2"/>
        <v>1</v>
      </c>
      <c r="AK9" s="13"/>
      <c r="AL9" s="97">
        <f t="shared" si="3"/>
        <v>0</v>
      </c>
      <c r="AM9" s="20" t="str">
        <f t="shared" si="4"/>
        <v>1</v>
      </c>
      <c r="AN9" s="20" t="str">
        <f t="shared" si="5"/>
        <v>0</v>
      </c>
      <c r="AO9" s="20" t="str">
        <f t="shared" si="6"/>
        <v>0</v>
      </c>
      <c r="AP9" s="20" t="str">
        <f t="shared" si="7"/>
        <v>0</v>
      </c>
      <c r="AQ9" s="24">
        <f t="shared" si="8"/>
        <v>3</v>
      </c>
      <c r="AR9" s="26"/>
      <c r="AS9" s="25" t="str">
        <f t="shared" si="9"/>
        <v>C</v>
      </c>
      <c r="AT9" s="27"/>
      <c r="AU9" s="25" t="str">
        <f t="shared" si="10"/>
        <v>0 C</v>
      </c>
      <c r="AV9" s="27"/>
      <c r="AW9" s="21" t="str">
        <f t="shared" si="0"/>
        <v>ไม่ผ่าน</v>
      </c>
      <c r="AX9" s="21"/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1.93</v>
      </c>
      <c r="J10" s="19">
        <v>1.61</v>
      </c>
      <c r="K10" s="19">
        <v>1.05</v>
      </c>
      <c r="L10" s="19">
        <v>16759697.279999999</v>
      </c>
      <c r="M10" s="19">
        <v>-45906.98</v>
      </c>
      <c r="N10" s="23">
        <v>1</v>
      </c>
      <c r="O10" s="18">
        <v>421537.59</v>
      </c>
      <c r="P10" s="19">
        <v>1113302.79</v>
      </c>
      <c r="Q10" s="28">
        <v>6</v>
      </c>
      <c r="R10" s="10">
        <f>VLOOKUP($H10,'ค่ากลางกลุ่ม '!$C$2:$Y$22,14,0)</f>
        <v>12.96</v>
      </c>
      <c r="S10" s="13"/>
      <c r="T10" s="10">
        <f>VLOOKUP($H10,'ค่ากลางกลุ่ม '!$C$2:$Y$22,15,0)</f>
        <v>10.95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0.53</v>
      </c>
      <c r="AB10" s="7">
        <v>-7.0000000000000007E-2</v>
      </c>
      <c r="AC10" s="9">
        <v>132.63999999999999</v>
      </c>
      <c r="AD10" s="9">
        <v>24.1</v>
      </c>
      <c r="AE10" s="9">
        <v>88.66</v>
      </c>
      <c r="AF10" s="9">
        <v>544.86</v>
      </c>
      <c r="AG10" s="9">
        <v>80.540000000000006</v>
      </c>
      <c r="AH10" s="10" t="str">
        <f t="shared" si="1"/>
        <v>0</v>
      </c>
      <c r="AI10" s="13"/>
      <c r="AJ10" s="10" t="str">
        <f t="shared" si="2"/>
        <v>0</v>
      </c>
      <c r="AK10" s="13"/>
      <c r="AL10" s="97">
        <f t="shared" si="3"/>
        <v>0</v>
      </c>
      <c r="AM10" s="20" t="str">
        <f t="shared" si="4"/>
        <v>1</v>
      </c>
      <c r="AN10" s="20" t="str">
        <f t="shared" si="5"/>
        <v>0</v>
      </c>
      <c r="AO10" s="20" t="str">
        <f t="shared" si="6"/>
        <v>0</v>
      </c>
      <c r="AP10" s="20" t="str">
        <f t="shared" si="7"/>
        <v>0</v>
      </c>
      <c r="AQ10" s="24">
        <f t="shared" si="8"/>
        <v>1</v>
      </c>
      <c r="AR10" s="26"/>
      <c r="AS10" s="25" t="str">
        <f t="shared" si="9"/>
        <v>D</v>
      </c>
      <c r="AT10" s="27"/>
      <c r="AU10" s="25" t="str">
        <f t="shared" si="10"/>
        <v>1 D</v>
      </c>
      <c r="AV10" s="27"/>
      <c r="AW10" s="21" t="str">
        <f t="shared" si="0"/>
        <v>ไม่ผ่าน</v>
      </c>
      <c r="AX10" s="21"/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2.44</v>
      </c>
      <c r="J11" s="19">
        <v>2.19</v>
      </c>
      <c r="K11" s="19">
        <v>1.72</v>
      </c>
      <c r="L11" s="19">
        <v>28923888.620000001</v>
      </c>
      <c r="M11" s="19">
        <v>-5037441.17</v>
      </c>
      <c r="N11" s="23">
        <v>1</v>
      </c>
      <c r="O11" s="18">
        <v>-1659529.12</v>
      </c>
      <c r="P11" s="19">
        <v>14365030.140000001</v>
      </c>
      <c r="Q11" s="28">
        <v>6</v>
      </c>
      <c r="R11" s="10">
        <f>VLOOKUP($H11,'ค่ากลางกลุ่ม '!$C$2:$Y$22,14,0)</f>
        <v>12.96</v>
      </c>
      <c r="S11" s="13"/>
      <c r="T11" s="10">
        <f>VLOOKUP($H11,'ค่ากลางกลุ่ม '!$C$2:$Y$22,15,0)</f>
        <v>10.95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-1.86</v>
      </c>
      <c r="AB11" s="7">
        <v>-8.02</v>
      </c>
      <c r="AC11" s="9">
        <v>169.18</v>
      </c>
      <c r="AD11" s="9">
        <v>37.39</v>
      </c>
      <c r="AE11" s="9">
        <v>87.04</v>
      </c>
      <c r="AF11" s="9">
        <v>359.05</v>
      </c>
      <c r="AG11" s="9">
        <v>95.12</v>
      </c>
      <c r="AH11" s="10" t="str">
        <f t="shared" si="1"/>
        <v>0</v>
      </c>
      <c r="AI11" s="13"/>
      <c r="AJ11" s="10" t="str">
        <f t="shared" si="2"/>
        <v>0</v>
      </c>
      <c r="AK11" s="13"/>
      <c r="AL11" s="97">
        <f t="shared" si="3"/>
        <v>0</v>
      </c>
      <c r="AM11" s="20" t="str">
        <f t="shared" si="4"/>
        <v>1</v>
      </c>
      <c r="AN11" s="20" t="str">
        <f t="shared" si="5"/>
        <v>0</v>
      </c>
      <c r="AO11" s="20" t="str">
        <f t="shared" si="6"/>
        <v>0</v>
      </c>
      <c r="AP11" s="20" t="str">
        <f t="shared" si="7"/>
        <v>0</v>
      </c>
      <c r="AQ11" s="24">
        <f t="shared" si="8"/>
        <v>1</v>
      </c>
      <c r="AR11" s="26"/>
      <c r="AS11" s="25" t="str">
        <f t="shared" si="9"/>
        <v>D</v>
      </c>
      <c r="AT11" s="27"/>
      <c r="AU11" s="25" t="str">
        <f t="shared" si="10"/>
        <v>1 D</v>
      </c>
      <c r="AV11" s="27"/>
      <c r="AW11" s="21" t="str">
        <f t="shared" si="0"/>
        <v>ไม่ผ่าน</v>
      </c>
      <c r="AX11" s="21"/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2.59</v>
      </c>
      <c r="J12" s="19">
        <v>2.2999999999999998</v>
      </c>
      <c r="K12" s="19">
        <v>1.49</v>
      </c>
      <c r="L12" s="19">
        <v>52263008.979999997</v>
      </c>
      <c r="M12" s="19">
        <v>7420781.96</v>
      </c>
      <c r="N12" s="23">
        <v>0</v>
      </c>
      <c r="O12" s="18">
        <v>12351378.369999999</v>
      </c>
      <c r="P12" s="19">
        <v>15102638.279999999</v>
      </c>
      <c r="Q12" s="28">
        <v>10</v>
      </c>
      <c r="R12" s="10">
        <f>VLOOKUP($H12,'ค่ากลางกลุ่ม '!$C$2:$Y$22,14,0)</f>
        <v>10.94</v>
      </c>
      <c r="S12" s="13"/>
      <c r="T12" s="10">
        <f>VLOOKUP($H12,'ค่ากลางกลุ่ม '!$C$2:$Y$22,15,0)</f>
        <v>9.09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9.3699999999999992</v>
      </c>
      <c r="AB12" s="7">
        <v>5.34</v>
      </c>
      <c r="AC12" s="9">
        <v>110.91</v>
      </c>
      <c r="AD12" s="9">
        <v>69.180000000000007</v>
      </c>
      <c r="AE12" s="9">
        <v>44.65</v>
      </c>
      <c r="AF12" s="9">
        <v>222.42</v>
      </c>
      <c r="AG12" s="9">
        <v>83.1</v>
      </c>
      <c r="AH12" s="10" t="str">
        <f t="shared" si="1"/>
        <v>0</v>
      </c>
      <c r="AI12" s="13"/>
      <c r="AJ12" s="10" t="str">
        <f t="shared" si="2"/>
        <v>0</v>
      </c>
      <c r="AK12" s="13"/>
      <c r="AL12" s="97">
        <f t="shared" si="3"/>
        <v>0</v>
      </c>
      <c r="AM12" s="20" t="str">
        <f t="shared" si="4"/>
        <v>0</v>
      </c>
      <c r="AN12" s="20" t="str">
        <f t="shared" si="5"/>
        <v>1</v>
      </c>
      <c r="AO12" s="20" t="str">
        <f t="shared" si="6"/>
        <v>0</v>
      </c>
      <c r="AP12" s="20" t="str">
        <f t="shared" si="7"/>
        <v>0</v>
      </c>
      <c r="AQ12" s="24">
        <f t="shared" si="8"/>
        <v>1</v>
      </c>
      <c r="AR12" s="26"/>
      <c r="AS12" s="25" t="str">
        <f t="shared" si="9"/>
        <v>D</v>
      </c>
      <c r="AT12" s="27"/>
      <c r="AU12" s="25" t="str">
        <f t="shared" si="10"/>
        <v>0 D</v>
      </c>
      <c r="AV12" s="27"/>
      <c r="AW12" s="21" t="str">
        <f t="shared" si="0"/>
        <v>ไม่ผ่าน</v>
      </c>
      <c r="AX12" s="21"/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3.27</v>
      </c>
      <c r="J13" s="19">
        <v>2.98</v>
      </c>
      <c r="K13" s="19">
        <v>2.39</v>
      </c>
      <c r="L13" s="19">
        <v>33233875.43</v>
      </c>
      <c r="M13" s="19">
        <v>9225695.9399999995</v>
      </c>
      <c r="N13" s="23">
        <v>0</v>
      </c>
      <c r="O13" s="18">
        <v>9189068.1099999994</v>
      </c>
      <c r="P13" s="19">
        <v>20357268.920000002</v>
      </c>
      <c r="Q13" s="28">
        <v>6</v>
      </c>
      <c r="R13" s="10">
        <f>VLOOKUP($H13,'ค่ากลางกลุ่ม '!$C$2:$Y$22,14,0)</f>
        <v>12.96</v>
      </c>
      <c r="S13" s="13"/>
      <c r="T13" s="10">
        <f>VLOOKUP($H13,'ค่ากลางกลุ่ม '!$C$2:$Y$22,15,0)</f>
        <v>10.95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12.33</v>
      </c>
      <c r="AB13" s="7">
        <v>13.72</v>
      </c>
      <c r="AC13" s="9">
        <v>177.72</v>
      </c>
      <c r="AD13" s="9">
        <v>65.66</v>
      </c>
      <c r="AE13" s="9">
        <v>134.86000000000001</v>
      </c>
      <c r="AF13" s="9">
        <v>409.91</v>
      </c>
      <c r="AG13" s="9">
        <v>81.709999999999994</v>
      </c>
      <c r="AH13" s="10" t="str">
        <f t="shared" si="1"/>
        <v>0</v>
      </c>
      <c r="AI13" s="13"/>
      <c r="AJ13" s="10" t="str">
        <f t="shared" si="2"/>
        <v>1</v>
      </c>
      <c r="AK13" s="13"/>
      <c r="AL13" s="97">
        <f t="shared" si="3"/>
        <v>0</v>
      </c>
      <c r="AM13" s="20" t="str">
        <f t="shared" si="4"/>
        <v>0</v>
      </c>
      <c r="AN13" s="20" t="str">
        <f t="shared" si="5"/>
        <v>0</v>
      </c>
      <c r="AO13" s="20" t="str">
        <f t="shared" si="6"/>
        <v>0</v>
      </c>
      <c r="AP13" s="20" t="str">
        <f t="shared" si="7"/>
        <v>0</v>
      </c>
      <c r="AQ13" s="24">
        <f t="shared" si="8"/>
        <v>1</v>
      </c>
      <c r="AR13" s="26"/>
      <c r="AS13" s="25" t="str">
        <f t="shared" si="9"/>
        <v>D</v>
      </c>
      <c r="AT13" s="27"/>
      <c r="AU13" s="25" t="str">
        <f t="shared" si="10"/>
        <v>0 D</v>
      </c>
      <c r="AV13" s="27"/>
      <c r="AW13" s="21" t="str">
        <f t="shared" si="0"/>
        <v>ไม่ผ่าน</v>
      </c>
      <c r="AX13" s="21"/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4.51</v>
      </c>
      <c r="J14" s="19">
        <v>3.93</v>
      </c>
      <c r="K14" s="19">
        <v>3.22</v>
      </c>
      <c r="L14" s="19">
        <v>35942213.829999998</v>
      </c>
      <c r="M14" s="19">
        <v>26785706.079999998</v>
      </c>
      <c r="N14" s="23">
        <v>0</v>
      </c>
      <c r="O14" s="18">
        <v>24160511.800000001</v>
      </c>
      <c r="P14" s="19">
        <v>23007814.649999999</v>
      </c>
      <c r="Q14" s="28">
        <v>6</v>
      </c>
      <c r="R14" s="10">
        <f>VLOOKUP($H14,'ค่ากลางกลุ่ม '!$C$2:$Y$22,14,0)</f>
        <v>12.96</v>
      </c>
      <c r="S14" s="13"/>
      <c r="T14" s="10">
        <f>VLOOKUP($H14,'ค่ากลางกลุ่ม '!$C$2:$Y$22,15,0)</f>
        <v>10.95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30.12</v>
      </c>
      <c r="AB14" s="7">
        <v>24.56</v>
      </c>
      <c r="AC14" s="9">
        <v>61.5</v>
      </c>
      <c r="AD14" s="9">
        <v>57.22</v>
      </c>
      <c r="AE14" s="9">
        <v>48.61</v>
      </c>
      <c r="AF14" s="9">
        <v>840.66</v>
      </c>
      <c r="AG14" s="9">
        <v>74.67</v>
      </c>
      <c r="AH14" s="10" t="str">
        <f t="shared" si="1"/>
        <v>1</v>
      </c>
      <c r="AI14" s="13"/>
      <c r="AJ14" s="10" t="str">
        <f t="shared" si="2"/>
        <v>1</v>
      </c>
      <c r="AK14" s="13"/>
      <c r="AL14" s="97">
        <f t="shared" si="3"/>
        <v>1</v>
      </c>
      <c r="AM14" s="20" t="str">
        <f t="shared" si="4"/>
        <v>1</v>
      </c>
      <c r="AN14" s="20" t="str">
        <f t="shared" si="5"/>
        <v>1</v>
      </c>
      <c r="AO14" s="20" t="str">
        <f t="shared" si="6"/>
        <v>0</v>
      </c>
      <c r="AP14" s="20" t="str">
        <f t="shared" si="7"/>
        <v>0</v>
      </c>
      <c r="AQ14" s="24">
        <f t="shared" si="8"/>
        <v>5</v>
      </c>
      <c r="AR14" s="26"/>
      <c r="AS14" s="25" t="str">
        <f t="shared" si="9"/>
        <v>B</v>
      </c>
      <c r="AT14" s="27"/>
      <c r="AU14" s="25" t="str">
        <f t="shared" si="10"/>
        <v>0 B</v>
      </c>
      <c r="AV14" s="27"/>
      <c r="AW14" s="21" t="str">
        <f t="shared" si="0"/>
        <v>ผ่าน</v>
      </c>
      <c r="AX14" s="21"/>
    </row>
    <row r="15" spans="1:50" s="22" customFormat="1" ht="27.75" x14ac:dyDescent="0.6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0.81</v>
      </c>
      <c r="J15" s="19">
        <v>0.67</v>
      </c>
      <c r="K15" s="19">
        <v>0.37</v>
      </c>
      <c r="L15" s="19">
        <v>-13986643.48</v>
      </c>
      <c r="M15" s="19">
        <v>2937394.57</v>
      </c>
      <c r="N15" s="34">
        <v>6</v>
      </c>
      <c r="O15" s="18">
        <v>10138759.23</v>
      </c>
      <c r="P15" s="19">
        <v>-45848066.689999998</v>
      </c>
      <c r="Q15" s="28">
        <v>13</v>
      </c>
      <c r="R15" s="10">
        <f>VLOOKUP($H15,'ค่ากลางกลุ่ม '!$C$2:$Y$22,14,0)</f>
        <v>11.05</v>
      </c>
      <c r="S15" s="13"/>
      <c r="T15" s="10">
        <f>VLOOKUP($H15,'ค่ากลางกลุ่ม '!$C$2:$Y$22,15,0)</f>
        <v>5.58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6.12</v>
      </c>
      <c r="AB15" s="7">
        <v>1.57</v>
      </c>
      <c r="AC15" s="9">
        <v>363.06</v>
      </c>
      <c r="AD15" s="9">
        <v>61.91</v>
      </c>
      <c r="AE15" s="9">
        <v>88.5</v>
      </c>
      <c r="AF15" s="9">
        <v>367.09</v>
      </c>
      <c r="AG15" s="9">
        <v>65.72</v>
      </c>
      <c r="AH15" s="10" t="str">
        <f t="shared" si="1"/>
        <v>0</v>
      </c>
      <c r="AI15" s="13"/>
      <c r="AJ15" s="10" t="str">
        <f t="shared" si="2"/>
        <v>0</v>
      </c>
      <c r="AK15" s="13"/>
      <c r="AL15" s="97">
        <f t="shared" si="3"/>
        <v>0</v>
      </c>
      <c r="AM15" s="20" t="str">
        <f t="shared" si="4"/>
        <v>0</v>
      </c>
      <c r="AN15" s="20" t="str">
        <f t="shared" si="5"/>
        <v>0</v>
      </c>
      <c r="AO15" s="20" t="str">
        <f t="shared" si="6"/>
        <v>0</v>
      </c>
      <c r="AP15" s="20" t="str">
        <f t="shared" si="7"/>
        <v>0</v>
      </c>
      <c r="AQ15" s="24">
        <f t="shared" si="8"/>
        <v>0</v>
      </c>
      <c r="AR15" s="26"/>
      <c r="AS15" s="25" t="str">
        <f t="shared" si="9"/>
        <v>F</v>
      </c>
      <c r="AT15" s="27"/>
      <c r="AU15" s="25" t="str">
        <f t="shared" si="10"/>
        <v>6 F</v>
      </c>
      <c r="AV15" s="27"/>
      <c r="AW15" s="21" t="str">
        <f t="shared" si="0"/>
        <v>ไม่ผ่าน</v>
      </c>
      <c r="AX15" s="21"/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2.78</v>
      </c>
      <c r="J16" s="19">
        <v>2.25</v>
      </c>
      <c r="K16" s="19">
        <v>1.84</v>
      </c>
      <c r="L16" s="19">
        <v>11071468.800000001</v>
      </c>
      <c r="M16" s="19">
        <v>2640195.6</v>
      </c>
      <c r="N16" s="23">
        <v>0</v>
      </c>
      <c r="O16" s="18">
        <v>5726304.7599999998</v>
      </c>
      <c r="P16" s="19">
        <v>5210856.8899999997</v>
      </c>
      <c r="Q16" s="28">
        <v>2</v>
      </c>
      <c r="R16" s="10">
        <f>VLOOKUP($H16,'ค่ากลางกลุ่ม '!$C$2:$Y$22,14,0)</f>
        <v>15.13</v>
      </c>
      <c r="S16" s="13"/>
      <c r="T16" s="10">
        <f>VLOOKUP($H16,'ค่ากลางกลุ่ม '!$C$2:$Y$22,15,0)</f>
        <v>8.02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21.55</v>
      </c>
      <c r="AB16" s="7">
        <v>4.37</v>
      </c>
      <c r="AC16" s="9">
        <v>155.71</v>
      </c>
      <c r="AD16" s="9">
        <v>29.06</v>
      </c>
      <c r="AE16" s="9">
        <v>136.04</v>
      </c>
      <c r="AF16" s="9">
        <v>303.99</v>
      </c>
      <c r="AG16" s="9">
        <v>131.49</v>
      </c>
      <c r="AH16" s="10" t="str">
        <f t="shared" si="1"/>
        <v>1</v>
      </c>
      <c r="AI16" s="13"/>
      <c r="AJ16" s="10" t="str">
        <f t="shared" si="2"/>
        <v>0</v>
      </c>
      <c r="AK16" s="13"/>
      <c r="AL16" s="97">
        <f t="shared" si="3"/>
        <v>0</v>
      </c>
      <c r="AM16" s="20" t="str">
        <f t="shared" si="4"/>
        <v>1</v>
      </c>
      <c r="AN16" s="20" t="str">
        <f t="shared" si="5"/>
        <v>0</v>
      </c>
      <c r="AO16" s="20" t="str">
        <f t="shared" si="6"/>
        <v>0</v>
      </c>
      <c r="AP16" s="20" t="str">
        <f t="shared" si="7"/>
        <v>0</v>
      </c>
      <c r="AQ16" s="24">
        <f t="shared" si="8"/>
        <v>2</v>
      </c>
      <c r="AR16" s="26"/>
      <c r="AS16" s="25" t="str">
        <f t="shared" si="9"/>
        <v>C-</v>
      </c>
      <c r="AT16" s="27"/>
      <c r="AU16" s="25" t="str">
        <f t="shared" si="10"/>
        <v>0 C-</v>
      </c>
      <c r="AV16" s="27"/>
      <c r="AW16" s="21" t="str">
        <f t="shared" si="0"/>
        <v>ไม่ผ่าน</v>
      </c>
      <c r="AX16" s="21"/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1.48</v>
      </c>
      <c r="J17" s="19">
        <v>1.23</v>
      </c>
      <c r="K17" s="19">
        <v>0.67</v>
      </c>
      <c r="L17" s="19">
        <v>70887221.090000004</v>
      </c>
      <c r="M17" s="19">
        <v>25142826.850000001</v>
      </c>
      <c r="N17" s="23">
        <v>2</v>
      </c>
      <c r="O17" s="18">
        <v>62817705.509999998</v>
      </c>
      <c r="P17" s="19">
        <v>-48958409.789999999</v>
      </c>
      <c r="Q17" s="28">
        <v>16</v>
      </c>
      <c r="R17" s="10">
        <f>VLOOKUP($H17,'ค่ากลางกลุ่ม '!$C$2:$Y$22,14,0)</f>
        <v>7.94</v>
      </c>
      <c r="S17" s="13"/>
      <c r="T17" s="10">
        <f>VLOOKUP($H17,'ค่ากลางกลุ่ม '!$C$2:$Y$22,15,0)</f>
        <v>4.32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16.02</v>
      </c>
      <c r="AB17" s="7">
        <v>3.66</v>
      </c>
      <c r="AC17" s="9">
        <v>183.17</v>
      </c>
      <c r="AD17" s="9">
        <v>74.81</v>
      </c>
      <c r="AE17" s="9">
        <v>62.42</v>
      </c>
      <c r="AF17" s="9">
        <v>180.09</v>
      </c>
      <c r="AG17" s="9">
        <v>68.34</v>
      </c>
      <c r="AH17" s="10" t="str">
        <f t="shared" si="1"/>
        <v>1</v>
      </c>
      <c r="AI17" s="13"/>
      <c r="AJ17" s="10" t="str">
        <f t="shared" si="2"/>
        <v>0</v>
      </c>
      <c r="AK17" s="13"/>
      <c r="AL17" s="97">
        <f t="shared" si="3"/>
        <v>0</v>
      </c>
      <c r="AM17" s="20" t="str">
        <f t="shared" si="4"/>
        <v>0</v>
      </c>
      <c r="AN17" s="20" t="str">
        <f t="shared" si="5"/>
        <v>0</v>
      </c>
      <c r="AO17" s="20" t="str">
        <f t="shared" si="6"/>
        <v>0</v>
      </c>
      <c r="AP17" s="20" t="str">
        <f t="shared" si="7"/>
        <v>0</v>
      </c>
      <c r="AQ17" s="24">
        <f t="shared" si="8"/>
        <v>1</v>
      </c>
      <c r="AR17" s="26"/>
      <c r="AS17" s="25" t="str">
        <f t="shared" si="9"/>
        <v>D</v>
      </c>
      <c r="AT17" s="27"/>
      <c r="AU17" s="25" t="str">
        <f t="shared" si="10"/>
        <v>2 D</v>
      </c>
      <c r="AV17" s="27"/>
      <c r="AW17" s="21" t="str">
        <f t="shared" si="0"/>
        <v>ไม่ผ่าน</v>
      </c>
      <c r="AX17" s="21"/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3.17</v>
      </c>
      <c r="J18" s="19">
        <v>2.84</v>
      </c>
      <c r="K18" s="19">
        <v>2.4</v>
      </c>
      <c r="L18" s="19">
        <v>38060886.770000003</v>
      </c>
      <c r="M18" s="19">
        <v>8757152.3100000005</v>
      </c>
      <c r="N18" s="23">
        <v>0</v>
      </c>
      <c r="O18" s="18">
        <v>10794103.800000001</v>
      </c>
      <c r="P18" s="19">
        <v>24520922.07</v>
      </c>
      <c r="Q18" s="28">
        <v>6</v>
      </c>
      <c r="R18" s="10">
        <f>VLOOKUP($H18,'ค่ากลางกลุ่ม '!$C$2:$Y$22,14,0)</f>
        <v>12.96</v>
      </c>
      <c r="S18" s="13"/>
      <c r="T18" s="10">
        <f>VLOOKUP($H18,'ค่ากลางกลุ่ม '!$C$2:$Y$22,15,0)</f>
        <v>10.95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13.35</v>
      </c>
      <c r="AB18" s="7">
        <v>10.75</v>
      </c>
      <c r="AC18" s="9">
        <v>106.19</v>
      </c>
      <c r="AD18" s="9">
        <v>59.39</v>
      </c>
      <c r="AE18" s="9">
        <v>75.36</v>
      </c>
      <c r="AF18" s="9">
        <v>197.29</v>
      </c>
      <c r="AG18" s="9">
        <v>77.69</v>
      </c>
      <c r="AH18" s="10" t="str">
        <f t="shared" si="1"/>
        <v>1</v>
      </c>
      <c r="AI18" s="13"/>
      <c r="AJ18" s="10" t="str">
        <f t="shared" si="2"/>
        <v>0</v>
      </c>
      <c r="AK18" s="13"/>
      <c r="AL18" s="97">
        <f t="shared" si="3"/>
        <v>0</v>
      </c>
      <c r="AM18" s="20" t="str">
        <f t="shared" si="4"/>
        <v>1</v>
      </c>
      <c r="AN18" s="20" t="str">
        <f t="shared" si="5"/>
        <v>0</v>
      </c>
      <c r="AO18" s="20" t="str">
        <f t="shared" si="6"/>
        <v>0</v>
      </c>
      <c r="AP18" s="20" t="str">
        <f t="shared" si="7"/>
        <v>0</v>
      </c>
      <c r="AQ18" s="24">
        <f t="shared" si="8"/>
        <v>2</v>
      </c>
      <c r="AR18" s="26"/>
      <c r="AS18" s="25" t="str">
        <f t="shared" si="9"/>
        <v>C-</v>
      </c>
      <c r="AT18" s="27"/>
      <c r="AU18" s="25" t="str">
        <f t="shared" si="10"/>
        <v>0 C-</v>
      </c>
      <c r="AV18" s="27"/>
      <c r="AW18" s="21" t="str">
        <f t="shared" si="0"/>
        <v>ไม่ผ่าน</v>
      </c>
      <c r="AX18" s="21"/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1.84</v>
      </c>
      <c r="J19" s="19">
        <v>1.68</v>
      </c>
      <c r="K19" s="19">
        <v>1.28</v>
      </c>
      <c r="L19" s="19">
        <v>23168169.98</v>
      </c>
      <c r="M19" s="19">
        <v>2679764.04</v>
      </c>
      <c r="N19" s="23">
        <v>0</v>
      </c>
      <c r="O19" s="18">
        <v>5498173.4500000002</v>
      </c>
      <c r="P19" s="19">
        <v>7686735.4199999999</v>
      </c>
      <c r="Q19" s="28">
        <v>6</v>
      </c>
      <c r="R19" s="10">
        <f>VLOOKUP($H19,'ค่ากลางกลุ่ม '!$C$2:$Y$22,14,0)</f>
        <v>12.96</v>
      </c>
      <c r="S19" s="13"/>
      <c r="T19" s="10">
        <f>VLOOKUP($H19,'ค่ากลางกลุ่ม '!$C$2:$Y$22,15,0)</f>
        <v>10.95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5.78</v>
      </c>
      <c r="AB19" s="7">
        <v>2.99</v>
      </c>
      <c r="AC19" s="9">
        <v>167.82</v>
      </c>
      <c r="AD19" s="9">
        <v>117.6</v>
      </c>
      <c r="AE19" s="9">
        <v>43.06</v>
      </c>
      <c r="AF19" s="9">
        <v>202.62</v>
      </c>
      <c r="AG19" s="9">
        <v>69.8</v>
      </c>
      <c r="AH19" s="10" t="str">
        <f t="shared" si="1"/>
        <v>0</v>
      </c>
      <c r="AI19" s="13"/>
      <c r="AJ19" s="10" t="str">
        <f t="shared" si="2"/>
        <v>0</v>
      </c>
      <c r="AK19" s="13"/>
      <c r="AL19" s="97">
        <f t="shared" si="3"/>
        <v>0</v>
      </c>
      <c r="AM19" s="20" t="str">
        <f t="shared" si="4"/>
        <v>0</v>
      </c>
      <c r="AN19" s="20" t="str">
        <f t="shared" si="5"/>
        <v>1</v>
      </c>
      <c r="AO19" s="20" t="str">
        <f t="shared" si="6"/>
        <v>0</v>
      </c>
      <c r="AP19" s="20" t="str">
        <f t="shared" si="7"/>
        <v>0</v>
      </c>
      <c r="AQ19" s="24">
        <f t="shared" si="8"/>
        <v>1</v>
      </c>
      <c r="AR19" s="26"/>
      <c r="AS19" s="25" t="str">
        <f t="shared" si="9"/>
        <v>D</v>
      </c>
      <c r="AT19" s="27"/>
      <c r="AU19" s="25" t="str">
        <f t="shared" si="10"/>
        <v>0 D</v>
      </c>
      <c r="AV19" s="27"/>
      <c r="AW19" s="21" t="str">
        <f t="shared" si="0"/>
        <v>ไม่ผ่าน</v>
      </c>
      <c r="AX19" s="21"/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2.85</v>
      </c>
      <c r="J20" s="19">
        <v>2.59</v>
      </c>
      <c r="K20" s="19">
        <v>1.54</v>
      </c>
      <c r="L20" s="19">
        <v>60416738.030000001</v>
      </c>
      <c r="M20" s="19">
        <v>17786129.66</v>
      </c>
      <c r="N20" s="23">
        <v>0</v>
      </c>
      <c r="O20" s="18">
        <v>24560900.16</v>
      </c>
      <c r="P20" s="19">
        <v>17171915.329999998</v>
      </c>
      <c r="Q20" s="28">
        <v>10</v>
      </c>
      <c r="R20" s="10">
        <f>VLOOKUP($H20,'ค่ากลางกลุ่ม '!$C$2:$Y$22,14,0)</f>
        <v>10.94</v>
      </c>
      <c r="S20" s="13"/>
      <c r="T20" s="10">
        <f>VLOOKUP($H20,'ค่ากลางกลุ่ม '!$C$2:$Y$22,15,0)</f>
        <v>9.09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16.399999999999999</v>
      </c>
      <c r="AB20" s="7">
        <v>8.1199999999999992</v>
      </c>
      <c r="AC20" s="9">
        <v>200.25</v>
      </c>
      <c r="AD20" s="9">
        <v>158.44</v>
      </c>
      <c r="AE20" s="9">
        <v>51.78</v>
      </c>
      <c r="AF20" s="9">
        <v>157.69999999999999</v>
      </c>
      <c r="AG20" s="9">
        <v>61.24</v>
      </c>
      <c r="AH20" s="10" t="str">
        <f t="shared" si="1"/>
        <v>1</v>
      </c>
      <c r="AI20" s="13"/>
      <c r="AJ20" s="10" t="str">
        <f t="shared" si="2"/>
        <v>0</v>
      </c>
      <c r="AK20" s="13"/>
      <c r="AL20" s="97">
        <f t="shared" si="3"/>
        <v>0</v>
      </c>
      <c r="AM20" s="20" t="str">
        <f t="shared" si="4"/>
        <v>0</v>
      </c>
      <c r="AN20" s="20" t="str">
        <f t="shared" si="5"/>
        <v>1</v>
      </c>
      <c r="AO20" s="20" t="str">
        <f t="shared" si="6"/>
        <v>0</v>
      </c>
      <c r="AP20" s="20" t="str">
        <f t="shared" si="7"/>
        <v>0</v>
      </c>
      <c r="AQ20" s="24">
        <f t="shared" si="8"/>
        <v>2</v>
      </c>
      <c r="AR20" s="26"/>
      <c r="AS20" s="25" t="str">
        <f t="shared" si="9"/>
        <v>C-</v>
      </c>
      <c r="AT20" s="27"/>
      <c r="AU20" s="25" t="str">
        <f t="shared" si="10"/>
        <v>0 C-</v>
      </c>
      <c r="AV20" s="27"/>
      <c r="AW20" s="21" t="str">
        <f t="shared" si="0"/>
        <v>ไม่ผ่าน</v>
      </c>
      <c r="AX20" s="21"/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3.55</v>
      </c>
      <c r="J21" s="19">
        <v>3.3</v>
      </c>
      <c r="K21" s="19">
        <v>2.35</v>
      </c>
      <c r="L21" s="19">
        <v>39959262.990000002</v>
      </c>
      <c r="M21" s="19">
        <v>11188852.800000001</v>
      </c>
      <c r="N21" s="23">
        <v>0</v>
      </c>
      <c r="O21" s="18">
        <v>14485147.689999999</v>
      </c>
      <c r="P21" s="19">
        <v>21120000.460000001</v>
      </c>
      <c r="Q21" s="28">
        <v>6</v>
      </c>
      <c r="R21" s="10">
        <f>VLOOKUP($H21,'ค่ากลางกลุ่ม '!$C$2:$Y$22,14,0)</f>
        <v>12.96</v>
      </c>
      <c r="S21" s="13"/>
      <c r="T21" s="10">
        <f>VLOOKUP($H21,'ค่ากลางกลุ่ม '!$C$2:$Y$22,15,0)</f>
        <v>10.95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17.61</v>
      </c>
      <c r="AB21" s="7">
        <v>13.36</v>
      </c>
      <c r="AC21" s="9">
        <v>220.62</v>
      </c>
      <c r="AD21" s="9">
        <v>126.71</v>
      </c>
      <c r="AE21" s="9">
        <v>86.85</v>
      </c>
      <c r="AF21" s="9">
        <v>194.86</v>
      </c>
      <c r="AG21" s="9">
        <v>68.28</v>
      </c>
      <c r="AH21" s="10" t="str">
        <f t="shared" si="1"/>
        <v>1</v>
      </c>
      <c r="AI21" s="13"/>
      <c r="AJ21" s="10" t="str">
        <f t="shared" si="2"/>
        <v>1</v>
      </c>
      <c r="AK21" s="13"/>
      <c r="AL21" s="97">
        <f t="shared" si="3"/>
        <v>0</v>
      </c>
      <c r="AM21" s="20" t="str">
        <f t="shared" si="4"/>
        <v>0</v>
      </c>
      <c r="AN21" s="20" t="str">
        <f t="shared" si="5"/>
        <v>0</v>
      </c>
      <c r="AO21" s="20" t="str">
        <f t="shared" si="6"/>
        <v>0</v>
      </c>
      <c r="AP21" s="20" t="str">
        <f t="shared" si="7"/>
        <v>0</v>
      </c>
      <c r="AQ21" s="24">
        <f t="shared" si="8"/>
        <v>2</v>
      </c>
      <c r="AR21" s="26"/>
      <c r="AS21" s="25" t="str">
        <f t="shared" si="9"/>
        <v>C-</v>
      </c>
      <c r="AT21" s="27"/>
      <c r="AU21" s="25" t="str">
        <f t="shared" si="10"/>
        <v>0 C-</v>
      </c>
      <c r="AV21" s="27"/>
      <c r="AW21" s="21" t="str">
        <f t="shared" si="0"/>
        <v>ไม่ผ่าน</v>
      </c>
      <c r="AX21" s="21"/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3.18</v>
      </c>
      <c r="J22" s="19">
        <v>2.67</v>
      </c>
      <c r="K22" s="19">
        <v>2.27</v>
      </c>
      <c r="L22" s="19">
        <v>32177497.289999999</v>
      </c>
      <c r="M22" s="19">
        <v>13246581.43</v>
      </c>
      <c r="N22" s="23">
        <v>0</v>
      </c>
      <c r="O22" s="18">
        <v>14869689.59</v>
      </c>
      <c r="P22" s="19">
        <v>18636279.07</v>
      </c>
      <c r="Q22" s="28">
        <v>6</v>
      </c>
      <c r="R22" s="10">
        <f>VLOOKUP($H22,'ค่ากลางกลุ่ม '!$C$2:$Y$22,14,0)</f>
        <v>12.96</v>
      </c>
      <c r="S22" s="13"/>
      <c r="T22" s="10">
        <f>VLOOKUP($H22,'ค่ากลางกลุ่ม '!$C$2:$Y$22,15,0)</f>
        <v>10.95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17.72</v>
      </c>
      <c r="AB22" s="7">
        <v>16.690000000000001</v>
      </c>
      <c r="AC22" s="9">
        <v>148.44999999999999</v>
      </c>
      <c r="AD22" s="9">
        <v>35.729999999999997</v>
      </c>
      <c r="AE22" s="9">
        <v>62.69</v>
      </c>
      <c r="AF22" s="9">
        <v>195.51</v>
      </c>
      <c r="AG22" s="9">
        <v>110.3</v>
      </c>
      <c r="AH22" s="10" t="str">
        <f t="shared" si="1"/>
        <v>1</v>
      </c>
      <c r="AI22" s="13"/>
      <c r="AJ22" s="10" t="str">
        <f t="shared" si="2"/>
        <v>1</v>
      </c>
      <c r="AK22" s="13"/>
      <c r="AL22" s="97">
        <f t="shared" si="3"/>
        <v>0</v>
      </c>
      <c r="AM22" s="20" t="str">
        <f t="shared" si="4"/>
        <v>1</v>
      </c>
      <c r="AN22" s="20" t="str">
        <f t="shared" si="5"/>
        <v>0</v>
      </c>
      <c r="AO22" s="20" t="str">
        <f t="shared" si="6"/>
        <v>0</v>
      </c>
      <c r="AP22" s="20" t="str">
        <f t="shared" si="7"/>
        <v>0</v>
      </c>
      <c r="AQ22" s="24">
        <f t="shared" si="8"/>
        <v>3</v>
      </c>
      <c r="AR22" s="26"/>
      <c r="AS22" s="25" t="str">
        <f t="shared" si="9"/>
        <v>C</v>
      </c>
      <c r="AT22" s="27"/>
      <c r="AU22" s="25" t="str">
        <f t="shared" si="10"/>
        <v>0 C</v>
      </c>
      <c r="AV22" s="27"/>
      <c r="AW22" s="21" t="str">
        <f t="shared" si="0"/>
        <v>ไม่ผ่าน</v>
      </c>
      <c r="AX22" s="21"/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2.0099999999999998</v>
      </c>
      <c r="J23" s="19">
        <v>1.72</v>
      </c>
      <c r="K23" s="19">
        <v>1.39</v>
      </c>
      <c r="L23" s="19">
        <v>22869356.440000001</v>
      </c>
      <c r="M23" s="19">
        <v>11607805.380000001</v>
      </c>
      <c r="N23" s="23">
        <v>0</v>
      </c>
      <c r="O23" s="18">
        <v>12652361.4</v>
      </c>
      <c r="P23" s="19">
        <v>8879845.5299999993</v>
      </c>
      <c r="Q23" s="28">
        <v>6</v>
      </c>
      <c r="R23" s="10">
        <f>VLOOKUP($H23,'ค่ากลางกลุ่ม '!$C$2:$Y$22,14,0)</f>
        <v>12.96</v>
      </c>
      <c r="S23" s="13"/>
      <c r="T23" s="10">
        <f>VLOOKUP($H23,'ค่ากลางกลุ่ม '!$C$2:$Y$22,15,0)</f>
        <v>10.95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17.62</v>
      </c>
      <c r="AB23" s="7">
        <v>19.79</v>
      </c>
      <c r="AC23" s="9">
        <v>267.14999999999998</v>
      </c>
      <c r="AD23" s="9">
        <v>70.010000000000005</v>
      </c>
      <c r="AE23" s="9">
        <v>118.56</v>
      </c>
      <c r="AF23" s="9">
        <v>199.99</v>
      </c>
      <c r="AG23" s="9">
        <v>112.03</v>
      </c>
      <c r="AH23" s="10" t="str">
        <f t="shared" si="1"/>
        <v>1</v>
      </c>
      <c r="AI23" s="13"/>
      <c r="AJ23" s="10" t="str">
        <f t="shared" si="2"/>
        <v>1</v>
      </c>
      <c r="AK23" s="13"/>
      <c r="AL23" s="97">
        <f t="shared" si="3"/>
        <v>0</v>
      </c>
      <c r="AM23" s="20" t="str">
        <f t="shared" si="4"/>
        <v>0</v>
      </c>
      <c r="AN23" s="20" t="str">
        <f t="shared" si="5"/>
        <v>0</v>
      </c>
      <c r="AO23" s="20" t="str">
        <f t="shared" si="6"/>
        <v>0</v>
      </c>
      <c r="AP23" s="20" t="str">
        <f t="shared" si="7"/>
        <v>0</v>
      </c>
      <c r="AQ23" s="24">
        <f t="shared" si="8"/>
        <v>2</v>
      </c>
      <c r="AR23" s="26"/>
      <c r="AS23" s="25" t="str">
        <f t="shared" si="9"/>
        <v>C-</v>
      </c>
      <c r="AT23" s="27"/>
      <c r="AU23" s="25" t="str">
        <f t="shared" si="10"/>
        <v>0 C-</v>
      </c>
      <c r="AV23" s="27"/>
      <c r="AW23" s="21" t="str">
        <f t="shared" si="0"/>
        <v>ไม่ผ่าน</v>
      </c>
      <c r="AX23" s="21"/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1.73</v>
      </c>
      <c r="J24" s="19">
        <v>1.6</v>
      </c>
      <c r="K24" s="19">
        <v>1.41</v>
      </c>
      <c r="L24" s="19">
        <v>10360281.27</v>
      </c>
      <c r="M24" s="19">
        <v>1912418.75</v>
      </c>
      <c r="N24" s="23">
        <v>0</v>
      </c>
      <c r="O24" s="18">
        <v>3023490.54</v>
      </c>
      <c r="P24" s="19">
        <v>5830692.1100000003</v>
      </c>
      <c r="Q24" s="28">
        <v>2</v>
      </c>
      <c r="R24" s="10">
        <f>VLOOKUP($H24,'ค่ากลางกลุ่ม '!$C$2:$Y$22,14,0)</f>
        <v>15.13</v>
      </c>
      <c r="S24" s="13"/>
      <c r="T24" s="10">
        <f>VLOOKUP($H24,'ค่ากลางกลุ่ม '!$C$2:$Y$22,15,0)</f>
        <v>8.02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7.92</v>
      </c>
      <c r="AB24" s="7">
        <v>5.13</v>
      </c>
      <c r="AC24" s="9">
        <v>360.5</v>
      </c>
      <c r="AD24" s="9">
        <v>58.51</v>
      </c>
      <c r="AE24" s="9">
        <v>82.62</v>
      </c>
      <c r="AF24" s="9">
        <v>327.75</v>
      </c>
      <c r="AG24" s="9">
        <v>51.34</v>
      </c>
      <c r="AH24" s="10" t="str">
        <f t="shared" si="1"/>
        <v>0</v>
      </c>
      <c r="AI24" s="13"/>
      <c r="AJ24" s="10" t="str">
        <f t="shared" si="2"/>
        <v>0</v>
      </c>
      <c r="AK24" s="13"/>
      <c r="AL24" s="97">
        <f t="shared" si="3"/>
        <v>0</v>
      </c>
      <c r="AM24" s="20" t="str">
        <f t="shared" si="4"/>
        <v>1</v>
      </c>
      <c r="AN24" s="20" t="str">
        <f t="shared" si="5"/>
        <v>0</v>
      </c>
      <c r="AO24" s="20" t="str">
        <f t="shared" si="6"/>
        <v>0</v>
      </c>
      <c r="AP24" s="20" t="str">
        <f t="shared" si="7"/>
        <v>1</v>
      </c>
      <c r="AQ24" s="24">
        <f t="shared" si="8"/>
        <v>2</v>
      </c>
      <c r="AR24" s="26"/>
      <c r="AS24" s="25" t="str">
        <f t="shared" si="9"/>
        <v>C-</v>
      </c>
      <c r="AT24" s="27"/>
      <c r="AU24" s="25" t="str">
        <f t="shared" si="10"/>
        <v>0 C-</v>
      </c>
      <c r="AV24" s="27"/>
      <c r="AW24" s="21" t="str">
        <f t="shared" si="0"/>
        <v>ไม่ผ่าน</v>
      </c>
      <c r="AX24" s="21"/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1.4</v>
      </c>
      <c r="J25" s="19">
        <v>1.26</v>
      </c>
      <c r="K25" s="19">
        <v>0.5</v>
      </c>
      <c r="L25" s="19">
        <v>112683065.98</v>
      </c>
      <c r="M25" s="19">
        <v>3213291.52</v>
      </c>
      <c r="N25" s="23">
        <v>2</v>
      </c>
      <c r="O25" s="18">
        <v>10344664.029999999</v>
      </c>
      <c r="P25" s="19">
        <v>-142063716.09999999</v>
      </c>
      <c r="Q25" s="28">
        <v>17</v>
      </c>
      <c r="R25" s="10">
        <f>VLOOKUP($H25,'ค่ากลางกลุ่ม '!$C$2:$Y$22,14,0)</f>
        <v>7.97</v>
      </c>
      <c r="S25" s="13"/>
      <c r="T25" s="10">
        <f>VLOOKUP($H25,'ค่ากลางกลุ่ม '!$C$2:$Y$22,15,0)</f>
        <v>3.42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1.29</v>
      </c>
      <c r="AB25" s="7">
        <v>0.32</v>
      </c>
      <c r="AC25" s="9">
        <v>204.91</v>
      </c>
      <c r="AD25" s="9">
        <v>92.96</v>
      </c>
      <c r="AE25" s="9">
        <v>58.49</v>
      </c>
      <c r="AF25" s="9">
        <v>161.09</v>
      </c>
      <c r="AG25" s="9">
        <v>30.93</v>
      </c>
      <c r="AH25" s="10" t="str">
        <f t="shared" si="1"/>
        <v>0</v>
      </c>
      <c r="AI25" s="13"/>
      <c r="AJ25" s="10" t="str">
        <f t="shared" si="2"/>
        <v>0</v>
      </c>
      <c r="AK25" s="13"/>
      <c r="AL25" s="97">
        <f t="shared" si="3"/>
        <v>0</v>
      </c>
      <c r="AM25" s="20" t="str">
        <f t="shared" si="4"/>
        <v>0</v>
      </c>
      <c r="AN25" s="20" t="str">
        <f t="shared" si="5"/>
        <v>1</v>
      </c>
      <c r="AO25" s="20" t="str">
        <f t="shared" si="6"/>
        <v>0</v>
      </c>
      <c r="AP25" s="20" t="str">
        <f t="shared" si="7"/>
        <v>1</v>
      </c>
      <c r="AQ25" s="24">
        <f t="shared" si="8"/>
        <v>2</v>
      </c>
      <c r="AR25" s="26"/>
      <c r="AS25" s="25" t="str">
        <f t="shared" si="9"/>
        <v>C-</v>
      </c>
      <c r="AT25" s="27"/>
      <c r="AU25" s="25" t="str">
        <f t="shared" si="10"/>
        <v>2 C-</v>
      </c>
      <c r="AV25" s="27"/>
      <c r="AW25" s="21" t="str">
        <f t="shared" si="0"/>
        <v>ไม่ผ่าน</v>
      </c>
      <c r="AX25" s="21"/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4.4800000000000004</v>
      </c>
      <c r="J26" s="19">
        <v>3.96</v>
      </c>
      <c r="K26" s="19">
        <v>2.72</v>
      </c>
      <c r="L26" s="19">
        <v>24049700.82</v>
      </c>
      <c r="M26" s="19">
        <v>14968422.73</v>
      </c>
      <c r="N26" s="23">
        <v>0</v>
      </c>
      <c r="O26" s="18">
        <v>16667878.119999999</v>
      </c>
      <c r="P26" s="19">
        <v>11870475.810000001</v>
      </c>
      <c r="Q26" s="28">
        <v>5</v>
      </c>
      <c r="R26" s="10">
        <f>VLOOKUP($H26,'ค่ากลางกลุ่ม '!$C$2:$Y$22,14,0)</f>
        <v>11.96</v>
      </c>
      <c r="S26" s="13"/>
      <c r="T26" s="10">
        <f>VLOOKUP($H26,'ค่ากลางกลุ่ม '!$C$2:$Y$22,15,0)</f>
        <v>10.48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26.05</v>
      </c>
      <c r="AB26" s="7">
        <v>27.63</v>
      </c>
      <c r="AC26" s="9">
        <v>123.3</v>
      </c>
      <c r="AD26" s="9">
        <v>48.02</v>
      </c>
      <c r="AE26" s="9">
        <v>152.4</v>
      </c>
      <c r="AF26" s="9">
        <v>185.55</v>
      </c>
      <c r="AG26" s="9">
        <v>77.03</v>
      </c>
      <c r="AH26" s="10" t="str">
        <f t="shared" si="1"/>
        <v>1</v>
      </c>
      <c r="AI26" s="13"/>
      <c r="AJ26" s="10" t="str">
        <f t="shared" si="2"/>
        <v>1</v>
      </c>
      <c r="AK26" s="13"/>
      <c r="AL26" s="97">
        <f t="shared" si="3"/>
        <v>0</v>
      </c>
      <c r="AM26" s="20" t="str">
        <f t="shared" si="4"/>
        <v>1</v>
      </c>
      <c r="AN26" s="20" t="str">
        <f t="shared" si="5"/>
        <v>0</v>
      </c>
      <c r="AO26" s="20" t="str">
        <f t="shared" si="6"/>
        <v>0</v>
      </c>
      <c r="AP26" s="20" t="str">
        <f t="shared" si="7"/>
        <v>0</v>
      </c>
      <c r="AQ26" s="24">
        <f t="shared" si="8"/>
        <v>3</v>
      </c>
      <c r="AR26" s="26"/>
      <c r="AS26" s="25" t="str">
        <f t="shared" si="9"/>
        <v>C</v>
      </c>
      <c r="AT26" s="27"/>
      <c r="AU26" s="25" t="str">
        <f t="shared" si="10"/>
        <v>0 C</v>
      </c>
      <c r="AV26" s="27"/>
      <c r="AW26" s="21" t="str">
        <f t="shared" si="0"/>
        <v>ไม่ผ่าน</v>
      </c>
      <c r="AX26" s="21"/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3.43</v>
      </c>
      <c r="J27" s="19">
        <v>2.77</v>
      </c>
      <c r="K27" s="19">
        <v>2.39</v>
      </c>
      <c r="L27" s="19">
        <v>42427130.75</v>
      </c>
      <c r="M27" s="19">
        <v>715053.41</v>
      </c>
      <c r="N27" s="23">
        <v>0</v>
      </c>
      <c r="O27" s="18">
        <v>3174971.41</v>
      </c>
      <c r="P27" s="19">
        <v>24274815.559999999</v>
      </c>
      <c r="Q27" s="28">
        <v>6</v>
      </c>
      <c r="R27" s="10">
        <f>VLOOKUP($H27,'ค่ากลางกลุ่ม '!$C$2:$Y$22,14,0)</f>
        <v>12.96</v>
      </c>
      <c r="S27" s="13"/>
      <c r="T27" s="10">
        <f>VLOOKUP($H27,'ค่ากลางกลุ่ม '!$C$2:$Y$22,15,0)</f>
        <v>10.95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3.12</v>
      </c>
      <c r="AB27" s="7">
        <v>0.67</v>
      </c>
      <c r="AC27" s="9">
        <v>59.93</v>
      </c>
      <c r="AD27" s="9">
        <v>33.869999999999997</v>
      </c>
      <c r="AE27" s="9">
        <v>58.04</v>
      </c>
      <c r="AF27" s="9">
        <v>116.23</v>
      </c>
      <c r="AG27" s="9">
        <v>108.19</v>
      </c>
      <c r="AH27" s="10" t="str">
        <f t="shared" si="1"/>
        <v>0</v>
      </c>
      <c r="AI27" s="13"/>
      <c r="AJ27" s="10" t="str">
        <f t="shared" si="2"/>
        <v>0</v>
      </c>
      <c r="AK27" s="13"/>
      <c r="AL27" s="97">
        <f t="shared" si="3"/>
        <v>1</v>
      </c>
      <c r="AM27" s="20" t="str">
        <f t="shared" si="4"/>
        <v>1</v>
      </c>
      <c r="AN27" s="20" t="str">
        <f t="shared" si="5"/>
        <v>1</v>
      </c>
      <c r="AO27" s="20" t="str">
        <f t="shared" si="6"/>
        <v>0</v>
      </c>
      <c r="AP27" s="20" t="str">
        <f t="shared" si="7"/>
        <v>0</v>
      </c>
      <c r="AQ27" s="24">
        <f t="shared" si="8"/>
        <v>3</v>
      </c>
      <c r="AR27" s="26"/>
      <c r="AS27" s="25" t="str">
        <f t="shared" si="9"/>
        <v>C</v>
      </c>
      <c r="AT27" s="27"/>
      <c r="AU27" s="25" t="str">
        <f t="shared" si="10"/>
        <v>0 C</v>
      </c>
      <c r="AV27" s="27"/>
      <c r="AW27" s="21" t="str">
        <f t="shared" si="0"/>
        <v>ไม่ผ่าน</v>
      </c>
      <c r="AX27" s="21"/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2.0699999999999998</v>
      </c>
      <c r="J28" s="19">
        <v>1.87</v>
      </c>
      <c r="K28" s="19">
        <v>1.63</v>
      </c>
      <c r="L28" s="19">
        <v>30406074.190000001</v>
      </c>
      <c r="M28" s="19">
        <v>12512061.189999999</v>
      </c>
      <c r="N28" s="23">
        <v>0</v>
      </c>
      <c r="O28" s="18">
        <v>13660416.140000001</v>
      </c>
      <c r="P28" s="19">
        <v>17839940.600000001</v>
      </c>
      <c r="Q28" s="28">
        <v>6</v>
      </c>
      <c r="R28" s="10">
        <f>VLOOKUP($H28,'ค่ากลางกลุ่ม '!$C$2:$Y$22,14,0)</f>
        <v>12.96</v>
      </c>
      <c r="S28" s="13"/>
      <c r="T28" s="10">
        <f>VLOOKUP($H28,'ค่ากลางกลุ่ม '!$C$2:$Y$22,15,0)</f>
        <v>10.95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15.05</v>
      </c>
      <c r="AB28" s="7">
        <v>14.53</v>
      </c>
      <c r="AC28" s="9">
        <v>304.89</v>
      </c>
      <c r="AD28" s="9">
        <v>25.42</v>
      </c>
      <c r="AE28" s="9">
        <v>90.33</v>
      </c>
      <c r="AF28" s="9">
        <v>186.92</v>
      </c>
      <c r="AG28" s="9">
        <v>96.25</v>
      </c>
      <c r="AH28" s="10" t="str">
        <f t="shared" si="1"/>
        <v>1</v>
      </c>
      <c r="AI28" s="13"/>
      <c r="AJ28" s="10" t="str">
        <f t="shared" si="2"/>
        <v>1</v>
      </c>
      <c r="AK28" s="13"/>
      <c r="AL28" s="97">
        <f t="shared" si="3"/>
        <v>0</v>
      </c>
      <c r="AM28" s="20" t="str">
        <f t="shared" si="4"/>
        <v>1</v>
      </c>
      <c r="AN28" s="20" t="str">
        <f t="shared" si="5"/>
        <v>0</v>
      </c>
      <c r="AO28" s="20" t="str">
        <f t="shared" si="6"/>
        <v>0</v>
      </c>
      <c r="AP28" s="20" t="str">
        <f t="shared" si="7"/>
        <v>0</v>
      </c>
      <c r="AQ28" s="24">
        <f t="shared" si="8"/>
        <v>3</v>
      </c>
      <c r="AR28" s="26"/>
      <c r="AS28" s="25" t="str">
        <f t="shared" si="9"/>
        <v>C</v>
      </c>
      <c r="AT28" s="27"/>
      <c r="AU28" s="25" t="str">
        <f t="shared" si="10"/>
        <v>0 C</v>
      </c>
      <c r="AV28" s="27"/>
      <c r="AW28" s="21" t="str">
        <f t="shared" si="0"/>
        <v>ไม่ผ่าน</v>
      </c>
      <c r="AX28" s="21"/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2.54</v>
      </c>
      <c r="J29" s="19">
        <v>2.19</v>
      </c>
      <c r="K29" s="19">
        <v>1.9</v>
      </c>
      <c r="L29" s="19">
        <v>11006923.73</v>
      </c>
      <c r="M29" s="19">
        <v>8156684.3600000003</v>
      </c>
      <c r="N29" s="23">
        <v>0</v>
      </c>
      <c r="O29" s="18">
        <v>8534083.8599999994</v>
      </c>
      <c r="P29" s="19">
        <v>6397029.0199999996</v>
      </c>
      <c r="Q29" s="28">
        <v>2</v>
      </c>
      <c r="R29" s="10">
        <f>VLOOKUP($H29,'ค่ากลางกลุ่ม '!$C$2:$Y$22,14,0)</f>
        <v>15.13</v>
      </c>
      <c r="S29" s="13"/>
      <c r="T29" s="10">
        <f>VLOOKUP($H29,'ค่ากลางกลุ่ม '!$C$2:$Y$22,15,0)</f>
        <v>8.02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20.99</v>
      </c>
      <c r="AB29" s="7">
        <v>29.58</v>
      </c>
      <c r="AC29" s="9">
        <v>227.86</v>
      </c>
      <c r="AD29" s="9">
        <v>27.92</v>
      </c>
      <c r="AE29" s="9">
        <v>69.09</v>
      </c>
      <c r="AF29" s="9">
        <v>160.78</v>
      </c>
      <c r="AG29" s="9">
        <v>97.02</v>
      </c>
      <c r="AH29" s="10" t="str">
        <f t="shared" si="1"/>
        <v>1</v>
      </c>
      <c r="AI29" s="13"/>
      <c r="AJ29" s="10" t="str">
        <f t="shared" si="2"/>
        <v>1</v>
      </c>
      <c r="AK29" s="13"/>
      <c r="AL29" s="97">
        <f t="shared" si="3"/>
        <v>0</v>
      </c>
      <c r="AM29" s="20" t="str">
        <f t="shared" si="4"/>
        <v>1</v>
      </c>
      <c r="AN29" s="20" t="str">
        <f t="shared" si="5"/>
        <v>0</v>
      </c>
      <c r="AO29" s="20" t="str">
        <f t="shared" si="6"/>
        <v>0</v>
      </c>
      <c r="AP29" s="20" t="str">
        <f t="shared" si="7"/>
        <v>0</v>
      </c>
      <c r="AQ29" s="24">
        <f t="shared" si="8"/>
        <v>3</v>
      </c>
      <c r="AR29" s="26"/>
      <c r="AS29" s="25" t="str">
        <f t="shared" si="9"/>
        <v>C</v>
      </c>
      <c r="AT29" s="27"/>
      <c r="AU29" s="25" t="str">
        <f t="shared" si="10"/>
        <v>0 C</v>
      </c>
      <c r="AV29" s="27"/>
      <c r="AW29" s="21" t="str">
        <f t="shared" si="0"/>
        <v>ไม่ผ่าน</v>
      </c>
      <c r="AX29" s="21"/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2.73</v>
      </c>
      <c r="J30" s="19">
        <v>2.39</v>
      </c>
      <c r="K30" s="19">
        <v>2.0099999999999998</v>
      </c>
      <c r="L30" s="19">
        <v>14211802.779999999</v>
      </c>
      <c r="M30" s="19">
        <v>8573327.2200000007</v>
      </c>
      <c r="N30" s="23">
        <v>0</v>
      </c>
      <c r="O30" s="18">
        <v>9406589.9299999997</v>
      </c>
      <c r="P30" s="19">
        <v>8326236.71</v>
      </c>
      <c r="Q30" s="28">
        <v>5</v>
      </c>
      <c r="R30" s="10">
        <f>VLOOKUP($H30,'ค่ากลางกลุ่ม '!$C$2:$Y$22,14,0)</f>
        <v>11.96</v>
      </c>
      <c r="S30" s="13"/>
      <c r="T30" s="10">
        <f>VLOOKUP($H30,'ค่ากลางกลุ่ม '!$C$2:$Y$22,15,0)</f>
        <v>10.48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16.91</v>
      </c>
      <c r="AB30" s="7">
        <v>20.54</v>
      </c>
      <c r="AC30" s="9">
        <v>196.19</v>
      </c>
      <c r="AD30" s="9">
        <v>18.350000000000001</v>
      </c>
      <c r="AE30" s="9">
        <v>57.56</v>
      </c>
      <c r="AF30" s="9">
        <v>133.27000000000001</v>
      </c>
      <c r="AG30" s="9">
        <v>94.09</v>
      </c>
      <c r="AH30" s="10" t="str">
        <f t="shared" si="1"/>
        <v>1</v>
      </c>
      <c r="AI30" s="13"/>
      <c r="AJ30" s="10" t="str">
        <f t="shared" si="2"/>
        <v>1</v>
      </c>
      <c r="AK30" s="13"/>
      <c r="AL30" s="97">
        <f t="shared" si="3"/>
        <v>0</v>
      </c>
      <c r="AM30" s="20" t="str">
        <f t="shared" si="4"/>
        <v>1</v>
      </c>
      <c r="AN30" s="20" t="str">
        <f t="shared" si="5"/>
        <v>1</v>
      </c>
      <c r="AO30" s="20" t="str">
        <f t="shared" si="6"/>
        <v>0</v>
      </c>
      <c r="AP30" s="20" t="str">
        <f t="shared" si="7"/>
        <v>0</v>
      </c>
      <c r="AQ30" s="24">
        <f t="shared" si="8"/>
        <v>4</v>
      </c>
      <c r="AR30" s="26"/>
      <c r="AS30" s="25" t="str">
        <f t="shared" si="9"/>
        <v>B-</v>
      </c>
      <c r="AT30" s="27"/>
      <c r="AU30" s="25" t="str">
        <f t="shared" si="10"/>
        <v>0 B-</v>
      </c>
      <c r="AV30" s="27"/>
      <c r="AW30" s="21" t="str">
        <f t="shared" si="0"/>
        <v>ไม่ผ่าน</v>
      </c>
      <c r="AX30" s="21"/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4.74</v>
      </c>
      <c r="J31" s="19">
        <v>4.18</v>
      </c>
      <c r="K31" s="19">
        <v>3.17</v>
      </c>
      <c r="L31" s="19">
        <v>26660159.039999999</v>
      </c>
      <c r="M31" s="19">
        <v>4029246.83</v>
      </c>
      <c r="N31" s="23">
        <v>0</v>
      </c>
      <c r="O31" s="18">
        <v>5427379.3899999997</v>
      </c>
      <c r="P31" s="19">
        <v>15460855.699999999</v>
      </c>
      <c r="Q31" s="28">
        <v>5</v>
      </c>
      <c r="R31" s="10">
        <f>VLOOKUP($H31,'ค่ากลางกลุ่ม '!$C$2:$Y$22,14,0)</f>
        <v>11.96</v>
      </c>
      <c r="S31" s="13"/>
      <c r="T31" s="10">
        <f>VLOOKUP($H31,'ค่ากลางกลุ่ม '!$C$2:$Y$22,15,0)</f>
        <v>10.48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8.57</v>
      </c>
      <c r="AB31" s="7">
        <v>7.17</v>
      </c>
      <c r="AC31" s="9">
        <v>21.78</v>
      </c>
      <c r="AD31" s="9">
        <v>42.51</v>
      </c>
      <c r="AE31" s="9">
        <v>131.54</v>
      </c>
      <c r="AF31" s="9">
        <v>335.75</v>
      </c>
      <c r="AG31" s="9">
        <v>93.14</v>
      </c>
      <c r="AH31" s="10" t="str">
        <f t="shared" si="1"/>
        <v>0</v>
      </c>
      <c r="AI31" s="13"/>
      <c r="AJ31" s="10" t="str">
        <f t="shared" si="2"/>
        <v>0</v>
      </c>
      <c r="AK31" s="13"/>
      <c r="AL31" s="97">
        <f t="shared" si="3"/>
        <v>1</v>
      </c>
      <c r="AM31" s="20" t="str">
        <f t="shared" si="4"/>
        <v>1</v>
      </c>
      <c r="AN31" s="20" t="str">
        <f t="shared" si="5"/>
        <v>0</v>
      </c>
      <c r="AO31" s="20" t="str">
        <f t="shared" si="6"/>
        <v>0</v>
      </c>
      <c r="AP31" s="20" t="str">
        <f t="shared" si="7"/>
        <v>0</v>
      </c>
      <c r="AQ31" s="24">
        <f t="shared" si="8"/>
        <v>2</v>
      </c>
      <c r="AR31" s="26"/>
      <c r="AS31" s="25" t="str">
        <f t="shared" si="9"/>
        <v>C-</v>
      </c>
      <c r="AT31" s="27"/>
      <c r="AU31" s="25" t="str">
        <f t="shared" si="10"/>
        <v>0 C-</v>
      </c>
      <c r="AV31" s="27"/>
      <c r="AW31" s="21" t="str">
        <f t="shared" si="0"/>
        <v>ไม่ผ่าน</v>
      </c>
      <c r="AX31" s="21"/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1.57</v>
      </c>
      <c r="J32" s="19">
        <v>1.17</v>
      </c>
      <c r="K32" s="19">
        <v>0.64</v>
      </c>
      <c r="L32" s="19">
        <v>27176485.510000002</v>
      </c>
      <c r="M32" s="19">
        <v>7134024.0800000001</v>
      </c>
      <c r="N32" s="23">
        <v>1</v>
      </c>
      <c r="O32" s="18">
        <v>14822259.539999999</v>
      </c>
      <c r="P32" s="19">
        <v>-16969558.039999999</v>
      </c>
      <c r="Q32" s="28">
        <v>10</v>
      </c>
      <c r="R32" s="10">
        <f>VLOOKUP($H32,'ค่ากลางกลุ่ม '!$C$2:$Y$22,14,0)</f>
        <v>10.94</v>
      </c>
      <c r="S32" s="13"/>
      <c r="T32" s="10">
        <f>VLOOKUP($H32,'ค่ากลางกลุ่ม '!$C$2:$Y$22,15,0)</f>
        <v>9.09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7.97</v>
      </c>
      <c r="AB32" s="7">
        <v>3.65</v>
      </c>
      <c r="AC32" s="9">
        <v>221.97</v>
      </c>
      <c r="AD32" s="9">
        <v>37.630000000000003</v>
      </c>
      <c r="AE32" s="9">
        <v>137.19</v>
      </c>
      <c r="AF32" s="9">
        <v>147.97</v>
      </c>
      <c r="AG32" s="9">
        <v>132.47</v>
      </c>
      <c r="AH32" s="10" t="str">
        <f t="shared" si="1"/>
        <v>0</v>
      </c>
      <c r="AI32" s="13"/>
      <c r="AJ32" s="10" t="str">
        <f t="shared" si="2"/>
        <v>0</v>
      </c>
      <c r="AK32" s="13"/>
      <c r="AL32" s="97">
        <f t="shared" si="3"/>
        <v>0</v>
      </c>
      <c r="AM32" s="20" t="str">
        <f t="shared" si="4"/>
        <v>1</v>
      </c>
      <c r="AN32" s="20" t="str">
        <f t="shared" si="5"/>
        <v>0</v>
      </c>
      <c r="AO32" s="20" t="str">
        <f t="shared" si="6"/>
        <v>0</v>
      </c>
      <c r="AP32" s="20" t="str">
        <f t="shared" si="7"/>
        <v>0</v>
      </c>
      <c r="AQ32" s="24">
        <f t="shared" si="8"/>
        <v>1</v>
      </c>
      <c r="AR32" s="26"/>
      <c r="AS32" s="25" t="str">
        <f t="shared" si="9"/>
        <v>D</v>
      </c>
      <c r="AT32" s="27"/>
      <c r="AU32" s="25" t="str">
        <f t="shared" si="10"/>
        <v>1 D</v>
      </c>
      <c r="AV32" s="27"/>
      <c r="AW32" s="21" t="str">
        <f t="shared" si="0"/>
        <v>ไม่ผ่าน</v>
      </c>
      <c r="AX32" s="21"/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1.51</v>
      </c>
      <c r="J33" s="19">
        <v>1.21</v>
      </c>
      <c r="K33" s="19">
        <v>0.82</v>
      </c>
      <c r="L33" s="19">
        <v>7881388.8300000001</v>
      </c>
      <c r="M33" s="19">
        <v>3491584.17</v>
      </c>
      <c r="N33" s="23">
        <v>0</v>
      </c>
      <c r="O33" s="18">
        <v>5409525.8499999996</v>
      </c>
      <c r="P33" s="19">
        <v>-2844559.59</v>
      </c>
      <c r="Q33" s="28">
        <v>5</v>
      </c>
      <c r="R33" s="10">
        <f>VLOOKUP($H33,'ค่ากลางกลุ่ม '!$C$2:$Y$22,14,0)</f>
        <v>11.96</v>
      </c>
      <c r="S33" s="13"/>
      <c r="T33" s="10">
        <f>VLOOKUP($H33,'ค่ากลางกลุ่ม '!$C$2:$Y$22,15,0)</f>
        <v>10.48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8.75</v>
      </c>
      <c r="AB33" s="7">
        <v>7.06</v>
      </c>
      <c r="AC33" s="9">
        <v>230.21</v>
      </c>
      <c r="AD33" s="9">
        <v>27.65</v>
      </c>
      <c r="AE33" s="9">
        <v>59.22</v>
      </c>
      <c r="AF33" s="9">
        <v>146.30000000000001</v>
      </c>
      <c r="AG33" s="9">
        <v>100.95</v>
      </c>
      <c r="AH33" s="10" t="str">
        <f t="shared" si="1"/>
        <v>0</v>
      </c>
      <c r="AI33" s="13"/>
      <c r="AJ33" s="10" t="str">
        <f t="shared" si="2"/>
        <v>0</v>
      </c>
      <c r="AK33" s="13"/>
      <c r="AL33" s="97">
        <f t="shared" si="3"/>
        <v>0</v>
      </c>
      <c r="AM33" s="20" t="str">
        <f t="shared" si="4"/>
        <v>1</v>
      </c>
      <c r="AN33" s="20" t="str">
        <f t="shared" si="5"/>
        <v>1</v>
      </c>
      <c r="AO33" s="20" t="str">
        <f t="shared" si="6"/>
        <v>0</v>
      </c>
      <c r="AP33" s="20" t="str">
        <f t="shared" si="7"/>
        <v>0</v>
      </c>
      <c r="AQ33" s="24">
        <f t="shared" si="8"/>
        <v>2</v>
      </c>
      <c r="AR33" s="26"/>
      <c r="AS33" s="25" t="str">
        <f t="shared" si="9"/>
        <v>C-</v>
      </c>
      <c r="AT33" s="27"/>
      <c r="AU33" s="25" t="str">
        <f t="shared" si="10"/>
        <v>0 C-</v>
      </c>
      <c r="AV33" s="27"/>
      <c r="AW33" s="21" t="str">
        <f t="shared" si="0"/>
        <v>ไม่ผ่าน</v>
      </c>
      <c r="AX33" s="21"/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1.27</v>
      </c>
      <c r="J34" s="19">
        <v>1.1499999999999999</v>
      </c>
      <c r="K34" s="19">
        <v>0.72</v>
      </c>
      <c r="L34" s="19">
        <v>7038694.6799999997</v>
      </c>
      <c r="M34" s="19">
        <v>-826719.51</v>
      </c>
      <c r="N34" s="23">
        <v>3</v>
      </c>
      <c r="O34" s="18">
        <v>1274904.3500000001</v>
      </c>
      <c r="P34" s="19">
        <v>-7939459.7000000002</v>
      </c>
      <c r="Q34" s="28">
        <v>5</v>
      </c>
      <c r="R34" s="10">
        <f>VLOOKUP($H34,'ค่ากลางกลุ่ม '!$C$2:$Y$22,14,0)</f>
        <v>11.96</v>
      </c>
      <c r="S34" s="13"/>
      <c r="T34" s="10">
        <f>VLOOKUP($H34,'ค่ากลางกลุ่ม '!$C$2:$Y$22,15,0)</f>
        <v>10.48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2.4300000000000002</v>
      </c>
      <c r="AB34" s="7">
        <v>-1.56</v>
      </c>
      <c r="AC34" s="9">
        <v>253.7</v>
      </c>
      <c r="AD34" s="9">
        <v>34.15</v>
      </c>
      <c r="AE34" s="9">
        <v>77.319999999999993</v>
      </c>
      <c r="AF34" s="9">
        <v>164.56</v>
      </c>
      <c r="AG34" s="9">
        <v>89.99</v>
      </c>
      <c r="AH34" s="10" t="str">
        <f t="shared" si="1"/>
        <v>0</v>
      </c>
      <c r="AI34" s="13"/>
      <c r="AJ34" s="10" t="str">
        <f t="shared" si="2"/>
        <v>0</v>
      </c>
      <c r="AK34" s="13"/>
      <c r="AL34" s="97">
        <f t="shared" si="3"/>
        <v>0</v>
      </c>
      <c r="AM34" s="20" t="str">
        <f t="shared" si="4"/>
        <v>1</v>
      </c>
      <c r="AN34" s="20" t="str">
        <f t="shared" si="5"/>
        <v>0</v>
      </c>
      <c r="AO34" s="20" t="str">
        <f t="shared" si="6"/>
        <v>0</v>
      </c>
      <c r="AP34" s="20" t="str">
        <f t="shared" si="7"/>
        <v>0</v>
      </c>
      <c r="AQ34" s="24">
        <f t="shared" si="8"/>
        <v>1</v>
      </c>
      <c r="AR34" s="26"/>
      <c r="AS34" s="25" t="str">
        <f t="shared" si="9"/>
        <v>D</v>
      </c>
      <c r="AT34" s="27"/>
      <c r="AU34" s="25" t="str">
        <f t="shared" si="10"/>
        <v>3 D</v>
      </c>
      <c r="AV34" s="27"/>
      <c r="AW34" s="21" t="str">
        <f t="shared" si="0"/>
        <v>ไม่ผ่าน</v>
      </c>
      <c r="AX34" s="21"/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</v>
      </c>
      <c r="J35" s="19">
        <v>3.64</v>
      </c>
      <c r="K35" s="19">
        <v>2.88</v>
      </c>
      <c r="L35" s="19">
        <v>43625459.68</v>
      </c>
      <c r="M35" s="19">
        <v>10516493.949999999</v>
      </c>
      <c r="N35" s="23">
        <v>0</v>
      </c>
      <c r="O35" s="18">
        <v>12219546.300000001</v>
      </c>
      <c r="P35" s="19">
        <v>27338075.850000001</v>
      </c>
      <c r="Q35" s="28">
        <v>6</v>
      </c>
      <c r="R35" s="10">
        <f>VLOOKUP($H35,'ค่ากลางกลุ่ม '!$C$2:$Y$22,14,0)</f>
        <v>12.96</v>
      </c>
      <c r="S35" s="13"/>
      <c r="T35" s="10">
        <f>VLOOKUP($H35,'ค่ากลางกลุ่ม '!$C$2:$Y$22,15,0)</f>
        <v>10.95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14.95</v>
      </c>
      <c r="AB35" s="7">
        <v>12.95</v>
      </c>
      <c r="AC35" s="9">
        <v>78.66</v>
      </c>
      <c r="AD35" s="9">
        <v>35.840000000000003</v>
      </c>
      <c r="AE35" s="9">
        <v>57.86</v>
      </c>
      <c r="AF35" s="9">
        <v>158.82</v>
      </c>
      <c r="AG35" s="9">
        <v>84.02</v>
      </c>
      <c r="AH35" s="10" t="str">
        <f t="shared" si="1"/>
        <v>1</v>
      </c>
      <c r="AI35" s="13"/>
      <c r="AJ35" s="10" t="str">
        <f t="shared" si="2"/>
        <v>1</v>
      </c>
      <c r="AK35" s="13"/>
      <c r="AL35" s="97">
        <f t="shared" si="3"/>
        <v>1</v>
      </c>
      <c r="AM35" s="20" t="str">
        <f t="shared" si="4"/>
        <v>1</v>
      </c>
      <c r="AN35" s="20" t="str">
        <f t="shared" si="5"/>
        <v>1</v>
      </c>
      <c r="AO35" s="20" t="str">
        <f t="shared" si="6"/>
        <v>0</v>
      </c>
      <c r="AP35" s="20" t="str">
        <f t="shared" si="7"/>
        <v>0</v>
      </c>
      <c r="AQ35" s="24">
        <f t="shared" si="8"/>
        <v>5</v>
      </c>
      <c r="AR35" s="26"/>
      <c r="AS35" s="25" t="str">
        <f t="shared" si="9"/>
        <v>B</v>
      </c>
      <c r="AT35" s="27"/>
      <c r="AU35" s="25" t="str">
        <f t="shared" si="10"/>
        <v>0 B</v>
      </c>
      <c r="AV35" s="27"/>
      <c r="AW35" s="21" t="str">
        <f t="shared" si="0"/>
        <v>ผ่าน</v>
      </c>
      <c r="AX35" s="21"/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1.17</v>
      </c>
      <c r="J36" s="19">
        <v>0.99</v>
      </c>
      <c r="K36" s="19">
        <v>0.6</v>
      </c>
      <c r="L36" s="19">
        <v>6713635.71</v>
      </c>
      <c r="M36" s="19">
        <v>-2316982.62</v>
      </c>
      <c r="N36" s="23">
        <v>4</v>
      </c>
      <c r="O36" s="18">
        <v>2839904.59</v>
      </c>
      <c r="P36" s="19">
        <v>-15627301.689999999</v>
      </c>
      <c r="Q36" s="28">
        <v>12</v>
      </c>
      <c r="R36" s="10">
        <f>VLOOKUP($H36,'ค่ากลางกลุ่ม '!$C$2:$Y$22,14,0)</f>
        <v>11.82</v>
      </c>
      <c r="S36" s="13"/>
      <c r="T36" s="10">
        <f>VLOOKUP($H36,'ค่ากลางกลุ่ม '!$C$2:$Y$22,15,0)</f>
        <v>6.04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2.4300000000000002</v>
      </c>
      <c r="AB36" s="7">
        <v>-2.2400000000000002</v>
      </c>
      <c r="AC36" s="9">
        <v>209.57</v>
      </c>
      <c r="AD36" s="9">
        <v>48.24</v>
      </c>
      <c r="AE36" s="9">
        <v>65.98</v>
      </c>
      <c r="AF36" s="9">
        <v>130.16</v>
      </c>
      <c r="AG36" s="9">
        <v>58.79</v>
      </c>
      <c r="AH36" s="10" t="str">
        <f t="shared" si="1"/>
        <v>0</v>
      </c>
      <c r="AI36" s="13"/>
      <c r="AJ36" s="10" t="str">
        <f t="shared" si="2"/>
        <v>0</v>
      </c>
      <c r="AK36" s="13"/>
      <c r="AL36" s="97">
        <f t="shared" si="3"/>
        <v>0</v>
      </c>
      <c r="AM36" s="20" t="str">
        <f t="shared" si="4"/>
        <v>1</v>
      </c>
      <c r="AN36" s="20" t="str">
        <f t="shared" si="5"/>
        <v>0</v>
      </c>
      <c r="AO36" s="20" t="str">
        <f t="shared" si="6"/>
        <v>0</v>
      </c>
      <c r="AP36" s="20" t="str">
        <f t="shared" si="7"/>
        <v>1</v>
      </c>
      <c r="AQ36" s="24">
        <f t="shared" si="8"/>
        <v>2</v>
      </c>
      <c r="AR36" s="26"/>
      <c r="AS36" s="25" t="str">
        <f t="shared" si="9"/>
        <v>C-</v>
      </c>
      <c r="AT36" s="27"/>
      <c r="AU36" s="25" t="str">
        <f t="shared" si="10"/>
        <v>4 C-</v>
      </c>
      <c r="AV36" s="27"/>
      <c r="AW36" s="21" t="str">
        <f t="shared" si="0"/>
        <v>ไม่ผ่าน</v>
      </c>
      <c r="AX36" s="21"/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6.84</v>
      </c>
      <c r="J37" s="19">
        <v>6.57</v>
      </c>
      <c r="K37" s="19">
        <v>5.66</v>
      </c>
      <c r="L37" s="19">
        <v>65853292.380000003</v>
      </c>
      <c r="M37" s="19">
        <v>10200111.68</v>
      </c>
      <c r="N37" s="23">
        <v>0</v>
      </c>
      <c r="O37" s="18">
        <v>12582273.27</v>
      </c>
      <c r="P37" s="19">
        <v>52574587.789999999</v>
      </c>
      <c r="Q37" s="28">
        <v>6</v>
      </c>
      <c r="R37" s="10">
        <f>VLOOKUP($H37,'ค่ากลางกลุ่ม '!$C$2:$Y$22,14,0)</f>
        <v>12.96</v>
      </c>
      <c r="S37" s="13"/>
      <c r="T37" s="10">
        <f>VLOOKUP($H37,'ค่ากลางกลุ่ม '!$C$2:$Y$22,15,0)</f>
        <v>10.95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18.68</v>
      </c>
      <c r="AB37" s="7">
        <v>9.3699999999999992</v>
      </c>
      <c r="AC37" s="9">
        <v>132.97</v>
      </c>
      <c r="AD37" s="9">
        <v>46.67</v>
      </c>
      <c r="AE37" s="9">
        <v>107.11</v>
      </c>
      <c r="AF37" s="9">
        <v>162.97</v>
      </c>
      <c r="AG37" s="9">
        <v>72.23</v>
      </c>
      <c r="AH37" s="10" t="str">
        <f t="shared" si="1"/>
        <v>1</v>
      </c>
      <c r="AI37" s="13"/>
      <c r="AJ37" s="10" t="str">
        <f t="shared" si="2"/>
        <v>0</v>
      </c>
      <c r="AK37" s="13"/>
      <c r="AL37" s="97">
        <f t="shared" si="3"/>
        <v>0</v>
      </c>
      <c r="AM37" s="20" t="str">
        <f t="shared" si="4"/>
        <v>1</v>
      </c>
      <c r="AN37" s="20" t="str">
        <f t="shared" si="5"/>
        <v>0</v>
      </c>
      <c r="AO37" s="20" t="str">
        <f t="shared" si="6"/>
        <v>0</v>
      </c>
      <c r="AP37" s="20" t="str">
        <f t="shared" si="7"/>
        <v>0</v>
      </c>
      <c r="AQ37" s="24">
        <f t="shared" si="8"/>
        <v>2</v>
      </c>
      <c r="AR37" s="26"/>
      <c r="AS37" s="25" t="str">
        <f t="shared" si="9"/>
        <v>C-</v>
      </c>
      <c r="AT37" s="27"/>
      <c r="AU37" s="25" t="str">
        <f t="shared" si="10"/>
        <v>0 C-</v>
      </c>
      <c r="AV37" s="27"/>
      <c r="AW37" s="21" t="str">
        <f t="shared" ref="AW37:AW68" si="11">IF(AQ37&gt;=5,"ผ่าน","ไม่ผ่าน")</f>
        <v>ไม่ผ่าน</v>
      </c>
      <c r="AX37" s="21"/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2.2000000000000002</v>
      </c>
      <c r="J38" s="19">
        <v>1.89</v>
      </c>
      <c r="K38" s="19">
        <v>1.1499999999999999</v>
      </c>
      <c r="L38" s="19">
        <v>12314104.550000001</v>
      </c>
      <c r="M38" s="19">
        <v>7322619.2000000002</v>
      </c>
      <c r="N38" s="23">
        <v>0</v>
      </c>
      <c r="O38" s="18">
        <v>10343070.630000001</v>
      </c>
      <c r="P38" s="19">
        <v>1593679.35</v>
      </c>
      <c r="Q38" s="28">
        <v>3</v>
      </c>
      <c r="R38" s="10">
        <f>VLOOKUP($H38,'ค่ากลางกลุ่ม '!$C$2:$Y$22,14,0)</f>
        <v>21.83</v>
      </c>
      <c r="S38" s="13"/>
      <c r="T38" s="10">
        <f>VLOOKUP($H38,'ค่ากลางกลุ่ม '!$C$2:$Y$22,15,0)</f>
        <v>10.56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21.95</v>
      </c>
      <c r="AB38" s="7">
        <v>9.59</v>
      </c>
      <c r="AC38" s="9">
        <v>206.36</v>
      </c>
      <c r="AD38" s="9">
        <v>49.64</v>
      </c>
      <c r="AE38" s="9">
        <v>158.15</v>
      </c>
      <c r="AF38" s="9">
        <v>149.4</v>
      </c>
      <c r="AG38" s="9">
        <v>75.97</v>
      </c>
      <c r="AH38" s="10" t="str">
        <f t="shared" si="1"/>
        <v>1</v>
      </c>
      <c r="AI38" s="13"/>
      <c r="AJ38" s="10" t="str">
        <f t="shared" si="2"/>
        <v>0</v>
      </c>
      <c r="AK38" s="13"/>
      <c r="AL38" s="97">
        <f t="shared" si="3"/>
        <v>0</v>
      </c>
      <c r="AM38" s="20" t="str">
        <f t="shared" si="4"/>
        <v>1</v>
      </c>
      <c r="AN38" s="20" t="str">
        <f t="shared" si="5"/>
        <v>0</v>
      </c>
      <c r="AO38" s="20" t="str">
        <f t="shared" si="6"/>
        <v>0</v>
      </c>
      <c r="AP38" s="20" t="str">
        <f t="shared" si="7"/>
        <v>0</v>
      </c>
      <c r="AQ38" s="24">
        <f t="shared" si="8"/>
        <v>2</v>
      </c>
      <c r="AR38" s="26"/>
      <c r="AS38" s="25" t="str">
        <f t="shared" si="9"/>
        <v>C-</v>
      </c>
      <c r="AT38" s="27"/>
      <c r="AU38" s="25" t="str">
        <f t="shared" si="10"/>
        <v>0 C-</v>
      </c>
      <c r="AV38" s="27"/>
      <c r="AW38" s="21" t="str">
        <f t="shared" si="11"/>
        <v>ไม่ผ่าน</v>
      </c>
      <c r="AX38" s="21"/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1.34</v>
      </c>
      <c r="J39" s="19">
        <v>1.03</v>
      </c>
      <c r="K39" s="19">
        <v>0.41</v>
      </c>
      <c r="L39" s="19">
        <v>204753796.30000001</v>
      </c>
      <c r="M39" s="19">
        <v>114629676.2</v>
      </c>
      <c r="N39" s="23">
        <v>2</v>
      </c>
      <c r="O39" s="18">
        <v>205905685.71000001</v>
      </c>
      <c r="P39" s="19">
        <v>-360418656.19</v>
      </c>
      <c r="Q39" s="28">
        <v>19</v>
      </c>
      <c r="R39" s="10">
        <f>VLOOKUP($H39,'ค่ากลางกลุ่ม '!$C$2:$Y$22,14,0)</f>
        <v>9.5299999999999994</v>
      </c>
      <c r="S39" s="13"/>
      <c r="T39" s="10">
        <f>VLOOKUP($H39,'ค่ากลางกลุ่ม '!$C$2:$Y$22,15,0)</f>
        <v>5.54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13.48</v>
      </c>
      <c r="AB39" s="7">
        <v>5.48</v>
      </c>
      <c r="AC39" s="9">
        <v>185.7</v>
      </c>
      <c r="AD39" s="9">
        <v>72.14</v>
      </c>
      <c r="AE39" s="9">
        <v>68.099999999999994</v>
      </c>
      <c r="AF39" s="9">
        <v>83.32</v>
      </c>
      <c r="AG39" s="9">
        <v>87.23</v>
      </c>
      <c r="AH39" s="10" t="str">
        <f t="shared" si="1"/>
        <v>1</v>
      </c>
      <c r="AI39" s="13"/>
      <c r="AJ39" s="10" t="str">
        <f t="shared" si="2"/>
        <v>0</v>
      </c>
      <c r="AK39" s="13"/>
      <c r="AL39" s="97">
        <f t="shared" si="3"/>
        <v>0</v>
      </c>
      <c r="AM39" s="20" t="str">
        <f t="shared" si="4"/>
        <v>0</v>
      </c>
      <c r="AN39" s="20" t="str">
        <f t="shared" si="5"/>
        <v>0</v>
      </c>
      <c r="AO39" s="20" t="str">
        <f t="shared" si="6"/>
        <v>1</v>
      </c>
      <c r="AP39" s="20" t="str">
        <f t="shared" si="7"/>
        <v>0</v>
      </c>
      <c r="AQ39" s="24">
        <f t="shared" si="8"/>
        <v>2</v>
      </c>
      <c r="AR39" s="26"/>
      <c r="AS39" s="25" t="str">
        <f t="shared" si="9"/>
        <v>C-</v>
      </c>
      <c r="AT39" s="27"/>
      <c r="AU39" s="25" t="str">
        <f t="shared" si="10"/>
        <v>2 C-</v>
      </c>
      <c r="AV39" s="27"/>
      <c r="AW39" s="21" t="str">
        <f t="shared" si="11"/>
        <v>ไม่ผ่าน</v>
      </c>
      <c r="AX39" s="21"/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2.04</v>
      </c>
      <c r="J40" s="19">
        <v>1.71</v>
      </c>
      <c r="K40" s="19">
        <v>1.39</v>
      </c>
      <c r="L40" s="19">
        <v>15917687.720000001</v>
      </c>
      <c r="M40" s="19">
        <v>6677992.4500000002</v>
      </c>
      <c r="N40" s="23">
        <v>0</v>
      </c>
      <c r="O40" s="18">
        <v>9662165.6300000008</v>
      </c>
      <c r="P40" s="19">
        <v>5738118.1500000004</v>
      </c>
      <c r="Q40" s="28">
        <v>6</v>
      </c>
      <c r="R40" s="10">
        <f>VLOOKUP($H40,'ค่ากลางกลุ่ม '!$C$2:$Y$22,14,0)</f>
        <v>12.96</v>
      </c>
      <c r="S40" s="13"/>
      <c r="T40" s="10">
        <f>VLOOKUP($H40,'ค่ากลางกลุ่ม '!$C$2:$Y$22,15,0)</f>
        <v>10.95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13.44</v>
      </c>
      <c r="AB40" s="7">
        <v>10.47</v>
      </c>
      <c r="AC40" s="9">
        <v>198.06</v>
      </c>
      <c r="AD40" s="9">
        <v>51.68</v>
      </c>
      <c r="AE40" s="9">
        <v>149.29</v>
      </c>
      <c r="AF40" s="9">
        <v>214.25</v>
      </c>
      <c r="AG40" s="9">
        <v>110.1</v>
      </c>
      <c r="AH40" s="10" t="str">
        <f t="shared" si="1"/>
        <v>1</v>
      </c>
      <c r="AI40" s="13"/>
      <c r="AJ40" s="10" t="str">
        <f t="shared" si="2"/>
        <v>0</v>
      </c>
      <c r="AK40" s="13"/>
      <c r="AL40" s="97">
        <f t="shared" si="3"/>
        <v>0</v>
      </c>
      <c r="AM40" s="20" t="str">
        <f t="shared" si="4"/>
        <v>1</v>
      </c>
      <c r="AN40" s="20" t="str">
        <f t="shared" si="5"/>
        <v>0</v>
      </c>
      <c r="AO40" s="20" t="str">
        <f t="shared" si="6"/>
        <v>0</v>
      </c>
      <c r="AP40" s="20" t="str">
        <f t="shared" si="7"/>
        <v>0</v>
      </c>
      <c r="AQ40" s="24">
        <f t="shared" si="8"/>
        <v>2</v>
      </c>
      <c r="AR40" s="26"/>
      <c r="AS40" s="25" t="str">
        <f t="shared" si="9"/>
        <v>C-</v>
      </c>
      <c r="AT40" s="27"/>
      <c r="AU40" s="25" t="str">
        <f t="shared" si="10"/>
        <v>0 C-</v>
      </c>
      <c r="AV40" s="27"/>
      <c r="AW40" s="21" t="str">
        <f t="shared" si="11"/>
        <v>ไม่ผ่าน</v>
      </c>
      <c r="AX40" s="21"/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2.21</v>
      </c>
      <c r="J41" s="19">
        <v>2.02</v>
      </c>
      <c r="K41" s="19">
        <v>1.82</v>
      </c>
      <c r="L41" s="19">
        <v>20151474.800000001</v>
      </c>
      <c r="M41" s="19">
        <v>1397909.17</v>
      </c>
      <c r="N41" s="23">
        <v>0</v>
      </c>
      <c r="O41" s="18">
        <v>2624718.7599999998</v>
      </c>
      <c r="P41" s="19">
        <v>13536987.48</v>
      </c>
      <c r="Q41" s="28">
        <v>5</v>
      </c>
      <c r="R41" s="10">
        <f>VLOOKUP($H41,'ค่ากลางกลุ่ม '!$C$2:$Y$22,14,0)</f>
        <v>11.96</v>
      </c>
      <c r="S41" s="13"/>
      <c r="T41" s="10">
        <f>VLOOKUP($H41,'ค่ากลางกลุ่ม '!$C$2:$Y$22,15,0)</f>
        <v>10.48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5.36</v>
      </c>
      <c r="AB41" s="7">
        <v>2.5299999999999998</v>
      </c>
      <c r="AC41" s="9">
        <v>295.60000000000002</v>
      </c>
      <c r="AD41" s="9">
        <v>33.58</v>
      </c>
      <c r="AE41" s="9">
        <v>66.150000000000006</v>
      </c>
      <c r="AF41" s="9">
        <v>121.96</v>
      </c>
      <c r="AG41" s="9">
        <v>67.08</v>
      </c>
      <c r="AH41" s="10" t="str">
        <f t="shared" si="1"/>
        <v>0</v>
      </c>
      <c r="AI41" s="13"/>
      <c r="AJ41" s="10" t="str">
        <f t="shared" si="2"/>
        <v>0</v>
      </c>
      <c r="AK41" s="13"/>
      <c r="AL41" s="97">
        <f t="shared" si="3"/>
        <v>0</v>
      </c>
      <c r="AM41" s="20" t="str">
        <f t="shared" si="4"/>
        <v>1</v>
      </c>
      <c r="AN41" s="20" t="str">
        <f t="shared" si="5"/>
        <v>0</v>
      </c>
      <c r="AO41" s="20" t="str">
        <f t="shared" si="6"/>
        <v>0</v>
      </c>
      <c r="AP41" s="20" t="str">
        <f t="shared" si="7"/>
        <v>0</v>
      </c>
      <c r="AQ41" s="24">
        <f t="shared" si="8"/>
        <v>1</v>
      </c>
      <c r="AR41" s="26"/>
      <c r="AS41" s="25" t="str">
        <f t="shared" si="9"/>
        <v>D</v>
      </c>
      <c r="AT41" s="27"/>
      <c r="AU41" s="25" t="str">
        <f t="shared" si="10"/>
        <v>0 D</v>
      </c>
      <c r="AV41" s="27"/>
      <c r="AW41" s="21" t="str">
        <f t="shared" si="11"/>
        <v>ไม่ผ่าน</v>
      </c>
      <c r="AX41" s="21"/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1.28</v>
      </c>
      <c r="J42" s="19">
        <v>0.89</v>
      </c>
      <c r="K42" s="19">
        <v>0.47</v>
      </c>
      <c r="L42" s="19">
        <v>17824035.030000001</v>
      </c>
      <c r="M42" s="19">
        <v>13810940.810000001</v>
      </c>
      <c r="N42" s="23">
        <v>3</v>
      </c>
      <c r="O42" s="18">
        <v>15397530.82</v>
      </c>
      <c r="P42" s="19">
        <v>-33138837.57</v>
      </c>
      <c r="Q42" s="28">
        <v>6</v>
      </c>
      <c r="R42" s="10">
        <f>VLOOKUP($H42,'ค่ากลางกลุ่ม '!$C$2:$Y$22,14,0)</f>
        <v>12.96</v>
      </c>
      <c r="S42" s="13"/>
      <c r="T42" s="10">
        <f>VLOOKUP($H42,'ค่ากลางกลุ่ม '!$C$2:$Y$22,15,0)</f>
        <v>10.95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11.91</v>
      </c>
      <c r="AB42" s="7">
        <v>10.31</v>
      </c>
      <c r="AC42" s="9">
        <v>408.88</v>
      </c>
      <c r="AD42" s="9">
        <v>47.8</v>
      </c>
      <c r="AE42" s="9">
        <v>109.11</v>
      </c>
      <c r="AF42" s="9">
        <v>145.29</v>
      </c>
      <c r="AG42" s="9">
        <v>198.15</v>
      </c>
      <c r="AH42" s="10" t="str">
        <f t="shared" si="1"/>
        <v>0</v>
      </c>
      <c r="AI42" s="13"/>
      <c r="AJ42" s="10" t="str">
        <f t="shared" si="2"/>
        <v>0</v>
      </c>
      <c r="AK42" s="13"/>
      <c r="AL42" s="97">
        <f t="shared" si="3"/>
        <v>0</v>
      </c>
      <c r="AM42" s="20" t="str">
        <f t="shared" si="4"/>
        <v>1</v>
      </c>
      <c r="AN42" s="20" t="str">
        <f t="shared" si="5"/>
        <v>0</v>
      </c>
      <c r="AO42" s="20" t="str">
        <f t="shared" si="6"/>
        <v>0</v>
      </c>
      <c r="AP42" s="20" t="str">
        <f t="shared" si="7"/>
        <v>0</v>
      </c>
      <c r="AQ42" s="24">
        <f t="shared" si="8"/>
        <v>1</v>
      </c>
      <c r="AR42" s="26"/>
      <c r="AS42" s="25" t="str">
        <f t="shared" si="9"/>
        <v>D</v>
      </c>
      <c r="AT42" s="27"/>
      <c r="AU42" s="25" t="str">
        <f t="shared" si="10"/>
        <v>3 D</v>
      </c>
      <c r="AV42" s="27"/>
      <c r="AW42" s="21" t="str">
        <f t="shared" si="11"/>
        <v>ไม่ผ่าน</v>
      </c>
      <c r="AX42" s="21"/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1.1399999999999999</v>
      </c>
      <c r="J43" s="19">
        <v>0.9</v>
      </c>
      <c r="K43" s="19">
        <v>0.56000000000000005</v>
      </c>
      <c r="L43" s="19">
        <v>3748594.54</v>
      </c>
      <c r="M43" s="19">
        <v>7521442.6200000001</v>
      </c>
      <c r="N43" s="23">
        <v>3</v>
      </c>
      <c r="O43" s="18">
        <v>10588451.91</v>
      </c>
      <c r="P43" s="19">
        <v>-11573802.380000001</v>
      </c>
      <c r="Q43" s="28">
        <v>9</v>
      </c>
      <c r="R43" s="10">
        <f>VLOOKUP($H43,'ค่ากลางกลุ่ม '!$C$2:$Y$22,14,0)</f>
        <v>10.68</v>
      </c>
      <c r="S43" s="13"/>
      <c r="T43" s="10">
        <f>VLOOKUP($H43,'ค่ากลางกลุ่ม '!$C$2:$Y$22,15,0)</f>
        <v>7.88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9.44</v>
      </c>
      <c r="AB43" s="7">
        <v>8.3800000000000008</v>
      </c>
      <c r="AC43" s="9">
        <v>185.38</v>
      </c>
      <c r="AD43" s="9">
        <v>40.14</v>
      </c>
      <c r="AE43" s="9">
        <v>57.88</v>
      </c>
      <c r="AF43" s="9">
        <v>205.75</v>
      </c>
      <c r="AG43" s="9">
        <v>53.69</v>
      </c>
      <c r="AH43" s="10" t="str">
        <f t="shared" si="1"/>
        <v>0</v>
      </c>
      <c r="AI43" s="13"/>
      <c r="AJ43" s="10" t="str">
        <f t="shared" si="2"/>
        <v>1</v>
      </c>
      <c r="AK43" s="13"/>
      <c r="AL43" s="97">
        <f t="shared" si="3"/>
        <v>0</v>
      </c>
      <c r="AM43" s="20" t="str">
        <f t="shared" si="4"/>
        <v>1</v>
      </c>
      <c r="AN43" s="20" t="str">
        <f t="shared" si="5"/>
        <v>1</v>
      </c>
      <c r="AO43" s="20" t="str">
        <f t="shared" si="6"/>
        <v>0</v>
      </c>
      <c r="AP43" s="20" t="str">
        <f t="shared" si="7"/>
        <v>1</v>
      </c>
      <c r="AQ43" s="24">
        <f t="shared" si="8"/>
        <v>4</v>
      </c>
      <c r="AR43" s="26"/>
      <c r="AS43" s="25" t="str">
        <f t="shared" si="9"/>
        <v>B-</v>
      </c>
      <c r="AT43" s="27"/>
      <c r="AU43" s="25" t="str">
        <f t="shared" si="10"/>
        <v>3 B-</v>
      </c>
      <c r="AV43" s="27"/>
      <c r="AW43" s="21" t="str">
        <f t="shared" si="11"/>
        <v>ไม่ผ่าน</v>
      </c>
      <c r="AX43" s="21"/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1.39</v>
      </c>
      <c r="J44" s="19">
        <v>1.1599999999999999</v>
      </c>
      <c r="K44" s="19">
        <v>0.98</v>
      </c>
      <c r="L44" s="19">
        <v>8191740.6699999999</v>
      </c>
      <c r="M44" s="19">
        <v>7678988.6699999999</v>
      </c>
      <c r="N44" s="23">
        <v>1</v>
      </c>
      <c r="O44" s="18">
        <v>8935127.6699999999</v>
      </c>
      <c r="P44" s="19">
        <v>-621745.5</v>
      </c>
      <c r="Q44" s="28">
        <v>6</v>
      </c>
      <c r="R44" s="10">
        <f>VLOOKUP($H44,'ค่ากลางกลุ่ม '!$C$2:$Y$22,14,0)</f>
        <v>12.96</v>
      </c>
      <c r="S44" s="13"/>
      <c r="T44" s="10">
        <f>VLOOKUP($H44,'ค่ากลางกลุ่ม '!$C$2:$Y$22,15,0)</f>
        <v>10.95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12.52</v>
      </c>
      <c r="AB44" s="7">
        <v>11.29</v>
      </c>
      <c r="AC44" s="9">
        <v>247.96</v>
      </c>
      <c r="AD44" s="9">
        <v>22.9</v>
      </c>
      <c r="AE44" s="9">
        <v>54.49</v>
      </c>
      <c r="AF44" s="9">
        <v>187.95</v>
      </c>
      <c r="AG44" s="9">
        <v>80.41</v>
      </c>
      <c r="AH44" s="10" t="str">
        <f t="shared" si="1"/>
        <v>0</v>
      </c>
      <c r="AI44" s="13"/>
      <c r="AJ44" s="10" t="str">
        <f t="shared" si="2"/>
        <v>1</v>
      </c>
      <c r="AK44" s="13"/>
      <c r="AL44" s="97">
        <f t="shared" si="3"/>
        <v>0</v>
      </c>
      <c r="AM44" s="20" t="str">
        <f t="shared" si="4"/>
        <v>1</v>
      </c>
      <c r="AN44" s="20" t="str">
        <f t="shared" si="5"/>
        <v>1</v>
      </c>
      <c r="AO44" s="20" t="str">
        <f t="shared" si="6"/>
        <v>0</v>
      </c>
      <c r="AP44" s="20" t="str">
        <f t="shared" si="7"/>
        <v>0</v>
      </c>
      <c r="AQ44" s="24">
        <f t="shared" si="8"/>
        <v>3</v>
      </c>
      <c r="AR44" s="26"/>
      <c r="AS44" s="25" t="str">
        <f t="shared" si="9"/>
        <v>C</v>
      </c>
      <c r="AT44" s="27"/>
      <c r="AU44" s="25" t="str">
        <f t="shared" si="10"/>
        <v>1 C</v>
      </c>
      <c r="AV44" s="27"/>
      <c r="AW44" s="21" t="str">
        <f t="shared" si="11"/>
        <v>ไม่ผ่าน</v>
      </c>
      <c r="AX44" s="21"/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1.77</v>
      </c>
      <c r="J45" s="19">
        <v>1.64</v>
      </c>
      <c r="K45" s="19">
        <v>1.49</v>
      </c>
      <c r="L45" s="19">
        <v>7006266.6799999997</v>
      </c>
      <c r="M45" s="19">
        <v>1347884.42</v>
      </c>
      <c r="N45" s="23">
        <v>0</v>
      </c>
      <c r="O45" s="18">
        <v>2242446.23</v>
      </c>
      <c r="P45" s="19">
        <v>4391783.8600000003</v>
      </c>
      <c r="Q45" s="28">
        <v>2</v>
      </c>
      <c r="R45" s="10">
        <f>VLOOKUP($H45,'ค่ากลางกลุ่ม '!$C$2:$Y$22,14,0)</f>
        <v>15.13</v>
      </c>
      <c r="S45" s="13"/>
      <c r="T45" s="10">
        <f>VLOOKUP($H45,'ค่ากลางกลุ่ม '!$C$2:$Y$22,15,0)</f>
        <v>8.02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6.84</v>
      </c>
      <c r="AB45" s="7">
        <v>4.13</v>
      </c>
      <c r="AC45" s="9">
        <v>316.14999999999998</v>
      </c>
      <c r="AD45" s="9">
        <v>45.94</v>
      </c>
      <c r="AE45" s="9">
        <v>110.31</v>
      </c>
      <c r="AF45" s="9">
        <v>145.31</v>
      </c>
      <c r="AG45" s="9">
        <v>61.95</v>
      </c>
      <c r="AH45" s="10" t="str">
        <f t="shared" si="1"/>
        <v>0</v>
      </c>
      <c r="AI45" s="13"/>
      <c r="AJ45" s="10" t="str">
        <f t="shared" si="2"/>
        <v>0</v>
      </c>
      <c r="AK45" s="13"/>
      <c r="AL45" s="97">
        <f t="shared" si="3"/>
        <v>0</v>
      </c>
      <c r="AM45" s="20" t="str">
        <f t="shared" si="4"/>
        <v>1</v>
      </c>
      <c r="AN45" s="20" t="str">
        <f t="shared" si="5"/>
        <v>0</v>
      </c>
      <c r="AO45" s="20" t="str">
        <f t="shared" si="6"/>
        <v>0</v>
      </c>
      <c r="AP45" s="20" t="str">
        <f t="shared" si="7"/>
        <v>0</v>
      </c>
      <c r="AQ45" s="24">
        <f t="shared" si="8"/>
        <v>1</v>
      </c>
      <c r="AR45" s="26"/>
      <c r="AS45" s="25" t="str">
        <f t="shared" si="9"/>
        <v>D</v>
      </c>
      <c r="AT45" s="27"/>
      <c r="AU45" s="25" t="str">
        <f t="shared" si="10"/>
        <v>0 D</v>
      </c>
      <c r="AV45" s="27"/>
      <c r="AW45" s="21" t="str">
        <f t="shared" si="11"/>
        <v>ไม่ผ่าน</v>
      </c>
      <c r="AX45" s="21"/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1.61</v>
      </c>
      <c r="J46" s="19">
        <v>1.29</v>
      </c>
      <c r="K46" s="19">
        <v>0.62</v>
      </c>
      <c r="L46" s="19">
        <v>37160371.229999997</v>
      </c>
      <c r="M46" s="19">
        <v>26600417.02</v>
      </c>
      <c r="N46" s="23">
        <v>1</v>
      </c>
      <c r="O46" s="18">
        <v>21002038.52</v>
      </c>
      <c r="P46" s="19">
        <v>-23577194.170000002</v>
      </c>
      <c r="Q46" s="28">
        <v>14</v>
      </c>
      <c r="R46" s="10">
        <f>VLOOKUP($H46,'ค่ากลางกลุ่ม '!$C$2:$Y$22,14,0)</f>
        <v>11.61</v>
      </c>
      <c r="S46" s="13"/>
      <c r="T46" s="10">
        <f>VLOOKUP($H46,'ค่ากลางกลุ่ม '!$C$2:$Y$22,15,0)</f>
        <v>4.7300000000000004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7.94</v>
      </c>
      <c r="AB46" s="7">
        <v>7.39</v>
      </c>
      <c r="AC46" s="9">
        <v>102.19</v>
      </c>
      <c r="AD46" s="9">
        <v>37.1</v>
      </c>
      <c r="AE46" s="9">
        <v>65.23</v>
      </c>
      <c r="AF46" s="9">
        <v>233.76</v>
      </c>
      <c r="AG46" s="9">
        <v>70.7</v>
      </c>
      <c r="AH46" s="10" t="str">
        <f t="shared" si="1"/>
        <v>0</v>
      </c>
      <c r="AI46" s="13"/>
      <c r="AJ46" s="10" t="str">
        <f t="shared" si="2"/>
        <v>1</v>
      </c>
      <c r="AK46" s="13"/>
      <c r="AL46" s="97">
        <f t="shared" si="3"/>
        <v>1</v>
      </c>
      <c r="AM46" s="20" t="str">
        <f t="shared" si="4"/>
        <v>1</v>
      </c>
      <c r="AN46" s="20" t="str">
        <f t="shared" si="5"/>
        <v>0</v>
      </c>
      <c r="AO46" s="20" t="str">
        <f t="shared" si="6"/>
        <v>0</v>
      </c>
      <c r="AP46" s="20" t="str">
        <f t="shared" si="7"/>
        <v>0</v>
      </c>
      <c r="AQ46" s="24">
        <f t="shared" si="8"/>
        <v>3</v>
      </c>
      <c r="AR46" s="26"/>
      <c r="AS46" s="25" t="str">
        <f t="shared" si="9"/>
        <v>C</v>
      </c>
      <c r="AT46" s="27"/>
      <c r="AU46" s="25" t="str">
        <f t="shared" si="10"/>
        <v>1 C</v>
      </c>
      <c r="AV46" s="27"/>
      <c r="AW46" s="21" t="str">
        <f t="shared" si="11"/>
        <v>ไม่ผ่าน</v>
      </c>
      <c r="AX46" s="21"/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2.21</v>
      </c>
      <c r="J47" s="19">
        <v>2.21</v>
      </c>
      <c r="K47" s="19">
        <v>1.84</v>
      </c>
      <c r="L47" s="19">
        <v>18254681.66</v>
      </c>
      <c r="M47" s="19">
        <v>3850165.64</v>
      </c>
      <c r="N47" s="23">
        <v>0</v>
      </c>
      <c r="O47" s="18">
        <v>6476549.4299999997</v>
      </c>
      <c r="P47" s="19">
        <v>9369612.9600000009</v>
      </c>
      <c r="Q47" s="28">
        <v>6</v>
      </c>
      <c r="R47" s="10">
        <f>VLOOKUP($H47,'ค่ากลางกลุ่ม '!$C$2:$Y$22,14,0)</f>
        <v>12.96</v>
      </c>
      <c r="S47" s="13"/>
      <c r="T47" s="10">
        <f>VLOOKUP($H47,'ค่ากลางกลุ่ม '!$C$2:$Y$22,15,0)</f>
        <v>10.95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9.5500000000000007</v>
      </c>
      <c r="AB47" s="7">
        <v>6.53</v>
      </c>
      <c r="AC47" s="9">
        <v>114.94</v>
      </c>
      <c r="AD47" s="9">
        <v>44.97</v>
      </c>
      <c r="AE47" s="9">
        <v>68.819999999999993</v>
      </c>
      <c r="AF47" s="9">
        <v>179.02</v>
      </c>
      <c r="AG47" s="9">
        <v>89.37</v>
      </c>
      <c r="AH47" s="10" t="str">
        <f t="shared" si="1"/>
        <v>0</v>
      </c>
      <c r="AI47" s="13"/>
      <c r="AJ47" s="10" t="str">
        <f t="shared" si="2"/>
        <v>0</v>
      </c>
      <c r="AK47" s="13"/>
      <c r="AL47" s="97">
        <f t="shared" si="3"/>
        <v>0</v>
      </c>
      <c r="AM47" s="20" t="str">
        <f t="shared" si="4"/>
        <v>1</v>
      </c>
      <c r="AN47" s="20" t="str">
        <f t="shared" si="5"/>
        <v>0</v>
      </c>
      <c r="AO47" s="20" t="str">
        <f t="shared" si="6"/>
        <v>0</v>
      </c>
      <c r="AP47" s="20" t="str">
        <f t="shared" si="7"/>
        <v>0</v>
      </c>
      <c r="AQ47" s="24">
        <f t="shared" si="8"/>
        <v>1</v>
      </c>
      <c r="AR47" s="26"/>
      <c r="AS47" s="25" t="str">
        <f t="shared" si="9"/>
        <v>D</v>
      </c>
      <c r="AT47" s="27"/>
      <c r="AU47" s="25" t="str">
        <f t="shared" si="10"/>
        <v>0 D</v>
      </c>
      <c r="AV47" s="27"/>
      <c r="AW47" s="21" t="str">
        <f t="shared" si="11"/>
        <v>ไม่ผ่าน</v>
      </c>
      <c r="AX47" s="21"/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1.26</v>
      </c>
      <c r="J48" s="19">
        <v>0.98</v>
      </c>
      <c r="K48" s="19">
        <v>0.63</v>
      </c>
      <c r="L48" s="19">
        <v>7547655.4000000004</v>
      </c>
      <c r="M48" s="19">
        <v>8855731.4199999999</v>
      </c>
      <c r="N48" s="23">
        <v>3</v>
      </c>
      <c r="O48" s="18">
        <v>13944976.5</v>
      </c>
      <c r="P48" s="19">
        <v>-11103463.800000001</v>
      </c>
      <c r="Q48" s="28">
        <v>10</v>
      </c>
      <c r="R48" s="10">
        <f>VLOOKUP($H48,'ค่ากลางกลุ่ม '!$C$2:$Y$22,14,0)</f>
        <v>10.94</v>
      </c>
      <c r="S48" s="13"/>
      <c r="T48" s="10">
        <f>VLOOKUP($H48,'ค่ากลางกลุ่ม '!$C$2:$Y$22,15,0)</f>
        <v>9.09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11.15</v>
      </c>
      <c r="AB48" s="7">
        <v>8.3800000000000008</v>
      </c>
      <c r="AC48" s="9">
        <v>257.27</v>
      </c>
      <c r="AD48" s="9">
        <v>51.32</v>
      </c>
      <c r="AE48" s="9">
        <v>63.55</v>
      </c>
      <c r="AF48" s="9">
        <v>93.68</v>
      </c>
      <c r="AG48" s="9">
        <v>72.09</v>
      </c>
      <c r="AH48" s="10" t="str">
        <f t="shared" si="1"/>
        <v>1</v>
      </c>
      <c r="AI48" s="13"/>
      <c r="AJ48" s="10" t="str">
        <f t="shared" si="2"/>
        <v>0</v>
      </c>
      <c r="AK48" s="13"/>
      <c r="AL48" s="97">
        <f t="shared" si="3"/>
        <v>0</v>
      </c>
      <c r="AM48" s="20" t="str">
        <f t="shared" si="4"/>
        <v>1</v>
      </c>
      <c r="AN48" s="20" t="str">
        <f t="shared" si="5"/>
        <v>0</v>
      </c>
      <c r="AO48" s="20" t="str">
        <f t="shared" si="6"/>
        <v>0</v>
      </c>
      <c r="AP48" s="20" t="str">
        <f t="shared" si="7"/>
        <v>0</v>
      </c>
      <c r="AQ48" s="24">
        <f t="shared" si="8"/>
        <v>2</v>
      </c>
      <c r="AR48" s="26"/>
      <c r="AS48" s="25" t="str">
        <f t="shared" si="9"/>
        <v>C-</v>
      </c>
      <c r="AT48" s="27"/>
      <c r="AU48" s="25" t="str">
        <f t="shared" si="10"/>
        <v>3 C-</v>
      </c>
      <c r="AV48" s="27"/>
      <c r="AW48" s="21" t="str">
        <f t="shared" si="11"/>
        <v>ไม่ผ่าน</v>
      </c>
      <c r="AX48" s="21"/>
    </row>
    <row r="49" spans="1:50" s="22" customFormat="1" ht="27.75" x14ac:dyDescent="0.6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0.64</v>
      </c>
      <c r="J49" s="19">
        <v>0.36</v>
      </c>
      <c r="K49" s="19">
        <v>0.19</v>
      </c>
      <c r="L49" s="19">
        <v>-13278602.74</v>
      </c>
      <c r="M49" s="19">
        <v>7081612.04</v>
      </c>
      <c r="N49" s="34">
        <v>6</v>
      </c>
      <c r="O49" s="18">
        <v>11926544.52</v>
      </c>
      <c r="P49" s="19">
        <v>-30383385.109999999</v>
      </c>
      <c r="Q49" s="28">
        <v>10</v>
      </c>
      <c r="R49" s="10">
        <f>VLOOKUP($H49,'ค่ากลางกลุ่ม '!$C$2:$Y$22,14,0)</f>
        <v>10.94</v>
      </c>
      <c r="S49" s="13"/>
      <c r="T49" s="10">
        <f>VLOOKUP($H49,'ค่ากลางกลุ่ม '!$C$2:$Y$22,15,0)</f>
        <v>9.09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9.61</v>
      </c>
      <c r="AB49" s="7">
        <v>8.92</v>
      </c>
      <c r="AC49" s="9">
        <v>345.08</v>
      </c>
      <c r="AD49" s="9">
        <v>19.22</v>
      </c>
      <c r="AE49" s="9">
        <v>21.56</v>
      </c>
      <c r="AF49" s="9">
        <v>192.25</v>
      </c>
      <c r="AG49" s="9">
        <v>97.33</v>
      </c>
      <c r="AH49" s="10" t="str">
        <f t="shared" si="1"/>
        <v>0</v>
      </c>
      <c r="AI49" s="13"/>
      <c r="AJ49" s="10" t="str">
        <f t="shared" si="2"/>
        <v>0</v>
      </c>
      <c r="AK49" s="13"/>
      <c r="AL49" s="97">
        <f t="shared" si="3"/>
        <v>0</v>
      </c>
      <c r="AM49" s="20" t="str">
        <f t="shared" si="4"/>
        <v>1</v>
      </c>
      <c r="AN49" s="20" t="str">
        <f t="shared" si="5"/>
        <v>1</v>
      </c>
      <c r="AO49" s="20" t="str">
        <f t="shared" si="6"/>
        <v>0</v>
      </c>
      <c r="AP49" s="20" t="str">
        <f t="shared" si="7"/>
        <v>0</v>
      </c>
      <c r="AQ49" s="24">
        <f t="shared" si="8"/>
        <v>2</v>
      </c>
      <c r="AR49" s="26"/>
      <c r="AS49" s="25" t="str">
        <f t="shared" si="9"/>
        <v>C-</v>
      </c>
      <c r="AT49" s="27"/>
      <c r="AU49" s="25" t="str">
        <f t="shared" si="10"/>
        <v>6 C-</v>
      </c>
      <c r="AV49" s="27"/>
      <c r="AW49" s="21" t="str">
        <f t="shared" si="11"/>
        <v>ไม่ผ่าน</v>
      </c>
      <c r="AX49" s="21"/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2.62</v>
      </c>
      <c r="J50" s="19">
        <v>2.3199999999999998</v>
      </c>
      <c r="K50" s="19">
        <v>2</v>
      </c>
      <c r="L50" s="19">
        <v>16353841.02</v>
      </c>
      <c r="M50" s="19">
        <v>5370869.6299999999</v>
      </c>
      <c r="N50" s="23">
        <v>0</v>
      </c>
      <c r="O50" s="18">
        <v>6645010.1200000001</v>
      </c>
      <c r="P50" s="19">
        <v>9786188.8699999992</v>
      </c>
      <c r="Q50" s="28">
        <v>5</v>
      </c>
      <c r="R50" s="10">
        <f>VLOOKUP($H50,'ค่ากลางกลุ่ม '!$C$2:$Y$22,14,0)</f>
        <v>11.96</v>
      </c>
      <c r="S50" s="13"/>
      <c r="T50" s="10">
        <f>VLOOKUP($H50,'ค่ากลางกลุ่ม '!$C$2:$Y$22,15,0)</f>
        <v>10.48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10.85</v>
      </c>
      <c r="AB50" s="7">
        <v>12.75</v>
      </c>
      <c r="AC50" s="9">
        <v>130.37</v>
      </c>
      <c r="AD50" s="9">
        <v>29.03</v>
      </c>
      <c r="AE50" s="9">
        <v>66.84</v>
      </c>
      <c r="AF50" s="9">
        <v>367.22</v>
      </c>
      <c r="AG50" s="9">
        <v>71.23</v>
      </c>
      <c r="AH50" s="10" t="str">
        <f t="shared" si="1"/>
        <v>0</v>
      </c>
      <c r="AI50" s="13"/>
      <c r="AJ50" s="10" t="str">
        <f t="shared" si="2"/>
        <v>1</v>
      </c>
      <c r="AK50" s="13"/>
      <c r="AL50" s="97">
        <f t="shared" si="3"/>
        <v>0</v>
      </c>
      <c r="AM50" s="20" t="str">
        <f t="shared" si="4"/>
        <v>1</v>
      </c>
      <c r="AN50" s="20" t="str">
        <f t="shared" si="5"/>
        <v>0</v>
      </c>
      <c r="AO50" s="20" t="str">
        <f t="shared" si="6"/>
        <v>0</v>
      </c>
      <c r="AP50" s="20" t="str">
        <f t="shared" si="7"/>
        <v>0</v>
      </c>
      <c r="AQ50" s="24">
        <f t="shared" si="8"/>
        <v>2</v>
      </c>
      <c r="AR50" s="26"/>
      <c r="AS50" s="25" t="str">
        <f t="shared" si="9"/>
        <v>C-</v>
      </c>
      <c r="AT50" s="27"/>
      <c r="AU50" s="25" t="str">
        <f t="shared" si="10"/>
        <v>0 C-</v>
      </c>
      <c r="AV50" s="27"/>
      <c r="AW50" s="21" t="str">
        <f t="shared" si="11"/>
        <v>ไม่ผ่าน</v>
      </c>
      <c r="AX50" s="21"/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1.4</v>
      </c>
      <c r="J51" s="19">
        <v>1.21</v>
      </c>
      <c r="K51" s="19">
        <v>0.92</v>
      </c>
      <c r="L51" s="19">
        <v>5304889.09</v>
      </c>
      <c r="M51" s="19">
        <v>1664702.2</v>
      </c>
      <c r="N51" s="23">
        <v>1</v>
      </c>
      <c r="O51" s="18">
        <v>1628331.32</v>
      </c>
      <c r="P51" s="19">
        <v>-1048413.13</v>
      </c>
      <c r="Q51" s="28">
        <v>5</v>
      </c>
      <c r="R51" s="10">
        <f>VLOOKUP($H51,'ค่ากลางกลุ่ม '!$C$2:$Y$22,14,0)</f>
        <v>11.96</v>
      </c>
      <c r="S51" s="13"/>
      <c r="T51" s="10">
        <f>VLOOKUP($H51,'ค่ากลางกลุ่ม '!$C$2:$Y$22,15,0)</f>
        <v>10.48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3.9</v>
      </c>
      <c r="AB51" s="7">
        <v>3.58</v>
      </c>
      <c r="AC51" s="9">
        <v>236.7</v>
      </c>
      <c r="AD51" s="9">
        <v>47.7</v>
      </c>
      <c r="AE51" s="9">
        <v>188.42</v>
      </c>
      <c r="AF51" s="9">
        <v>173</v>
      </c>
      <c r="AG51" s="9">
        <v>61.25</v>
      </c>
      <c r="AH51" s="10" t="str">
        <f t="shared" si="1"/>
        <v>0</v>
      </c>
      <c r="AI51" s="13"/>
      <c r="AJ51" s="10" t="str">
        <f t="shared" si="2"/>
        <v>0</v>
      </c>
      <c r="AK51" s="13"/>
      <c r="AL51" s="97">
        <f t="shared" si="3"/>
        <v>0</v>
      </c>
      <c r="AM51" s="20" t="str">
        <f t="shared" si="4"/>
        <v>1</v>
      </c>
      <c r="AN51" s="20" t="str">
        <f t="shared" si="5"/>
        <v>0</v>
      </c>
      <c r="AO51" s="20" t="str">
        <f t="shared" si="6"/>
        <v>0</v>
      </c>
      <c r="AP51" s="20" t="str">
        <f t="shared" si="7"/>
        <v>0</v>
      </c>
      <c r="AQ51" s="24">
        <f t="shared" si="8"/>
        <v>1</v>
      </c>
      <c r="AR51" s="26"/>
      <c r="AS51" s="25" t="str">
        <f t="shared" si="9"/>
        <v>D</v>
      </c>
      <c r="AT51" s="27"/>
      <c r="AU51" s="25" t="str">
        <f t="shared" si="10"/>
        <v>1 D</v>
      </c>
      <c r="AV51" s="27"/>
      <c r="AW51" s="21" t="str">
        <f t="shared" si="11"/>
        <v>ไม่ผ่าน</v>
      </c>
      <c r="AX51" s="21"/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1.1000000000000001</v>
      </c>
      <c r="J52" s="19">
        <v>0.93</v>
      </c>
      <c r="K52" s="19">
        <v>0.63</v>
      </c>
      <c r="L52" s="19">
        <v>2057525.87</v>
      </c>
      <c r="M52" s="19">
        <v>2599788.0499999998</v>
      </c>
      <c r="N52" s="23">
        <v>3</v>
      </c>
      <c r="O52" s="18">
        <v>5852714.5700000003</v>
      </c>
      <c r="P52" s="19">
        <v>-7510203.29</v>
      </c>
      <c r="Q52" s="28">
        <v>5</v>
      </c>
      <c r="R52" s="10">
        <f>VLOOKUP($H52,'ค่ากลางกลุ่ม '!$C$2:$Y$22,14,0)</f>
        <v>11.96</v>
      </c>
      <c r="S52" s="13"/>
      <c r="T52" s="10">
        <f>VLOOKUP($H52,'ค่ากลางกลุ่ม '!$C$2:$Y$22,15,0)</f>
        <v>10.48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8.5500000000000007</v>
      </c>
      <c r="AB52" s="7">
        <v>2.97</v>
      </c>
      <c r="AC52" s="9">
        <v>331.55</v>
      </c>
      <c r="AD52" s="9">
        <v>43.72</v>
      </c>
      <c r="AE52" s="9">
        <v>86.04</v>
      </c>
      <c r="AF52" s="9">
        <v>235.67</v>
      </c>
      <c r="AG52" s="9">
        <v>70.540000000000006</v>
      </c>
      <c r="AH52" s="10" t="str">
        <f t="shared" si="1"/>
        <v>0</v>
      </c>
      <c r="AI52" s="13"/>
      <c r="AJ52" s="10" t="str">
        <f t="shared" si="2"/>
        <v>0</v>
      </c>
      <c r="AK52" s="13"/>
      <c r="AL52" s="97">
        <f t="shared" si="3"/>
        <v>0</v>
      </c>
      <c r="AM52" s="20" t="str">
        <f t="shared" si="4"/>
        <v>1</v>
      </c>
      <c r="AN52" s="20" t="str">
        <f t="shared" si="5"/>
        <v>0</v>
      </c>
      <c r="AO52" s="20" t="str">
        <f t="shared" si="6"/>
        <v>0</v>
      </c>
      <c r="AP52" s="20" t="str">
        <f t="shared" si="7"/>
        <v>0</v>
      </c>
      <c r="AQ52" s="24">
        <f t="shared" si="8"/>
        <v>1</v>
      </c>
      <c r="AR52" s="26"/>
      <c r="AS52" s="25" t="str">
        <f t="shared" si="9"/>
        <v>D</v>
      </c>
      <c r="AT52" s="27"/>
      <c r="AU52" s="25" t="str">
        <f t="shared" si="10"/>
        <v>3 D</v>
      </c>
      <c r="AV52" s="27"/>
      <c r="AW52" s="21" t="str">
        <f t="shared" si="11"/>
        <v>ไม่ผ่าน</v>
      </c>
      <c r="AX52" s="21"/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1.48</v>
      </c>
      <c r="J53" s="19">
        <v>1.28</v>
      </c>
      <c r="K53" s="19">
        <v>1.1200000000000001</v>
      </c>
      <c r="L53" s="19">
        <v>12718456.380000001</v>
      </c>
      <c r="M53" s="19">
        <v>6837774.5099999998</v>
      </c>
      <c r="N53" s="23">
        <v>1</v>
      </c>
      <c r="O53" s="18">
        <v>9332582.5299999993</v>
      </c>
      <c r="P53" s="19">
        <v>3180629.79</v>
      </c>
      <c r="Q53" s="28">
        <v>6</v>
      </c>
      <c r="R53" s="10">
        <f>VLOOKUP($H53,'ค่ากลางกลุ่ม '!$C$2:$Y$22,14,0)</f>
        <v>12.96</v>
      </c>
      <c r="S53" s="13"/>
      <c r="T53" s="10">
        <f>VLOOKUP($H53,'ค่ากลางกลุ่ม '!$C$2:$Y$22,15,0)</f>
        <v>10.95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14.69</v>
      </c>
      <c r="AB53" s="7">
        <v>11.94</v>
      </c>
      <c r="AC53" s="9">
        <v>371.72</v>
      </c>
      <c r="AD53" s="9">
        <v>40.21</v>
      </c>
      <c r="AE53" s="9">
        <v>38.340000000000003</v>
      </c>
      <c r="AF53" s="9">
        <v>321.45</v>
      </c>
      <c r="AG53" s="9">
        <v>99.15</v>
      </c>
      <c r="AH53" s="10" t="str">
        <f t="shared" si="1"/>
        <v>1</v>
      </c>
      <c r="AI53" s="13"/>
      <c r="AJ53" s="10" t="str">
        <f t="shared" si="2"/>
        <v>1</v>
      </c>
      <c r="AK53" s="13"/>
      <c r="AL53" s="97">
        <f t="shared" si="3"/>
        <v>0</v>
      </c>
      <c r="AM53" s="20" t="str">
        <f t="shared" si="4"/>
        <v>1</v>
      </c>
      <c r="AN53" s="20" t="str">
        <f t="shared" si="5"/>
        <v>1</v>
      </c>
      <c r="AO53" s="20" t="str">
        <f t="shared" si="6"/>
        <v>0</v>
      </c>
      <c r="AP53" s="20" t="str">
        <f t="shared" si="7"/>
        <v>0</v>
      </c>
      <c r="AQ53" s="24">
        <f t="shared" si="8"/>
        <v>4</v>
      </c>
      <c r="AR53" s="26"/>
      <c r="AS53" s="25" t="str">
        <f t="shared" si="9"/>
        <v>B-</v>
      </c>
      <c r="AT53" s="27"/>
      <c r="AU53" s="25" t="str">
        <f t="shared" si="10"/>
        <v>1 B-</v>
      </c>
      <c r="AV53" s="27"/>
      <c r="AW53" s="21" t="str">
        <f t="shared" si="11"/>
        <v>ไม่ผ่าน</v>
      </c>
      <c r="AX53" s="21"/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3.3</v>
      </c>
      <c r="J54" s="19">
        <v>2.89</v>
      </c>
      <c r="K54" s="19">
        <v>2.48</v>
      </c>
      <c r="L54" s="19">
        <v>20304975.039999999</v>
      </c>
      <c r="M54" s="19">
        <v>5227869.32</v>
      </c>
      <c r="N54" s="23">
        <v>0</v>
      </c>
      <c r="O54" s="18">
        <v>8875572.6699999999</v>
      </c>
      <c r="P54" s="19">
        <v>13079143.9</v>
      </c>
      <c r="Q54" s="28">
        <v>5</v>
      </c>
      <c r="R54" s="10">
        <f>VLOOKUP($H54,'ค่ากลางกลุ่ม '!$C$2:$Y$22,14,0)</f>
        <v>11.96</v>
      </c>
      <c r="S54" s="13"/>
      <c r="T54" s="10">
        <f>VLOOKUP($H54,'ค่ากลางกลุ่ม '!$C$2:$Y$22,15,0)</f>
        <v>10.48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15.96</v>
      </c>
      <c r="AB54" s="7">
        <v>8.56</v>
      </c>
      <c r="AC54" s="9">
        <v>79.08</v>
      </c>
      <c r="AD54" s="9">
        <v>38.47</v>
      </c>
      <c r="AE54" s="9">
        <v>45.35</v>
      </c>
      <c r="AF54" s="9">
        <v>216.79</v>
      </c>
      <c r="AG54" s="9">
        <v>108.44</v>
      </c>
      <c r="AH54" s="10" t="str">
        <f t="shared" si="1"/>
        <v>1</v>
      </c>
      <c r="AI54" s="13"/>
      <c r="AJ54" s="10" t="str">
        <f t="shared" si="2"/>
        <v>0</v>
      </c>
      <c r="AK54" s="13"/>
      <c r="AL54" s="97">
        <f t="shared" si="3"/>
        <v>1</v>
      </c>
      <c r="AM54" s="20" t="str">
        <f t="shared" si="4"/>
        <v>1</v>
      </c>
      <c r="AN54" s="20" t="str">
        <f t="shared" si="5"/>
        <v>1</v>
      </c>
      <c r="AO54" s="20" t="str">
        <f t="shared" si="6"/>
        <v>0</v>
      </c>
      <c r="AP54" s="20" t="str">
        <f t="shared" si="7"/>
        <v>0</v>
      </c>
      <c r="AQ54" s="24">
        <f t="shared" si="8"/>
        <v>4</v>
      </c>
      <c r="AR54" s="26"/>
      <c r="AS54" s="25" t="str">
        <f t="shared" si="9"/>
        <v>B-</v>
      </c>
      <c r="AT54" s="27"/>
      <c r="AU54" s="25" t="str">
        <f t="shared" si="10"/>
        <v>0 B-</v>
      </c>
      <c r="AV54" s="27"/>
      <c r="AW54" s="21" t="str">
        <f t="shared" si="11"/>
        <v>ไม่ผ่าน</v>
      </c>
      <c r="AX54" s="21"/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1.77</v>
      </c>
      <c r="J55" s="19">
        <v>1.36</v>
      </c>
      <c r="K55" s="19">
        <v>0.78</v>
      </c>
      <c r="L55" s="19">
        <v>77451486.590000004</v>
      </c>
      <c r="M55" s="19">
        <v>-22134547.010000002</v>
      </c>
      <c r="N55" s="23">
        <v>2</v>
      </c>
      <c r="O55" s="18">
        <v>11411585.189999999</v>
      </c>
      <c r="P55" s="19">
        <v>-22189143.620000001</v>
      </c>
      <c r="Q55" s="28">
        <v>15</v>
      </c>
      <c r="R55" s="10">
        <f>VLOOKUP($H55,'ค่ากลางกลุ่ม '!$C$2:$Y$22,14,0)</f>
        <v>9.7899999999999991</v>
      </c>
      <c r="S55" s="13"/>
      <c r="T55" s="10">
        <f>VLOOKUP($H55,'ค่ากลางกลุ่ม '!$C$2:$Y$22,15,0)</f>
        <v>4.32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3.21</v>
      </c>
      <c r="AB55" s="7">
        <v>-3.95</v>
      </c>
      <c r="AC55" s="9">
        <v>144.13999999999999</v>
      </c>
      <c r="AD55" s="9">
        <v>61.73</v>
      </c>
      <c r="AE55" s="9">
        <v>78.3</v>
      </c>
      <c r="AF55" s="9">
        <v>-677.23</v>
      </c>
      <c r="AG55" s="9">
        <v>83.69</v>
      </c>
      <c r="AH55" s="10" t="str">
        <f t="shared" si="1"/>
        <v>0</v>
      </c>
      <c r="AI55" s="13"/>
      <c r="AJ55" s="10" t="str">
        <f t="shared" si="2"/>
        <v>0</v>
      </c>
      <c r="AK55" s="13"/>
      <c r="AL55" s="97">
        <f t="shared" si="3"/>
        <v>1</v>
      </c>
      <c r="AM55" s="20" t="str">
        <f t="shared" si="4"/>
        <v>0</v>
      </c>
      <c r="AN55" s="20" t="str">
        <f t="shared" si="5"/>
        <v>0</v>
      </c>
      <c r="AO55" s="20" t="str">
        <f t="shared" si="6"/>
        <v>1</v>
      </c>
      <c r="AP55" s="20" t="str">
        <f t="shared" si="7"/>
        <v>0</v>
      </c>
      <c r="AQ55" s="24">
        <f t="shared" si="8"/>
        <v>2</v>
      </c>
      <c r="AR55" s="26"/>
      <c r="AS55" s="25" t="str">
        <f t="shared" si="9"/>
        <v>C-</v>
      </c>
      <c r="AT55" s="27"/>
      <c r="AU55" s="25" t="str">
        <f t="shared" si="10"/>
        <v>2 C-</v>
      </c>
      <c r="AV55" s="27"/>
      <c r="AW55" s="21" t="str">
        <f t="shared" si="11"/>
        <v>ไม่ผ่าน</v>
      </c>
      <c r="AX55" s="21"/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1.47</v>
      </c>
      <c r="J56" s="19">
        <v>1.25</v>
      </c>
      <c r="K56" s="19">
        <v>0.94</v>
      </c>
      <c r="L56" s="19">
        <v>8347425.4299999997</v>
      </c>
      <c r="M56" s="19">
        <v>8441978.2599999998</v>
      </c>
      <c r="N56" s="23">
        <v>1</v>
      </c>
      <c r="O56" s="18">
        <v>15279879.640000001</v>
      </c>
      <c r="P56" s="19">
        <v>-1187387.26</v>
      </c>
      <c r="Q56" s="28">
        <v>5</v>
      </c>
      <c r="R56" s="10">
        <f>VLOOKUP($H56,'ค่ากลางกลุ่ม '!$C$2:$Y$22,14,0)</f>
        <v>11.96</v>
      </c>
      <c r="S56" s="13"/>
      <c r="T56" s="10">
        <f>VLOOKUP($H56,'ค่ากลางกลุ่ม '!$C$2:$Y$22,15,0)</f>
        <v>10.48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25.77</v>
      </c>
      <c r="AB56" s="7">
        <v>6.15</v>
      </c>
      <c r="AC56" s="9">
        <v>377.66</v>
      </c>
      <c r="AD56" s="9">
        <v>31.83</v>
      </c>
      <c r="AE56" s="9">
        <v>160.56</v>
      </c>
      <c r="AF56" s="9">
        <v>181.99</v>
      </c>
      <c r="AG56" s="9">
        <v>115.44</v>
      </c>
      <c r="AH56" s="10" t="str">
        <f t="shared" si="1"/>
        <v>1</v>
      </c>
      <c r="AI56" s="13"/>
      <c r="AJ56" s="10" t="str">
        <f t="shared" si="2"/>
        <v>0</v>
      </c>
      <c r="AK56" s="13"/>
      <c r="AL56" s="97">
        <f t="shared" si="3"/>
        <v>0</v>
      </c>
      <c r="AM56" s="20" t="str">
        <f t="shared" si="4"/>
        <v>1</v>
      </c>
      <c r="AN56" s="20" t="str">
        <f t="shared" si="5"/>
        <v>0</v>
      </c>
      <c r="AO56" s="20" t="str">
        <f t="shared" si="6"/>
        <v>0</v>
      </c>
      <c r="AP56" s="20" t="str">
        <f t="shared" si="7"/>
        <v>0</v>
      </c>
      <c r="AQ56" s="24">
        <f t="shared" si="8"/>
        <v>2</v>
      </c>
      <c r="AR56" s="26"/>
      <c r="AS56" s="25" t="str">
        <f t="shared" si="9"/>
        <v>C-</v>
      </c>
      <c r="AT56" s="27"/>
      <c r="AU56" s="25" t="str">
        <f t="shared" si="10"/>
        <v>1 C-</v>
      </c>
      <c r="AV56" s="27"/>
      <c r="AW56" s="21" t="str">
        <f t="shared" si="11"/>
        <v>ไม่ผ่าน</v>
      </c>
      <c r="AX56" s="21"/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3.38</v>
      </c>
      <c r="J57" s="19">
        <v>2.99</v>
      </c>
      <c r="K57" s="19">
        <v>2.25</v>
      </c>
      <c r="L57" s="19">
        <v>351701198.93000001</v>
      </c>
      <c r="M57" s="19">
        <v>209407677.88</v>
      </c>
      <c r="N57" s="23">
        <v>0</v>
      </c>
      <c r="O57" s="18">
        <v>55666295.109999999</v>
      </c>
      <c r="P57" s="19">
        <v>183996481.33000001</v>
      </c>
      <c r="Q57" s="28">
        <v>17</v>
      </c>
      <c r="R57" s="10">
        <f>VLOOKUP($H57,'ค่ากลางกลุ่ม '!$C$2:$Y$22,14,0)</f>
        <v>7.97</v>
      </c>
      <c r="S57" s="13"/>
      <c r="T57" s="10">
        <f>VLOOKUP($H57,'ค่ากลางกลุ่ม '!$C$2:$Y$22,15,0)</f>
        <v>3.42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8.11</v>
      </c>
      <c r="AB57" s="7">
        <v>16.98</v>
      </c>
      <c r="AC57" s="9">
        <v>98.82</v>
      </c>
      <c r="AD57" s="9">
        <v>79.150000000000006</v>
      </c>
      <c r="AE57" s="9">
        <v>56.64</v>
      </c>
      <c r="AF57" s="9">
        <v>121.09</v>
      </c>
      <c r="AG57" s="9">
        <v>57.9</v>
      </c>
      <c r="AH57" s="10" t="str">
        <f t="shared" si="1"/>
        <v>1</v>
      </c>
      <c r="AI57" s="13"/>
      <c r="AJ57" s="10" t="str">
        <f t="shared" si="2"/>
        <v>1</v>
      </c>
      <c r="AK57" s="13"/>
      <c r="AL57" s="97">
        <f t="shared" si="3"/>
        <v>0</v>
      </c>
      <c r="AM57" s="20" t="str">
        <f t="shared" si="4"/>
        <v>0</v>
      </c>
      <c r="AN57" s="20" t="str">
        <f t="shared" si="5"/>
        <v>1</v>
      </c>
      <c r="AO57" s="20" t="str">
        <f t="shared" si="6"/>
        <v>0</v>
      </c>
      <c r="AP57" s="20" t="str">
        <f t="shared" si="7"/>
        <v>1</v>
      </c>
      <c r="AQ57" s="24">
        <f t="shared" si="8"/>
        <v>4</v>
      </c>
      <c r="AR57" s="26"/>
      <c r="AS57" s="25" t="str">
        <f t="shared" si="9"/>
        <v>B-</v>
      </c>
      <c r="AT57" s="27"/>
      <c r="AU57" s="25" t="str">
        <f t="shared" si="10"/>
        <v>0 B-</v>
      </c>
      <c r="AV57" s="27"/>
      <c r="AW57" s="21" t="str">
        <f t="shared" si="11"/>
        <v>ไม่ผ่าน</v>
      </c>
      <c r="AX57" s="21"/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1.56</v>
      </c>
      <c r="J58" s="19">
        <v>1.37</v>
      </c>
      <c r="K58" s="19">
        <v>0.86</v>
      </c>
      <c r="L58" s="19">
        <v>33312632.890000001</v>
      </c>
      <c r="M58" s="19">
        <v>9296566.6099999994</v>
      </c>
      <c r="N58" s="23">
        <v>0</v>
      </c>
      <c r="O58" s="18">
        <v>13479444.5</v>
      </c>
      <c r="P58" s="19">
        <v>-8424817.4600000009</v>
      </c>
      <c r="Q58" s="28">
        <v>10</v>
      </c>
      <c r="R58" s="10">
        <f>VLOOKUP($H58,'ค่ากลางกลุ่ม '!$C$2:$Y$22,14,0)</f>
        <v>10.94</v>
      </c>
      <c r="S58" s="13"/>
      <c r="T58" s="10">
        <f>VLOOKUP($H58,'ค่ากลางกลุ่ม '!$C$2:$Y$22,15,0)</f>
        <v>9.09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8.5500000000000007</v>
      </c>
      <c r="AB58" s="7">
        <v>4.82</v>
      </c>
      <c r="AC58" s="9">
        <v>256.83</v>
      </c>
      <c r="AD58" s="9">
        <v>74.819999999999993</v>
      </c>
      <c r="AE58" s="9">
        <v>108.45</v>
      </c>
      <c r="AF58" s="9">
        <v>227.19</v>
      </c>
      <c r="AG58" s="9">
        <v>92.22</v>
      </c>
      <c r="AH58" s="10" t="str">
        <f t="shared" si="1"/>
        <v>0</v>
      </c>
      <c r="AI58" s="13"/>
      <c r="AJ58" s="10" t="str">
        <f t="shared" si="2"/>
        <v>0</v>
      </c>
      <c r="AK58" s="13"/>
      <c r="AL58" s="97">
        <f t="shared" si="3"/>
        <v>0</v>
      </c>
      <c r="AM58" s="20" t="str">
        <f t="shared" si="4"/>
        <v>0</v>
      </c>
      <c r="AN58" s="20" t="str">
        <f t="shared" si="5"/>
        <v>0</v>
      </c>
      <c r="AO58" s="20" t="str">
        <f t="shared" si="6"/>
        <v>0</v>
      </c>
      <c r="AP58" s="20" t="str">
        <f t="shared" si="7"/>
        <v>0</v>
      </c>
      <c r="AQ58" s="24">
        <f t="shared" si="8"/>
        <v>0</v>
      </c>
      <c r="AR58" s="26"/>
      <c r="AS58" s="25" t="str">
        <f t="shared" si="9"/>
        <v>F</v>
      </c>
      <c r="AT58" s="27"/>
      <c r="AU58" s="25" t="str">
        <f t="shared" si="10"/>
        <v>0 F</v>
      </c>
      <c r="AV58" s="27"/>
      <c r="AW58" s="21" t="str">
        <f t="shared" si="11"/>
        <v>ไม่ผ่าน</v>
      </c>
      <c r="AX58" s="21"/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1.1399999999999999</v>
      </c>
      <c r="J59" s="19">
        <v>0.97</v>
      </c>
      <c r="K59" s="19">
        <v>0.47</v>
      </c>
      <c r="L59" s="19">
        <v>2296658.5699999998</v>
      </c>
      <c r="M59" s="19">
        <v>451470.12</v>
      </c>
      <c r="N59" s="23">
        <v>3</v>
      </c>
      <c r="O59" s="18">
        <v>1735485.46</v>
      </c>
      <c r="P59" s="19">
        <v>-8734930.3100000005</v>
      </c>
      <c r="Q59" s="28">
        <v>5</v>
      </c>
      <c r="R59" s="10">
        <f>VLOOKUP($H59,'ค่ากลางกลุ่ม '!$C$2:$Y$22,14,0)</f>
        <v>11.96</v>
      </c>
      <c r="S59" s="13"/>
      <c r="T59" s="10">
        <f>VLOOKUP($H59,'ค่ากลางกลุ่ม '!$C$2:$Y$22,15,0)</f>
        <v>10.48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2.95</v>
      </c>
      <c r="AB59" s="7">
        <v>1.42</v>
      </c>
      <c r="AC59" s="9">
        <v>385.17</v>
      </c>
      <c r="AD59" s="9">
        <v>32.03</v>
      </c>
      <c r="AE59" s="9">
        <v>40.89</v>
      </c>
      <c r="AF59" s="9">
        <v>237.21</v>
      </c>
      <c r="AG59" s="9">
        <v>87.78</v>
      </c>
      <c r="AH59" s="10" t="str">
        <f t="shared" si="1"/>
        <v>0</v>
      </c>
      <c r="AI59" s="13"/>
      <c r="AJ59" s="10" t="str">
        <f t="shared" si="2"/>
        <v>0</v>
      </c>
      <c r="AK59" s="13"/>
      <c r="AL59" s="97">
        <f t="shared" si="3"/>
        <v>0</v>
      </c>
      <c r="AM59" s="20" t="str">
        <f t="shared" si="4"/>
        <v>1</v>
      </c>
      <c r="AN59" s="20" t="str">
        <f t="shared" si="5"/>
        <v>1</v>
      </c>
      <c r="AO59" s="20" t="str">
        <f t="shared" si="6"/>
        <v>0</v>
      </c>
      <c r="AP59" s="20" t="str">
        <f t="shared" si="7"/>
        <v>0</v>
      </c>
      <c r="AQ59" s="24">
        <f t="shared" si="8"/>
        <v>2</v>
      </c>
      <c r="AR59" s="26"/>
      <c r="AS59" s="25" t="str">
        <f t="shared" si="9"/>
        <v>C-</v>
      </c>
      <c r="AT59" s="27"/>
      <c r="AU59" s="25" t="str">
        <f t="shared" si="10"/>
        <v>3 C-</v>
      </c>
      <c r="AV59" s="27"/>
      <c r="AW59" s="21" t="str">
        <f t="shared" si="11"/>
        <v>ไม่ผ่าน</v>
      </c>
      <c r="AX59" s="21"/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1.29</v>
      </c>
      <c r="J60" s="19">
        <v>0.97</v>
      </c>
      <c r="K60" s="19">
        <v>0.72</v>
      </c>
      <c r="L60" s="19">
        <v>6274651.4299999997</v>
      </c>
      <c r="M60" s="19">
        <v>22059826.609999999</v>
      </c>
      <c r="N60" s="23">
        <v>3</v>
      </c>
      <c r="O60" s="18">
        <v>20300640.960000001</v>
      </c>
      <c r="P60" s="19">
        <v>-7248504.9900000002</v>
      </c>
      <c r="Q60" s="28">
        <v>5</v>
      </c>
      <c r="R60" s="10">
        <f>VLOOKUP($H60,'ค่ากลางกลุ่ม '!$C$2:$Y$22,14,0)</f>
        <v>11.96</v>
      </c>
      <c r="S60" s="13"/>
      <c r="T60" s="10">
        <f>VLOOKUP($H60,'ค่ากลางกลุ่ม '!$C$2:$Y$22,15,0)</f>
        <v>10.48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32.42</v>
      </c>
      <c r="AB60" s="7">
        <v>25.47</v>
      </c>
      <c r="AC60" s="9">
        <v>266.68</v>
      </c>
      <c r="AD60" s="9">
        <v>33.14</v>
      </c>
      <c r="AE60" s="9">
        <v>70.25</v>
      </c>
      <c r="AF60" s="9">
        <v>251.24</v>
      </c>
      <c r="AG60" s="9">
        <v>84.45</v>
      </c>
      <c r="AH60" s="10" t="str">
        <f t="shared" si="1"/>
        <v>1</v>
      </c>
      <c r="AI60" s="13"/>
      <c r="AJ60" s="10" t="str">
        <f t="shared" si="2"/>
        <v>1</v>
      </c>
      <c r="AK60" s="13"/>
      <c r="AL60" s="97">
        <f t="shared" si="3"/>
        <v>0</v>
      </c>
      <c r="AM60" s="20" t="str">
        <f t="shared" si="4"/>
        <v>1</v>
      </c>
      <c r="AN60" s="20" t="str">
        <f t="shared" si="5"/>
        <v>0</v>
      </c>
      <c r="AO60" s="20" t="str">
        <f t="shared" si="6"/>
        <v>0</v>
      </c>
      <c r="AP60" s="20" t="str">
        <f t="shared" si="7"/>
        <v>0</v>
      </c>
      <c r="AQ60" s="24">
        <f t="shared" si="8"/>
        <v>3</v>
      </c>
      <c r="AR60" s="26"/>
      <c r="AS60" s="25" t="str">
        <f t="shared" si="9"/>
        <v>C</v>
      </c>
      <c r="AT60" s="27"/>
      <c r="AU60" s="25" t="str">
        <f t="shared" si="10"/>
        <v>3 C</v>
      </c>
      <c r="AV60" s="27"/>
      <c r="AW60" s="21" t="str">
        <f t="shared" si="11"/>
        <v>ไม่ผ่าน</v>
      </c>
      <c r="AX60" s="21"/>
    </row>
    <row r="61" spans="1:50" s="22" customFormat="1" ht="27.75" x14ac:dyDescent="0.6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0.69</v>
      </c>
      <c r="J61" s="19">
        <v>0.57999999999999996</v>
      </c>
      <c r="K61" s="19">
        <v>0.17</v>
      </c>
      <c r="L61" s="19">
        <v>-73772340.310000002</v>
      </c>
      <c r="M61" s="19">
        <v>25116393.010000002</v>
      </c>
      <c r="N61" s="34">
        <v>6</v>
      </c>
      <c r="O61" s="18">
        <v>17217818.920000002</v>
      </c>
      <c r="P61" s="19">
        <v>-200198002.19</v>
      </c>
      <c r="Q61" s="28">
        <v>13</v>
      </c>
      <c r="R61" s="10">
        <f>VLOOKUP($H61,'ค่ากลางกลุ่ม '!$C$2:$Y$22,14,0)</f>
        <v>11.05</v>
      </c>
      <c r="S61" s="13"/>
      <c r="T61" s="10">
        <f>VLOOKUP($H61,'ค่ากลางกลุ่ม '!$C$2:$Y$22,15,0)</f>
        <v>5.58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4.05</v>
      </c>
      <c r="AB61" s="7">
        <v>4.18</v>
      </c>
      <c r="AC61" s="9">
        <v>346.05</v>
      </c>
      <c r="AD61" s="9">
        <v>53.4</v>
      </c>
      <c r="AE61" s="9">
        <v>74.430000000000007</v>
      </c>
      <c r="AF61" s="9">
        <v>413.47</v>
      </c>
      <c r="AG61" s="9">
        <v>55.76</v>
      </c>
      <c r="AH61" s="10" t="str">
        <f t="shared" si="1"/>
        <v>0</v>
      </c>
      <c r="AI61" s="13"/>
      <c r="AJ61" s="10" t="str">
        <f t="shared" si="2"/>
        <v>0</v>
      </c>
      <c r="AK61" s="13"/>
      <c r="AL61" s="97">
        <f t="shared" si="3"/>
        <v>0</v>
      </c>
      <c r="AM61" s="20" t="str">
        <f t="shared" si="4"/>
        <v>1</v>
      </c>
      <c r="AN61" s="20" t="str">
        <f t="shared" si="5"/>
        <v>0</v>
      </c>
      <c r="AO61" s="20" t="str">
        <f t="shared" si="6"/>
        <v>0</v>
      </c>
      <c r="AP61" s="20" t="str">
        <f t="shared" si="7"/>
        <v>1</v>
      </c>
      <c r="AQ61" s="24">
        <f t="shared" si="8"/>
        <v>2</v>
      </c>
      <c r="AR61" s="26"/>
      <c r="AS61" s="25" t="str">
        <f t="shared" si="9"/>
        <v>C-</v>
      </c>
      <c r="AT61" s="27"/>
      <c r="AU61" s="25" t="str">
        <f t="shared" si="10"/>
        <v>6 C-</v>
      </c>
      <c r="AV61" s="27"/>
      <c r="AW61" s="21" t="str">
        <f t="shared" si="11"/>
        <v>ไม่ผ่าน</v>
      </c>
      <c r="AX61" s="21"/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2.63</v>
      </c>
      <c r="J62" s="19">
        <v>2.4</v>
      </c>
      <c r="K62" s="19">
        <v>2.0299999999999998</v>
      </c>
      <c r="L62" s="19">
        <v>18380835.789999999</v>
      </c>
      <c r="M62" s="19">
        <v>7947898.3099999996</v>
      </c>
      <c r="N62" s="23">
        <v>0</v>
      </c>
      <c r="O62" s="18">
        <v>10037584.48</v>
      </c>
      <c r="P62" s="19">
        <v>10101765.189999999</v>
      </c>
      <c r="Q62" s="28">
        <v>3</v>
      </c>
      <c r="R62" s="10">
        <f>VLOOKUP($H62,'ค่ากลางกลุ่ม '!$C$2:$Y$22,14,0)</f>
        <v>21.83</v>
      </c>
      <c r="S62" s="13"/>
      <c r="T62" s="10">
        <f>VLOOKUP($H62,'ค่ากลางกลุ่ม '!$C$2:$Y$22,15,0)</f>
        <v>10.56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23.13</v>
      </c>
      <c r="AB62" s="7">
        <v>15.91</v>
      </c>
      <c r="AC62" s="9">
        <v>196.89</v>
      </c>
      <c r="AD62" s="9">
        <v>30.83</v>
      </c>
      <c r="AE62" s="9">
        <v>41.88</v>
      </c>
      <c r="AF62" s="9">
        <v>282.75</v>
      </c>
      <c r="AG62" s="9">
        <v>81.8</v>
      </c>
      <c r="AH62" s="10" t="str">
        <f t="shared" si="1"/>
        <v>1</v>
      </c>
      <c r="AI62" s="13"/>
      <c r="AJ62" s="10" t="str">
        <f t="shared" si="2"/>
        <v>1</v>
      </c>
      <c r="AK62" s="13"/>
      <c r="AL62" s="97">
        <f t="shared" si="3"/>
        <v>0</v>
      </c>
      <c r="AM62" s="20" t="str">
        <f t="shared" si="4"/>
        <v>1</v>
      </c>
      <c r="AN62" s="20" t="str">
        <f t="shared" si="5"/>
        <v>1</v>
      </c>
      <c r="AO62" s="20" t="str">
        <f t="shared" si="6"/>
        <v>0</v>
      </c>
      <c r="AP62" s="20" t="str">
        <f t="shared" si="7"/>
        <v>0</v>
      </c>
      <c r="AQ62" s="24">
        <f t="shared" si="8"/>
        <v>4</v>
      </c>
      <c r="AR62" s="26"/>
      <c r="AS62" s="25" t="str">
        <f t="shared" si="9"/>
        <v>B-</v>
      </c>
      <c r="AT62" s="27"/>
      <c r="AU62" s="25" t="str">
        <f t="shared" si="10"/>
        <v>0 B-</v>
      </c>
      <c r="AV62" s="27"/>
      <c r="AW62" s="21" t="str">
        <f t="shared" si="11"/>
        <v>ไม่ผ่าน</v>
      </c>
      <c r="AX62" s="21"/>
    </row>
    <row r="63" spans="1:50" s="22" customFormat="1" ht="27.75" x14ac:dyDescent="0.6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0.82</v>
      </c>
      <c r="J63" s="19">
        <v>0.75</v>
      </c>
      <c r="K63" s="19">
        <v>0.55000000000000004</v>
      </c>
      <c r="L63" s="19">
        <v>-3652836.71</v>
      </c>
      <c r="M63" s="19">
        <v>3206465.76</v>
      </c>
      <c r="N63" s="34">
        <v>6</v>
      </c>
      <c r="O63" s="18">
        <v>1935402.27</v>
      </c>
      <c r="P63" s="19">
        <v>-9334171.1999999993</v>
      </c>
      <c r="Q63" s="28">
        <v>2</v>
      </c>
      <c r="R63" s="10">
        <f>VLOOKUP($H63,'ค่ากลางกลุ่ม '!$C$2:$Y$22,14,0)</f>
        <v>15.13</v>
      </c>
      <c r="S63" s="13"/>
      <c r="T63" s="10">
        <f>VLOOKUP($H63,'ค่ากลางกลุ่ม '!$C$2:$Y$22,15,0)</f>
        <v>8.02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6.21</v>
      </c>
      <c r="AB63" s="7">
        <v>5.01</v>
      </c>
      <c r="AC63" s="9">
        <v>541.14</v>
      </c>
      <c r="AD63" s="9">
        <v>16.47</v>
      </c>
      <c r="AE63" s="9">
        <v>54.99</v>
      </c>
      <c r="AF63" s="9">
        <v>426.61</v>
      </c>
      <c r="AG63" s="9">
        <v>59.53</v>
      </c>
      <c r="AH63" s="10" t="str">
        <f t="shared" si="1"/>
        <v>0</v>
      </c>
      <c r="AI63" s="13"/>
      <c r="AJ63" s="10" t="str">
        <f t="shared" si="2"/>
        <v>0</v>
      </c>
      <c r="AK63" s="13"/>
      <c r="AL63" s="97">
        <f t="shared" si="3"/>
        <v>0</v>
      </c>
      <c r="AM63" s="20" t="str">
        <f t="shared" si="4"/>
        <v>1</v>
      </c>
      <c r="AN63" s="20" t="str">
        <f t="shared" si="5"/>
        <v>1</v>
      </c>
      <c r="AO63" s="20" t="str">
        <f t="shared" si="6"/>
        <v>0</v>
      </c>
      <c r="AP63" s="20" t="str">
        <f t="shared" si="7"/>
        <v>1</v>
      </c>
      <c r="AQ63" s="24">
        <f t="shared" si="8"/>
        <v>3</v>
      </c>
      <c r="AR63" s="26"/>
      <c r="AS63" s="25" t="str">
        <f t="shared" si="9"/>
        <v>C</v>
      </c>
      <c r="AT63" s="27"/>
      <c r="AU63" s="25" t="str">
        <f t="shared" si="10"/>
        <v>6 C</v>
      </c>
      <c r="AV63" s="27"/>
      <c r="AW63" s="21" t="str">
        <f t="shared" si="11"/>
        <v>ไม่ผ่าน</v>
      </c>
      <c r="AX63" s="21"/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1.63</v>
      </c>
      <c r="J64" s="19">
        <v>1.44</v>
      </c>
      <c r="K64" s="19">
        <v>1.31</v>
      </c>
      <c r="L64" s="19">
        <v>19857259.219999999</v>
      </c>
      <c r="M64" s="19">
        <v>2323602.3199999998</v>
      </c>
      <c r="N64" s="23">
        <v>0</v>
      </c>
      <c r="O64" s="18">
        <v>4448749.9800000004</v>
      </c>
      <c r="P64" s="19">
        <v>9619576.8100000005</v>
      </c>
      <c r="Q64" s="28">
        <v>4</v>
      </c>
      <c r="R64" s="10">
        <f>VLOOKUP($H64,'ค่ากลางกลุ่ม '!$C$2:$Y$22,14,0)</f>
        <v>21.4</v>
      </c>
      <c r="S64" s="13"/>
      <c r="T64" s="10">
        <f>VLOOKUP($H64,'ค่ากลางกลุ่ม '!$C$2:$Y$22,15,0)</f>
        <v>9.14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8.1300000000000008</v>
      </c>
      <c r="AB64" s="7">
        <v>2.52</v>
      </c>
      <c r="AC64" s="9">
        <v>265.81</v>
      </c>
      <c r="AD64" s="9">
        <v>98.71</v>
      </c>
      <c r="AE64" s="9">
        <v>84.5</v>
      </c>
      <c r="AF64" s="9">
        <v>279.31</v>
      </c>
      <c r="AG64" s="9">
        <v>113.94</v>
      </c>
      <c r="AH64" s="10" t="str">
        <f t="shared" si="1"/>
        <v>0</v>
      </c>
      <c r="AI64" s="13"/>
      <c r="AJ64" s="10" t="str">
        <f t="shared" si="2"/>
        <v>0</v>
      </c>
      <c r="AK64" s="13"/>
      <c r="AL64" s="97">
        <f t="shared" si="3"/>
        <v>0</v>
      </c>
      <c r="AM64" s="20" t="str">
        <f t="shared" si="4"/>
        <v>0</v>
      </c>
      <c r="AN64" s="20" t="str">
        <f t="shared" si="5"/>
        <v>0</v>
      </c>
      <c r="AO64" s="20" t="str">
        <f t="shared" si="6"/>
        <v>0</v>
      </c>
      <c r="AP64" s="20" t="str">
        <f t="shared" si="7"/>
        <v>0</v>
      </c>
      <c r="AQ64" s="24">
        <f t="shared" si="8"/>
        <v>0</v>
      </c>
      <c r="AR64" s="26"/>
      <c r="AS64" s="25" t="str">
        <f t="shared" si="9"/>
        <v>F</v>
      </c>
      <c r="AT64" s="27"/>
      <c r="AU64" s="25" t="str">
        <f t="shared" si="10"/>
        <v>0 F</v>
      </c>
      <c r="AV64" s="27"/>
      <c r="AW64" s="21" t="str">
        <f t="shared" si="11"/>
        <v>ไม่ผ่าน</v>
      </c>
      <c r="AX64" s="21"/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1.91</v>
      </c>
      <c r="J65" s="19">
        <v>1.71</v>
      </c>
      <c r="K65" s="19">
        <v>1.43</v>
      </c>
      <c r="L65" s="19">
        <v>13394157.51</v>
      </c>
      <c r="M65" s="19">
        <v>15946125.08</v>
      </c>
      <c r="N65" s="23">
        <v>0</v>
      </c>
      <c r="O65" s="18">
        <v>10303816.140000001</v>
      </c>
      <c r="P65" s="19">
        <v>6211527.0499999998</v>
      </c>
      <c r="Q65" s="28">
        <v>4</v>
      </c>
      <c r="R65" s="10">
        <f>VLOOKUP($H65,'ค่ากลางกลุ่ม '!$C$2:$Y$22,14,0)</f>
        <v>21.4</v>
      </c>
      <c r="S65" s="13"/>
      <c r="T65" s="10">
        <f>VLOOKUP($H65,'ค่ากลางกลุ่ม '!$C$2:$Y$22,15,0)</f>
        <v>9.14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19.13</v>
      </c>
      <c r="AB65" s="7">
        <v>18.73</v>
      </c>
      <c r="AC65" s="9">
        <v>160.36000000000001</v>
      </c>
      <c r="AD65" s="9">
        <v>58.78</v>
      </c>
      <c r="AE65" s="9">
        <v>76.88</v>
      </c>
      <c r="AF65" s="9">
        <v>414.88</v>
      </c>
      <c r="AG65" s="9">
        <v>83.29</v>
      </c>
      <c r="AH65" s="10" t="str">
        <f t="shared" si="1"/>
        <v>0</v>
      </c>
      <c r="AI65" s="13"/>
      <c r="AJ65" s="10" t="str">
        <f t="shared" si="2"/>
        <v>1</v>
      </c>
      <c r="AK65" s="13"/>
      <c r="AL65" s="97">
        <f t="shared" si="3"/>
        <v>0</v>
      </c>
      <c r="AM65" s="20" t="str">
        <f t="shared" si="4"/>
        <v>1</v>
      </c>
      <c r="AN65" s="20" t="str">
        <f t="shared" si="5"/>
        <v>0</v>
      </c>
      <c r="AO65" s="20" t="str">
        <f t="shared" si="6"/>
        <v>0</v>
      </c>
      <c r="AP65" s="20" t="str">
        <f t="shared" si="7"/>
        <v>0</v>
      </c>
      <c r="AQ65" s="24">
        <f t="shared" si="8"/>
        <v>2</v>
      </c>
      <c r="AR65" s="26"/>
      <c r="AS65" s="25" t="str">
        <f t="shared" si="9"/>
        <v>C-</v>
      </c>
      <c r="AT65" s="27"/>
      <c r="AU65" s="25" t="str">
        <f t="shared" si="10"/>
        <v>0 C-</v>
      </c>
      <c r="AV65" s="27"/>
      <c r="AW65" s="21" t="str">
        <f t="shared" si="11"/>
        <v>ไม่ผ่าน</v>
      </c>
      <c r="AX65" s="21"/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1.57</v>
      </c>
      <c r="J66" s="19">
        <v>1.36</v>
      </c>
      <c r="K66" s="19">
        <v>0.79</v>
      </c>
      <c r="L66" s="19">
        <v>97595321.150000006</v>
      </c>
      <c r="M66" s="19">
        <v>-145999.65</v>
      </c>
      <c r="N66" s="23">
        <v>2</v>
      </c>
      <c r="O66" s="18">
        <v>36334161.789999999</v>
      </c>
      <c r="P66" s="19">
        <v>-35438672.869999997</v>
      </c>
      <c r="Q66" s="28">
        <v>16</v>
      </c>
      <c r="R66" s="10">
        <f>VLOOKUP($H66,'ค่ากลางกลุ่ม '!$C$2:$Y$22,14,0)</f>
        <v>7.94</v>
      </c>
      <c r="S66" s="13"/>
      <c r="T66" s="10">
        <f>VLOOKUP($H66,'ค่ากลางกลุ่ม '!$C$2:$Y$22,15,0)</f>
        <v>4.32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7.67</v>
      </c>
      <c r="AB66" s="7">
        <v>-0.03</v>
      </c>
      <c r="AC66" s="9">
        <v>187.16</v>
      </c>
      <c r="AD66" s="9">
        <v>68.77</v>
      </c>
      <c r="AE66" s="9">
        <v>109.16</v>
      </c>
      <c r="AF66" s="9">
        <v>136.96</v>
      </c>
      <c r="AG66" s="9">
        <v>75.97</v>
      </c>
      <c r="AH66" s="10" t="str">
        <f t="shared" si="1"/>
        <v>0</v>
      </c>
      <c r="AI66" s="13"/>
      <c r="AJ66" s="10" t="str">
        <f t="shared" si="2"/>
        <v>0</v>
      </c>
      <c r="AK66" s="13"/>
      <c r="AL66" s="97">
        <f t="shared" si="3"/>
        <v>0</v>
      </c>
      <c r="AM66" s="20" t="str">
        <f t="shared" si="4"/>
        <v>0</v>
      </c>
      <c r="AN66" s="20" t="str">
        <f t="shared" si="5"/>
        <v>0</v>
      </c>
      <c r="AO66" s="20" t="str">
        <f t="shared" si="6"/>
        <v>0</v>
      </c>
      <c r="AP66" s="20" t="str">
        <f t="shared" si="7"/>
        <v>0</v>
      </c>
      <c r="AQ66" s="24">
        <f t="shared" si="8"/>
        <v>0</v>
      </c>
      <c r="AR66" s="26"/>
      <c r="AS66" s="25" t="str">
        <f t="shared" si="9"/>
        <v>F</v>
      </c>
      <c r="AT66" s="27"/>
      <c r="AU66" s="25" t="str">
        <f t="shared" si="10"/>
        <v>2 F</v>
      </c>
      <c r="AV66" s="27"/>
      <c r="AW66" s="21" t="str">
        <f t="shared" si="11"/>
        <v>ไม่ผ่าน</v>
      </c>
      <c r="AX66" s="21"/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1.23</v>
      </c>
      <c r="J67" s="19">
        <v>1.06</v>
      </c>
      <c r="K67" s="19">
        <v>0.8</v>
      </c>
      <c r="L67" s="19">
        <v>9787851.2300000004</v>
      </c>
      <c r="M67" s="19">
        <v>17887689.640000001</v>
      </c>
      <c r="N67" s="23">
        <v>1</v>
      </c>
      <c r="O67" s="18">
        <v>19690593.079999998</v>
      </c>
      <c r="P67" s="19">
        <v>-8529327.0899999999</v>
      </c>
      <c r="Q67" s="28">
        <v>10</v>
      </c>
      <c r="R67" s="10">
        <f>VLOOKUP($H67,'ค่ากลางกลุ่ม '!$C$2:$Y$22,14,0)</f>
        <v>10.94</v>
      </c>
      <c r="S67" s="13"/>
      <c r="T67" s="10">
        <f>VLOOKUP($H67,'ค่ากลางกลุ่ม '!$C$2:$Y$22,15,0)</f>
        <v>9.09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16.239999999999998</v>
      </c>
      <c r="AB67" s="7">
        <v>15.79</v>
      </c>
      <c r="AC67" s="9">
        <v>341.87</v>
      </c>
      <c r="AD67" s="9">
        <v>42.93</v>
      </c>
      <c r="AE67" s="9">
        <v>54.23</v>
      </c>
      <c r="AF67" s="9">
        <v>106.24</v>
      </c>
      <c r="AG67" s="9">
        <v>64.03</v>
      </c>
      <c r="AH67" s="10" t="str">
        <f t="shared" si="1"/>
        <v>1</v>
      </c>
      <c r="AI67" s="13"/>
      <c r="AJ67" s="10" t="str">
        <f t="shared" si="2"/>
        <v>1</v>
      </c>
      <c r="AK67" s="13"/>
      <c r="AL67" s="97">
        <f t="shared" si="3"/>
        <v>0</v>
      </c>
      <c r="AM67" s="20" t="str">
        <f t="shared" si="4"/>
        <v>1</v>
      </c>
      <c r="AN67" s="20" t="str">
        <f t="shared" si="5"/>
        <v>1</v>
      </c>
      <c r="AO67" s="20" t="str">
        <f t="shared" si="6"/>
        <v>0</v>
      </c>
      <c r="AP67" s="20" t="str">
        <f t="shared" si="7"/>
        <v>0</v>
      </c>
      <c r="AQ67" s="24">
        <f t="shared" si="8"/>
        <v>4</v>
      </c>
      <c r="AR67" s="26"/>
      <c r="AS67" s="25" t="str">
        <f t="shared" si="9"/>
        <v>B-</v>
      </c>
      <c r="AT67" s="27"/>
      <c r="AU67" s="25" t="str">
        <f t="shared" si="10"/>
        <v>1 B-</v>
      </c>
      <c r="AV67" s="27"/>
      <c r="AW67" s="21" t="str">
        <f t="shared" si="11"/>
        <v>ไม่ผ่าน</v>
      </c>
      <c r="AX67" s="21"/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1.1100000000000001</v>
      </c>
      <c r="J68" s="19">
        <v>0.95</v>
      </c>
      <c r="K68" s="19">
        <v>0.6</v>
      </c>
      <c r="L68" s="19">
        <v>4250960.1100000003</v>
      </c>
      <c r="M68" s="19">
        <v>7147462.5199999996</v>
      </c>
      <c r="N68" s="23">
        <v>3</v>
      </c>
      <c r="O68" s="18">
        <v>11502854.92</v>
      </c>
      <c r="P68" s="19">
        <v>-16166939.810000001</v>
      </c>
      <c r="Q68" s="28">
        <v>6</v>
      </c>
      <c r="R68" s="10">
        <f>VLOOKUP($H68,'ค่ากลางกลุ่ม '!$C$2:$Y$22,14,0)</f>
        <v>12.96</v>
      </c>
      <c r="S68" s="13"/>
      <c r="T68" s="10">
        <f>VLOOKUP($H68,'ค่ากลางกลุ่ม '!$C$2:$Y$22,15,0)</f>
        <v>10.95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12.94</v>
      </c>
      <c r="AB68" s="7">
        <v>7.37</v>
      </c>
      <c r="AC68" s="9">
        <v>345.63</v>
      </c>
      <c r="AD68" s="9">
        <v>77.7</v>
      </c>
      <c r="AE68" s="9">
        <v>75.84</v>
      </c>
      <c r="AF68" s="9">
        <v>120.08</v>
      </c>
      <c r="AG68" s="9">
        <v>87.72</v>
      </c>
      <c r="AH68" s="10" t="str">
        <f t="shared" si="1"/>
        <v>0</v>
      </c>
      <c r="AI68" s="13"/>
      <c r="AJ68" s="10" t="str">
        <f t="shared" si="2"/>
        <v>0</v>
      </c>
      <c r="AK68" s="13"/>
      <c r="AL68" s="97">
        <f t="shared" si="3"/>
        <v>0</v>
      </c>
      <c r="AM68" s="20" t="str">
        <f t="shared" si="4"/>
        <v>0</v>
      </c>
      <c r="AN68" s="20" t="str">
        <f t="shared" si="5"/>
        <v>0</v>
      </c>
      <c r="AO68" s="20" t="str">
        <f t="shared" si="6"/>
        <v>0</v>
      </c>
      <c r="AP68" s="20" t="str">
        <f t="shared" si="7"/>
        <v>0</v>
      </c>
      <c r="AQ68" s="24">
        <f t="shared" si="8"/>
        <v>0</v>
      </c>
      <c r="AR68" s="26"/>
      <c r="AS68" s="25" t="str">
        <f t="shared" si="9"/>
        <v>F</v>
      </c>
      <c r="AT68" s="27"/>
      <c r="AU68" s="25" t="str">
        <f t="shared" si="10"/>
        <v>3 F</v>
      </c>
      <c r="AV68" s="27"/>
      <c r="AW68" s="21" t="str">
        <f t="shared" si="11"/>
        <v>ไม่ผ่าน</v>
      </c>
      <c r="AX68" s="21"/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1.1599999999999999</v>
      </c>
      <c r="J69" s="19">
        <v>0.92</v>
      </c>
      <c r="K69" s="19">
        <v>0.66</v>
      </c>
      <c r="L69" s="19">
        <v>7202245.4199999999</v>
      </c>
      <c r="M69" s="19">
        <v>9410456.8399999999</v>
      </c>
      <c r="N69" s="23">
        <v>3</v>
      </c>
      <c r="O69" s="18">
        <v>13218673.720000001</v>
      </c>
      <c r="P69" s="19">
        <v>-14857171.17</v>
      </c>
      <c r="Q69" s="28">
        <v>10</v>
      </c>
      <c r="R69" s="10">
        <f>VLOOKUP($H69,'ค่ากลางกลุ่ม '!$C$2:$Y$22,14,0)</f>
        <v>10.94</v>
      </c>
      <c r="S69" s="13"/>
      <c r="T69" s="10">
        <f>VLOOKUP($H69,'ค่ากลางกลุ่ม '!$C$2:$Y$22,15,0)</f>
        <v>9.09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9.36</v>
      </c>
      <c r="AB69" s="7">
        <v>7.95</v>
      </c>
      <c r="AC69" s="9">
        <v>272.19</v>
      </c>
      <c r="AD69" s="9">
        <v>26.05</v>
      </c>
      <c r="AE69" s="9">
        <v>64.63</v>
      </c>
      <c r="AF69" s="9">
        <v>105.14</v>
      </c>
      <c r="AG69" s="9">
        <v>79.23</v>
      </c>
      <c r="AH69" s="10" t="str">
        <f t="shared" si="1"/>
        <v>0</v>
      </c>
      <c r="AI69" s="13"/>
      <c r="AJ69" s="10" t="str">
        <f t="shared" si="2"/>
        <v>0</v>
      </c>
      <c r="AK69" s="13"/>
      <c r="AL69" s="97">
        <f t="shared" si="3"/>
        <v>0</v>
      </c>
      <c r="AM69" s="20" t="str">
        <f t="shared" si="4"/>
        <v>1</v>
      </c>
      <c r="AN69" s="20" t="str">
        <f t="shared" si="5"/>
        <v>0</v>
      </c>
      <c r="AO69" s="20" t="str">
        <f t="shared" si="6"/>
        <v>0</v>
      </c>
      <c r="AP69" s="20" t="str">
        <f t="shared" si="7"/>
        <v>0</v>
      </c>
      <c r="AQ69" s="24">
        <f t="shared" si="8"/>
        <v>1</v>
      </c>
      <c r="AR69" s="26"/>
      <c r="AS69" s="25" t="str">
        <f t="shared" si="9"/>
        <v>D</v>
      </c>
      <c r="AT69" s="27"/>
      <c r="AU69" s="25" t="str">
        <f t="shared" si="10"/>
        <v>3 D</v>
      </c>
      <c r="AV69" s="27"/>
      <c r="AW69" s="21" t="str">
        <f t="shared" ref="AW69:AW92" si="12">IF(AQ69&gt;=5,"ผ่าน","ไม่ผ่าน")</f>
        <v>ไม่ผ่าน</v>
      </c>
      <c r="AX69" s="21"/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1.51</v>
      </c>
      <c r="J70" s="19">
        <v>1.0900000000000001</v>
      </c>
      <c r="K70" s="19">
        <v>0.84</v>
      </c>
      <c r="L70" s="19">
        <v>13852219.380000001</v>
      </c>
      <c r="M70" s="19">
        <v>12541504.23</v>
      </c>
      <c r="N70" s="23">
        <v>0</v>
      </c>
      <c r="O70" s="18">
        <v>15806104.52</v>
      </c>
      <c r="P70" s="19">
        <v>-4346995.82</v>
      </c>
      <c r="Q70" s="28">
        <v>6</v>
      </c>
      <c r="R70" s="10">
        <f>VLOOKUP($H70,'ค่ากลางกลุ่ม '!$C$2:$Y$22,14,0)</f>
        <v>12.96</v>
      </c>
      <c r="S70" s="13"/>
      <c r="T70" s="10">
        <f>VLOOKUP($H70,'ค่ากลางกลุ่ม '!$C$2:$Y$22,15,0)</f>
        <v>10.95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15.96</v>
      </c>
      <c r="AB70" s="7">
        <v>15.51</v>
      </c>
      <c r="AC70" s="9">
        <v>220.13</v>
      </c>
      <c r="AD70" s="9">
        <v>31.56</v>
      </c>
      <c r="AE70" s="9">
        <v>98.06</v>
      </c>
      <c r="AF70" s="9">
        <v>116.14</v>
      </c>
      <c r="AG70" s="9">
        <v>110.07</v>
      </c>
      <c r="AH70" s="10" t="str">
        <f t="shared" ref="AH70:AH92" si="13">IF(R70&lt;=$AA70,"1","0")</f>
        <v>1</v>
      </c>
      <c r="AI70" s="13"/>
      <c r="AJ70" s="10" t="str">
        <f t="shared" ref="AJ70:AJ92" si="14">IF(T70&lt;=$AB70,"1","0")</f>
        <v>1</v>
      </c>
      <c r="AK70" s="13"/>
      <c r="AL70" s="97">
        <f t="shared" ref="AL70:AL92" si="15">IF(OR(AND((K70&lt;0.8),(AC70&gt;180)),AND((K70&gt;=0.8),(AC70&gt;90))),0,1)</f>
        <v>0</v>
      </c>
      <c r="AM70" s="20" t="str">
        <f t="shared" ref="AM70:AM92" si="16">IF(AD70&lt;=W70,"1","0")</f>
        <v>1</v>
      </c>
      <c r="AN70" s="20" t="str">
        <f t="shared" ref="AN70:AN92" si="17">IF(AE70&lt;=X70,"1","0")</f>
        <v>0</v>
      </c>
      <c r="AO70" s="20" t="str">
        <f t="shared" ref="AO70:AO92" si="18">IF(AF70&lt;=Y70,"1","0")</f>
        <v>0</v>
      </c>
      <c r="AP70" s="20" t="str">
        <f t="shared" ref="AP70:AP92" si="19">IF(AG70&lt;=Z70,"1","0")</f>
        <v>0</v>
      </c>
      <c r="AQ70" s="24">
        <f t="shared" ref="AQ70:AQ92" si="20">AH70+AJ70+AL70+AM70+AN70+AO70+AP70</f>
        <v>3</v>
      </c>
      <c r="AR70" s="26"/>
      <c r="AS70" s="25" t="str">
        <f t="shared" ref="AS70:AS92" si="21">IF(AQ70=7,"A",IF(AQ70=6,"A-",IF(AQ70=5,"B",IF(AQ70=4,"B-",IF(AQ70=3,"C",IF(AQ70=2,"C-",IF(AQ70=1,"D",IF(AQ70=0,"F"))))))))</f>
        <v>C</v>
      </c>
      <c r="AT70" s="27"/>
      <c r="AU70" s="25" t="str">
        <f t="shared" ref="AU70:AU92" si="22">$N70&amp;" "&amp;AS70</f>
        <v>0 C</v>
      </c>
      <c r="AV70" s="27"/>
      <c r="AW70" s="21" t="str">
        <f t="shared" si="12"/>
        <v>ไม่ผ่าน</v>
      </c>
      <c r="AX70" s="21"/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1.17</v>
      </c>
      <c r="J71" s="19">
        <v>0.93</v>
      </c>
      <c r="K71" s="19">
        <v>0.73</v>
      </c>
      <c r="L71" s="19">
        <v>5068133.28</v>
      </c>
      <c r="M71" s="19">
        <v>6298399.5800000001</v>
      </c>
      <c r="N71" s="23">
        <v>3</v>
      </c>
      <c r="O71" s="18">
        <v>12456970.18</v>
      </c>
      <c r="P71" s="19">
        <v>-8158159.2800000003</v>
      </c>
      <c r="Q71" s="28">
        <v>5</v>
      </c>
      <c r="R71" s="10">
        <f>VLOOKUP($H71,'ค่ากลางกลุ่ม '!$C$2:$Y$22,14,0)</f>
        <v>11.96</v>
      </c>
      <c r="S71" s="13"/>
      <c r="T71" s="10">
        <f>VLOOKUP($H71,'ค่ากลางกลุ่ม '!$C$2:$Y$22,15,0)</f>
        <v>10.48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18.149999999999999</v>
      </c>
      <c r="AB71" s="7">
        <v>6.55</v>
      </c>
      <c r="AC71" s="9">
        <v>239.96</v>
      </c>
      <c r="AD71" s="9">
        <v>26.23</v>
      </c>
      <c r="AE71" s="9">
        <v>53.33</v>
      </c>
      <c r="AF71" s="9">
        <v>113.34</v>
      </c>
      <c r="AG71" s="9">
        <v>123.53</v>
      </c>
      <c r="AH71" s="10" t="str">
        <f t="shared" si="13"/>
        <v>1</v>
      </c>
      <c r="AI71" s="13"/>
      <c r="AJ71" s="10" t="str">
        <f t="shared" si="14"/>
        <v>0</v>
      </c>
      <c r="AK71" s="13"/>
      <c r="AL71" s="97">
        <f t="shared" si="15"/>
        <v>0</v>
      </c>
      <c r="AM71" s="20" t="str">
        <f t="shared" si="16"/>
        <v>1</v>
      </c>
      <c r="AN71" s="20" t="str">
        <f t="shared" si="17"/>
        <v>1</v>
      </c>
      <c r="AO71" s="20" t="str">
        <f t="shared" si="18"/>
        <v>0</v>
      </c>
      <c r="AP71" s="20" t="str">
        <f t="shared" si="19"/>
        <v>0</v>
      </c>
      <c r="AQ71" s="24">
        <f t="shared" si="20"/>
        <v>3</v>
      </c>
      <c r="AR71" s="26"/>
      <c r="AS71" s="25" t="str">
        <f t="shared" si="21"/>
        <v>C</v>
      </c>
      <c r="AT71" s="27"/>
      <c r="AU71" s="25" t="str">
        <f t="shared" si="22"/>
        <v>3 C</v>
      </c>
      <c r="AV71" s="27"/>
      <c r="AW71" s="21" t="str">
        <f t="shared" si="12"/>
        <v>ไม่ผ่าน</v>
      </c>
      <c r="AX71" s="21"/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3.52</v>
      </c>
      <c r="J72" s="19">
        <v>2.97</v>
      </c>
      <c r="K72" s="19">
        <v>1.72</v>
      </c>
      <c r="L72" s="19">
        <v>1036620177.85</v>
      </c>
      <c r="M72" s="19">
        <v>84455501.780000001</v>
      </c>
      <c r="N72" s="23">
        <v>0</v>
      </c>
      <c r="O72" s="18">
        <v>1284344.3400000001</v>
      </c>
      <c r="P72" s="19">
        <v>311441166.58999997</v>
      </c>
      <c r="Q72" s="28">
        <v>20</v>
      </c>
      <c r="R72" s="10">
        <f>VLOOKUP($H72,'ค่ากลางกลุ่ม '!$C$2:$Y$22,14,0)</f>
        <v>5.22</v>
      </c>
      <c r="S72" s="13"/>
      <c r="T72" s="10">
        <f>VLOOKUP($H72,'ค่ากลางกลุ่ม '!$C$2:$Y$22,15,0)</f>
        <v>2.21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0.06</v>
      </c>
      <c r="AB72" s="7">
        <v>2.96</v>
      </c>
      <c r="AC72" s="9">
        <v>56.12</v>
      </c>
      <c r="AD72" s="9">
        <v>74.930000000000007</v>
      </c>
      <c r="AE72" s="9">
        <v>35.79</v>
      </c>
      <c r="AF72" s="9">
        <v>76.62</v>
      </c>
      <c r="AG72" s="9">
        <v>51.04</v>
      </c>
      <c r="AH72" s="10" t="str">
        <f t="shared" si="13"/>
        <v>0</v>
      </c>
      <c r="AI72" s="13"/>
      <c r="AJ72" s="10" t="str">
        <f>IF(T72&lt;=$AB72,"1","0")</f>
        <v>1</v>
      </c>
      <c r="AK72" s="13"/>
      <c r="AL72" s="97">
        <f t="shared" si="15"/>
        <v>1</v>
      </c>
      <c r="AM72" s="20" t="str">
        <f t="shared" si="16"/>
        <v>0</v>
      </c>
      <c r="AN72" s="20" t="str">
        <f t="shared" si="17"/>
        <v>1</v>
      </c>
      <c r="AO72" s="20" t="str">
        <f t="shared" si="18"/>
        <v>1</v>
      </c>
      <c r="AP72" s="20" t="str">
        <f t="shared" si="19"/>
        <v>1</v>
      </c>
      <c r="AQ72" s="24">
        <f t="shared" si="20"/>
        <v>5</v>
      </c>
      <c r="AR72" s="26"/>
      <c r="AS72" s="25" t="str">
        <f t="shared" si="21"/>
        <v>B</v>
      </c>
      <c r="AT72" s="27"/>
      <c r="AU72" s="25" t="str">
        <f t="shared" si="22"/>
        <v>0 B</v>
      </c>
      <c r="AV72" s="27"/>
      <c r="AW72" s="21" t="str">
        <f t="shared" si="12"/>
        <v>ผ่าน</v>
      </c>
      <c r="AX72" s="21"/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1.34</v>
      </c>
      <c r="J73" s="19">
        <v>1.1599999999999999</v>
      </c>
      <c r="K73" s="19">
        <v>0.94</v>
      </c>
      <c r="L73" s="19">
        <v>10321599.16</v>
      </c>
      <c r="M73" s="19">
        <v>9260462.2799999993</v>
      </c>
      <c r="N73" s="23">
        <v>1</v>
      </c>
      <c r="O73" s="18">
        <v>10040171.73</v>
      </c>
      <c r="P73" s="19">
        <v>-1798868.84</v>
      </c>
      <c r="Q73" s="28">
        <v>6</v>
      </c>
      <c r="R73" s="10">
        <f>VLOOKUP($H73,'ค่ากลางกลุ่ม '!$C$2:$Y$22,14,0)</f>
        <v>12.96</v>
      </c>
      <c r="S73" s="13"/>
      <c r="T73" s="10">
        <f>VLOOKUP($H73,'ค่ากลางกลุ่ม '!$C$2:$Y$22,15,0)</f>
        <v>10.95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9.85</v>
      </c>
      <c r="AB73" s="7">
        <v>12.31</v>
      </c>
      <c r="AC73" s="9">
        <v>250.19</v>
      </c>
      <c r="AD73" s="9">
        <v>28.23</v>
      </c>
      <c r="AE73" s="9">
        <v>61.17</v>
      </c>
      <c r="AF73" s="9">
        <v>98.08</v>
      </c>
      <c r="AG73" s="9">
        <v>63.48</v>
      </c>
      <c r="AH73" s="10" t="str">
        <f t="shared" si="13"/>
        <v>0</v>
      </c>
      <c r="AI73" s="13"/>
      <c r="AJ73" s="10" t="str">
        <f t="shared" si="14"/>
        <v>1</v>
      </c>
      <c r="AK73" s="13"/>
      <c r="AL73" s="97">
        <f t="shared" si="15"/>
        <v>0</v>
      </c>
      <c r="AM73" s="20" t="str">
        <f t="shared" si="16"/>
        <v>1</v>
      </c>
      <c r="AN73" s="20" t="str">
        <f t="shared" si="17"/>
        <v>0</v>
      </c>
      <c r="AO73" s="20" t="str">
        <f t="shared" si="18"/>
        <v>0</v>
      </c>
      <c r="AP73" s="20" t="str">
        <f t="shared" si="19"/>
        <v>0</v>
      </c>
      <c r="AQ73" s="24">
        <f t="shared" si="20"/>
        <v>2</v>
      </c>
      <c r="AR73" s="26"/>
      <c r="AS73" s="25" t="str">
        <f t="shared" si="21"/>
        <v>C-</v>
      </c>
      <c r="AT73" s="27"/>
      <c r="AU73" s="25" t="str">
        <f t="shared" si="22"/>
        <v>1 C-</v>
      </c>
      <c r="AV73" s="27"/>
      <c r="AW73" s="21" t="str">
        <f t="shared" si="12"/>
        <v>ไม่ผ่าน</v>
      </c>
      <c r="AX73" s="21"/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1.37</v>
      </c>
      <c r="J74" s="19">
        <v>1.1599999999999999</v>
      </c>
      <c r="K74" s="19">
        <v>0.87</v>
      </c>
      <c r="L74" s="19">
        <v>8360576.2599999998</v>
      </c>
      <c r="M74" s="19">
        <v>8370157.5800000001</v>
      </c>
      <c r="N74" s="23">
        <v>1</v>
      </c>
      <c r="O74" s="18">
        <v>9445250.9800000004</v>
      </c>
      <c r="P74" s="19">
        <v>-2995969.73</v>
      </c>
      <c r="Q74" s="28">
        <v>6</v>
      </c>
      <c r="R74" s="10">
        <f>VLOOKUP($H74,'ค่ากลางกลุ่ม '!$C$2:$Y$22,14,0)</f>
        <v>12.96</v>
      </c>
      <c r="S74" s="13"/>
      <c r="T74" s="10">
        <f>VLOOKUP($H74,'ค่ากลางกลุ่ม '!$C$2:$Y$22,15,0)</f>
        <v>10.95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9.8800000000000008</v>
      </c>
      <c r="AB74" s="7">
        <v>16.11</v>
      </c>
      <c r="AC74" s="9">
        <v>333.5</v>
      </c>
      <c r="AD74" s="9">
        <v>21</v>
      </c>
      <c r="AE74" s="9">
        <v>53.48</v>
      </c>
      <c r="AF74" s="9">
        <v>75.099999999999994</v>
      </c>
      <c r="AG74" s="9">
        <v>87.09</v>
      </c>
      <c r="AH74" s="10" t="str">
        <f t="shared" si="13"/>
        <v>0</v>
      </c>
      <c r="AI74" s="13"/>
      <c r="AJ74" s="10" t="str">
        <f t="shared" si="14"/>
        <v>1</v>
      </c>
      <c r="AK74" s="13"/>
      <c r="AL74" s="97">
        <f t="shared" si="15"/>
        <v>0</v>
      </c>
      <c r="AM74" s="20" t="str">
        <f t="shared" si="16"/>
        <v>1</v>
      </c>
      <c r="AN74" s="20" t="str">
        <f t="shared" si="17"/>
        <v>1</v>
      </c>
      <c r="AO74" s="20" t="str">
        <f t="shared" si="18"/>
        <v>1</v>
      </c>
      <c r="AP74" s="20" t="str">
        <f t="shared" si="19"/>
        <v>0</v>
      </c>
      <c r="AQ74" s="24">
        <f t="shared" si="20"/>
        <v>4</v>
      </c>
      <c r="AR74" s="26"/>
      <c r="AS74" s="25" t="str">
        <f t="shared" si="21"/>
        <v>B-</v>
      </c>
      <c r="AT74" s="27"/>
      <c r="AU74" s="25" t="str">
        <f t="shared" si="22"/>
        <v>1 B-</v>
      </c>
      <c r="AV74" s="27"/>
      <c r="AW74" s="21" t="str">
        <f t="shared" si="12"/>
        <v>ไม่ผ่าน</v>
      </c>
      <c r="AX74" s="21"/>
    </row>
    <row r="75" spans="1:50" s="22" customFormat="1" ht="27.75" x14ac:dyDescent="0.6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0.88</v>
      </c>
      <c r="J75" s="19">
        <v>0.69</v>
      </c>
      <c r="K75" s="19">
        <v>0.24</v>
      </c>
      <c r="L75" s="19">
        <v>-16871632.32</v>
      </c>
      <c r="M75" s="19">
        <v>-7965810.5300000003</v>
      </c>
      <c r="N75" s="34">
        <v>7</v>
      </c>
      <c r="O75" s="18">
        <v>14193475.09</v>
      </c>
      <c r="P75" s="19">
        <v>-105219820.03</v>
      </c>
      <c r="Q75" s="28">
        <v>14</v>
      </c>
      <c r="R75" s="10">
        <f>VLOOKUP($H75,'ค่ากลางกลุ่ม '!$C$2:$Y$22,14,0)</f>
        <v>11.61</v>
      </c>
      <c r="S75" s="13"/>
      <c r="T75" s="10">
        <f>VLOOKUP($H75,'ค่ากลางกลุ่ม '!$C$2:$Y$22,15,0)</f>
        <v>4.7300000000000004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4.01</v>
      </c>
      <c r="AB75" s="7">
        <v>-1.28</v>
      </c>
      <c r="AC75" s="9">
        <v>241.47</v>
      </c>
      <c r="AD75" s="9">
        <v>44.53</v>
      </c>
      <c r="AE75" s="9">
        <v>89.44</v>
      </c>
      <c r="AF75" s="9">
        <v>65.59</v>
      </c>
      <c r="AG75" s="9">
        <v>58.97</v>
      </c>
      <c r="AH75" s="10" t="str">
        <f t="shared" si="13"/>
        <v>0</v>
      </c>
      <c r="AI75" s="13"/>
      <c r="AJ75" s="10" t="str">
        <f t="shared" si="14"/>
        <v>0</v>
      </c>
      <c r="AK75" s="13"/>
      <c r="AL75" s="97">
        <f t="shared" si="15"/>
        <v>0</v>
      </c>
      <c r="AM75" s="20" t="str">
        <f t="shared" si="16"/>
        <v>1</v>
      </c>
      <c r="AN75" s="20" t="str">
        <f t="shared" si="17"/>
        <v>0</v>
      </c>
      <c r="AO75" s="20" t="str">
        <f t="shared" si="18"/>
        <v>1</v>
      </c>
      <c r="AP75" s="20" t="str">
        <f t="shared" si="19"/>
        <v>1</v>
      </c>
      <c r="AQ75" s="24">
        <f t="shared" si="20"/>
        <v>3</v>
      </c>
      <c r="AR75" s="26"/>
      <c r="AS75" s="25" t="str">
        <f t="shared" si="21"/>
        <v>C</v>
      </c>
      <c r="AT75" s="27"/>
      <c r="AU75" s="25" t="str">
        <f t="shared" si="22"/>
        <v>7 C</v>
      </c>
      <c r="AV75" s="27"/>
      <c r="AW75" s="21" t="str">
        <f t="shared" si="12"/>
        <v>ไม่ผ่าน</v>
      </c>
      <c r="AX75" s="21"/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1.87</v>
      </c>
      <c r="J76" s="19">
        <v>1.6</v>
      </c>
      <c r="K76" s="19">
        <v>1.25</v>
      </c>
      <c r="L76" s="19">
        <v>4401273.5199999996</v>
      </c>
      <c r="M76" s="19">
        <v>7404842.5999999996</v>
      </c>
      <c r="N76" s="23">
        <v>0</v>
      </c>
      <c r="O76" s="18">
        <v>6518980.6399999997</v>
      </c>
      <c r="P76" s="19">
        <v>1248647.32</v>
      </c>
      <c r="Q76" s="28">
        <v>2</v>
      </c>
      <c r="R76" s="10">
        <f>VLOOKUP($H76,'ค่ากลางกลุ่ม '!$C$2:$Y$22,14,0)</f>
        <v>15.13</v>
      </c>
      <c r="S76" s="13"/>
      <c r="T76" s="10">
        <f>VLOOKUP($H76,'ค่ากลางกลุ่ม '!$C$2:$Y$22,15,0)</f>
        <v>8.02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27.07</v>
      </c>
      <c r="AB76" s="7">
        <v>19.920000000000002</v>
      </c>
      <c r="AC76" s="9">
        <v>1061.3699999999999</v>
      </c>
      <c r="AD76" s="9">
        <v>108.04</v>
      </c>
      <c r="AE76" s="9">
        <v>38.200000000000003</v>
      </c>
      <c r="AF76" s="9">
        <v>76.7</v>
      </c>
      <c r="AG76" s="9">
        <v>105.94</v>
      </c>
      <c r="AH76" s="10" t="str">
        <f t="shared" si="13"/>
        <v>1</v>
      </c>
      <c r="AI76" s="13"/>
      <c r="AJ76" s="10" t="str">
        <f t="shared" si="14"/>
        <v>1</v>
      </c>
      <c r="AK76" s="13"/>
      <c r="AL76" s="97">
        <f t="shared" si="15"/>
        <v>0</v>
      </c>
      <c r="AM76" s="20" t="str">
        <f t="shared" si="16"/>
        <v>0</v>
      </c>
      <c r="AN76" s="20" t="str">
        <f t="shared" si="17"/>
        <v>1</v>
      </c>
      <c r="AO76" s="20" t="str">
        <f t="shared" si="18"/>
        <v>1</v>
      </c>
      <c r="AP76" s="20" t="str">
        <f t="shared" si="19"/>
        <v>0</v>
      </c>
      <c r="AQ76" s="24">
        <f t="shared" si="20"/>
        <v>4</v>
      </c>
      <c r="AR76" s="26"/>
      <c r="AS76" s="25" t="str">
        <f t="shared" si="21"/>
        <v>B-</v>
      </c>
      <c r="AT76" s="27"/>
      <c r="AU76" s="25" t="str">
        <f t="shared" si="22"/>
        <v>0 B-</v>
      </c>
      <c r="AV76" s="27"/>
      <c r="AW76" s="21" t="str">
        <f t="shared" si="12"/>
        <v>ไม่ผ่าน</v>
      </c>
      <c r="AX76" s="21"/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1.92</v>
      </c>
      <c r="J77" s="19">
        <v>1.71</v>
      </c>
      <c r="K77" s="19">
        <v>1.29</v>
      </c>
      <c r="L77" s="19">
        <v>13778743.029999999</v>
      </c>
      <c r="M77" s="19">
        <v>2895879.42</v>
      </c>
      <c r="N77" s="23">
        <v>0</v>
      </c>
      <c r="O77" s="18">
        <v>2716640.36</v>
      </c>
      <c r="P77" s="19">
        <v>4290185.93</v>
      </c>
      <c r="Q77" s="28">
        <v>6</v>
      </c>
      <c r="R77" s="10">
        <f>VLOOKUP($H77,'ค่ากลางกลุ่ม '!$C$2:$Y$22,14,0)</f>
        <v>12.96</v>
      </c>
      <c r="S77" s="13"/>
      <c r="T77" s="10">
        <f>VLOOKUP($H77,'ค่ากลางกลุ่ม '!$C$2:$Y$22,15,0)</f>
        <v>10.95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3.49</v>
      </c>
      <c r="AB77" s="7">
        <v>4.08</v>
      </c>
      <c r="AC77" s="9">
        <v>162.04</v>
      </c>
      <c r="AD77" s="9">
        <v>30.13</v>
      </c>
      <c r="AE77" s="9">
        <v>60.33</v>
      </c>
      <c r="AF77" s="9">
        <v>77.63</v>
      </c>
      <c r="AG77" s="9">
        <v>60.64</v>
      </c>
      <c r="AH77" s="10" t="str">
        <f t="shared" si="13"/>
        <v>0</v>
      </c>
      <c r="AI77" s="13"/>
      <c r="AJ77" s="10" t="str">
        <f t="shared" si="14"/>
        <v>0</v>
      </c>
      <c r="AK77" s="13"/>
      <c r="AL77" s="97">
        <f t="shared" si="15"/>
        <v>0</v>
      </c>
      <c r="AM77" s="20" t="str">
        <f t="shared" si="16"/>
        <v>1</v>
      </c>
      <c r="AN77" s="20" t="str">
        <f t="shared" si="17"/>
        <v>0</v>
      </c>
      <c r="AO77" s="20" t="str">
        <f t="shared" si="18"/>
        <v>1</v>
      </c>
      <c r="AP77" s="20" t="str">
        <f t="shared" si="19"/>
        <v>0</v>
      </c>
      <c r="AQ77" s="24">
        <f t="shared" si="20"/>
        <v>2</v>
      </c>
      <c r="AR77" s="26"/>
      <c r="AS77" s="25" t="str">
        <f t="shared" si="21"/>
        <v>C-</v>
      </c>
      <c r="AT77" s="27"/>
      <c r="AU77" s="25" t="str">
        <f t="shared" si="22"/>
        <v>0 C-</v>
      </c>
      <c r="AV77" s="27"/>
      <c r="AW77" s="21" t="str">
        <f t="shared" si="12"/>
        <v>ไม่ผ่าน</v>
      </c>
      <c r="AX77" s="21"/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1.08</v>
      </c>
      <c r="J78" s="19">
        <v>0.89</v>
      </c>
      <c r="K78" s="19">
        <v>0.63</v>
      </c>
      <c r="L78" s="19">
        <v>5468297.9199999999</v>
      </c>
      <c r="M78" s="19">
        <v>15466012.52</v>
      </c>
      <c r="N78" s="23">
        <v>3</v>
      </c>
      <c r="O78" s="18">
        <v>16856940.699999999</v>
      </c>
      <c r="P78" s="19">
        <v>-26164831.960000001</v>
      </c>
      <c r="Q78" s="28">
        <v>12</v>
      </c>
      <c r="R78" s="10">
        <f>VLOOKUP($H78,'ค่ากลางกลุ่ม '!$C$2:$Y$22,14,0)</f>
        <v>11.82</v>
      </c>
      <c r="S78" s="13"/>
      <c r="T78" s="10">
        <f>VLOOKUP($H78,'ค่ากลางกลุ่ม '!$C$2:$Y$22,15,0)</f>
        <v>6.04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8.5</v>
      </c>
      <c r="AB78" s="7">
        <v>6.21</v>
      </c>
      <c r="AC78" s="9">
        <v>237.57</v>
      </c>
      <c r="AD78" s="9">
        <v>41.29</v>
      </c>
      <c r="AE78" s="9">
        <v>46.43</v>
      </c>
      <c r="AF78" s="9">
        <v>76.180000000000007</v>
      </c>
      <c r="AG78" s="9">
        <v>64.69</v>
      </c>
      <c r="AH78" s="10" t="str">
        <f t="shared" si="13"/>
        <v>0</v>
      </c>
      <c r="AI78" s="13"/>
      <c r="AJ78" s="10" t="str">
        <f t="shared" si="14"/>
        <v>1</v>
      </c>
      <c r="AK78" s="13"/>
      <c r="AL78" s="97">
        <f t="shared" si="15"/>
        <v>0</v>
      </c>
      <c r="AM78" s="20" t="str">
        <f t="shared" si="16"/>
        <v>1</v>
      </c>
      <c r="AN78" s="20" t="str">
        <f t="shared" si="17"/>
        <v>1</v>
      </c>
      <c r="AO78" s="20" t="str">
        <f t="shared" si="18"/>
        <v>1</v>
      </c>
      <c r="AP78" s="20" t="str">
        <f t="shared" si="19"/>
        <v>0</v>
      </c>
      <c r="AQ78" s="24">
        <f t="shared" si="20"/>
        <v>4</v>
      </c>
      <c r="AR78" s="26"/>
      <c r="AS78" s="25" t="str">
        <f t="shared" si="21"/>
        <v>B-</v>
      </c>
      <c r="AT78" s="27"/>
      <c r="AU78" s="25" t="str">
        <f t="shared" si="22"/>
        <v>3 B-</v>
      </c>
      <c r="AV78" s="27"/>
      <c r="AW78" s="21" t="str">
        <f t="shared" si="12"/>
        <v>ไม่ผ่าน</v>
      </c>
      <c r="AX78" s="21"/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1.75</v>
      </c>
      <c r="J79" s="19">
        <v>1.45</v>
      </c>
      <c r="K79" s="19">
        <v>1.04</v>
      </c>
      <c r="L79" s="19">
        <v>9239510.4499999993</v>
      </c>
      <c r="M79" s="19">
        <v>6382988.4900000002</v>
      </c>
      <c r="N79" s="23">
        <v>0</v>
      </c>
      <c r="O79" s="18">
        <v>8787668.1999999993</v>
      </c>
      <c r="P79" s="19">
        <v>535710.43999999994</v>
      </c>
      <c r="Q79" s="28">
        <v>5</v>
      </c>
      <c r="R79" s="10">
        <f>VLOOKUP($H79,'ค่ากลางกลุ่ม '!$C$2:$Y$22,14,0)</f>
        <v>11.96</v>
      </c>
      <c r="S79" s="13"/>
      <c r="T79" s="10">
        <f>VLOOKUP($H79,'ค่ากลางกลุ่ม '!$C$2:$Y$22,15,0)</f>
        <v>10.48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14.49</v>
      </c>
      <c r="AB79" s="7">
        <v>13.44</v>
      </c>
      <c r="AC79" s="9">
        <v>151.54</v>
      </c>
      <c r="AD79" s="9">
        <v>17.489999999999998</v>
      </c>
      <c r="AE79" s="9">
        <v>80.19</v>
      </c>
      <c r="AF79" s="9">
        <v>54.78</v>
      </c>
      <c r="AG79" s="9">
        <v>68.14</v>
      </c>
      <c r="AH79" s="10" t="str">
        <f t="shared" si="13"/>
        <v>1</v>
      </c>
      <c r="AI79" s="13"/>
      <c r="AJ79" s="10" t="str">
        <f t="shared" si="14"/>
        <v>1</v>
      </c>
      <c r="AK79" s="13"/>
      <c r="AL79" s="97">
        <f t="shared" si="15"/>
        <v>0</v>
      </c>
      <c r="AM79" s="20" t="str">
        <f t="shared" si="16"/>
        <v>1</v>
      </c>
      <c r="AN79" s="20" t="str">
        <f t="shared" si="17"/>
        <v>0</v>
      </c>
      <c r="AO79" s="20" t="str">
        <f t="shared" si="18"/>
        <v>1</v>
      </c>
      <c r="AP79" s="20" t="str">
        <f t="shared" si="19"/>
        <v>0</v>
      </c>
      <c r="AQ79" s="24">
        <f t="shared" si="20"/>
        <v>4</v>
      </c>
      <c r="AR79" s="26"/>
      <c r="AS79" s="25" t="str">
        <f t="shared" si="21"/>
        <v>B-</v>
      </c>
      <c r="AT79" s="27"/>
      <c r="AU79" s="25" t="str">
        <f t="shared" si="22"/>
        <v>0 B-</v>
      </c>
      <c r="AV79" s="27"/>
      <c r="AW79" s="21" t="str">
        <f t="shared" si="12"/>
        <v>ไม่ผ่าน</v>
      </c>
      <c r="AX79" s="21"/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1.45</v>
      </c>
      <c r="J80" s="19">
        <v>1.21</v>
      </c>
      <c r="K80" s="19">
        <v>0.99</v>
      </c>
      <c r="L80" s="19">
        <v>8082456.1500000004</v>
      </c>
      <c r="M80" s="19">
        <v>9701438.0999999996</v>
      </c>
      <c r="N80" s="23">
        <v>1</v>
      </c>
      <c r="O80" s="18">
        <v>12016069.41</v>
      </c>
      <c r="P80" s="19">
        <v>-178043.36</v>
      </c>
      <c r="Q80" s="28">
        <v>6</v>
      </c>
      <c r="R80" s="10">
        <f>VLOOKUP($H80,'ค่ากลางกลุ่ม '!$C$2:$Y$22,14,0)</f>
        <v>12.96</v>
      </c>
      <c r="S80" s="13"/>
      <c r="T80" s="10">
        <f>VLOOKUP($H80,'ค่ากลางกลุ่ม '!$C$2:$Y$22,15,0)</f>
        <v>10.95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18.22</v>
      </c>
      <c r="AB80" s="7">
        <v>15.75</v>
      </c>
      <c r="AC80" s="9">
        <v>268.45999999999998</v>
      </c>
      <c r="AD80" s="9">
        <v>29.12</v>
      </c>
      <c r="AE80" s="9">
        <v>52.39</v>
      </c>
      <c r="AF80" s="9">
        <v>67.48</v>
      </c>
      <c r="AG80" s="9">
        <v>67.81</v>
      </c>
      <c r="AH80" s="10" t="str">
        <f t="shared" si="13"/>
        <v>1</v>
      </c>
      <c r="AI80" s="13"/>
      <c r="AJ80" s="10" t="str">
        <f t="shared" si="14"/>
        <v>1</v>
      </c>
      <c r="AK80" s="13"/>
      <c r="AL80" s="97">
        <f t="shared" si="15"/>
        <v>0</v>
      </c>
      <c r="AM80" s="20" t="str">
        <f t="shared" si="16"/>
        <v>1</v>
      </c>
      <c r="AN80" s="20" t="str">
        <f t="shared" si="17"/>
        <v>1</v>
      </c>
      <c r="AO80" s="20" t="str">
        <f t="shared" si="18"/>
        <v>1</v>
      </c>
      <c r="AP80" s="20" t="str">
        <f t="shared" si="19"/>
        <v>0</v>
      </c>
      <c r="AQ80" s="24">
        <f t="shared" si="20"/>
        <v>5</v>
      </c>
      <c r="AR80" s="26"/>
      <c r="AS80" s="25" t="str">
        <f t="shared" si="21"/>
        <v>B</v>
      </c>
      <c r="AT80" s="27"/>
      <c r="AU80" s="25" t="str">
        <f t="shared" si="22"/>
        <v>1 B</v>
      </c>
      <c r="AV80" s="27"/>
      <c r="AW80" s="21" t="str">
        <f t="shared" si="12"/>
        <v>ผ่าน</v>
      </c>
      <c r="AX80" s="21"/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2.82</v>
      </c>
      <c r="J81" s="19">
        <v>2.48</v>
      </c>
      <c r="K81" s="19">
        <v>2.1800000000000002</v>
      </c>
      <c r="L81" s="19">
        <v>23907037.329999998</v>
      </c>
      <c r="M81" s="19">
        <v>15041263.08</v>
      </c>
      <c r="N81" s="23">
        <v>0</v>
      </c>
      <c r="O81" s="18">
        <v>12210654.83</v>
      </c>
      <c r="P81" s="19">
        <v>15505941.619999999</v>
      </c>
      <c r="Q81" s="28">
        <v>6</v>
      </c>
      <c r="R81" s="10">
        <f>VLOOKUP($H81,'ค่ากลางกลุ่ม '!$C$2:$Y$22,14,0)</f>
        <v>12.96</v>
      </c>
      <c r="S81" s="13"/>
      <c r="T81" s="10">
        <f>VLOOKUP($H81,'ค่ากลางกลุ่ม '!$C$2:$Y$22,15,0)</f>
        <v>10.95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15.48</v>
      </c>
      <c r="AB81" s="7">
        <v>24.22</v>
      </c>
      <c r="AC81" s="9">
        <v>88.51</v>
      </c>
      <c r="AD81" s="9">
        <v>15.93</v>
      </c>
      <c r="AE81" s="9">
        <v>49.77</v>
      </c>
      <c r="AF81" s="9">
        <v>89.16</v>
      </c>
      <c r="AG81" s="9">
        <v>69.739999999999995</v>
      </c>
      <c r="AH81" s="10" t="str">
        <f t="shared" si="13"/>
        <v>1</v>
      </c>
      <c r="AI81" s="13"/>
      <c r="AJ81" s="10" t="str">
        <f t="shared" si="14"/>
        <v>1</v>
      </c>
      <c r="AK81" s="13"/>
      <c r="AL81" s="97">
        <f t="shared" si="15"/>
        <v>1</v>
      </c>
      <c r="AM81" s="20" t="str">
        <f t="shared" si="16"/>
        <v>1</v>
      </c>
      <c r="AN81" s="20" t="str">
        <f t="shared" si="17"/>
        <v>1</v>
      </c>
      <c r="AO81" s="20" t="str">
        <f t="shared" si="18"/>
        <v>1</v>
      </c>
      <c r="AP81" s="20" t="str">
        <f t="shared" si="19"/>
        <v>0</v>
      </c>
      <c r="AQ81" s="24">
        <f t="shared" si="20"/>
        <v>6</v>
      </c>
      <c r="AR81" s="26"/>
      <c r="AS81" s="25" t="str">
        <f t="shared" si="21"/>
        <v>A-</v>
      </c>
      <c r="AT81" s="27"/>
      <c r="AU81" s="25" t="str">
        <f t="shared" si="22"/>
        <v>0 A-</v>
      </c>
      <c r="AV81" s="27"/>
      <c r="AW81" s="21" t="str">
        <f t="shared" si="12"/>
        <v>ผ่าน</v>
      </c>
      <c r="AX81" s="21"/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1.71</v>
      </c>
      <c r="J82" s="19">
        <v>1.41</v>
      </c>
      <c r="K82" s="19">
        <v>0.93</v>
      </c>
      <c r="L82" s="19">
        <v>21809180.52</v>
      </c>
      <c r="M82" s="19">
        <v>18609248.68</v>
      </c>
      <c r="N82" s="23">
        <v>0</v>
      </c>
      <c r="O82" s="18">
        <v>20481306.609999999</v>
      </c>
      <c r="P82" s="19">
        <v>-2150832.9300000002</v>
      </c>
      <c r="Q82" s="28">
        <v>6</v>
      </c>
      <c r="R82" s="10">
        <f>VLOOKUP($H82,'ค่ากลางกลุ่ม '!$C$2:$Y$22,14,0)</f>
        <v>12.96</v>
      </c>
      <c r="S82" s="13"/>
      <c r="T82" s="10">
        <f>VLOOKUP($H82,'ค่ากลางกลุ่ม '!$C$2:$Y$22,15,0)</f>
        <v>10.95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19.45</v>
      </c>
      <c r="AB82" s="7">
        <v>19.02</v>
      </c>
      <c r="AC82" s="9">
        <v>370.32</v>
      </c>
      <c r="AD82" s="9">
        <v>53.76</v>
      </c>
      <c r="AE82" s="9">
        <v>82.31</v>
      </c>
      <c r="AF82" s="9">
        <v>108.63</v>
      </c>
      <c r="AG82" s="9">
        <v>93.72</v>
      </c>
      <c r="AH82" s="10" t="str">
        <f t="shared" si="13"/>
        <v>1</v>
      </c>
      <c r="AI82" s="13"/>
      <c r="AJ82" s="10" t="str">
        <f t="shared" si="14"/>
        <v>1</v>
      </c>
      <c r="AK82" s="13"/>
      <c r="AL82" s="97">
        <f t="shared" si="15"/>
        <v>0</v>
      </c>
      <c r="AM82" s="20" t="str">
        <f t="shared" si="16"/>
        <v>1</v>
      </c>
      <c r="AN82" s="20" t="str">
        <f t="shared" si="17"/>
        <v>0</v>
      </c>
      <c r="AO82" s="20" t="str">
        <f t="shared" si="18"/>
        <v>0</v>
      </c>
      <c r="AP82" s="20" t="str">
        <f t="shared" si="19"/>
        <v>0</v>
      </c>
      <c r="AQ82" s="24">
        <f t="shared" si="20"/>
        <v>3</v>
      </c>
      <c r="AR82" s="26"/>
      <c r="AS82" s="25" t="str">
        <f t="shared" si="21"/>
        <v>C</v>
      </c>
      <c r="AT82" s="27"/>
      <c r="AU82" s="25" t="str">
        <f t="shared" si="22"/>
        <v>0 C</v>
      </c>
      <c r="AV82" s="27"/>
      <c r="AW82" s="21" t="str">
        <f t="shared" si="12"/>
        <v>ไม่ผ่าน</v>
      </c>
      <c r="AX82" s="21"/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1.44</v>
      </c>
      <c r="J83" s="19">
        <v>1.1599999999999999</v>
      </c>
      <c r="K83" s="19">
        <v>0.83</v>
      </c>
      <c r="L83" s="19">
        <v>23721031.629999999</v>
      </c>
      <c r="M83" s="19">
        <v>28434708.16</v>
      </c>
      <c r="N83" s="23">
        <v>1</v>
      </c>
      <c r="O83" s="18">
        <v>7514254.2699999996</v>
      </c>
      <c r="P83" s="19">
        <v>-8989090.5399999991</v>
      </c>
      <c r="Q83" s="28">
        <v>13</v>
      </c>
      <c r="R83" s="10">
        <f>VLOOKUP($H83,'ค่ากลางกลุ่ม '!$C$2:$Y$22,14,0)</f>
        <v>11.05</v>
      </c>
      <c r="S83" s="13"/>
      <c r="T83" s="10">
        <f>VLOOKUP($H83,'ค่ากลางกลุ่ม '!$C$2:$Y$22,15,0)</f>
        <v>5.58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3.97</v>
      </c>
      <c r="AB83" s="7">
        <v>10.15</v>
      </c>
      <c r="AC83" s="9">
        <v>137.41999999999999</v>
      </c>
      <c r="AD83" s="9">
        <v>33.94</v>
      </c>
      <c r="AE83" s="9">
        <v>41.02</v>
      </c>
      <c r="AF83" s="9">
        <v>76.739999999999995</v>
      </c>
      <c r="AG83" s="9">
        <v>70.11</v>
      </c>
      <c r="AH83" s="10" t="str">
        <f t="shared" si="13"/>
        <v>0</v>
      </c>
      <c r="AI83" s="13"/>
      <c r="AJ83" s="10" t="str">
        <f t="shared" si="14"/>
        <v>1</v>
      </c>
      <c r="AK83" s="13"/>
      <c r="AL83" s="97">
        <f t="shared" si="15"/>
        <v>0</v>
      </c>
      <c r="AM83" s="20" t="str">
        <f t="shared" si="16"/>
        <v>1</v>
      </c>
      <c r="AN83" s="20" t="str">
        <f t="shared" si="17"/>
        <v>1</v>
      </c>
      <c r="AO83" s="20" t="str">
        <f t="shared" si="18"/>
        <v>1</v>
      </c>
      <c r="AP83" s="20" t="str">
        <f t="shared" si="19"/>
        <v>0</v>
      </c>
      <c r="AQ83" s="24">
        <f t="shared" si="20"/>
        <v>4</v>
      </c>
      <c r="AR83" s="26"/>
      <c r="AS83" s="25" t="str">
        <f t="shared" si="21"/>
        <v>B-</v>
      </c>
      <c r="AT83" s="27"/>
      <c r="AU83" s="25" t="str">
        <f t="shared" si="22"/>
        <v>1 B-</v>
      </c>
      <c r="AV83" s="27"/>
      <c r="AW83" s="21" t="str">
        <f t="shared" si="12"/>
        <v>ไม่ผ่าน</v>
      </c>
      <c r="AX83" s="21"/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2.11</v>
      </c>
      <c r="J84" s="19">
        <v>1.89</v>
      </c>
      <c r="K84" s="19">
        <v>1.6</v>
      </c>
      <c r="L84" s="19">
        <v>34227886.799999997</v>
      </c>
      <c r="M84" s="19">
        <v>15498251.109999999</v>
      </c>
      <c r="N84" s="23">
        <v>0</v>
      </c>
      <c r="O84" s="18">
        <v>15671590.630000001</v>
      </c>
      <c r="P84" s="19">
        <v>18608079.780000001</v>
      </c>
      <c r="Q84" s="28">
        <v>9</v>
      </c>
      <c r="R84" s="10">
        <f>VLOOKUP($H84,'ค่ากลางกลุ่ม '!$C$2:$Y$22,14,0)</f>
        <v>10.68</v>
      </c>
      <c r="S84" s="13"/>
      <c r="T84" s="10">
        <f>VLOOKUP($H84,'ค่ากลางกลุ่ม '!$C$2:$Y$22,15,0)</f>
        <v>7.88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14.89</v>
      </c>
      <c r="AB84" s="7">
        <v>14.33</v>
      </c>
      <c r="AC84" s="9">
        <v>231.47</v>
      </c>
      <c r="AD84" s="9">
        <v>38.78</v>
      </c>
      <c r="AE84" s="9">
        <v>44.3</v>
      </c>
      <c r="AF84" s="9">
        <v>84.82</v>
      </c>
      <c r="AG84" s="9">
        <v>79.040000000000006</v>
      </c>
      <c r="AH84" s="10" t="str">
        <f t="shared" si="13"/>
        <v>1</v>
      </c>
      <c r="AI84" s="13"/>
      <c r="AJ84" s="10" t="str">
        <f t="shared" si="14"/>
        <v>1</v>
      </c>
      <c r="AK84" s="13"/>
      <c r="AL84" s="97">
        <f t="shared" si="15"/>
        <v>0</v>
      </c>
      <c r="AM84" s="20" t="str">
        <f t="shared" si="16"/>
        <v>1</v>
      </c>
      <c r="AN84" s="20" t="str">
        <f t="shared" si="17"/>
        <v>1</v>
      </c>
      <c r="AO84" s="20" t="str">
        <f t="shared" si="18"/>
        <v>1</v>
      </c>
      <c r="AP84" s="20" t="str">
        <f t="shared" si="19"/>
        <v>0</v>
      </c>
      <c r="AQ84" s="24">
        <f t="shared" si="20"/>
        <v>5</v>
      </c>
      <c r="AR84" s="26"/>
      <c r="AS84" s="25" t="str">
        <f t="shared" si="21"/>
        <v>B</v>
      </c>
      <c r="AT84" s="27"/>
      <c r="AU84" s="25" t="str">
        <f t="shared" si="22"/>
        <v>0 B</v>
      </c>
      <c r="AV84" s="27"/>
      <c r="AW84" s="21" t="str">
        <f t="shared" si="12"/>
        <v>ผ่าน</v>
      </c>
      <c r="AX84" s="21"/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3.58</v>
      </c>
      <c r="J85" s="19">
        <v>3.08</v>
      </c>
      <c r="K85" s="19">
        <v>2.5099999999999998</v>
      </c>
      <c r="L85" s="19">
        <v>59850982.939999998</v>
      </c>
      <c r="M85" s="19">
        <v>54228904.649999999</v>
      </c>
      <c r="N85" s="23">
        <v>0</v>
      </c>
      <c r="O85" s="18">
        <v>22125831.239999998</v>
      </c>
      <c r="P85" s="19">
        <v>34996921.359999999</v>
      </c>
      <c r="Q85" s="28">
        <v>10</v>
      </c>
      <c r="R85" s="10">
        <f>VLOOKUP($H85,'ค่ากลางกลุ่ม '!$C$2:$Y$22,14,0)</f>
        <v>10.94</v>
      </c>
      <c r="S85" s="13"/>
      <c r="T85" s="10">
        <f>VLOOKUP($H85,'ค่ากลางกลุ่ม '!$C$2:$Y$22,15,0)</f>
        <v>9.09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12.93</v>
      </c>
      <c r="AB85" s="7">
        <v>22.17</v>
      </c>
      <c r="AC85" s="9">
        <v>91.31</v>
      </c>
      <c r="AD85" s="9">
        <v>32.18</v>
      </c>
      <c r="AE85" s="9">
        <v>46.77</v>
      </c>
      <c r="AF85" s="9">
        <v>76.88</v>
      </c>
      <c r="AG85" s="9">
        <v>84.14</v>
      </c>
      <c r="AH85" s="10" t="str">
        <f t="shared" si="13"/>
        <v>1</v>
      </c>
      <c r="AI85" s="13"/>
      <c r="AJ85" s="10" t="str">
        <f t="shared" si="14"/>
        <v>1</v>
      </c>
      <c r="AK85" s="13"/>
      <c r="AL85" s="97">
        <f t="shared" si="15"/>
        <v>0</v>
      </c>
      <c r="AM85" s="20" t="str">
        <f t="shared" si="16"/>
        <v>1</v>
      </c>
      <c r="AN85" s="20" t="str">
        <f t="shared" si="17"/>
        <v>1</v>
      </c>
      <c r="AO85" s="20" t="str">
        <f t="shared" si="18"/>
        <v>1</v>
      </c>
      <c r="AP85" s="20" t="str">
        <f t="shared" si="19"/>
        <v>0</v>
      </c>
      <c r="AQ85" s="24">
        <f t="shared" si="20"/>
        <v>5</v>
      </c>
      <c r="AR85" s="26"/>
      <c r="AS85" s="25" t="str">
        <f t="shared" si="21"/>
        <v>B</v>
      </c>
      <c r="AT85" s="27"/>
      <c r="AU85" s="25" t="str">
        <f t="shared" si="22"/>
        <v>0 B</v>
      </c>
      <c r="AV85" s="27"/>
      <c r="AW85" s="21" t="str">
        <f t="shared" si="12"/>
        <v>ผ่าน</v>
      </c>
      <c r="AX85" s="21"/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1.76</v>
      </c>
      <c r="J86" s="19">
        <v>1.57</v>
      </c>
      <c r="K86" s="19">
        <v>1.44</v>
      </c>
      <c r="L86" s="19">
        <v>12249067.92</v>
      </c>
      <c r="M86" s="19">
        <v>3945927.47</v>
      </c>
      <c r="N86" s="23">
        <v>0</v>
      </c>
      <c r="O86" s="18">
        <v>5963893.0999999996</v>
      </c>
      <c r="P86" s="19">
        <v>7216067.2699999996</v>
      </c>
      <c r="Q86" s="28">
        <v>5</v>
      </c>
      <c r="R86" s="10">
        <f>VLOOKUP($H86,'ค่ากลางกลุ่ม '!$C$2:$Y$22,14,0)</f>
        <v>11.96</v>
      </c>
      <c r="S86" s="13"/>
      <c r="T86" s="10">
        <f>VLOOKUP($H86,'ค่ากลางกลุ่ม '!$C$2:$Y$22,15,0)</f>
        <v>10.48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11.47</v>
      </c>
      <c r="AB86" s="7">
        <v>10.119999999999999</v>
      </c>
      <c r="AC86" s="9">
        <v>243.37</v>
      </c>
      <c r="AD86" s="9">
        <v>14.23</v>
      </c>
      <c r="AE86" s="9">
        <v>39.67</v>
      </c>
      <c r="AF86" s="9">
        <v>63.53</v>
      </c>
      <c r="AG86" s="9">
        <v>105.02</v>
      </c>
      <c r="AH86" s="10" t="str">
        <f t="shared" si="13"/>
        <v>0</v>
      </c>
      <c r="AI86" s="13"/>
      <c r="AJ86" s="10" t="str">
        <f t="shared" si="14"/>
        <v>0</v>
      </c>
      <c r="AK86" s="13"/>
      <c r="AL86" s="97">
        <f t="shared" si="15"/>
        <v>0</v>
      </c>
      <c r="AM86" s="20" t="str">
        <f t="shared" si="16"/>
        <v>1</v>
      </c>
      <c r="AN86" s="20" t="str">
        <f t="shared" si="17"/>
        <v>1</v>
      </c>
      <c r="AO86" s="20" t="str">
        <f t="shared" si="18"/>
        <v>1</v>
      </c>
      <c r="AP86" s="20" t="str">
        <f t="shared" si="19"/>
        <v>0</v>
      </c>
      <c r="AQ86" s="24">
        <f t="shared" si="20"/>
        <v>3</v>
      </c>
      <c r="AR86" s="26"/>
      <c r="AS86" s="25" t="str">
        <f t="shared" si="21"/>
        <v>C</v>
      </c>
      <c r="AT86" s="27"/>
      <c r="AU86" s="25" t="str">
        <f t="shared" si="22"/>
        <v>0 C</v>
      </c>
      <c r="AV86" s="27"/>
      <c r="AW86" s="21" t="str">
        <f t="shared" si="12"/>
        <v>ไม่ผ่าน</v>
      </c>
      <c r="AX86" s="21"/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1.57</v>
      </c>
      <c r="J87" s="19">
        <v>1.38</v>
      </c>
      <c r="K87" s="19">
        <v>1.19</v>
      </c>
      <c r="L87" s="19">
        <v>10836381.800000001</v>
      </c>
      <c r="M87" s="19">
        <v>4629946.45</v>
      </c>
      <c r="N87" s="23">
        <v>0</v>
      </c>
      <c r="O87" s="18">
        <v>3284224.32</v>
      </c>
      <c r="P87" s="19">
        <v>3590740.46</v>
      </c>
      <c r="Q87" s="28">
        <v>5</v>
      </c>
      <c r="R87" s="10">
        <f>VLOOKUP($H87,'ค่ากลางกลุ่ม '!$C$2:$Y$22,14,0)</f>
        <v>11.96</v>
      </c>
      <c r="S87" s="13"/>
      <c r="T87" s="10">
        <f>VLOOKUP($H87,'ค่ากลางกลุ่ม '!$C$2:$Y$22,15,0)</f>
        <v>10.48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6.24</v>
      </c>
      <c r="AB87" s="7">
        <v>9.34</v>
      </c>
      <c r="AC87" s="9">
        <v>446.72</v>
      </c>
      <c r="AD87" s="9">
        <v>25.09</v>
      </c>
      <c r="AE87" s="9">
        <v>52.26</v>
      </c>
      <c r="AF87" s="9">
        <v>59</v>
      </c>
      <c r="AG87" s="9">
        <v>101.31</v>
      </c>
      <c r="AH87" s="10" t="str">
        <f t="shared" si="13"/>
        <v>0</v>
      </c>
      <c r="AI87" s="13"/>
      <c r="AJ87" s="10" t="str">
        <f t="shared" si="14"/>
        <v>0</v>
      </c>
      <c r="AK87" s="13"/>
      <c r="AL87" s="97">
        <f t="shared" si="15"/>
        <v>0</v>
      </c>
      <c r="AM87" s="20" t="str">
        <f t="shared" si="16"/>
        <v>1</v>
      </c>
      <c r="AN87" s="20" t="str">
        <f t="shared" si="17"/>
        <v>1</v>
      </c>
      <c r="AO87" s="20" t="str">
        <f t="shared" si="18"/>
        <v>1</v>
      </c>
      <c r="AP87" s="20" t="str">
        <f t="shared" si="19"/>
        <v>0</v>
      </c>
      <c r="AQ87" s="24">
        <f t="shared" si="20"/>
        <v>3</v>
      </c>
      <c r="AR87" s="26"/>
      <c r="AS87" s="25" t="str">
        <f t="shared" si="21"/>
        <v>C</v>
      </c>
      <c r="AT87" s="27"/>
      <c r="AU87" s="25" t="str">
        <f t="shared" si="22"/>
        <v>0 C</v>
      </c>
      <c r="AV87" s="27"/>
      <c r="AW87" s="21" t="str">
        <f t="shared" si="12"/>
        <v>ไม่ผ่าน</v>
      </c>
      <c r="AX87" s="21"/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1.35</v>
      </c>
      <c r="J88" s="19">
        <v>1.21</v>
      </c>
      <c r="K88" s="19">
        <v>1.0900000000000001</v>
      </c>
      <c r="L88" s="19">
        <v>6882417</v>
      </c>
      <c r="M88" s="19">
        <v>6155606.0599999996</v>
      </c>
      <c r="N88" s="23">
        <v>1</v>
      </c>
      <c r="O88" s="18">
        <v>7952718.1399999997</v>
      </c>
      <c r="P88" s="19">
        <v>1682813.82</v>
      </c>
      <c r="Q88" s="28">
        <v>5</v>
      </c>
      <c r="R88" s="10">
        <f>VLOOKUP($H88,'ค่ากลางกลุ่ม '!$C$2:$Y$22,14,0)</f>
        <v>11.96</v>
      </c>
      <c r="S88" s="13"/>
      <c r="T88" s="10">
        <f>VLOOKUP($H88,'ค่ากลางกลุ่ม '!$C$2:$Y$22,15,0)</f>
        <v>10.48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15.93</v>
      </c>
      <c r="AB88" s="7">
        <v>11.28</v>
      </c>
      <c r="AC88" s="9">
        <v>357.77</v>
      </c>
      <c r="AD88" s="9">
        <v>21.85</v>
      </c>
      <c r="AE88" s="9">
        <v>93.94</v>
      </c>
      <c r="AF88" s="9">
        <v>78.63</v>
      </c>
      <c r="AG88" s="9">
        <v>82.4</v>
      </c>
      <c r="AH88" s="10" t="str">
        <f t="shared" si="13"/>
        <v>1</v>
      </c>
      <c r="AI88" s="13"/>
      <c r="AJ88" s="10" t="str">
        <f t="shared" si="14"/>
        <v>1</v>
      </c>
      <c r="AK88" s="13"/>
      <c r="AL88" s="97">
        <f t="shared" si="15"/>
        <v>0</v>
      </c>
      <c r="AM88" s="20" t="str">
        <f t="shared" si="16"/>
        <v>1</v>
      </c>
      <c r="AN88" s="20" t="str">
        <f t="shared" si="17"/>
        <v>0</v>
      </c>
      <c r="AO88" s="20" t="str">
        <f t="shared" si="18"/>
        <v>1</v>
      </c>
      <c r="AP88" s="20" t="str">
        <f t="shared" si="19"/>
        <v>0</v>
      </c>
      <c r="AQ88" s="24">
        <f t="shared" si="20"/>
        <v>4</v>
      </c>
      <c r="AR88" s="26"/>
      <c r="AS88" s="25" t="str">
        <f t="shared" si="21"/>
        <v>B-</v>
      </c>
      <c r="AT88" s="27"/>
      <c r="AU88" s="25" t="str">
        <f t="shared" si="22"/>
        <v>1 B-</v>
      </c>
      <c r="AV88" s="27"/>
      <c r="AW88" s="21" t="str">
        <f t="shared" si="12"/>
        <v>ไม่ผ่าน</v>
      </c>
      <c r="AX88" s="21"/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1.39</v>
      </c>
      <c r="J89" s="19">
        <v>1.1499999999999999</v>
      </c>
      <c r="K89" s="19">
        <v>0.88</v>
      </c>
      <c r="L89" s="19">
        <v>6338561.9500000002</v>
      </c>
      <c r="M89" s="19">
        <v>4126381.12</v>
      </c>
      <c r="N89" s="23">
        <v>1</v>
      </c>
      <c r="O89" s="18">
        <v>2496502.71</v>
      </c>
      <c r="P89" s="19">
        <v>-2001701.39</v>
      </c>
      <c r="Q89" s="28">
        <v>5</v>
      </c>
      <c r="R89" s="10">
        <f>VLOOKUP($H89,'ค่ากลางกลุ่ม '!$C$2:$Y$22,14,0)</f>
        <v>11.96</v>
      </c>
      <c r="S89" s="13"/>
      <c r="T89" s="10">
        <f>VLOOKUP($H89,'ค่ากลางกลุ่ม '!$C$2:$Y$22,15,0)</f>
        <v>10.48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4.95</v>
      </c>
      <c r="AB89" s="7">
        <v>11.75</v>
      </c>
      <c r="AC89" s="9">
        <v>195.04</v>
      </c>
      <c r="AD89" s="9">
        <v>34.1</v>
      </c>
      <c r="AE89" s="9">
        <v>82.27</v>
      </c>
      <c r="AF89" s="9">
        <v>68.37</v>
      </c>
      <c r="AG89" s="9">
        <v>100.6</v>
      </c>
      <c r="AH89" s="10" t="str">
        <f t="shared" si="13"/>
        <v>0</v>
      </c>
      <c r="AI89" s="13"/>
      <c r="AJ89" s="10" t="str">
        <f t="shared" si="14"/>
        <v>1</v>
      </c>
      <c r="AK89" s="13"/>
      <c r="AL89" s="97">
        <f t="shared" si="15"/>
        <v>0</v>
      </c>
      <c r="AM89" s="20" t="str">
        <f t="shared" si="16"/>
        <v>1</v>
      </c>
      <c r="AN89" s="20" t="str">
        <f t="shared" si="17"/>
        <v>0</v>
      </c>
      <c r="AO89" s="20" t="str">
        <f t="shared" si="18"/>
        <v>1</v>
      </c>
      <c r="AP89" s="20" t="str">
        <f t="shared" si="19"/>
        <v>0</v>
      </c>
      <c r="AQ89" s="24">
        <f t="shared" si="20"/>
        <v>3</v>
      </c>
      <c r="AR89" s="26"/>
      <c r="AS89" s="25" t="str">
        <f t="shared" si="21"/>
        <v>C</v>
      </c>
      <c r="AT89" s="27"/>
      <c r="AU89" s="25" t="str">
        <f t="shared" si="22"/>
        <v>1 C</v>
      </c>
      <c r="AV89" s="27"/>
      <c r="AW89" s="21" t="str">
        <f t="shared" si="12"/>
        <v>ไม่ผ่าน</v>
      </c>
      <c r="AX89" s="21"/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1.1000000000000001</v>
      </c>
      <c r="J90" s="19">
        <v>0.86</v>
      </c>
      <c r="K90" s="19">
        <v>0.54</v>
      </c>
      <c r="L90" s="19">
        <v>6222474.2300000004</v>
      </c>
      <c r="M90" s="19">
        <v>22003590.07</v>
      </c>
      <c r="N90" s="23">
        <v>3</v>
      </c>
      <c r="O90" s="18">
        <v>3581599.33</v>
      </c>
      <c r="P90" s="19">
        <v>-28169742.030000001</v>
      </c>
      <c r="Q90" s="28">
        <v>10</v>
      </c>
      <c r="R90" s="10">
        <f>VLOOKUP($H90,'ค่ากลางกลุ่ม '!$C$2:$Y$22,14,0)</f>
        <v>10.94</v>
      </c>
      <c r="S90" s="13"/>
      <c r="T90" s="10">
        <f>VLOOKUP($H90,'ค่ากลางกลุ่ม '!$C$2:$Y$22,15,0)</f>
        <v>9.09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1.55</v>
      </c>
      <c r="AB90" s="7">
        <v>9.3800000000000008</v>
      </c>
      <c r="AC90" s="9">
        <v>165.77</v>
      </c>
      <c r="AD90" s="9">
        <v>27.44</v>
      </c>
      <c r="AE90" s="9">
        <v>50.88</v>
      </c>
      <c r="AF90" s="9">
        <v>87.69</v>
      </c>
      <c r="AG90" s="9">
        <v>52.46</v>
      </c>
      <c r="AH90" s="10" t="str">
        <f t="shared" si="13"/>
        <v>0</v>
      </c>
      <c r="AI90" s="13"/>
      <c r="AJ90" s="10" t="str">
        <f t="shared" si="14"/>
        <v>1</v>
      </c>
      <c r="AK90" s="13"/>
      <c r="AL90" s="97">
        <f t="shared" si="15"/>
        <v>1</v>
      </c>
      <c r="AM90" s="20" t="str">
        <f t="shared" si="16"/>
        <v>1</v>
      </c>
      <c r="AN90" s="20" t="str">
        <f t="shared" si="17"/>
        <v>1</v>
      </c>
      <c r="AO90" s="20" t="str">
        <f t="shared" si="18"/>
        <v>1</v>
      </c>
      <c r="AP90" s="20" t="str">
        <f t="shared" si="19"/>
        <v>1</v>
      </c>
      <c r="AQ90" s="24">
        <f t="shared" si="20"/>
        <v>6</v>
      </c>
      <c r="AR90" s="26"/>
      <c r="AS90" s="25" t="str">
        <f t="shared" si="21"/>
        <v>A-</v>
      </c>
      <c r="AT90" s="27"/>
      <c r="AU90" s="25" t="str">
        <f t="shared" si="22"/>
        <v>3 A-</v>
      </c>
      <c r="AV90" s="27"/>
      <c r="AW90" s="21" t="str">
        <f t="shared" si="12"/>
        <v>ผ่าน</v>
      </c>
      <c r="AX90" s="21"/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1.66</v>
      </c>
      <c r="J91" s="19">
        <v>1.32</v>
      </c>
      <c r="K91" s="19">
        <v>0.94</v>
      </c>
      <c r="L91" s="19">
        <v>5094969.1500000004</v>
      </c>
      <c r="M91" s="19">
        <v>10727570.91</v>
      </c>
      <c r="N91" s="23">
        <v>0</v>
      </c>
      <c r="O91" s="18">
        <v>6385940.0199999996</v>
      </c>
      <c r="P91" s="19">
        <v>-451640.94</v>
      </c>
      <c r="Q91" s="28">
        <v>3</v>
      </c>
      <c r="R91" s="10">
        <f>VLOOKUP($H91,'ค่ากลางกลุ่ม '!$C$2:$Y$22,14,0)</f>
        <v>21.83</v>
      </c>
      <c r="S91" s="13"/>
      <c r="T91" s="10">
        <f>VLOOKUP($H91,'ค่ากลางกลุ่ม '!$C$2:$Y$22,15,0)</f>
        <v>10.56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16.68</v>
      </c>
      <c r="AB91" s="7">
        <v>14.71</v>
      </c>
      <c r="AC91" s="9">
        <v>167.09</v>
      </c>
      <c r="AD91" s="9">
        <v>28.03</v>
      </c>
      <c r="AE91" s="9">
        <v>167.51</v>
      </c>
      <c r="AF91" s="9">
        <v>72.47</v>
      </c>
      <c r="AG91" s="9">
        <v>105.18</v>
      </c>
      <c r="AH91" s="10" t="str">
        <f t="shared" si="13"/>
        <v>0</v>
      </c>
      <c r="AI91" s="13"/>
      <c r="AJ91" s="10" t="str">
        <f t="shared" si="14"/>
        <v>1</v>
      </c>
      <c r="AK91" s="13"/>
      <c r="AL91" s="97">
        <f t="shared" si="15"/>
        <v>0</v>
      </c>
      <c r="AM91" s="20" t="str">
        <f t="shared" si="16"/>
        <v>1</v>
      </c>
      <c r="AN91" s="20" t="str">
        <f t="shared" si="17"/>
        <v>0</v>
      </c>
      <c r="AO91" s="20" t="str">
        <f t="shared" si="18"/>
        <v>1</v>
      </c>
      <c r="AP91" s="20" t="str">
        <f t="shared" si="19"/>
        <v>0</v>
      </c>
      <c r="AQ91" s="24">
        <f t="shared" si="20"/>
        <v>3</v>
      </c>
      <c r="AR91" s="26"/>
      <c r="AS91" s="25" t="str">
        <f t="shared" si="21"/>
        <v>C</v>
      </c>
      <c r="AT91" s="27"/>
      <c r="AU91" s="25" t="str">
        <f t="shared" si="22"/>
        <v>0 C</v>
      </c>
      <c r="AV91" s="27"/>
      <c r="AW91" s="21" t="str">
        <f t="shared" si="12"/>
        <v>ไม่ผ่าน</v>
      </c>
      <c r="AX91" s="21"/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2.23</v>
      </c>
      <c r="J92" s="19">
        <v>1.91</v>
      </c>
      <c r="K92" s="19">
        <v>1.67</v>
      </c>
      <c r="L92" s="19">
        <v>11371714.01</v>
      </c>
      <c r="M92" s="19">
        <v>5493220.2999999998</v>
      </c>
      <c r="N92" s="23">
        <v>0</v>
      </c>
      <c r="O92" s="18">
        <v>8783438.0099999998</v>
      </c>
      <c r="P92" s="19">
        <v>6177060.6799999997</v>
      </c>
      <c r="Q92" s="28">
        <v>3</v>
      </c>
      <c r="R92" s="10">
        <f>VLOOKUP($H92,'ค่ากลางกลุ่ม '!$C$2:$Y$22,14,0)</f>
        <v>21.83</v>
      </c>
      <c r="S92" s="13"/>
      <c r="T92" s="10">
        <f>VLOOKUP($H92,'ค่ากลางกลุ่ม '!$C$2:$Y$22,15,0)</f>
        <v>10.56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24.43</v>
      </c>
      <c r="AB92" s="7">
        <v>8.16</v>
      </c>
      <c r="AC92" s="9">
        <v>115.46</v>
      </c>
      <c r="AD92" s="9">
        <v>22.71</v>
      </c>
      <c r="AE92" s="9">
        <v>69.16</v>
      </c>
      <c r="AF92" s="9">
        <v>82.86</v>
      </c>
      <c r="AG92" s="9">
        <v>113.92</v>
      </c>
      <c r="AH92" s="10" t="str">
        <f t="shared" si="13"/>
        <v>1</v>
      </c>
      <c r="AI92" s="13"/>
      <c r="AJ92" s="10" t="str">
        <f t="shared" si="14"/>
        <v>0</v>
      </c>
      <c r="AK92" s="13"/>
      <c r="AL92" s="97">
        <f t="shared" si="15"/>
        <v>0</v>
      </c>
      <c r="AM92" s="20" t="str">
        <f t="shared" si="16"/>
        <v>1</v>
      </c>
      <c r="AN92" s="20" t="str">
        <f t="shared" si="17"/>
        <v>0</v>
      </c>
      <c r="AO92" s="20" t="str">
        <f t="shared" si="18"/>
        <v>1</v>
      </c>
      <c r="AP92" s="20" t="str">
        <f t="shared" si="19"/>
        <v>0</v>
      </c>
      <c r="AQ92" s="24">
        <f t="shared" si="20"/>
        <v>3</v>
      </c>
      <c r="AR92" s="26"/>
      <c r="AS92" s="25" t="str">
        <f t="shared" si="21"/>
        <v>C</v>
      </c>
      <c r="AT92" s="27"/>
      <c r="AU92" s="25" t="str">
        <f t="shared" si="22"/>
        <v>0 C</v>
      </c>
      <c r="AV92" s="27"/>
      <c r="AW92" s="21" t="str">
        <f t="shared" si="12"/>
        <v>ไม่ผ่าน</v>
      </c>
      <c r="AX92" s="21"/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40</v>
      </c>
      <c r="AI93" s="29">
        <f t="shared" ref="AI93:AK93" si="23">COUNTIF(AI5:AI92,"1")</f>
        <v>0</v>
      </c>
      <c r="AJ93" s="29">
        <f t="shared" si="23"/>
        <v>41</v>
      </c>
      <c r="AK93" s="29">
        <f t="shared" si="23"/>
        <v>0</v>
      </c>
      <c r="AL93" s="29">
        <f>COUNTIF(AL5:AL92,"1")</f>
        <v>10</v>
      </c>
      <c r="AM93" s="29">
        <f t="shared" ref="AM93:AP93" si="24">COUNTIF(AM5:AM92,"1")</f>
        <v>68</v>
      </c>
      <c r="AN93" s="29">
        <f t="shared" si="24"/>
        <v>33</v>
      </c>
      <c r="AO93" s="29">
        <f t="shared" si="24"/>
        <v>21</v>
      </c>
      <c r="AP93" s="29">
        <f t="shared" si="24"/>
        <v>11</v>
      </c>
      <c r="AQ93" s="35"/>
      <c r="AR93" s="35"/>
      <c r="AS93" s="35"/>
      <c r="AT93" s="35"/>
      <c r="AU93" s="35"/>
      <c r="AV93" s="35"/>
      <c r="AW93" s="29">
        <f>COUNTIF(AW5:AW92,"ผ่าน")</f>
        <v>8</v>
      </c>
      <c r="AX93" s="29">
        <f>COUNTIF(AX5:AX92,"ผ่าน")</f>
        <v>0</v>
      </c>
    </row>
    <row r="94" spans="1:50" ht="21.75" thickTop="1" x14ac:dyDescent="0.35"/>
  </sheetData>
  <autoFilter ref="A3:AX93" xr:uid="{9245D5C5-31CC-46BE-AB2F-3CEEEEDBEC97}">
    <filterColumn colId="17" showButton="0"/>
    <filterColumn colId="19" showButton="0"/>
    <filterColumn colId="33" showButton="0"/>
    <filterColumn colId="35" showButton="0"/>
    <filterColumn colId="42" showButton="0"/>
    <filterColumn colId="44" showButton="0"/>
    <filterColumn colId="46" showButton="0"/>
    <filterColumn colId="48" showButton="0"/>
  </autoFilter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4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8F68-0160-4E02-AD0B-75D3C2636B45}">
  <dimension ref="A1:AX94"/>
  <sheetViews>
    <sheetView zoomScale="40" zoomScaleNormal="40" workbookViewId="0">
      <pane xSplit="17" ySplit="4" topLeftCell="AD5" activePane="bottomRight" state="frozen"/>
      <selection pane="topRight" activeCell="R1" sqref="R1"/>
      <selection pane="bottomLeft" activeCell="A5" sqref="A5"/>
      <selection pane="bottomRight" activeCell="AL5" sqref="AL5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268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s="33" customFormat="1" ht="99.75" customHeight="1" x14ac:dyDescent="0.2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244</v>
      </c>
      <c r="S4" s="12" t="s">
        <v>264</v>
      </c>
      <c r="T4" s="11" t="s">
        <v>244</v>
      </c>
      <c r="U4" s="12" t="s">
        <v>264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244</v>
      </c>
      <c r="AI4" s="12" t="s">
        <v>264</v>
      </c>
      <c r="AJ4" s="11" t="s">
        <v>244</v>
      </c>
      <c r="AK4" s="12" t="s">
        <v>264</v>
      </c>
      <c r="AL4" s="162"/>
      <c r="AM4" s="162"/>
      <c r="AN4" s="162"/>
      <c r="AO4" s="162"/>
      <c r="AP4" s="162"/>
      <c r="AQ4" s="11" t="s">
        <v>244</v>
      </c>
      <c r="AR4" s="12" t="s">
        <v>264</v>
      </c>
      <c r="AS4" s="11" t="s">
        <v>244</v>
      </c>
      <c r="AT4" s="12" t="s">
        <v>264</v>
      </c>
      <c r="AU4" s="11" t="s">
        <v>244</v>
      </c>
      <c r="AV4" s="12" t="s">
        <v>264</v>
      </c>
      <c r="AW4" s="11" t="s">
        <v>244</v>
      </c>
      <c r="AX4" s="12" t="s">
        <v>264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2.44</v>
      </c>
      <c r="J5" s="19">
        <v>2.31</v>
      </c>
      <c r="K5" s="19">
        <v>0.81</v>
      </c>
      <c r="L5" s="19">
        <v>224469288.34</v>
      </c>
      <c r="M5" s="19">
        <v>74708449.730000004</v>
      </c>
      <c r="N5" s="23">
        <v>0</v>
      </c>
      <c r="O5" s="18">
        <v>83504410.879999995</v>
      </c>
      <c r="P5" s="19">
        <v>-29964237.489999998</v>
      </c>
      <c r="Q5" s="28">
        <v>17</v>
      </c>
      <c r="R5" s="10">
        <f>VLOOKUP($H5,'ค่ากลางกลุ่ม '!$C$2:$Y$22,8,0)</f>
        <v>3.96</v>
      </c>
      <c r="S5" s="13">
        <f>VLOOKUP($H5,'ค่ากลางกลุ่ม '!$C$2:$Y$22,14,0)</f>
        <v>7.97</v>
      </c>
      <c r="T5" s="10">
        <f>VLOOKUP($H5,'ค่ากลางกลุ่ม '!$C$2:$Y$22,9,0)</f>
        <v>2.5099999999999998</v>
      </c>
      <c r="U5" s="13">
        <f>VLOOKUP($H5,'ค่ากลางกลุ่ม '!$C$2:$Y$22,15,0)</f>
        <v>3.42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7">
        <v>11.95</v>
      </c>
      <c r="AB5" s="7">
        <v>6.96</v>
      </c>
      <c r="AC5" s="9">
        <v>111.89</v>
      </c>
      <c r="AD5" s="9">
        <v>155.82</v>
      </c>
      <c r="AE5" s="9">
        <v>137.22999999999999</v>
      </c>
      <c r="AF5" s="9">
        <v>303.62</v>
      </c>
      <c r="AG5" s="9">
        <v>26.22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6.19</v>
      </c>
      <c r="J6" s="19">
        <v>5.58</v>
      </c>
      <c r="K6" s="19">
        <v>3.16</v>
      </c>
      <c r="L6" s="19">
        <v>41110891.109999999</v>
      </c>
      <c r="M6" s="19">
        <v>1207695.19</v>
      </c>
      <c r="N6" s="23">
        <v>0</v>
      </c>
      <c r="O6" s="18">
        <v>6408479.0199999996</v>
      </c>
      <c r="P6" s="19">
        <v>18628926.829999998</v>
      </c>
      <c r="Q6" s="28">
        <v>6</v>
      </c>
      <c r="R6" s="10">
        <f>VLOOKUP($H6,'ค่ากลางกลุ่ม '!$C$2:$Y$22,8,0)</f>
        <v>3.67</v>
      </c>
      <c r="S6" s="13">
        <f>VLOOKUP($H6,'ค่ากลางกลุ่ม '!$C$2:$Y$22,14,0)</f>
        <v>12.96</v>
      </c>
      <c r="T6" s="10">
        <f>VLOOKUP($H6,'ค่ากลางกลุ่ม '!$C$2:$Y$22,9,0)</f>
        <v>1.58</v>
      </c>
      <c r="U6" s="13">
        <f>VLOOKUP($H6,'ค่ากลางกลุ่ม '!$C$2:$Y$22,15,0)</f>
        <v>10.95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7.46</v>
      </c>
      <c r="AB6" s="7">
        <v>9.0299999999999994</v>
      </c>
      <c r="AC6" s="9">
        <v>87.79</v>
      </c>
      <c r="AD6" s="9">
        <v>75.91</v>
      </c>
      <c r="AE6" s="9">
        <v>252.46</v>
      </c>
      <c r="AF6" s="9">
        <v>876.82</v>
      </c>
      <c r="AG6" s="9">
        <v>69.75</v>
      </c>
      <c r="AH6" s="10" t="str">
        <f t="shared" ref="AH6:AH69" si="2">IF(R6&lt;=$AA6,"1","0")</f>
        <v>1</v>
      </c>
      <c r="AI6" s="13" t="str">
        <f t="shared" ref="AI6:AI69" si="3">IF(S6&lt;=$AA6,"1","0")</f>
        <v>0</v>
      </c>
      <c r="AJ6" s="10" t="str">
        <f t="shared" ref="AJ6:AJ69" si="4">IF(T6&lt;=$AB6,"1","0")</f>
        <v>1</v>
      </c>
      <c r="AK6" s="13" t="str">
        <f t="shared" ref="AK6:AK69" si="5">IF(U6&lt;=$AB6,"1","0")</f>
        <v>0</v>
      </c>
      <c r="AL6" s="97">
        <f t="shared" ref="AL6:AL69" si="6">IF(OR(AND((K6&lt;0.8),(AC6&gt;180)),AND((K6&gt;=0.8),(AC6&gt;90))),0,1)</f>
        <v>1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3</v>
      </c>
      <c r="AR6" s="26">
        <f t="shared" ref="AR6:AR69" si="10">AI6+AK6+AL6+AM6+AN6+AO6+AP6</f>
        <v>1</v>
      </c>
      <c r="AS6" s="25" t="str">
        <f t="shared" ref="AS6:AT69" si="11">IF(AQ6=7,"A",IF(AQ6=6,"A-",IF(AQ6=5,"B",IF(AQ6=4,"B-",IF(AQ6=3,"C",IF(AQ6=2,"C-",IF(AQ6=1,"D",IF(AQ6=0,"F"))))))))</f>
        <v>C</v>
      </c>
      <c r="AT6" s="27" t="str">
        <f t="shared" si="11"/>
        <v>D</v>
      </c>
      <c r="AU6" s="25" t="str">
        <f t="shared" ref="AU6:AV69" si="12">$N6&amp;" "&amp;AS6</f>
        <v>0 C</v>
      </c>
      <c r="AV6" s="27" t="str">
        <f t="shared" si="12"/>
        <v>0 D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3.15</v>
      </c>
      <c r="J7" s="19">
        <v>2.86</v>
      </c>
      <c r="K7" s="19">
        <v>2.39</v>
      </c>
      <c r="L7" s="19">
        <v>19700766.579999998</v>
      </c>
      <c r="M7" s="19">
        <v>8624360.2400000002</v>
      </c>
      <c r="N7" s="23">
        <v>0</v>
      </c>
      <c r="O7" s="18">
        <v>11034217.84</v>
      </c>
      <c r="P7" s="19">
        <v>15272681.060000001</v>
      </c>
      <c r="Q7" s="28">
        <v>6</v>
      </c>
      <c r="R7" s="10">
        <f>VLOOKUP($H7,'ค่ากลางกลุ่ม '!$C$2:$Y$22,8,0)</f>
        <v>3.67</v>
      </c>
      <c r="S7" s="13">
        <f>VLOOKUP($H7,'ค่ากลางกลุ่ม '!$C$2:$Y$22,14,0)</f>
        <v>12.96</v>
      </c>
      <c r="T7" s="10">
        <f>VLOOKUP($H7,'ค่ากลางกลุ่ม '!$C$2:$Y$22,9,0)</f>
        <v>1.58</v>
      </c>
      <c r="U7" s="13">
        <f>VLOOKUP($H7,'ค่ากลางกลุ่ม '!$C$2:$Y$22,15,0)</f>
        <v>10.95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13.25</v>
      </c>
      <c r="AB7" s="7">
        <v>21.14</v>
      </c>
      <c r="AC7" s="9">
        <v>103.04</v>
      </c>
      <c r="AD7" s="9">
        <v>43</v>
      </c>
      <c r="AE7" s="9">
        <v>63.74</v>
      </c>
      <c r="AF7" s="9">
        <v>260.91000000000003</v>
      </c>
      <c r="AG7" s="9">
        <v>56.53</v>
      </c>
      <c r="AH7" s="10" t="str">
        <f t="shared" si="2"/>
        <v>1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1</v>
      </c>
      <c r="AN7" s="20" t="str">
        <f t="shared" si="8"/>
        <v>0</v>
      </c>
      <c r="AO7" s="20" t="str">
        <f t="shared" si="8"/>
        <v>0</v>
      </c>
      <c r="AP7" s="20" t="str">
        <f t="shared" si="8"/>
        <v>1</v>
      </c>
      <c r="AQ7" s="24">
        <f t="shared" si="9"/>
        <v>4</v>
      </c>
      <c r="AR7" s="26">
        <f t="shared" si="10"/>
        <v>4</v>
      </c>
      <c r="AS7" s="25" t="str">
        <f t="shared" si="11"/>
        <v>B-</v>
      </c>
      <c r="AT7" s="27" t="str">
        <f t="shared" si="11"/>
        <v>B-</v>
      </c>
      <c r="AU7" s="25" t="str">
        <f t="shared" si="12"/>
        <v>0 B-</v>
      </c>
      <c r="AV7" s="27" t="str">
        <f t="shared" si="12"/>
        <v>0 B-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2.2999999999999998</v>
      </c>
      <c r="J8" s="19">
        <v>2.0499999999999998</v>
      </c>
      <c r="K8" s="19">
        <v>1.68</v>
      </c>
      <c r="L8" s="19">
        <v>21143151.309999999</v>
      </c>
      <c r="M8" s="19">
        <v>3062121.17</v>
      </c>
      <c r="N8" s="23">
        <v>0</v>
      </c>
      <c r="O8" s="18">
        <v>8354970.5499999998</v>
      </c>
      <c r="P8" s="19">
        <v>12821987.810000001</v>
      </c>
      <c r="Q8" s="28">
        <v>5</v>
      </c>
      <c r="R8" s="10">
        <f>VLOOKUP($H8,'ค่ากลางกลุ่ม '!$C$2:$Y$22,8,0)</f>
        <v>5.86</v>
      </c>
      <c r="S8" s="13">
        <f>VLOOKUP($H8,'ค่ากลางกลุ่ม '!$C$2:$Y$22,14,0)</f>
        <v>11.96</v>
      </c>
      <c r="T8" s="10">
        <f>VLOOKUP($H8,'ค่ากลางกลุ่ม '!$C$2:$Y$22,9,0)</f>
        <v>4.21</v>
      </c>
      <c r="U8" s="13">
        <f>VLOOKUP($H8,'ค่ากลางกลุ่ม '!$C$2:$Y$22,15,0)</f>
        <v>10.48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10.77</v>
      </c>
      <c r="AB8" s="7">
        <v>9.44</v>
      </c>
      <c r="AC8" s="9">
        <v>288.92</v>
      </c>
      <c r="AD8" s="9">
        <v>52.87</v>
      </c>
      <c r="AE8" s="9">
        <v>133.72</v>
      </c>
      <c r="AF8" s="9">
        <v>294.33999999999997</v>
      </c>
      <c r="AG8" s="9">
        <v>90.29</v>
      </c>
      <c r="AH8" s="10" t="str">
        <f t="shared" si="2"/>
        <v>1</v>
      </c>
      <c r="AI8" s="13" t="str">
        <f t="shared" si="3"/>
        <v>0</v>
      </c>
      <c r="AJ8" s="10" t="str">
        <f t="shared" si="4"/>
        <v>1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3</v>
      </c>
      <c r="AR8" s="26">
        <f t="shared" si="10"/>
        <v>1</v>
      </c>
      <c r="AS8" s="25" t="str">
        <f t="shared" si="11"/>
        <v>C</v>
      </c>
      <c r="AT8" s="27" t="str">
        <f t="shared" si="11"/>
        <v>D</v>
      </c>
      <c r="AU8" s="25" t="str">
        <f t="shared" si="12"/>
        <v>0 C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3.22</v>
      </c>
      <c r="J9" s="19">
        <v>2.89</v>
      </c>
      <c r="K9" s="19">
        <v>2.4700000000000002</v>
      </c>
      <c r="L9" s="19">
        <v>17461844.940000001</v>
      </c>
      <c r="M9" s="19">
        <v>8741449.3100000005</v>
      </c>
      <c r="N9" s="23">
        <v>0</v>
      </c>
      <c r="O9" s="18">
        <v>7748814.0099999998</v>
      </c>
      <c r="P9" s="19">
        <v>13662140.58</v>
      </c>
      <c r="Q9" s="28">
        <v>5</v>
      </c>
      <c r="R9" s="10">
        <f>VLOOKUP($H9,'ค่ากลางกลุ่ม '!$C$2:$Y$22,8,0)</f>
        <v>5.86</v>
      </c>
      <c r="S9" s="13">
        <f>VLOOKUP($H9,'ค่ากลางกลุ่ม '!$C$2:$Y$22,14,0)</f>
        <v>11.96</v>
      </c>
      <c r="T9" s="10">
        <f>VLOOKUP($H9,'ค่ากลางกลุ่ม '!$C$2:$Y$22,9,0)</f>
        <v>4.21</v>
      </c>
      <c r="U9" s="13">
        <f>VLOOKUP($H9,'ค่ากลางกลุ่ม '!$C$2:$Y$22,15,0)</f>
        <v>10.48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15.43</v>
      </c>
      <c r="AB9" s="7">
        <v>24.87</v>
      </c>
      <c r="AC9" s="9">
        <v>210.46</v>
      </c>
      <c r="AD9" s="9">
        <v>45.51</v>
      </c>
      <c r="AE9" s="9">
        <v>79.55</v>
      </c>
      <c r="AF9" s="9">
        <v>425.94</v>
      </c>
      <c r="AG9" s="9">
        <v>91.24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2.11</v>
      </c>
      <c r="J10" s="19">
        <v>1.89</v>
      </c>
      <c r="K10" s="19">
        <v>1.17</v>
      </c>
      <c r="L10" s="19">
        <v>15307297.289999999</v>
      </c>
      <c r="M10" s="19">
        <v>-3488153.48</v>
      </c>
      <c r="N10" s="23">
        <v>1</v>
      </c>
      <c r="O10" s="18">
        <v>677115.31</v>
      </c>
      <c r="P10" s="19">
        <v>3397048.87</v>
      </c>
      <c r="Q10" s="28">
        <v>6</v>
      </c>
      <c r="R10" s="10">
        <f>VLOOKUP($H10,'ค่ากลางกลุ่ม '!$C$2:$Y$22,8,0)</f>
        <v>3.67</v>
      </c>
      <c r="S10" s="13">
        <f>VLOOKUP($H10,'ค่ากลางกลุ่ม '!$C$2:$Y$22,14,0)</f>
        <v>12.96</v>
      </c>
      <c r="T10" s="10">
        <f>VLOOKUP($H10,'ค่ากลางกลุ่ม '!$C$2:$Y$22,9,0)</f>
        <v>1.58</v>
      </c>
      <c r="U10" s="13">
        <f>VLOOKUP($H10,'ค่ากลางกลุ่ม '!$C$2:$Y$22,15,0)</f>
        <v>10.95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0.77</v>
      </c>
      <c r="AB10" s="7">
        <v>-0.42</v>
      </c>
      <c r="AC10" s="9">
        <v>116.78</v>
      </c>
      <c r="AD10" s="9">
        <v>35.049999999999997</v>
      </c>
      <c r="AE10" s="9">
        <v>84.49</v>
      </c>
      <c r="AF10" s="9">
        <v>599</v>
      </c>
      <c r="AG10" s="9">
        <v>51.69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1</v>
      </c>
      <c r="AQ10" s="24">
        <f t="shared" si="9"/>
        <v>2</v>
      </c>
      <c r="AR10" s="26">
        <f t="shared" si="10"/>
        <v>2</v>
      </c>
      <c r="AS10" s="25" t="str">
        <f t="shared" si="11"/>
        <v>C-</v>
      </c>
      <c r="AT10" s="27" t="str">
        <f t="shared" si="11"/>
        <v>C-</v>
      </c>
      <c r="AU10" s="25" t="str">
        <f t="shared" si="12"/>
        <v>1 C-</v>
      </c>
      <c r="AV10" s="27" t="str">
        <f t="shared" si="12"/>
        <v>1 C-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2.4300000000000002</v>
      </c>
      <c r="J11" s="19">
        <v>2.15</v>
      </c>
      <c r="K11" s="19">
        <v>1.63</v>
      </c>
      <c r="L11" s="19">
        <v>24579501.600000001</v>
      </c>
      <c r="M11" s="19">
        <v>-10256310.609999999</v>
      </c>
      <c r="N11" s="23">
        <v>1</v>
      </c>
      <c r="O11" s="18">
        <v>-1028817.96</v>
      </c>
      <c r="P11" s="19">
        <v>14269467.08</v>
      </c>
      <c r="Q11" s="28">
        <v>6</v>
      </c>
      <c r="R11" s="10">
        <f>VLOOKUP($H11,'ค่ากลางกลุ่ม '!$C$2:$Y$22,8,0)</f>
        <v>3.67</v>
      </c>
      <c r="S11" s="13">
        <f>VLOOKUP($H11,'ค่ากลางกลุ่ม '!$C$2:$Y$22,14,0)</f>
        <v>12.96</v>
      </c>
      <c r="T11" s="10">
        <f>VLOOKUP($H11,'ค่ากลางกลุ่ม '!$C$2:$Y$22,9,0)</f>
        <v>1.58</v>
      </c>
      <c r="U11" s="13">
        <f>VLOOKUP($H11,'ค่ากลางกลุ่ม '!$C$2:$Y$22,15,0)</f>
        <v>10.95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-1.04</v>
      </c>
      <c r="AB11" s="7">
        <v>-8.17</v>
      </c>
      <c r="AC11" s="9">
        <v>150.80000000000001</v>
      </c>
      <c r="AD11" s="9">
        <v>34.880000000000003</v>
      </c>
      <c r="AE11" s="9">
        <v>88.21</v>
      </c>
      <c r="AF11" s="9">
        <v>376.93</v>
      </c>
      <c r="AG11" s="9">
        <v>91.96</v>
      </c>
      <c r="AH11" s="10" t="str">
        <f t="shared" si="2"/>
        <v>0</v>
      </c>
      <c r="AI11" s="13" t="str">
        <f t="shared" si="3"/>
        <v>0</v>
      </c>
      <c r="AJ11" s="10" t="str">
        <f t="shared" si="4"/>
        <v>0</v>
      </c>
      <c r="AK11" s="13" t="str">
        <f t="shared" si="5"/>
        <v>0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1</v>
      </c>
      <c r="AS11" s="25" t="str">
        <f t="shared" si="11"/>
        <v>D</v>
      </c>
      <c r="AT11" s="27" t="str">
        <f t="shared" si="11"/>
        <v>D</v>
      </c>
      <c r="AU11" s="25" t="str">
        <f t="shared" si="12"/>
        <v>1 D</v>
      </c>
      <c r="AV11" s="27" t="str">
        <f t="shared" si="12"/>
        <v>1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2.5</v>
      </c>
      <c r="J12" s="19">
        <v>2.2000000000000002</v>
      </c>
      <c r="K12" s="19">
        <v>1.38</v>
      </c>
      <c r="L12" s="19">
        <v>49179343.350000001</v>
      </c>
      <c r="M12" s="19">
        <v>778418.38</v>
      </c>
      <c r="N12" s="23">
        <v>0</v>
      </c>
      <c r="O12" s="18">
        <v>10997681.439999999</v>
      </c>
      <c r="P12" s="19">
        <v>13847170.68</v>
      </c>
      <c r="Q12" s="28">
        <v>10</v>
      </c>
      <c r="R12" s="10">
        <f>VLOOKUP($H12,'ค่ากลางกลุ่ม '!$C$2:$Y$22,8,0)</f>
        <v>3.51</v>
      </c>
      <c r="S12" s="13">
        <f>VLOOKUP($H12,'ค่ากลางกลุ่ม '!$C$2:$Y$22,14,0)</f>
        <v>10.94</v>
      </c>
      <c r="T12" s="10">
        <f>VLOOKUP($H12,'ค่ากลางกลุ่ม '!$C$2:$Y$22,9,0)</f>
        <v>-0.18</v>
      </c>
      <c r="U12" s="13">
        <f>VLOOKUP($H12,'ค่ากลางกลุ่ม '!$C$2:$Y$22,15,0)</f>
        <v>9.09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7.71</v>
      </c>
      <c r="AB12" s="7">
        <v>4.58</v>
      </c>
      <c r="AC12" s="9">
        <v>108.83</v>
      </c>
      <c r="AD12" s="9">
        <v>74.22</v>
      </c>
      <c r="AE12" s="9">
        <v>46.51</v>
      </c>
      <c r="AF12" s="9">
        <v>214.04</v>
      </c>
      <c r="AG12" s="9">
        <v>87.47</v>
      </c>
      <c r="AH12" s="10" t="str">
        <f t="shared" si="2"/>
        <v>1</v>
      </c>
      <c r="AI12" s="13" t="str">
        <f t="shared" si="3"/>
        <v>0</v>
      </c>
      <c r="AJ12" s="10" t="str">
        <f t="shared" si="4"/>
        <v>1</v>
      </c>
      <c r="AK12" s="13" t="str">
        <f t="shared" si="5"/>
        <v>0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3</v>
      </c>
      <c r="AR12" s="26">
        <f t="shared" si="10"/>
        <v>1</v>
      </c>
      <c r="AS12" s="25" t="str">
        <f t="shared" si="11"/>
        <v>C</v>
      </c>
      <c r="AT12" s="27" t="str">
        <f t="shared" si="11"/>
        <v>D</v>
      </c>
      <c r="AU12" s="25" t="str">
        <f t="shared" si="12"/>
        <v>0 C</v>
      </c>
      <c r="AV12" s="27" t="str">
        <f t="shared" si="12"/>
        <v>0 D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3.13</v>
      </c>
      <c r="J13" s="19">
        <v>2.85</v>
      </c>
      <c r="K13" s="19">
        <v>2.2799999999999998</v>
      </c>
      <c r="L13" s="19">
        <v>29140164.100000001</v>
      </c>
      <c r="M13" s="19">
        <v>4305262.43</v>
      </c>
      <c r="N13" s="23">
        <v>0</v>
      </c>
      <c r="O13" s="18">
        <v>7061035.1600000001</v>
      </c>
      <c r="P13" s="19">
        <v>19400174.739999998</v>
      </c>
      <c r="Q13" s="28">
        <v>6</v>
      </c>
      <c r="R13" s="10">
        <f>VLOOKUP($H13,'ค่ากลางกลุ่ม '!$C$2:$Y$22,8,0)</f>
        <v>3.67</v>
      </c>
      <c r="S13" s="13">
        <f>VLOOKUP($H13,'ค่ากลางกลุ่ม '!$C$2:$Y$22,14,0)</f>
        <v>12.96</v>
      </c>
      <c r="T13" s="10">
        <f>VLOOKUP($H13,'ค่ากลางกลุ่ม '!$C$2:$Y$22,9,0)</f>
        <v>1.58</v>
      </c>
      <c r="U13" s="13">
        <f>VLOOKUP($H13,'ค่ากลางกลุ่ม '!$C$2:$Y$22,15,0)</f>
        <v>10.95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8.75</v>
      </c>
      <c r="AB13" s="7">
        <v>10.45</v>
      </c>
      <c r="AC13" s="9">
        <v>172.61</v>
      </c>
      <c r="AD13" s="9">
        <v>64.709999999999994</v>
      </c>
      <c r="AE13" s="9">
        <v>120.5</v>
      </c>
      <c r="AF13" s="9">
        <v>384.26</v>
      </c>
      <c r="AG13" s="9">
        <v>74.459999999999994</v>
      </c>
      <c r="AH13" s="10" t="str">
        <f t="shared" si="2"/>
        <v>1</v>
      </c>
      <c r="AI13" s="13" t="str">
        <f t="shared" si="3"/>
        <v>0</v>
      </c>
      <c r="AJ13" s="10" t="str">
        <f t="shared" si="4"/>
        <v>1</v>
      </c>
      <c r="AK13" s="13" t="str">
        <f t="shared" si="5"/>
        <v>0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0</v>
      </c>
      <c r="AS13" s="25" t="str">
        <f t="shared" si="11"/>
        <v>C-</v>
      </c>
      <c r="AT13" s="27" t="str">
        <f t="shared" si="11"/>
        <v>F</v>
      </c>
      <c r="AU13" s="25" t="str">
        <f t="shared" si="12"/>
        <v>0 C-</v>
      </c>
      <c r="AV13" s="27" t="str">
        <f t="shared" si="12"/>
        <v>0 F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5.21</v>
      </c>
      <c r="J14" s="19">
        <v>4.55</v>
      </c>
      <c r="K14" s="19">
        <v>3.77</v>
      </c>
      <c r="L14" s="19">
        <v>35149009.020000003</v>
      </c>
      <c r="M14" s="19">
        <v>48731781.310000002</v>
      </c>
      <c r="N14" s="23">
        <v>0</v>
      </c>
      <c r="O14" s="18">
        <v>49691684.469999999</v>
      </c>
      <c r="P14" s="19">
        <v>27216085.379999999</v>
      </c>
      <c r="Q14" s="28">
        <v>6</v>
      </c>
      <c r="R14" s="10">
        <f>VLOOKUP($H14,'ค่ากลางกลุ่ม '!$C$2:$Y$22,8,0)</f>
        <v>3.67</v>
      </c>
      <c r="S14" s="13">
        <f>VLOOKUP($H14,'ค่ากลางกลุ่ม '!$C$2:$Y$22,14,0)</f>
        <v>12.96</v>
      </c>
      <c r="T14" s="10">
        <f>VLOOKUP($H14,'ค่ากลางกลุ่ม '!$C$2:$Y$22,9,0)</f>
        <v>1.58</v>
      </c>
      <c r="U14" s="13">
        <f>VLOOKUP($H14,'ค่ากลางกลุ่ม '!$C$2:$Y$22,15,0)</f>
        <v>10.95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57.3</v>
      </c>
      <c r="AB14" s="7">
        <v>38.89</v>
      </c>
      <c r="AC14" s="9">
        <v>56.38</v>
      </c>
      <c r="AD14" s="9">
        <v>52.31</v>
      </c>
      <c r="AE14" s="9">
        <v>52.19</v>
      </c>
      <c r="AF14" s="9">
        <v>645.13</v>
      </c>
      <c r="AG14" s="9">
        <v>69.180000000000007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5</v>
      </c>
      <c r="AR14" s="26">
        <f t="shared" si="10"/>
        <v>5</v>
      </c>
      <c r="AS14" s="25" t="str">
        <f t="shared" si="11"/>
        <v>B</v>
      </c>
      <c r="AT14" s="27" t="str">
        <f t="shared" si="11"/>
        <v>B</v>
      </c>
      <c r="AU14" s="25" t="str">
        <f t="shared" si="12"/>
        <v>0 B</v>
      </c>
      <c r="AV14" s="27" t="str">
        <f t="shared" si="12"/>
        <v>0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0.74</v>
      </c>
      <c r="J15" s="19">
        <v>0.61</v>
      </c>
      <c r="K15" s="19">
        <v>0.26</v>
      </c>
      <c r="L15" s="19">
        <v>-18058860.059999999</v>
      </c>
      <c r="M15" s="19">
        <v>-3384616.67</v>
      </c>
      <c r="N15" s="23">
        <v>7</v>
      </c>
      <c r="O15" s="18">
        <v>9759121.1699999999</v>
      </c>
      <c r="P15" s="19">
        <v>-48021492.950000003</v>
      </c>
      <c r="Q15" s="28">
        <v>13</v>
      </c>
      <c r="R15" s="10">
        <f>VLOOKUP($H15,'ค่ากลางกลุ่ม '!$C$2:$Y$22,8,0)</f>
        <v>5.84</v>
      </c>
      <c r="S15" s="13">
        <f>VLOOKUP($H15,'ค่ากลางกลุ่ม '!$C$2:$Y$22,14,0)</f>
        <v>11.05</v>
      </c>
      <c r="T15" s="10">
        <f>VLOOKUP($H15,'ค่ากลางกลุ่ม '!$C$2:$Y$22,9,0)</f>
        <v>0.93</v>
      </c>
      <c r="U15" s="13">
        <f>VLOOKUP($H15,'ค่ากลางกลุ่ม '!$C$2:$Y$22,15,0)</f>
        <v>5.58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5.31</v>
      </c>
      <c r="AB15" s="7">
        <v>0.61</v>
      </c>
      <c r="AC15" s="9">
        <v>362.56</v>
      </c>
      <c r="AD15" s="9">
        <v>64.8</v>
      </c>
      <c r="AE15" s="9">
        <v>89.51</v>
      </c>
      <c r="AF15" s="9">
        <v>362.92</v>
      </c>
      <c r="AG15" s="9">
        <v>62.87</v>
      </c>
      <c r="AH15" s="10" t="str">
        <f t="shared" si="2"/>
        <v>0</v>
      </c>
      <c r="AI15" s="13" t="str">
        <f t="shared" si="3"/>
        <v>0</v>
      </c>
      <c r="AJ15" s="10" t="str">
        <f t="shared" si="4"/>
        <v>0</v>
      </c>
      <c r="AK15" s="13" t="str">
        <f t="shared" si="5"/>
        <v>0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0</v>
      </c>
      <c r="AR15" s="26">
        <f t="shared" si="10"/>
        <v>0</v>
      </c>
      <c r="AS15" s="25" t="str">
        <f t="shared" si="11"/>
        <v>F</v>
      </c>
      <c r="AT15" s="27" t="str">
        <f t="shared" si="11"/>
        <v>F</v>
      </c>
      <c r="AU15" s="25" t="str">
        <f t="shared" si="12"/>
        <v>7 F</v>
      </c>
      <c r="AV15" s="27" t="str">
        <f t="shared" si="12"/>
        <v>7 F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3.04</v>
      </c>
      <c r="J16" s="19">
        <v>2.34</v>
      </c>
      <c r="K16" s="19">
        <v>1.65</v>
      </c>
      <c r="L16" s="19">
        <v>9284015.3599999994</v>
      </c>
      <c r="M16" s="19">
        <v>53578.8</v>
      </c>
      <c r="N16" s="23">
        <v>0</v>
      </c>
      <c r="O16" s="18">
        <v>4896364.18</v>
      </c>
      <c r="P16" s="19">
        <v>4670684.95</v>
      </c>
      <c r="Q16" s="28">
        <v>2</v>
      </c>
      <c r="R16" s="10">
        <f>VLOOKUP($H16,'ค่ากลางกลุ่ม '!$C$2:$Y$22,8,0)</f>
        <v>11.71</v>
      </c>
      <c r="S16" s="13">
        <f>VLOOKUP($H16,'ค่ากลางกลุ่ม '!$C$2:$Y$22,14,0)</f>
        <v>15.13</v>
      </c>
      <c r="T16" s="10">
        <f>VLOOKUP($H16,'ค่ากลางกลุ่ม '!$C$2:$Y$22,9,0)</f>
        <v>7.08</v>
      </c>
      <c r="U16" s="13">
        <f>VLOOKUP($H16,'ค่ากลางกลุ่ม '!$C$2:$Y$22,15,0)</f>
        <v>8.02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17.5</v>
      </c>
      <c r="AB16" s="7">
        <v>2.16</v>
      </c>
      <c r="AC16" s="9">
        <v>130.97999999999999</v>
      </c>
      <c r="AD16" s="9">
        <v>31.74</v>
      </c>
      <c r="AE16" s="9">
        <v>130.37</v>
      </c>
      <c r="AF16" s="9">
        <v>284.14</v>
      </c>
      <c r="AG16" s="9">
        <v>124.1</v>
      </c>
      <c r="AH16" s="10" t="str">
        <f t="shared" si="2"/>
        <v>1</v>
      </c>
      <c r="AI16" s="13" t="str">
        <f t="shared" si="3"/>
        <v>1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2</v>
      </c>
      <c r="AR16" s="26">
        <f t="shared" si="10"/>
        <v>2</v>
      </c>
      <c r="AS16" s="25" t="str">
        <f t="shared" si="11"/>
        <v>C-</v>
      </c>
      <c r="AT16" s="27" t="str">
        <f t="shared" si="11"/>
        <v>C-</v>
      </c>
      <c r="AU16" s="25" t="str">
        <f t="shared" si="12"/>
        <v>0 C-</v>
      </c>
      <c r="AV16" s="27" t="str">
        <f t="shared" si="12"/>
        <v>0 C-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1.41</v>
      </c>
      <c r="J17" s="19">
        <v>1.1599999999999999</v>
      </c>
      <c r="K17" s="19">
        <v>0.59</v>
      </c>
      <c r="L17" s="19">
        <v>58566529.689999998</v>
      </c>
      <c r="M17" s="19">
        <v>11564211.810000001</v>
      </c>
      <c r="N17" s="23">
        <v>2</v>
      </c>
      <c r="O17" s="18">
        <v>58460884.439999998</v>
      </c>
      <c r="P17" s="19">
        <v>-61736573.119999997</v>
      </c>
      <c r="Q17" s="28">
        <v>16</v>
      </c>
      <c r="R17" s="10">
        <f>VLOOKUP($H17,'ค่ากลางกลุ่ม '!$C$2:$Y$22,8,0)</f>
        <v>3.44</v>
      </c>
      <c r="S17" s="13">
        <f>VLOOKUP($H17,'ค่ากลางกลุ่ม '!$C$2:$Y$22,14,0)</f>
        <v>7.94</v>
      </c>
      <c r="T17" s="10">
        <f>VLOOKUP($H17,'ค่ากลางกลุ่ม '!$C$2:$Y$22,9,0)</f>
        <v>1.1299999999999999</v>
      </c>
      <c r="U17" s="13">
        <f>VLOOKUP($H17,'ค่ากลางกลุ่ม '!$C$2:$Y$22,15,0)</f>
        <v>4.32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13.66</v>
      </c>
      <c r="AB17" s="7">
        <v>2.41</v>
      </c>
      <c r="AC17" s="9">
        <v>178.06</v>
      </c>
      <c r="AD17" s="9">
        <v>76.099999999999994</v>
      </c>
      <c r="AE17" s="9">
        <v>67.42</v>
      </c>
      <c r="AF17" s="9">
        <v>186.43</v>
      </c>
      <c r="AG17" s="9">
        <v>65.97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0</v>
      </c>
      <c r="AL17" s="97">
        <f t="shared" si="6"/>
        <v>1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3</v>
      </c>
      <c r="AR17" s="26">
        <f t="shared" si="10"/>
        <v>2</v>
      </c>
      <c r="AS17" s="25" t="str">
        <f t="shared" si="11"/>
        <v>C</v>
      </c>
      <c r="AT17" s="27" t="str">
        <f t="shared" si="11"/>
        <v>C-</v>
      </c>
      <c r="AU17" s="25" t="str">
        <f t="shared" si="12"/>
        <v>2 C</v>
      </c>
      <c r="AV17" s="27" t="str">
        <f t="shared" si="12"/>
        <v>2 C-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3.16</v>
      </c>
      <c r="J18" s="19">
        <v>2.81</v>
      </c>
      <c r="K18" s="19">
        <v>2.42</v>
      </c>
      <c r="L18" s="19">
        <v>30227832.68</v>
      </c>
      <c r="M18" s="19">
        <v>825682.15</v>
      </c>
      <c r="N18" s="23">
        <v>0</v>
      </c>
      <c r="O18" s="18">
        <v>7262291.9299999997</v>
      </c>
      <c r="P18" s="19">
        <v>21750524.34</v>
      </c>
      <c r="Q18" s="28">
        <v>6</v>
      </c>
      <c r="R18" s="10">
        <f>VLOOKUP($H18,'ค่ากลางกลุ่ม '!$C$2:$Y$22,8,0)</f>
        <v>3.67</v>
      </c>
      <c r="S18" s="13">
        <f>VLOOKUP($H18,'ค่ากลางกลุ่ม '!$C$2:$Y$22,14,0)</f>
        <v>12.96</v>
      </c>
      <c r="T18" s="10">
        <f>VLOOKUP($H18,'ค่ากลางกลุ่ม '!$C$2:$Y$22,9,0)</f>
        <v>1.58</v>
      </c>
      <c r="U18" s="13">
        <f>VLOOKUP($H18,'ค่ากลางกลุ่ม '!$C$2:$Y$22,15,0)</f>
        <v>10.95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8.43</v>
      </c>
      <c r="AB18" s="7">
        <v>6.5</v>
      </c>
      <c r="AC18" s="9">
        <v>89.53</v>
      </c>
      <c r="AD18" s="9">
        <v>58.97</v>
      </c>
      <c r="AE18" s="9">
        <v>86.48</v>
      </c>
      <c r="AF18" s="9">
        <v>210.41</v>
      </c>
      <c r="AG18" s="9">
        <v>72.98</v>
      </c>
      <c r="AH18" s="10" t="str">
        <f t="shared" si="2"/>
        <v>1</v>
      </c>
      <c r="AI18" s="13" t="str">
        <f t="shared" si="3"/>
        <v>0</v>
      </c>
      <c r="AJ18" s="10" t="str">
        <f t="shared" si="4"/>
        <v>1</v>
      </c>
      <c r="AK18" s="13" t="str">
        <f t="shared" si="5"/>
        <v>0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4</v>
      </c>
      <c r="AR18" s="26">
        <f t="shared" si="10"/>
        <v>2</v>
      </c>
      <c r="AS18" s="25" t="str">
        <f t="shared" si="11"/>
        <v>B-</v>
      </c>
      <c r="AT18" s="27" t="str">
        <f t="shared" si="11"/>
        <v>C-</v>
      </c>
      <c r="AU18" s="25" t="str">
        <f t="shared" si="12"/>
        <v>0 B-</v>
      </c>
      <c r="AV18" s="27" t="str">
        <f t="shared" si="12"/>
        <v>0 C-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1.66</v>
      </c>
      <c r="J19" s="19">
        <v>1.49</v>
      </c>
      <c r="K19" s="19">
        <v>1.1200000000000001</v>
      </c>
      <c r="L19" s="19">
        <v>18316348.32</v>
      </c>
      <c r="M19" s="19">
        <v>-5573813.2699999996</v>
      </c>
      <c r="N19" s="23">
        <v>1</v>
      </c>
      <c r="O19" s="18">
        <v>1214567.08</v>
      </c>
      <c r="P19" s="19">
        <v>4598149.16</v>
      </c>
      <c r="Q19" s="28">
        <v>6</v>
      </c>
      <c r="R19" s="10">
        <f>VLOOKUP($H19,'ค่ากลางกลุ่ม '!$C$2:$Y$22,8,0)</f>
        <v>3.67</v>
      </c>
      <c r="S19" s="13">
        <f>VLOOKUP($H19,'ค่ากลางกลุ่ม '!$C$2:$Y$22,14,0)</f>
        <v>12.96</v>
      </c>
      <c r="T19" s="10">
        <f>VLOOKUP($H19,'ค่ากลางกลุ่ม '!$C$2:$Y$22,9,0)</f>
        <v>1.58</v>
      </c>
      <c r="U19" s="13">
        <f>VLOOKUP($H19,'ค่ากลางกลุ่ม '!$C$2:$Y$22,15,0)</f>
        <v>10.95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1.2</v>
      </c>
      <c r="AB19" s="7">
        <v>-2.67</v>
      </c>
      <c r="AC19" s="9">
        <v>173.88</v>
      </c>
      <c r="AD19" s="9">
        <v>117.75</v>
      </c>
      <c r="AE19" s="9">
        <v>48.26</v>
      </c>
      <c r="AF19" s="9">
        <v>175.5</v>
      </c>
      <c r="AG19" s="9">
        <v>66.290000000000006</v>
      </c>
      <c r="AH19" s="10" t="str">
        <f t="shared" si="2"/>
        <v>0</v>
      </c>
      <c r="AI19" s="13" t="str">
        <f t="shared" si="3"/>
        <v>0</v>
      </c>
      <c r="AJ19" s="10" t="str">
        <f t="shared" si="4"/>
        <v>0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1</v>
      </c>
      <c r="AR19" s="26">
        <f t="shared" si="10"/>
        <v>1</v>
      </c>
      <c r="AS19" s="25" t="str">
        <f t="shared" si="11"/>
        <v>D</v>
      </c>
      <c r="AT19" s="27" t="str">
        <f t="shared" si="11"/>
        <v>D</v>
      </c>
      <c r="AU19" s="25" t="str">
        <f t="shared" si="12"/>
        <v>1 D</v>
      </c>
      <c r="AV19" s="27" t="str">
        <f t="shared" si="12"/>
        <v>1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2.46</v>
      </c>
      <c r="J20" s="19">
        <v>2.25</v>
      </c>
      <c r="K20" s="19">
        <v>1.1599999999999999</v>
      </c>
      <c r="L20" s="19">
        <v>51994951.109999999</v>
      </c>
      <c r="M20" s="19">
        <v>1590168.2</v>
      </c>
      <c r="N20" s="23">
        <v>0</v>
      </c>
      <c r="O20" s="18">
        <v>14296301.449999999</v>
      </c>
      <c r="P20" s="19">
        <v>11165069.16</v>
      </c>
      <c r="Q20" s="28">
        <v>10</v>
      </c>
      <c r="R20" s="10">
        <f>VLOOKUP($H20,'ค่ากลางกลุ่ม '!$C$2:$Y$22,8,0)</f>
        <v>3.51</v>
      </c>
      <c r="S20" s="13">
        <f>VLOOKUP($H20,'ค่ากลางกลุ่ม '!$C$2:$Y$22,14,0)</f>
        <v>10.94</v>
      </c>
      <c r="T20" s="10">
        <f>VLOOKUP($H20,'ค่ากลางกลุ่ม '!$C$2:$Y$22,9,0)</f>
        <v>-0.18</v>
      </c>
      <c r="U20" s="13">
        <f>VLOOKUP($H20,'ค่ากลางกลุ่ม '!$C$2:$Y$22,15,0)</f>
        <v>9.09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8.7799999999999994</v>
      </c>
      <c r="AB20" s="7">
        <v>2.92</v>
      </c>
      <c r="AC20" s="9">
        <v>199.31</v>
      </c>
      <c r="AD20" s="9">
        <v>162.47999999999999</v>
      </c>
      <c r="AE20" s="9">
        <v>37.409999999999997</v>
      </c>
      <c r="AF20" s="9">
        <v>137.35</v>
      </c>
      <c r="AG20" s="9">
        <v>56.1</v>
      </c>
      <c r="AH20" s="10" t="str">
        <f t="shared" si="2"/>
        <v>1</v>
      </c>
      <c r="AI20" s="13" t="str">
        <f t="shared" si="3"/>
        <v>0</v>
      </c>
      <c r="AJ20" s="10" t="str">
        <f t="shared" si="4"/>
        <v>1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1</v>
      </c>
      <c r="AQ20" s="24">
        <f t="shared" si="9"/>
        <v>4</v>
      </c>
      <c r="AR20" s="26">
        <f t="shared" si="10"/>
        <v>2</v>
      </c>
      <c r="AS20" s="25" t="str">
        <f t="shared" si="11"/>
        <v>B-</v>
      </c>
      <c r="AT20" s="27" t="str">
        <f t="shared" si="11"/>
        <v>C-</v>
      </c>
      <c r="AU20" s="25" t="str">
        <f t="shared" si="12"/>
        <v>0 B-</v>
      </c>
      <c r="AV20" s="27" t="str">
        <f t="shared" si="12"/>
        <v>0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4.2</v>
      </c>
      <c r="J21" s="19">
        <v>3.87</v>
      </c>
      <c r="K21" s="19">
        <v>2.6</v>
      </c>
      <c r="L21" s="19">
        <v>36965234.390000001</v>
      </c>
      <c r="M21" s="19">
        <v>6877143.71</v>
      </c>
      <c r="N21" s="23">
        <v>0</v>
      </c>
      <c r="O21" s="18">
        <v>13622379.1</v>
      </c>
      <c r="P21" s="19">
        <v>20364424.09</v>
      </c>
      <c r="Q21" s="28">
        <v>6</v>
      </c>
      <c r="R21" s="10">
        <f>VLOOKUP($H21,'ค่ากลางกลุ่ม '!$C$2:$Y$22,8,0)</f>
        <v>3.67</v>
      </c>
      <c r="S21" s="13">
        <f>VLOOKUP($H21,'ค่ากลางกลุ่ม '!$C$2:$Y$22,14,0)</f>
        <v>12.96</v>
      </c>
      <c r="T21" s="10">
        <f>VLOOKUP($H21,'ค่ากลางกลุ่ม '!$C$2:$Y$22,9,0)</f>
        <v>1.58</v>
      </c>
      <c r="U21" s="13">
        <f>VLOOKUP($H21,'ค่ากลางกลุ่ม '!$C$2:$Y$22,15,0)</f>
        <v>10.95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15.47</v>
      </c>
      <c r="AB21" s="7">
        <v>12.54</v>
      </c>
      <c r="AC21" s="9">
        <v>207.82</v>
      </c>
      <c r="AD21" s="9">
        <v>127.61</v>
      </c>
      <c r="AE21" s="9">
        <v>99.44</v>
      </c>
      <c r="AF21" s="9">
        <v>208.51</v>
      </c>
      <c r="AG21" s="9">
        <v>65.12</v>
      </c>
      <c r="AH21" s="10" t="str">
        <f t="shared" si="2"/>
        <v>1</v>
      </c>
      <c r="AI21" s="13" t="str">
        <f t="shared" si="3"/>
        <v>1</v>
      </c>
      <c r="AJ21" s="10" t="str">
        <f t="shared" si="4"/>
        <v>1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2</v>
      </c>
      <c r="AS21" s="25" t="str">
        <f t="shared" si="11"/>
        <v>C-</v>
      </c>
      <c r="AT21" s="27" t="str">
        <f t="shared" si="11"/>
        <v>C-</v>
      </c>
      <c r="AU21" s="25" t="str">
        <f t="shared" si="12"/>
        <v>0 C-</v>
      </c>
      <c r="AV21" s="27" t="str">
        <f t="shared" si="12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</v>
      </c>
      <c r="J22" s="19">
        <v>2.44</v>
      </c>
      <c r="K22" s="19">
        <v>2</v>
      </c>
      <c r="L22" s="19">
        <v>27819342.640000001</v>
      </c>
      <c r="M22" s="19">
        <v>8090204.0800000001</v>
      </c>
      <c r="N22" s="23">
        <v>0</v>
      </c>
      <c r="O22" s="18">
        <v>12529655.560000001</v>
      </c>
      <c r="P22" s="19">
        <v>16657638.1</v>
      </c>
      <c r="Q22" s="28">
        <v>6</v>
      </c>
      <c r="R22" s="10">
        <f>VLOOKUP($H22,'ค่ากลางกลุ่ม '!$C$2:$Y$22,8,0)</f>
        <v>3.67</v>
      </c>
      <c r="S22" s="13">
        <f>VLOOKUP($H22,'ค่ากลางกลุ่ม '!$C$2:$Y$22,14,0)</f>
        <v>12.96</v>
      </c>
      <c r="T22" s="10">
        <f>VLOOKUP($H22,'ค่ากลางกลุ่ม '!$C$2:$Y$22,9,0)</f>
        <v>1.58</v>
      </c>
      <c r="U22" s="13">
        <f>VLOOKUP($H22,'ค่ากลางกลุ่ม '!$C$2:$Y$22,15,0)</f>
        <v>10.95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14.12</v>
      </c>
      <c r="AB22" s="7">
        <v>13.52</v>
      </c>
      <c r="AC22" s="9">
        <v>160.44999999999999</v>
      </c>
      <c r="AD22" s="9">
        <v>33.01</v>
      </c>
      <c r="AE22" s="9">
        <v>68.040000000000006</v>
      </c>
      <c r="AF22" s="9">
        <v>209.7</v>
      </c>
      <c r="AG22" s="9">
        <v>111.73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0</v>
      </c>
      <c r="AO22" s="20" t="str">
        <f t="shared" si="8"/>
        <v>0</v>
      </c>
      <c r="AP22" s="20" t="str">
        <f t="shared" si="8"/>
        <v>0</v>
      </c>
      <c r="AQ22" s="24">
        <f t="shared" si="9"/>
        <v>3</v>
      </c>
      <c r="AR22" s="26">
        <f t="shared" si="10"/>
        <v>3</v>
      </c>
      <c r="AS22" s="25" t="str">
        <f t="shared" si="11"/>
        <v>C</v>
      </c>
      <c r="AT22" s="27" t="str">
        <f t="shared" si="11"/>
        <v>C</v>
      </c>
      <c r="AU22" s="25" t="str">
        <f t="shared" si="12"/>
        <v>0 C</v>
      </c>
      <c r="AV22" s="27" t="str">
        <f t="shared" si="12"/>
        <v>0 C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1.77</v>
      </c>
      <c r="J23" s="19">
        <v>1.51</v>
      </c>
      <c r="K23" s="19">
        <v>1.2</v>
      </c>
      <c r="L23" s="19">
        <v>17213945.050000001</v>
      </c>
      <c r="M23" s="19">
        <v>5456947.8600000003</v>
      </c>
      <c r="N23" s="23">
        <v>0</v>
      </c>
      <c r="O23" s="18">
        <v>9052130.7100000009</v>
      </c>
      <c r="P23" s="19">
        <v>5781458.2800000003</v>
      </c>
      <c r="Q23" s="28">
        <v>6</v>
      </c>
      <c r="R23" s="10">
        <f>VLOOKUP($H23,'ค่ากลางกลุ่ม '!$C$2:$Y$22,8,0)</f>
        <v>3.67</v>
      </c>
      <c r="S23" s="13">
        <f>VLOOKUP($H23,'ค่ากลางกลุ่ม '!$C$2:$Y$22,14,0)</f>
        <v>12.96</v>
      </c>
      <c r="T23" s="10">
        <f>VLOOKUP($H23,'ค่ากลางกลุ่ม '!$C$2:$Y$22,9,0)</f>
        <v>1.58</v>
      </c>
      <c r="U23" s="13">
        <f>VLOOKUP($H23,'ค่ากลางกลุ่ม '!$C$2:$Y$22,15,0)</f>
        <v>10.95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11.88</v>
      </c>
      <c r="AB23" s="7">
        <v>14.11</v>
      </c>
      <c r="AC23" s="9">
        <v>262.98</v>
      </c>
      <c r="AD23" s="9">
        <v>66.31</v>
      </c>
      <c r="AE23" s="9">
        <v>131.46</v>
      </c>
      <c r="AF23" s="9">
        <v>210.76</v>
      </c>
      <c r="AG23" s="9">
        <v>113.31</v>
      </c>
      <c r="AH23" s="10" t="str">
        <f t="shared" si="2"/>
        <v>1</v>
      </c>
      <c r="AI23" s="13" t="str">
        <f t="shared" si="3"/>
        <v>0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1</v>
      </c>
      <c r="AS23" s="25" t="str">
        <f t="shared" si="11"/>
        <v>C-</v>
      </c>
      <c r="AT23" s="27" t="str">
        <f t="shared" si="11"/>
        <v>D</v>
      </c>
      <c r="AU23" s="25" t="str">
        <f t="shared" si="12"/>
        <v>0 C-</v>
      </c>
      <c r="AV23" s="27" t="str">
        <f t="shared" si="12"/>
        <v>0 D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1.63</v>
      </c>
      <c r="J24" s="19">
        <v>1.46</v>
      </c>
      <c r="K24" s="19">
        <v>1.28</v>
      </c>
      <c r="L24" s="19">
        <v>9362811.6300000008</v>
      </c>
      <c r="M24" s="19">
        <v>574814.96</v>
      </c>
      <c r="N24" s="23">
        <v>0</v>
      </c>
      <c r="O24" s="18">
        <v>3375295.25</v>
      </c>
      <c r="P24" s="19">
        <v>5533496.54</v>
      </c>
      <c r="Q24" s="28">
        <v>2</v>
      </c>
      <c r="R24" s="10">
        <f>VLOOKUP($H24,'ค่ากลางกลุ่ม '!$C$2:$Y$22,8,0)</f>
        <v>11.71</v>
      </c>
      <c r="S24" s="13">
        <f>VLOOKUP($H24,'ค่ากลางกลุ่ม '!$C$2:$Y$22,14,0)</f>
        <v>15.13</v>
      </c>
      <c r="T24" s="10">
        <f>VLOOKUP($H24,'ค่ากลางกลุ่ม '!$C$2:$Y$22,9,0)</f>
        <v>7.08</v>
      </c>
      <c r="U24" s="13">
        <f>VLOOKUP($H24,'ค่ากลางกลุ่ม '!$C$2:$Y$22,15,0)</f>
        <v>8.02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7.97</v>
      </c>
      <c r="AB24" s="7">
        <v>5.33</v>
      </c>
      <c r="AC24" s="9">
        <v>379.28</v>
      </c>
      <c r="AD24" s="9">
        <v>39.19</v>
      </c>
      <c r="AE24" s="9">
        <v>85.56</v>
      </c>
      <c r="AF24" s="9">
        <v>356.49</v>
      </c>
      <c r="AG24" s="9">
        <v>58.33</v>
      </c>
      <c r="AH24" s="10" t="str">
        <f t="shared" si="2"/>
        <v>0</v>
      </c>
      <c r="AI24" s="13" t="str">
        <f t="shared" si="3"/>
        <v>0</v>
      </c>
      <c r="AJ24" s="10" t="str">
        <f t="shared" si="4"/>
        <v>0</v>
      </c>
      <c r="AK24" s="13" t="str">
        <f t="shared" si="5"/>
        <v>0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1</v>
      </c>
      <c r="AQ24" s="24">
        <f t="shared" si="9"/>
        <v>2</v>
      </c>
      <c r="AR24" s="26">
        <f t="shared" si="10"/>
        <v>2</v>
      </c>
      <c r="AS24" s="25" t="str">
        <f t="shared" si="11"/>
        <v>C-</v>
      </c>
      <c r="AT24" s="27" t="str">
        <f t="shared" si="11"/>
        <v>C-</v>
      </c>
      <c r="AU24" s="25" t="str">
        <f t="shared" si="12"/>
        <v>0 C-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1.34</v>
      </c>
      <c r="J25" s="19">
        <v>1.23</v>
      </c>
      <c r="K25" s="19">
        <v>0.41</v>
      </c>
      <c r="L25" s="19">
        <v>107543098.78</v>
      </c>
      <c r="M25" s="19">
        <v>46707967.609999999</v>
      </c>
      <c r="N25" s="23">
        <v>2</v>
      </c>
      <c r="O25" s="18">
        <v>23559230.719999999</v>
      </c>
      <c r="P25" s="19">
        <v>-179661304.97</v>
      </c>
      <c r="Q25" s="28">
        <v>17</v>
      </c>
      <c r="R25" s="10">
        <f>VLOOKUP($H25,'ค่ากลางกลุ่ม '!$C$2:$Y$22,8,0)</f>
        <v>3.96</v>
      </c>
      <c r="S25" s="13">
        <f>VLOOKUP($H25,'ค่ากลางกลุ่ม '!$C$2:$Y$22,14,0)</f>
        <v>7.97</v>
      </c>
      <c r="T25" s="10">
        <f>VLOOKUP($H25,'ค่ากลางกลุ่ม '!$C$2:$Y$22,9,0)</f>
        <v>2.5099999999999998</v>
      </c>
      <c r="U25" s="13">
        <f>VLOOKUP($H25,'ค่ากลางกลุ่ม '!$C$2:$Y$22,15,0)</f>
        <v>3.42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2.63</v>
      </c>
      <c r="AB25" s="7">
        <v>0.91</v>
      </c>
      <c r="AC25" s="9">
        <v>209.32</v>
      </c>
      <c r="AD25" s="9">
        <v>99.08</v>
      </c>
      <c r="AE25" s="9">
        <v>58.51</v>
      </c>
      <c r="AF25" s="9">
        <v>157.66999999999999</v>
      </c>
      <c r="AG25" s="9">
        <v>29.1</v>
      </c>
      <c r="AH25" s="10" t="str">
        <f t="shared" si="2"/>
        <v>0</v>
      </c>
      <c r="AI25" s="13" t="str">
        <f t="shared" si="3"/>
        <v>0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2</v>
      </c>
      <c r="AR25" s="26">
        <f t="shared" si="10"/>
        <v>2</v>
      </c>
      <c r="AS25" s="25" t="str">
        <f t="shared" si="11"/>
        <v>C-</v>
      </c>
      <c r="AT25" s="27" t="str">
        <f t="shared" si="11"/>
        <v>C-</v>
      </c>
      <c r="AU25" s="25" t="str">
        <f t="shared" si="12"/>
        <v>2 C-</v>
      </c>
      <c r="AV25" s="27" t="str">
        <f t="shared" si="12"/>
        <v>2 C-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3.74</v>
      </c>
      <c r="J26" s="19">
        <v>3.4</v>
      </c>
      <c r="K26" s="19">
        <v>2.12</v>
      </c>
      <c r="L26" s="19">
        <v>20988389.07</v>
      </c>
      <c r="M26" s="19">
        <v>12953227.93</v>
      </c>
      <c r="N26" s="23">
        <v>0</v>
      </c>
      <c r="O26" s="18">
        <v>16610239.9</v>
      </c>
      <c r="P26" s="19">
        <v>11000652.5</v>
      </c>
      <c r="Q26" s="28">
        <v>5</v>
      </c>
      <c r="R26" s="10">
        <f>VLOOKUP($H26,'ค่ากลางกลุ่ม '!$C$2:$Y$22,8,0)</f>
        <v>5.86</v>
      </c>
      <c r="S26" s="13">
        <f>VLOOKUP($H26,'ค่ากลางกลุ่ม '!$C$2:$Y$22,14,0)</f>
        <v>11.96</v>
      </c>
      <c r="T26" s="10">
        <f>VLOOKUP($H26,'ค่ากลางกลุ่ม '!$C$2:$Y$22,9,0)</f>
        <v>4.21</v>
      </c>
      <c r="U26" s="13">
        <f>VLOOKUP($H26,'ค่ากลางกลุ่ม '!$C$2:$Y$22,15,0)</f>
        <v>10.48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23.85</v>
      </c>
      <c r="AB26" s="7">
        <v>27.65</v>
      </c>
      <c r="AC26" s="9">
        <v>109.68</v>
      </c>
      <c r="AD26" s="9">
        <v>50.02</v>
      </c>
      <c r="AE26" s="9">
        <v>157.58000000000001</v>
      </c>
      <c r="AF26" s="9">
        <v>199.5</v>
      </c>
      <c r="AG26" s="9">
        <v>66.86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1"/>
        <v>C</v>
      </c>
      <c r="AU26" s="25" t="str">
        <f t="shared" si="12"/>
        <v>0 C</v>
      </c>
      <c r="AV26" s="27" t="str">
        <f t="shared" si="12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3.66</v>
      </c>
      <c r="J27" s="19">
        <v>2.92</v>
      </c>
      <c r="K27" s="19">
        <v>2.2400000000000002</v>
      </c>
      <c r="L27" s="19">
        <v>38940340.409999996</v>
      </c>
      <c r="M27" s="19">
        <v>-4882964.12</v>
      </c>
      <c r="N27" s="23">
        <v>1</v>
      </c>
      <c r="O27" s="18">
        <v>-960719.72</v>
      </c>
      <c r="P27" s="19">
        <v>20095865.510000002</v>
      </c>
      <c r="Q27" s="28">
        <v>6</v>
      </c>
      <c r="R27" s="10">
        <f>VLOOKUP($H27,'ค่ากลางกลุ่ม '!$C$2:$Y$22,8,0)</f>
        <v>3.67</v>
      </c>
      <c r="S27" s="13">
        <f>VLOOKUP($H27,'ค่ากลางกลุ่ม '!$C$2:$Y$22,14,0)</f>
        <v>12.96</v>
      </c>
      <c r="T27" s="10">
        <f>VLOOKUP($H27,'ค่ากลางกลุ่ม '!$C$2:$Y$22,9,0)</f>
        <v>1.58</v>
      </c>
      <c r="U27" s="13">
        <f>VLOOKUP($H27,'ค่ากลางกลุ่ม '!$C$2:$Y$22,15,0)</f>
        <v>10.95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-0.89</v>
      </c>
      <c r="AB27" s="7">
        <v>-3.99</v>
      </c>
      <c r="AC27" s="9">
        <v>55.9</v>
      </c>
      <c r="AD27" s="9">
        <v>35.06</v>
      </c>
      <c r="AE27" s="9">
        <v>62.5</v>
      </c>
      <c r="AF27" s="9">
        <v>131.31</v>
      </c>
      <c r="AG27" s="9">
        <v>106.31</v>
      </c>
      <c r="AH27" s="10" t="str">
        <f t="shared" si="2"/>
        <v>0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0</v>
      </c>
      <c r="AO27" s="20" t="str">
        <f t="shared" si="8"/>
        <v>0</v>
      </c>
      <c r="AP27" s="20" t="str">
        <f t="shared" si="8"/>
        <v>0</v>
      </c>
      <c r="AQ27" s="24">
        <f t="shared" si="9"/>
        <v>2</v>
      </c>
      <c r="AR27" s="26">
        <f t="shared" si="10"/>
        <v>2</v>
      </c>
      <c r="AS27" s="25" t="str">
        <f t="shared" si="11"/>
        <v>C-</v>
      </c>
      <c r="AT27" s="27" t="str">
        <f t="shared" si="11"/>
        <v>C-</v>
      </c>
      <c r="AU27" s="25" t="str">
        <f t="shared" si="12"/>
        <v>1 C-</v>
      </c>
      <c r="AV27" s="27" t="str">
        <f t="shared" si="12"/>
        <v>1 C-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1.76</v>
      </c>
      <c r="J28" s="19">
        <v>1.57</v>
      </c>
      <c r="K28" s="19">
        <v>1.27</v>
      </c>
      <c r="L28" s="19">
        <v>20430570.449999999</v>
      </c>
      <c r="M28" s="19">
        <v>5924338.3499999996</v>
      </c>
      <c r="N28" s="23">
        <v>0</v>
      </c>
      <c r="O28" s="18">
        <v>8555671.6899999995</v>
      </c>
      <c r="P28" s="19">
        <v>7622091.6200000001</v>
      </c>
      <c r="Q28" s="28">
        <v>6</v>
      </c>
      <c r="R28" s="10">
        <f>VLOOKUP($H28,'ค่ากลางกลุ่ม '!$C$2:$Y$22,8,0)</f>
        <v>3.67</v>
      </c>
      <c r="S28" s="13">
        <f>VLOOKUP($H28,'ค่ากลางกลุ่ม '!$C$2:$Y$22,14,0)</f>
        <v>12.96</v>
      </c>
      <c r="T28" s="10">
        <f>VLOOKUP($H28,'ค่ากลางกลุ่ม '!$C$2:$Y$22,9,0)</f>
        <v>1.58</v>
      </c>
      <c r="U28" s="13">
        <f>VLOOKUP($H28,'ค่ากลางกลุ่ม '!$C$2:$Y$22,15,0)</f>
        <v>10.95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8.82</v>
      </c>
      <c r="AB28" s="7">
        <v>8.6</v>
      </c>
      <c r="AC28" s="9">
        <v>314.12</v>
      </c>
      <c r="AD28" s="9">
        <v>27.78</v>
      </c>
      <c r="AE28" s="9">
        <v>96.78</v>
      </c>
      <c r="AF28" s="9">
        <v>202.64</v>
      </c>
      <c r="AG28" s="9">
        <v>92.49</v>
      </c>
      <c r="AH28" s="10" t="str">
        <f t="shared" si="2"/>
        <v>1</v>
      </c>
      <c r="AI28" s="13" t="str">
        <f t="shared" si="3"/>
        <v>0</v>
      </c>
      <c r="AJ28" s="10" t="str">
        <f t="shared" si="4"/>
        <v>1</v>
      </c>
      <c r="AK28" s="13" t="str">
        <f t="shared" si="5"/>
        <v>0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1</v>
      </c>
      <c r="AS28" s="25" t="str">
        <f t="shared" si="11"/>
        <v>C</v>
      </c>
      <c r="AT28" s="27" t="str">
        <f t="shared" si="11"/>
        <v>D</v>
      </c>
      <c r="AU28" s="25" t="str">
        <f t="shared" si="12"/>
        <v>0 C</v>
      </c>
      <c r="AV28" s="27" t="str">
        <f t="shared" si="12"/>
        <v>0 D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2.46</v>
      </c>
      <c r="J29" s="19">
        <v>2.13</v>
      </c>
      <c r="K29" s="19">
        <v>1.66</v>
      </c>
      <c r="L29" s="19">
        <v>10532485.949999999</v>
      </c>
      <c r="M29" s="19">
        <v>9369424.5700000003</v>
      </c>
      <c r="N29" s="23">
        <v>0</v>
      </c>
      <c r="O29" s="18">
        <v>8616197.8399999999</v>
      </c>
      <c r="P29" s="19">
        <v>5547228.4500000002</v>
      </c>
      <c r="Q29" s="28">
        <v>2</v>
      </c>
      <c r="R29" s="10">
        <f>VLOOKUP($H29,'ค่ากลางกลุ่ม '!$C$2:$Y$22,8,0)</f>
        <v>11.71</v>
      </c>
      <c r="S29" s="13">
        <f>VLOOKUP($H29,'ค่ากลางกลุ่ม '!$C$2:$Y$22,14,0)</f>
        <v>15.13</v>
      </c>
      <c r="T29" s="10">
        <f>VLOOKUP($H29,'ค่ากลางกลุ่ม '!$C$2:$Y$22,9,0)</f>
        <v>7.08</v>
      </c>
      <c r="U29" s="13">
        <f>VLOOKUP($H29,'ค่ากลางกลุ่ม '!$C$2:$Y$22,15,0)</f>
        <v>8.02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19.350000000000001</v>
      </c>
      <c r="AB29" s="7">
        <v>28.43</v>
      </c>
      <c r="AC29" s="9">
        <v>232.59</v>
      </c>
      <c r="AD29" s="9">
        <v>26.11</v>
      </c>
      <c r="AE29" s="9">
        <v>78.540000000000006</v>
      </c>
      <c r="AF29" s="9">
        <v>175.61</v>
      </c>
      <c r="AG29" s="9">
        <v>99.9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2.63</v>
      </c>
      <c r="J30" s="19">
        <v>2.33</v>
      </c>
      <c r="K30" s="19">
        <v>1.79</v>
      </c>
      <c r="L30" s="19">
        <v>13170531.390000001</v>
      </c>
      <c r="M30" s="19">
        <v>7018084</v>
      </c>
      <c r="N30" s="23">
        <v>0</v>
      </c>
      <c r="O30" s="18">
        <v>8854174.7300000004</v>
      </c>
      <c r="P30" s="19">
        <v>7277293.46</v>
      </c>
      <c r="Q30" s="28">
        <v>5</v>
      </c>
      <c r="R30" s="10">
        <f>VLOOKUP($H30,'ค่ากลางกลุ่ม '!$C$2:$Y$22,8,0)</f>
        <v>5.86</v>
      </c>
      <c r="S30" s="13">
        <f>VLOOKUP($H30,'ค่ากลางกลุ่ม '!$C$2:$Y$22,14,0)</f>
        <v>11.96</v>
      </c>
      <c r="T30" s="10">
        <f>VLOOKUP($H30,'ค่ากลางกลุ่ม '!$C$2:$Y$22,9,0)</f>
        <v>4.21</v>
      </c>
      <c r="U30" s="13">
        <f>VLOOKUP($H30,'ค่ากลางกลุ่ม '!$C$2:$Y$22,15,0)</f>
        <v>10.48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14.64</v>
      </c>
      <c r="AB30" s="7">
        <v>19.02</v>
      </c>
      <c r="AC30" s="9">
        <v>195.48</v>
      </c>
      <c r="AD30" s="9">
        <v>18.350000000000001</v>
      </c>
      <c r="AE30" s="9">
        <v>60.4</v>
      </c>
      <c r="AF30" s="9">
        <v>148.25</v>
      </c>
      <c r="AG30" s="9">
        <v>90.23</v>
      </c>
      <c r="AH30" s="10" t="str">
        <f t="shared" si="2"/>
        <v>1</v>
      </c>
      <c r="AI30" s="13" t="str">
        <f t="shared" si="3"/>
        <v>1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3</v>
      </c>
      <c r="AS30" s="25" t="str">
        <f t="shared" si="11"/>
        <v>C</v>
      </c>
      <c r="AT30" s="27" t="str">
        <f t="shared" si="11"/>
        <v>C</v>
      </c>
      <c r="AU30" s="25" t="str">
        <f t="shared" si="12"/>
        <v>0 C</v>
      </c>
      <c r="AV30" s="27" t="str">
        <f t="shared" si="12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3.79</v>
      </c>
      <c r="J31" s="19">
        <v>3.31</v>
      </c>
      <c r="K31" s="19">
        <v>2.4700000000000002</v>
      </c>
      <c r="L31" s="19">
        <v>23007606.649999999</v>
      </c>
      <c r="M31" s="19">
        <v>2473610.31</v>
      </c>
      <c r="N31" s="23">
        <v>0</v>
      </c>
      <c r="O31" s="18">
        <v>6555898.4800000004</v>
      </c>
      <c r="P31" s="19">
        <v>14197835.16</v>
      </c>
      <c r="Q31" s="28">
        <v>5</v>
      </c>
      <c r="R31" s="10">
        <f>VLOOKUP($H31,'ค่ากลางกลุ่ม '!$C$2:$Y$22,8,0)</f>
        <v>5.86</v>
      </c>
      <c r="S31" s="13">
        <f>VLOOKUP($H31,'ค่ากลางกลุ่ม '!$C$2:$Y$22,14,0)</f>
        <v>11.96</v>
      </c>
      <c r="T31" s="10">
        <f>VLOOKUP($H31,'ค่ากลางกลุ่ม '!$C$2:$Y$22,9,0)</f>
        <v>4.21</v>
      </c>
      <c r="U31" s="13">
        <f>VLOOKUP($H31,'ค่ากลางกลุ่ม '!$C$2:$Y$22,15,0)</f>
        <v>10.48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9.51</v>
      </c>
      <c r="AB31" s="7">
        <v>8.35</v>
      </c>
      <c r="AC31" s="9">
        <v>22.05</v>
      </c>
      <c r="AD31" s="9">
        <v>42.22</v>
      </c>
      <c r="AE31" s="9">
        <v>110.49</v>
      </c>
      <c r="AF31" s="9">
        <v>260.54000000000002</v>
      </c>
      <c r="AG31" s="9">
        <v>81.67</v>
      </c>
      <c r="AH31" s="10" t="str">
        <f t="shared" si="2"/>
        <v>1</v>
      </c>
      <c r="AI31" s="13" t="str">
        <f t="shared" si="3"/>
        <v>0</v>
      </c>
      <c r="AJ31" s="10" t="str">
        <f t="shared" si="4"/>
        <v>1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4</v>
      </c>
      <c r="AR31" s="26">
        <f t="shared" si="10"/>
        <v>2</v>
      </c>
      <c r="AS31" s="25" t="str">
        <f t="shared" si="11"/>
        <v>B-</v>
      </c>
      <c r="AT31" s="27" t="str">
        <f t="shared" si="11"/>
        <v>C-</v>
      </c>
      <c r="AU31" s="25" t="str">
        <f t="shared" si="12"/>
        <v>0 B-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1.1299999999999999</v>
      </c>
      <c r="J32" s="19">
        <v>0.83</v>
      </c>
      <c r="K32" s="19">
        <v>0.43</v>
      </c>
      <c r="L32" s="19">
        <v>7443753.0099999998</v>
      </c>
      <c r="M32" s="19">
        <v>-15696934.08</v>
      </c>
      <c r="N32" s="23">
        <v>5</v>
      </c>
      <c r="O32" s="18">
        <v>4642250.24</v>
      </c>
      <c r="P32" s="19">
        <v>-22250792.34</v>
      </c>
      <c r="Q32" s="28">
        <v>10</v>
      </c>
      <c r="R32" s="10">
        <f>VLOOKUP($H32,'ค่ากลางกลุ่ม '!$C$2:$Y$22,8,0)</f>
        <v>3.51</v>
      </c>
      <c r="S32" s="13">
        <f>VLOOKUP($H32,'ค่ากลางกลุ่ม '!$C$2:$Y$22,14,0)</f>
        <v>10.94</v>
      </c>
      <c r="T32" s="10">
        <f>VLOOKUP($H32,'ค่ากลางกลุ่ม '!$C$2:$Y$22,9,0)</f>
        <v>-0.18</v>
      </c>
      <c r="U32" s="13">
        <f>VLOOKUP($H32,'ค่ากลางกลุ่ม '!$C$2:$Y$22,15,0)</f>
        <v>9.09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2.2400000000000002</v>
      </c>
      <c r="AB32" s="7">
        <v>-2.4300000000000002</v>
      </c>
      <c r="AC32" s="9">
        <v>228.25</v>
      </c>
      <c r="AD32" s="9">
        <v>37.130000000000003</v>
      </c>
      <c r="AE32" s="9">
        <v>111.1</v>
      </c>
      <c r="AF32" s="9">
        <v>163.32</v>
      </c>
      <c r="AG32" s="9">
        <v>95.25</v>
      </c>
      <c r="AH32" s="10" t="str">
        <f t="shared" si="2"/>
        <v>0</v>
      </c>
      <c r="AI32" s="13" t="str">
        <f t="shared" si="3"/>
        <v>0</v>
      </c>
      <c r="AJ32" s="10" t="str">
        <f t="shared" si="4"/>
        <v>0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1</v>
      </c>
      <c r="AR32" s="26">
        <f t="shared" si="10"/>
        <v>1</v>
      </c>
      <c r="AS32" s="25" t="str">
        <f t="shared" si="11"/>
        <v>D</v>
      </c>
      <c r="AT32" s="27" t="str">
        <f t="shared" si="11"/>
        <v>D</v>
      </c>
      <c r="AU32" s="25" t="str">
        <f t="shared" si="12"/>
        <v>5 D</v>
      </c>
      <c r="AV32" s="27" t="str">
        <f t="shared" si="12"/>
        <v>5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1.6</v>
      </c>
      <c r="J33" s="19">
        <v>1.31</v>
      </c>
      <c r="K33" s="19">
        <v>0.75</v>
      </c>
      <c r="L33" s="19">
        <v>8120409.1600000001</v>
      </c>
      <c r="M33" s="19">
        <v>4922767.22</v>
      </c>
      <c r="N33" s="23">
        <v>1</v>
      </c>
      <c r="O33" s="18">
        <v>6110130.25</v>
      </c>
      <c r="P33" s="19">
        <v>-4971049.88</v>
      </c>
      <c r="Q33" s="28">
        <v>5</v>
      </c>
      <c r="R33" s="10">
        <f>VLOOKUP($H33,'ค่ากลางกลุ่ม '!$C$2:$Y$22,8,0)</f>
        <v>5.86</v>
      </c>
      <c r="S33" s="13">
        <f>VLOOKUP($H33,'ค่ากลางกลุ่ม '!$C$2:$Y$22,14,0)</f>
        <v>11.96</v>
      </c>
      <c r="T33" s="10">
        <f>VLOOKUP($H33,'ค่ากลางกลุ่ม '!$C$2:$Y$22,9,0)</f>
        <v>4.21</v>
      </c>
      <c r="U33" s="13">
        <f>VLOOKUP($H33,'ค่ากลางกลุ่ม '!$C$2:$Y$22,15,0)</f>
        <v>10.48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9.17</v>
      </c>
      <c r="AB33" s="7">
        <v>7.81</v>
      </c>
      <c r="AC33" s="9">
        <v>225.04</v>
      </c>
      <c r="AD33" s="9">
        <v>30.81</v>
      </c>
      <c r="AE33" s="9">
        <v>62.67</v>
      </c>
      <c r="AF33" s="9">
        <v>159.51</v>
      </c>
      <c r="AG33" s="9">
        <v>96.69</v>
      </c>
      <c r="AH33" s="10" t="str">
        <f t="shared" si="2"/>
        <v>1</v>
      </c>
      <c r="AI33" s="13" t="str">
        <f t="shared" si="3"/>
        <v>0</v>
      </c>
      <c r="AJ33" s="10" t="str">
        <f t="shared" si="4"/>
        <v>1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0</v>
      </c>
      <c r="AO33" s="20" t="str">
        <f t="shared" si="8"/>
        <v>0</v>
      </c>
      <c r="AP33" s="20" t="str">
        <f t="shared" si="8"/>
        <v>0</v>
      </c>
      <c r="AQ33" s="24">
        <f t="shared" si="9"/>
        <v>3</v>
      </c>
      <c r="AR33" s="26">
        <f t="shared" si="10"/>
        <v>1</v>
      </c>
      <c r="AS33" s="25" t="str">
        <f t="shared" si="11"/>
        <v>C</v>
      </c>
      <c r="AT33" s="27" t="str">
        <f t="shared" si="11"/>
        <v>D</v>
      </c>
      <c r="AU33" s="25" t="str">
        <f t="shared" si="12"/>
        <v>1 C</v>
      </c>
      <c r="AV33" s="27" t="str">
        <f t="shared" si="12"/>
        <v>1 D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1.57</v>
      </c>
      <c r="J34" s="19">
        <v>1.39</v>
      </c>
      <c r="K34" s="19">
        <v>0.71</v>
      </c>
      <c r="L34" s="19">
        <v>9454170.2799999993</v>
      </c>
      <c r="M34" s="19">
        <v>985197.41</v>
      </c>
      <c r="N34" s="23">
        <v>1</v>
      </c>
      <c r="O34" s="18">
        <v>5434483.5999999996</v>
      </c>
      <c r="P34" s="19">
        <v>-2713467.11</v>
      </c>
      <c r="Q34" s="28">
        <v>5</v>
      </c>
      <c r="R34" s="10">
        <f>VLOOKUP($H34,'ค่ากลางกลุ่ม '!$C$2:$Y$22,8,0)</f>
        <v>5.86</v>
      </c>
      <c r="S34" s="13">
        <f>VLOOKUP($H34,'ค่ากลางกลุ่ม '!$C$2:$Y$22,14,0)</f>
        <v>11.96</v>
      </c>
      <c r="T34" s="10">
        <f>VLOOKUP($H34,'ค่ากลางกลุ่ม '!$C$2:$Y$22,9,0)</f>
        <v>4.21</v>
      </c>
      <c r="U34" s="13">
        <f>VLOOKUP($H34,'ค่ากลางกลุ่ม '!$C$2:$Y$22,15,0)</f>
        <v>10.48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8.57</v>
      </c>
      <c r="AB34" s="7">
        <v>6.19</v>
      </c>
      <c r="AC34" s="9">
        <v>242.16</v>
      </c>
      <c r="AD34" s="9">
        <v>36.950000000000003</v>
      </c>
      <c r="AE34" s="9">
        <v>66.209999999999994</v>
      </c>
      <c r="AF34" s="9">
        <v>178.74</v>
      </c>
      <c r="AG34" s="9">
        <v>88.09</v>
      </c>
      <c r="AH34" s="10" t="str">
        <f t="shared" si="2"/>
        <v>1</v>
      </c>
      <c r="AI34" s="13" t="str">
        <f t="shared" si="3"/>
        <v>0</v>
      </c>
      <c r="AJ34" s="10" t="str">
        <f t="shared" si="4"/>
        <v>1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3</v>
      </c>
      <c r="AR34" s="26">
        <f t="shared" si="10"/>
        <v>1</v>
      </c>
      <c r="AS34" s="25" t="str">
        <f t="shared" si="11"/>
        <v>C</v>
      </c>
      <c r="AT34" s="27" t="str">
        <f t="shared" si="11"/>
        <v>D</v>
      </c>
      <c r="AU34" s="25" t="str">
        <f t="shared" si="12"/>
        <v>1 C</v>
      </c>
      <c r="AV34" s="27" t="str">
        <f t="shared" si="12"/>
        <v>1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3.18</v>
      </c>
      <c r="J35" s="19">
        <v>2.89</v>
      </c>
      <c r="K35" s="19">
        <v>2.13</v>
      </c>
      <c r="L35" s="19">
        <v>35903271.649999999</v>
      </c>
      <c r="M35" s="19">
        <v>5832194.6500000004</v>
      </c>
      <c r="N35" s="23">
        <v>0</v>
      </c>
      <c r="O35" s="18">
        <v>8289792.75</v>
      </c>
      <c r="P35" s="19">
        <v>20813997.789999999</v>
      </c>
      <c r="Q35" s="28">
        <v>6</v>
      </c>
      <c r="R35" s="10">
        <f>VLOOKUP($H35,'ค่ากลางกลุ่ม '!$C$2:$Y$22,8,0)</f>
        <v>3.67</v>
      </c>
      <c r="S35" s="13">
        <f>VLOOKUP($H35,'ค่ากลางกลุ่ม '!$C$2:$Y$22,14,0)</f>
        <v>12.96</v>
      </c>
      <c r="T35" s="10">
        <f>VLOOKUP($H35,'ค่ากลางกลุ่ม '!$C$2:$Y$22,9,0)</f>
        <v>1.58</v>
      </c>
      <c r="U35" s="13">
        <f>VLOOKUP($H35,'ค่ากลางกลุ่ม '!$C$2:$Y$22,15,0)</f>
        <v>10.95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9.6</v>
      </c>
      <c r="AB35" s="7">
        <v>10.23</v>
      </c>
      <c r="AC35" s="9">
        <v>81.8</v>
      </c>
      <c r="AD35" s="9">
        <v>39.03</v>
      </c>
      <c r="AE35" s="9">
        <v>61.43</v>
      </c>
      <c r="AF35" s="9">
        <v>167.9</v>
      </c>
      <c r="AG35" s="9">
        <v>84.99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0</v>
      </c>
      <c r="AO35" s="20" t="str">
        <f t="shared" si="8"/>
        <v>0</v>
      </c>
      <c r="AP35" s="20" t="str">
        <f t="shared" si="8"/>
        <v>0</v>
      </c>
      <c r="AQ35" s="24">
        <f t="shared" si="9"/>
        <v>4</v>
      </c>
      <c r="AR35" s="26">
        <f t="shared" si="10"/>
        <v>2</v>
      </c>
      <c r="AS35" s="25" t="str">
        <f t="shared" si="11"/>
        <v>B-</v>
      </c>
      <c r="AT35" s="27" t="str">
        <f t="shared" si="11"/>
        <v>C-</v>
      </c>
      <c r="AU35" s="25" t="str">
        <f t="shared" si="12"/>
        <v>0 B-</v>
      </c>
      <c r="AV35" s="27" t="str">
        <f t="shared" si="12"/>
        <v>0 C-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1.1299999999999999</v>
      </c>
      <c r="J36" s="19">
        <v>0.95</v>
      </c>
      <c r="K36" s="19">
        <v>0.55000000000000004</v>
      </c>
      <c r="L36" s="19">
        <v>4724031.7300000004</v>
      </c>
      <c r="M36" s="19">
        <v>-3884561.92</v>
      </c>
      <c r="N36" s="23">
        <v>4</v>
      </c>
      <c r="O36" s="18">
        <v>6603532.1500000004</v>
      </c>
      <c r="P36" s="19">
        <v>-12222565.310000001</v>
      </c>
      <c r="Q36" s="28">
        <v>12</v>
      </c>
      <c r="R36" s="10">
        <f>VLOOKUP($H36,'ค่ากลางกลุ่ม '!$C$2:$Y$22,8,0)</f>
        <v>4.38</v>
      </c>
      <c r="S36" s="13">
        <f>VLOOKUP($H36,'ค่ากลางกลุ่ม '!$C$2:$Y$22,14,0)</f>
        <v>11.82</v>
      </c>
      <c r="T36" s="10">
        <f>VLOOKUP($H36,'ค่ากลางกลุ่ม '!$C$2:$Y$22,9,0)</f>
        <v>8.0399999999999991</v>
      </c>
      <c r="U36" s="13">
        <f>VLOOKUP($H36,'ค่ากลางกลุ่ม '!$C$2:$Y$22,15,0)</f>
        <v>6.04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5.09</v>
      </c>
      <c r="AB36" s="7">
        <v>0.49</v>
      </c>
      <c r="AC36" s="9">
        <v>216.17</v>
      </c>
      <c r="AD36" s="9">
        <v>36.99</v>
      </c>
      <c r="AE36" s="9">
        <v>74.430000000000007</v>
      </c>
      <c r="AF36" s="9">
        <v>145.06</v>
      </c>
      <c r="AG36" s="9">
        <v>57.35</v>
      </c>
      <c r="AH36" s="10" t="str">
        <f t="shared" si="2"/>
        <v>1</v>
      </c>
      <c r="AI36" s="13" t="str">
        <f t="shared" si="3"/>
        <v>0</v>
      </c>
      <c r="AJ36" s="10" t="str">
        <f t="shared" si="4"/>
        <v>0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3</v>
      </c>
      <c r="AR36" s="26">
        <f t="shared" si="10"/>
        <v>2</v>
      </c>
      <c r="AS36" s="25" t="str">
        <f t="shared" si="11"/>
        <v>C</v>
      </c>
      <c r="AT36" s="27" t="str">
        <f t="shared" si="11"/>
        <v>C-</v>
      </c>
      <c r="AU36" s="25" t="str">
        <f t="shared" si="12"/>
        <v>4 C</v>
      </c>
      <c r="AV36" s="27" t="str">
        <f t="shared" si="12"/>
        <v>4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6.56</v>
      </c>
      <c r="J37" s="19">
        <v>6.28</v>
      </c>
      <c r="K37" s="19">
        <v>5.21</v>
      </c>
      <c r="L37" s="19">
        <v>62220030.609999999</v>
      </c>
      <c r="M37" s="19">
        <v>5653136.6200000001</v>
      </c>
      <c r="N37" s="23">
        <v>0</v>
      </c>
      <c r="O37" s="18">
        <v>10579340.26</v>
      </c>
      <c r="P37" s="19">
        <v>49003206.289999999</v>
      </c>
      <c r="Q37" s="28">
        <v>6</v>
      </c>
      <c r="R37" s="10">
        <f>VLOOKUP($H37,'ค่ากลางกลุ่ม '!$C$2:$Y$22,8,0)</f>
        <v>3.67</v>
      </c>
      <c r="S37" s="13">
        <f>VLOOKUP($H37,'ค่ากลางกลุ่ม '!$C$2:$Y$22,14,0)</f>
        <v>12.96</v>
      </c>
      <c r="T37" s="10">
        <f>VLOOKUP($H37,'ค่ากลางกลุ่ม '!$C$2:$Y$22,9,0)</f>
        <v>1.58</v>
      </c>
      <c r="U37" s="13">
        <f>VLOOKUP($H37,'ค่ากลางกลุ่ม '!$C$2:$Y$22,15,0)</f>
        <v>10.95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14.71</v>
      </c>
      <c r="AB37" s="7">
        <v>7.25</v>
      </c>
      <c r="AC37" s="9">
        <v>139.84</v>
      </c>
      <c r="AD37" s="9">
        <v>55.24</v>
      </c>
      <c r="AE37" s="9">
        <v>107.9</v>
      </c>
      <c r="AF37" s="9">
        <v>176.94</v>
      </c>
      <c r="AG37" s="9">
        <v>73.260000000000005</v>
      </c>
      <c r="AH37" s="10" t="str">
        <f t="shared" si="2"/>
        <v>1</v>
      </c>
      <c r="AI37" s="13" t="str">
        <f t="shared" si="3"/>
        <v>1</v>
      </c>
      <c r="AJ37" s="10" t="str">
        <f t="shared" si="4"/>
        <v>1</v>
      </c>
      <c r="AK37" s="13" t="str">
        <f t="shared" si="5"/>
        <v>0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3</v>
      </c>
      <c r="AR37" s="26">
        <f t="shared" si="10"/>
        <v>2</v>
      </c>
      <c r="AS37" s="25" t="str">
        <f t="shared" si="11"/>
        <v>C</v>
      </c>
      <c r="AT37" s="27" t="str">
        <f t="shared" si="11"/>
        <v>C-</v>
      </c>
      <c r="AU37" s="25" t="str">
        <f t="shared" si="12"/>
        <v>0 C</v>
      </c>
      <c r="AV37" s="27" t="str">
        <f t="shared" si="12"/>
        <v>0 C-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2.0299999999999998</v>
      </c>
      <c r="J38" s="19">
        <v>1.71</v>
      </c>
      <c r="K38" s="19">
        <v>1</v>
      </c>
      <c r="L38" s="19">
        <v>9910389.6099999994</v>
      </c>
      <c r="M38" s="19">
        <v>5879720.1299999999</v>
      </c>
      <c r="N38" s="23">
        <v>0</v>
      </c>
      <c r="O38" s="18">
        <v>11409942.279999999</v>
      </c>
      <c r="P38" s="19">
        <v>1349246.85</v>
      </c>
      <c r="Q38" s="28">
        <v>3</v>
      </c>
      <c r="R38" s="10">
        <f>VLOOKUP($H38,'ค่ากลางกลุ่ม '!$C$2:$Y$22,8,0)</f>
        <v>10.76</v>
      </c>
      <c r="S38" s="13">
        <f>VLOOKUP($H38,'ค่ากลางกลุ่ม '!$C$2:$Y$22,14,0)</f>
        <v>21.83</v>
      </c>
      <c r="T38" s="10">
        <f>VLOOKUP($H38,'ค่ากลางกลุ่ม '!$C$2:$Y$22,9,0)</f>
        <v>3.81</v>
      </c>
      <c r="U38" s="13">
        <f>VLOOKUP($H38,'ค่ากลางกลุ่ม '!$C$2:$Y$22,15,0)</f>
        <v>10.56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22.8</v>
      </c>
      <c r="AB38" s="7">
        <v>10.35</v>
      </c>
      <c r="AC38" s="9">
        <v>223.27</v>
      </c>
      <c r="AD38" s="9">
        <v>42.94</v>
      </c>
      <c r="AE38" s="9">
        <v>171.72</v>
      </c>
      <c r="AF38" s="9">
        <v>163.75</v>
      </c>
      <c r="AG38" s="9">
        <v>77.33</v>
      </c>
      <c r="AH38" s="10" t="str">
        <f t="shared" si="2"/>
        <v>1</v>
      </c>
      <c r="AI38" s="13" t="str">
        <f t="shared" si="3"/>
        <v>1</v>
      </c>
      <c r="AJ38" s="10" t="str">
        <f t="shared" si="4"/>
        <v>1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3</v>
      </c>
      <c r="AR38" s="26">
        <f t="shared" si="10"/>
        <v>2</v>
      </c>
      <c r="AS38" s="25" t="str">
        <f t="shared" si="11"/>
        <v>C</v>
      </c>
      <c r="AT38" s="27" t="str">
        <f t="shared" si="11"/>
        <v>C-</v>
      </c>
      <c r="AU38" s="25" t="str">
        <f t="shared" si="12"/>
        <v>0 C</v>
      </c>
      <c r="AV38" s="27" t="str">
        <f t="shared" si="12"/>
        <v>0 C-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1.28</v>
      </c>
      <c r="J39" s="19">
        <v>1.02</v>
      </c>
      <c r="K39" s="19">
        <v>0.4</v>
      </c>
      <c r="L39" s="19">
        <v>182163998.02000001</v>
      </c>
      <c r="M39" s="19">
        <v>80533076.349999994</v>
      </c>
      <c r="N39" s="23">
        <v>2</v>
      </c>
      <c r="O39" s="18">
        <v>163263790.69999999</v>
      </c>
      <c r="P39" s="19">
        <v>-402479771.23000002</v>
      </c>
      <c r="Q39" s="28">
        <v>19</v>
      </c>
      <c r="R39" s="10">
        <f>VLOOKUP($H39,'ค่ากลางกลุ่ม '!$C$2:$Y$22,8,0)</f>
        <v>3.08</v>
      </c>
      <c r="S39" s="13">
        <f>VLOOKUP($H39,'ค่ากลางกลุ่ม '!$C$2:$Y$22,14,0)</f>
        <v>9.5299999999999994</v>
      </c>
      <c r="T39" s="10">
        <f>VLOOKUP($H39,'ค่ากลางกลุ่ม '!$C$2:$Y$22,9,0)</f>
        <v>1.4</v>
      </c>
      <c r="U39" s="13">
        <f>VLOOKUP($H39,'ค่ากลางกลุ่ม '!$C$2:$Y$22,15,0)</f>
        <v>5.54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9.84</v>
      </c>
      <c r="AB39" s="7">
        <v>2.81</v>
      </c>
      <c r="AC39" s="9">
        <v>189.65</v>
      </c>
      <c r="AD39" s="9">
        <v>71.61</v>
      </c>
      <c r="AE39" s="9">
        <v>73.55</v>
      </c>
      <c r="AF39" s="9">
        <v>99.04</v>
      </c>
      <c r="AG39" s="9">
        <v>81.98</v>
      </c>
      <c r="AH39" s="10" t="str">
        <f t="shared" si="2"/>
        <v>1</v>
      </c>
      <c r="AI39" s="13" t="str">
        <f t="shared" si="3"/>
        <v>1</v>
      </c>
      <c r="AJ39" s="10" t="str">
        <f t="shared" si="4"/>
        <v>1</v>
      </c>
      <c r="AK39" s="13" t="str">
        <f t="shared" si="5"/>
        <v>0</v>
      </c>
      <c r="AL39" s="97">
        <f t="shared" si="6"/>
        <v>0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2</v>
      </c>
      <c r="AR39" s="26">
        <f t="shared" si="10"/>
        <v>1</v>
      </c>
      <c r="AS39" s="25" t="str">
        <f t="shared" si="11"/>
        <v>C-</v>
      </c>
      <c r="AT39" s="27" t="str">
        <f t="shared" si="11"/>
        <v>D</v>
      </c>
      <c r="AU39" s="25" t="str">
        <f t="shared" si="12"/>
        <v>2 C-</v>
      </c>
      <c r="AV39" s="27" t="str">
        <f t="shared" si="12"/>
        <v>2 D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1.99</v>
      </c>
      <c r="J40" s="19">
        <v>1.62</v>
      </c>
      <c r="K40" s="19">
        <v>1.1399999999999999</v>
      </c>
      <c r="L40" s="19">
        <v>12419695.609999999</v>
      </c>
      <c r="M40" s="19">
        <v>1869766.81</v>
      </c>
      <c r="N40" s="23">
        <v>0</v>
      </c>
      <c r="O40" s="18">
        <v>7805523.1299999999</v>
      </c>
      <c r="P40" s="19">
        <v>3777329.78</v>
      </c>
      <c r="Q40" s="28">
        <v>6</v>
      </c>
      <c r="R40" s="10">
        <f>VLOOKUP($H40,'ค่ากลางกลุ่ม '!$C$2:$Y$22,8,0)</f>
        <v>3.67</v>
      </c>
      <c r="S40" s="13">
        <f>VLOOKUP($H40,'ค่ากลางกลุ่ม '!$C$2:$Y$22,14,0)</f>
        <v>12.96</v>
      </c>
      <c r="T40" s="10">
        <f>VLOOKUP($H40,'ค่ากลางกลุ่ม '!$C$2:$Y$22,9,0)</f>
        <v>1.58</v>
      </c>
      <c r="U40" s="13">
        <f>VLOOKUP($H40,'ค่ากลางกลุ่ม '!$C$2:$Y$22,15,0)</f>
        <v>10.95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10.18</v>
      </c>
      <c r="AB40" s="7">
        <v>6.82</v>
      </c>
      <c r="AC40" s="9">
        <v>198.36</v>
      </c>
      <c r="AD40" s="9">
        <v>53.89</v>
      </c>
      <c r="AE40" s="9">
        <v>143.41999999999999</v>
      </c>
      <c r="AF40" s="9">
        <v>170.44</v>
      </c>
      <c r="AG40" s="9">
        <v>101.67</v>
      </c>
      <c r="AH40" s="10" t="str">
        <f t="shared" si="2"/>
        <v>1</v>
      </c>
      <c r="AI40" s="13" t="str">
        <f t="shared" si="3"/>
        <v>0</v>
      </c>
      <c r="AJ40" s="10" t="str">
        <f t="shared" si="4"/>
        <v>1</v>
      </c>
      <c r="AK40" s="13" t="str">
        <f t="shared" si="5"/>
        <v>0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1</v>
      </c>
      <c r="AS40" s="25" t="str">
        <f t="shared" si="11"/>
        <v>C</v>
      </c>
      <c r="AT40" s="27" t="str">
        <f t="shared" si="11"/>
        <v>D</v>
      </c>
      <c r="AU40" s="25" t="str">
        <f t="shared" si="12"/>
        <v>0 C</v>
      </c>
      <c r="AV40" s="27" t="str">
        <f t="shared" si="12"/>
        <v>0 D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2.1</v>
      </c>
      <c r="J41" s="19">
        <v>1.93</v>
      </c>
      <c r="K41" s="19">
        <v>1.69</v>
      </c>
      <c r="L41" s="19">
        <v>17912582.82</v>
      </c>
      <c r="M41" s="19">
        <v>-821983.56</v>
      </c>
      <c r="N41" s="23">
        <v>1</v>
      </c>
      <c r="O41" s="18">
        <v>1235348.82</v>
      </c>
      <c r="P41" s="19">
        <v>12364377</v>
      </c>
      <c r="Q41" s="28">
        <v>5</v>
      </c>
      <c r="R41" s="10">
        <f>VLOOKUP($H41,'ค่ากลางกลุ่ม '!$C$2:$Y$22,8,0)</f>
        <v>5.86</v>
      </c>
      <c r="S41" s="13">
        <f>VLOOKUP($H41,'ค่ากลางกลุ่ม '!$C$2:$Y$22,14,0)</f>
        <v>11.96</v>
      </c>
      <c r="T41" s="10">
        <f>VLOOKUP($H41,'ค่ากลางกลุ่ม '!$C$2:$Y$22,9,0)</f>
        <v>4.21</v>
      </c>
      <c r="U41" s="13">
        <f>VLOOKUP($H41,'ค่ากลางกลุ่ม '!$C$2:$Y$22,15,0)</f>
        <v>10.48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2.35</v>
      </c>
      <c r="AB41" s="7">
        <v>-0.55000000000000004</v>
      </c>
      <c r="AC41" s="9">
        <v>304.76</v>
      </c>
      <c r="AD41" s="9">
        <v>36.11</v>
      </c>
      <c r="AE41" s="9">
        <v>67.36</v>
      </c>
      <c r="AF41" s="9">
        <v>93.77</v>
      </c>
      <c r="AG41" s="9">
        <v>60.4</v>
      </c>
      <c r="AH41" s="10" t="str">
        <f t="shared" si="2"/>
        <v>0</v>
      </c>
      <c r="AI41" s="13" t="str">
        <f t="shared" si="3"/>
        <v>0</v>
      </c>
      <c r="AJ41" s="10" t="str">
        <f t="shared" si="4"/>
        <v>0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0</v>
      </c>
      <c r="AO41" s="20" t="str">
        <f t="shared" si="8"/>
        <v>0</v>
      </c>
      <c r="AP41" s="20" t="str">
        <f t="shared" si="8"/>
        <v>0</v>
      </c>
      <c r="AQ41" s="24">
        <f t="shared" si="9"/>
        <v>1</v>
      </c>
      <c r="AR41" s="26">
        <f t="shared" si="10"/>
        <v>1</v>
      </c>
      <c r="AS41" s="25" t="str">
        <f t="shared" si="11"/>
        <v>D</v>
      </c>
      <c r="AT41" s="27" t="str">
        <f t="shared" si="11"/>
        <v>D</v>
      </c>
      <c r="AU41" s="25" t="str">
        <f t="shared" si="12"/>
        <v>1 D</v>
      </c>
      <c r="AV41" s="27" t="str">
        <f t="shared" si="12"/>
        <v>1 D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1.18</v>
      </c>
      <c r="J42" s="19">
        <v>0.81</v>
      </c>
      <c r="K42" s="19">
        <v>0.37</v>
      </c>
      <c r="L42" s="19">
        <v>12073214.17</v>
      </c>
      <c r="M42" s="19">
        <v>5540576.2599999998</v>
      </c>
      <c r="N42" s="23">
        <v>3</v>
      </c>
      <c r="O42" s="18">
        <v>11567599</v>
      </c>
      <c r="P42" s="19">
        <v>-37157467.18</v>
      </c>
      <c r="Q42" s="28">
        <v>6</v>
      </c>
      <c r="R42" s="10">
        <f>VLOOKUP($H42,'ค่ากลางกลุ่ม '!$C$2:$Y$22,8,0)</f>
        <v>3.67</v>
      </c>
      <c r="S42" s="13">
        <f>VLOOKUP($H42,'ค่ากลางกลุ่ม '!$C$2:$Y$22,14,0)</f>
        <v>12.96</v>
      </c>
      <c r="T42" s="10">
        <f>VLOOKUP($H42,'ค่ากลางกลุ่ม '!$C$2:$Y$22,9,0)</f>
        <v>1.58</v>
      </c>
      <c r="U42" s="13">
        <f>VLOOKUP($H42,'ค่ากลางกลุ่ม '!$C$2:$Y$22,15,0)</f>
        <v>10.95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8.32</v>
      </c>
      <c r="AB42" s="7">
        <v>7.01</v>
      </c>
      <c r="AC42" s="9">
        <v>418.65</v>
      </c>
      <c r="AD42" s="9">
        <v>49.55</v>
      </c>
      <c r="AE42" s="9">
        <v>116.99</v>
      </c>
      <c r="AF42" s="9">
        <v>114.7</v>
      </c>
      <c r="AG42" s="9">
        <v>197.05</v>
      </c>
      <c r="AH42" s="10" t="str">
        <f t="shared" si="2"/>
        <v>1</v>
      </c>
      <c r="AI42" s="13" t="str">
        <f t="shared" si="3"/>
        <v>0</v>
      </c>
      <c r="AJ42" s="10" t="str">
        <f t="shared" si="4"/>
        <v>1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3</v>
      </c>
      <c r="AR42" s="26">
        <f t="shared" si="10"/>
        <v>1</v>
      </c>
      <c r="AS42" s="25" t="str">
        <f t="shared" si="11"/>
        <v>C</v>
      </c>
      <c r="AT42" s="27" t="str">
        <f t="shared" si="11"/>
        <v>D</v>
      </c>
      <c r="AU42" s="25" t="str">
        <f t="shared" si="12"/>
        <v>3 C</v>
      </c>
      <c r="AV42" s="27" t="str">
        <f t="shared" si="12"/>
        <v>3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0.94</v>
      </c>
      <c r="J43" s="19">
        <v>0.73</v>
      </c>
      <c r="K43" s="19">
        <v>0.28999999999999998</v>
      </c>
      <c r="L43" s="19">
        <v>-1439834.34</v>
      </c>
      <c r="M43" s="19">
        <v>1201998.6200000001</v>
      </c>
      <c r="N43" s="23">
        <v>6</v>
      </c>
      <c r="O43" s="18">
        <v>6973058.2000000002</v>
      </c>
      <c r="P43" s="19">
        <v>-14680061.67</v>
      </c>
      <c r="Q43" s="28">
        <v>9</v>
      </c>
      <c r="R43" s="10">
        <f>VLOOKUP($H43,'ค่ากลางกลุ่ม '!$C$2:$Y$22,8,0)</f>
        <v>11.94</v>
      </c>
      <c r="S43" s="13">
        <f>VLOOKUP($H43,'ค่ากลางกลุ่ม '!$C$2:$Y$22,14,0)</f>
        <v>10.68</v>
      </c>
      <c r="T43" s="10">
        <f>VLOOKUP($H43,'ค่ากลางกลุ่ม '!$C$2:$Y$22,9,0)</f>
        <v>6.49</v>
      </c>
      <c r="U43" s="13">
        <f>VLOOKUP($H43,'ค่ากลางกลุ่ม '!$C$2:$Y$22,15,0)</f>
        <v>7.88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5.73</v>
      </c>
      <c r="AB43" s="7">
        <v>3.52</v>
      </c>
      <c r="AC43" s="9">
        <v>187.69</v>
      </c>
      <c r="AD43" s="9">
        <v>39.799999999999997</v>
      </c>
      <c r="AE43" s="9">
        <v>62.74</v>
      </c>
      <c r="AF43" s="9">
        <v>163.44</v>
      </c>
      <c r="AG43" s="9">
        <v>52.38</v>
      </c>
      <c r="AH43" s="10" t="str">
        <f t="shared" si="2"/>
        <v>0</v>
      </c>
      <c r="AI43" s="13" t="str">
        <f t="shared" si="3"/>
        <v>0</v>
      </c>
      <c r="AJ43" s="10" t="str">
        <f t="shared" si="4"/>
        <v>0</v>
      </c>
      <c r="AK43" s="13" t="str">
        <f t="shared" si="5"/>
        <v>0</v>
      </c>
      <c r="AL43" s="97">
        <f t="shared" si="6"/>
        <v>0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2</v>
      </c>
      <c r="AR43" s="26">
        <f t="shared" si="10"/>
        <v>2</v>
      </c>
      <c r="AS43" s="25" t="str">
        <f t="shared" si="11"/>
        <v>C-</v>
      </c>
      <c r="AT43" s="27" t="str">
        <f t="shared" si="11"/>
        <v>C-</v>
      </c>
      <c r="AU43" s="25" t="str">
        <f t="shared" si="12"/>
        <v>6 C-</v>
      </c>
      <c r="AV43" s="27" t="str">
        <f t="shared" si="12"/>
        <v>6 C-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1.53</v>
      </c>
      <c r="J44" s="19">
        <v>1.18</v>
      </c>
      <c r="K44" s="19">
        <v>0.64</v>
      </c>
      <c r="L44" s="19">
        <v>6578018.5800000001</v>
      </c>
      <c r="M44" s="19">
        <v>5054795.3899999997</v>
      </c>
      <c r="N44" s="23">
        <v>1</v>
      </c>
      <c r="O44" s="18">
        <v>7133343.1299999999</v>
      </c>
      <c r="P44" s="19">
        <v>-3332278.95</v>
      </c>
      <c r="Q44" s="28">
        <v>6</v>
      </c>
      <c r="R44" s="10">
        <f>VLOOKUP($H44,'ค่ากลางกลุ่ม '!$C$2:$Y$22,8,0)</f>
        <v>3.67</v>
      </c>
      <c r="S44" s="13">
        <f>VLOOKUP($H44,'ค่ากลางกลุ่ม '!$C$2:$Y$22,14,0)</f>
        <v>12.96</v>
      </c>
      <c r="T44" s="10">
        <f>VLOOKUP($H44,'ค่ากลางกลุ่ม '!$C$2:$Y$22,9,0)</f>
        <v>1.58</v>
      </c>
      <c r="U44" s="13">
        <f>VLOOKUP($H44,'ค่ากลางกลุ่ม '!$C$2:$Y$22,15,0)</f>
        <v>10.95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9.2899999999999991</v>
      </c>
      <c r="AB44" s="7">
        <v>7.97</v>
      </c>
      <c r="AC44" s="9">
        <v>259.55</v>
      </c>
      <c r="AD44" s="9">
        <v>28.1</v>
      </c>
      <c r="AE44" s="9">
        <v>55.45</v>
      </c>
      <c r="AF44" s="9">
        <v>183.1</v>
      </c>
      <c r="AG44" s="9">
        <v>74.650000000000006</v>
      </c>
      <c r="AH44" s="10" t="str">
        <f t="shared" si="2"/>
        <v>1</v>
      </c>
      <c r="AI44" s="13" t="str">
        <f t="shared" si="3"/>
        <v>0</v>
      </c>
      <c r="AJ44" s="10" t="str">
        <f t="shared" si="4"/>
        <v>1</v>
      </c>
      <c r="AK44" s="13" t="str">
        <f t="shared" si="5"/>
        <v>0</v>
      </c>
      <c r="AL44" s="97">
        <f t="shared" si="6"/>
        <v>0</v>
      </c>
      <c r="AM44" s="20" t="str">
        <f t="shared" si="7"/>
        <v>1</v>
      </c>
      <c r="AN44" s="20" t="str">
        <f t="shared" si="8"/>
        <v>1</v>
      </c>
      <c r="AO44" s="20" t="str">
        <f t="shared" si="8"/>
        <v>0</v>
      </c>
      <c r="AP44" s="20" t="str">
        <f t="shared" si="8"/>
        <v>0</v>
      </c>
      <c r="AQ44" s="24">
        <f t="shared" si="9"/>
        <v>4</v>
      </c>
      <c r="AR44" s="26">
        <f t="shared" si="10"/>
        <v>2</v>
      </c>
      <c r="AS44" s="25" t="str">
        <f t="shared" si="11"/>
        <v>B-</v>
      </c>
      <c r="AT44" s="27" t="str">
        <f t="shared" si="11"/>
        <v>C-</v>
      </c>
      <c r="AU44" s="25" t="str">
        <f t="shared" si="12"/>
        <v>1 B-</v>
      </c>
      <c r="AV44" s="27" t="str">
        <f t="shared" si="12"/>
        <v>1 C-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1.6</v>
      </c>
      <c r="J45" s="19">
        <v>1.47</v>
      </c>
      <c r="K45" s="19">
        <v>1.24</v>
      </c>
      <c r="L45" s="19">
        <v>5282583.34</v>
      </c>
      <c r="M45" s="19">
        <v>-956176</v>
      </c>
      <c r="N45" s="23">
        <v>1</v>
      </c>
      <c r="O45" s="18">
        <v>1869305.57</v>
      </c>
      <c r="P45" s="19">
        <v>3634972.18</v>
      </c>
      <c r="Q45" s="28">
        <v>2</v>
      </c>
      <c r="R45" s="10">
        <f>VLOOKUP($H45,'ค่ากลางกลุ่ม '!$C$2:$Y$22,8,0)</f>
        <v>11.71</v>
      </c>
      <c r="S45" s="13">
        <f>VLOOKUP($H45,'ค่ากลางกลุ่ม '!$C$2:$Y$22,14,0)</f>
        <v>15.13</v>
      </c>
      <c r="T45" s="10">
        <f>VLOOKUP($H45,'ค่ากลางกลุ่ม '!$C$2:$Y$22,9,0)</f>
        <v>7.08</v>
      </c>
      <c r="U45" s="13">
        <f>VLOOKUP($H45,'ค่ากลางกลุ่ม '!$C$2:$Y$22,15,0)</f>
        <v>8.02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5.24</v>
      </c>
      <c r="AB45" s="7">
        <v>2.02</v>
      </c>
      <c r="AC45" s="9">
        <v>317.29000000000002</v>
      </c>
      <c r="AD45" s="9">
        <v>38.01</v>
      </c>
      <c r="AE45" s="9">
        <v>124.86</v>
      </c>
      <c r="AF45" s="9">
        <v>134.82</v>
      </c>
      <c r="AG45" s="9">
        <v>64.900000000000006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0</v>
      </c>
      <c r="AQ45" s="24">
        <f t="shared" si="9"/>
        <v>1</v>
      </c>
      <c r="AR45" s="26">
        <f t="shared" si="10"/>
        <v>1</v>
      </c>
      <c r="AS45" s="25" t="str">
        <f t="shared" si="11"/>
        <v>D</v>
      </c>
      <c r="AT45" s="27" t="str">
        <f t="shared" si="11"/>
        <v>D</v>
      </c>
      <c r="AU45" s="25" t="str">
        <f t="shared" si="12"/>
        <v>1 D</v>
      </c>
      <c r="AV45" s="27" t="str">
        <f t="shared" si="12"/>
        <v>1 D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1.79</v>
      </c>
      <c r="J46" s="19">
        <v>1.41</v>
      </c>
      <c r="K46" s="19">
        <v>0.6</v>
      </c>
      <c r="L46" s="19">
        <v>39754875.140000001</v>
      </c>
      <c r="M46" s="19">
        <v>25119600.920000002</v>
      </c>
      <c r="N46" s="23">
        <v>1</v>
      </c>
      <c r="O46" s="18">
        <v>23711542.370000001</v>
      </c>
      <c r="P46" s="19">
        <v>-22644942.649999999</v>
      </c>
      <c r="Q46" s="28">
        <v>14</v>
      </c>
      <c r="R46" s="10">
        <f>VLOOKUP($H46,'ค่ากลางกลุ่ม '!$C$2:$Y$22,8,0)</f>
        <v>5.3689999999999998</v>
      </c>
      <c r="S46" s="13">
        <f>VLOOKUP($H46,'ค่ากลางกลุ่ม '!$C$2:$Y$22,14,0)</f>
        <v>11.61</v>
      </c>
      <c r="T46" s="10">
        <f>VLOOKUP($H46,'ค่ากลางกลุ่ม '!$C$2:$Y$22,9,0)</f>
        <v>4.53</v>
      </c>
      <c r="U46" s="13">
        <f>VLOOKUP($H46,'ค่ากลางกลุ่ม '!$C$2:$Y$22,15,0)</f>
        <v>4.7300000000000004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8.2100000000000009</v>
      </c>
      <c r="AB46" s="7">
        <v>7.47</v>
      </c>
      <c r="AC46" s="9">
        <v>99.29</v>
      </c>
      <c r="AD46" s="9">
        <v>37.96</v>
      </c>
      <c r="AE46" s="9">
        <v>67.75</v>
      </c>
      <c r="AF46" s="9">
        <v>192.63</v>
      </c>
      <c r="AG46" s="9">
        <v>69.16</v>
      </c>
      <c r="AH46" s="10" t="str">
        <f t="shared" si="2"/>
        <v>1</v>
      </c>
      <c r="AI46" s="13" t="str">
        <f t="shared" si="3"/>
        <v>0</v>
      </c>
      <c r="AJ46" s="10" t="str">
        <f t="shared" si="4"/>
        <v>1</v>
      </c>
      <c r="AK46" s="13" t="str">
        <f t="shared" si="5"/>
        <v>1</v>
      </c>
      <c r="AL46" s="97">
        <f t="shared" si="6"/>
        <v>1</v>
      </c>
      <c r="AM46" s="20" t="str">
        <f t="shared" si="7"/>
        <v>1</v>
      </c>
      <c r="AN46" s="20" t="str">
        <f t="shared" si="8"/>
        <v>0</v>
      </c>
      <c r="AO46" s="20" t="str">
        <f t="shared" si="8"/>
        <v>0</v>
      </c>
      <c r="AP46" s="20" t="str">
        <f t="shared" si="8"/>
        <v>0</v>
      </c>
      <c r="AQ46" s="24">
        <f t="shared" si="9"/>
        <v>4</v>
      </c>
      <c r="AR46" s="26">
        <f t="shared" si="10"/>
        <v>3</v>
      </c>
      <c r="AS46" s="25" t="str">
        <f t="shared" si="11"/>
        <v>B-</v>
      </c>
      <c r="AT46" s="27" t="str">
        <f t="shared" si="11"/>
        <v>C</v>
      </c>
      <c r="AU46" s="25" t="str">
        <f t="shared" si="12"/>
        <v>1 B-</v>
      </c>
      <c r="AV46" s="27" t="str">
        <f t="shared" si="12"/>
        <v>1 C</v>
      </c>
      <c r="AW46" s="21" t="str">
        <f t="shared" si="13"/>
        <v>ไม่ผ่าน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1.56</v>
      </c>
      <c r="J47" s="19">
        <v>1.56</v>
      </c>
      <c r="K47" s="19">
        <v>1.22</v>
      </c>
      <c r="L47" s="19">
        <v>11224863.640000001</v>
      </c>
      <c r="M47" s="19">
        <v>-1693099.14</v>
      </c>
      <c r="N47" s="23">
        <v>1</v>
      </c>
      <c r="O47" s="18">
        <v>3623416.58</v>
      </c>
      <c r="P47" s="19">
        <v>5770376.7599999998</v>
      </c>
      <c r="Q47" s="28">
        <v>6</v>
      </c>
      <c r="R47" s="10">
        <f>VLOOKUP($H47,'ค่ากลางกลุ่ม '!$C$2:$Y$22,8,0)</f>
        <v>3.67</v>
      </c>
      <c r="S47" s="13">
        <f>VLOOKUP($H47,'ค่ากลางกลุ่ม '!$C$2:$Y$22,14,0)</f>
        <v>12.96</v>
      </c>
      <c r="T47" s="10">
        <f>VLOOKUP($H47,'ค่ากลางกลุ่ม '!$C$2:$Y$22,9,0)</f>
        <v>1.58</v>
      </c>
      <c r="U47" s="13">
        <f>VLOOKUP($H47,'ค่ากลางกลุ่ม '!$C$2:$Y$22,15,0)</f>
        <v>10.95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5</v>
      </c>
      <c r="AB47" s="7">
        <v>0.77</v>
      </c>
      <c r="AC47" s="9">
        <v>126.96</v>
      </c>
      <c r="AD47" s="9">
        <v>43.99</v>
      </c>
      <c r="AE47" s="9">
        <v>74.349999999999994</v>
      </c>
      <c r="AF47" s="9">
        <v>151.99</v>
      </c>
      <c r="AG47" s="9">
        <v>88.94</v>
      </c>
      <c r="AH47" s="10" t="str">
        <f t="shared" si="2"/>
        <v>1</v>
      </c>
      <c r="AI47" s="13" t="str">
        <f t="shared" si="3"/>
        <v>0</v>
      </c>
      <c r="AJ47" s="10" t="str">
        <f t="shared" si="4"/>
        <v>0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2</v>
      </c>
      <c r="AR47" s="26">
        <f t="shared" si="10"/>
        <v>1</v>
      </c>
      <c r="AS47" s="25" t="str">
        <f t="shared" si="11"/>
        <v>C-</v>
      </c>
      <c r="AT47" s="27" t="str">
        <f t="shared" si="11"/>
        <v>D</v>
      </c>
      <c r="AU47" s="25" t="str">
        <f t="shared" si="12"/>
        <v>1 C-</v>
      </c>
      <c r="AV47" s="27" t="str">
        <f t="shared" si="12"/>
        <v>1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1.0900000000000001</v>
      </c>
      <c r="J48" s="19">
        <v>0.85</v>
      </c>
      <c r="K48" s="19">
        <v>0.42</v>
      </c>
      <c r="L48" s="19">
        <v>2693715.63</v>
      </c>
      <c r="M48" s="19">
        <v>1015167.2</v>
      </c>
      <c r="N48" s="23">
        <v>3</v>
      </c>
      <c r="O48" s="18">
        <v>8904365.8200000003</v>
      </c>
      <c r="P48" s="19">
        <v>-15992482.99</v>
      </c>
      <c r="Q48" s="28">
        <v>10</v>
      </c>
      <c r="R48" s="10">
        <f>VLOOKUP($H48,'ค่ากลางกลุ่ม '!$C$2:$Y$22,8,0)</f>
        <v>3.51</v>
      </c>
      <c r="S48" s="13">
        <f>VLOOKUP($H48,'ค่ากลางกลุ่ม '!$C$2:$Y$22,14,0)</f>
        <v>10.94</v>
      </c>
      <c r="T48" s="10">
        <f>VLOOKUP($H48,'ค่ากลางกลุ่ม '!$C$2:$Y$22,9,0)</f>
        <v>-0.18</v>
      </c>
      <c r="U48" s="13">
        <f>VLOOKUP($H48,'ค่ากลางกลุ่ม '!$C$2:$Y$22,15,0)</f>
        <v>9.09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6.74</v>
      </c>
      <c r="AB48" s="7">
        <v>2.31</v>
      </c>
      <c r="AC48" s="9">
        <v>267.99</v>
      </c>
      <c r="AD48" s="9">
        <v>53.54</v>
      </c>
      <c r="AE48" s="9">
        <v>65.790000000000006</v>
      </c>
      <c r="AF48" s="9">
        <v>79.36</v>
      </c>
      <c r="AG48" s="9">
        <v>69.66</v>
      </c>
      <c r="AH48" s="10" t="str">
        <f t="shared" si="2"/>
        <v>1</v>
      </c>
      <c r="AI48" s="13" t="str">
        <f t="shared" si="3"/>
        <v>0</v>
      </c>
      <c r="AJ48" s="10" t="str">
        <f t="shared" si="4"/>
        <v>1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4</v>
      </c>
      <c r="AR48" s="26">
        <f t="shared" si="10"/>
        <v>2</v>
      </c>
      <c r="AS48" s="25" t="str">
        <f t="shared" si="11"/>
        <v>B-</v>
      </c>
      <c r="AT48" s="27" t="str">
        <f t="shared" si="11"/>
        <v>C-</v>
      </c>
      <c r="AU48" s="25" t="str">
        <f t="shared" si="12"/>
        <v>3 B-</v>
      </c>
      <c r="AV48" s="27" t="str">
        <f t="shared" si="12"/>
        <v>3 C-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0.64</v>
      </c>
      <c r="J49" s="19">
        <v>0.36</v>
      </c>
      <c r="K49" s="19">
        <v>0.1</v>
      </c>
      <c r="L49" s="19">
        <v>-15012865.789999999</v>
      </c>
      <c r="M49" s="19">
        <v>4146224.29</v>
      </c>
      <c r="N49" s="23">
        <v>6</v>
      </c>
      <c r="O49" s="18">
        <v>9816478.4299999997</v>
      </c>
      <c r="P49" s="19">
        <v>-32829948.800000001</v>
      </c>
      <c r="Q49" s="28">
        <v>10</v>
      </c>
      <c r="R49" s="10">
        <f>VLOOKUP($H49,'ค่ากลางกลุ่ม '!$C$2:$Y$22,8,0)</f>
        <v>3.51</v>
      </c>
      <c r="S49" s="13">
        <f>VLOOKUP($H49,'ค่ากลางกลุ่ม '!$C$2:$Y$22,14,0)</f>
        <v>10.94</v>
      </c>
      <c r="T49" s="10">
        <f>VLOOKUP($H49,'ค่ากลางกลุ่ม '!$C$2:$Y$22,9,0)</f>
        <v>-0.18</v>
      </c>
      <c r="U49" s="13">
        <f>VLOOKUP($H49,'ค่ากลางกลุ่ม '!$C$2:$Y$22,15,0)</f>
        <v>9.09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7.33</v>
      </c>
      <c r="AB49" s="7">
        <v>5.37</v>
      </c>
      <c r="AC49" s="9">
        <v>353.11</v>
      </c>
      <c r="AD49" s="9">
        <v>20.96</v>
      </c>
      <c r="AE49" s="9">
        <v>25.28</v>
      </c>
      <c r="AF49" s="9">
        <v>178.39</v>
      </c>
      <c r="AG49" s="9">
        <v>96.26</v>
      </c>
      <c r="AH49" s="10" t="str">
        <f t="shared" si="2"/>
        <v>1</v>
      </c>
      <c r="AI49" s="13" t="str">
        <f t="shared" si="3"/>
        <v>0</v>
      </c>
      <c r="AJ49" s="10" t="str">
        <f t="shared" si="4"/>
        <v>1</v>
      </c>
      <c r="AK49" s="13" t="str">
        <f t="shared" si="5"/>
        <v>0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2</v>
      </c>
      <c r="AS49" s="25" t="str">
        <f t="shared" si="11"/>
        <v>B-</v>
      </c>
      <c r="AT49" s="27" t="str">
        <f t="shared" si="11"/>
        <v>C-</v>
      </c>
      <c r="AU49" s="25" t="str">
        <f t="shared" si="12"/>
        <v>6 B-</v>
      </c>
      <c r="AV49" s="27" t="str">
        <f t="shared" si="12"/>
        <v>6 C-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2.15</v>
      </c>
      <c r="J50" s="19">
        <v>1.87</v>
      </c>
      <c r="K50" s="19">
        <v>1.55</v>
      </c>
      <c r="L50" s="19">
        <v>13421569.369999999</v>
      </c>
      <c r="M50" s="19">
        <v>1739994.06</v>
      </c>
      <c r="N50" s="23">
        <v>0</v>
      </c>
      <c r="O50" s="18">
        <v>5281804.8899999997</v>
      </c>
      <c r="P50" s="19">
        <v>8274234.7000000002</v>
      </c>
      <c r="Q50" s="28">
        <v>5</v>
      </c>
      <c r="R50" s="10">
        <f>VLOOKUP($H50,'ค่ากลางกลุ่ม '!$C$2:$Y$22,8,0)</f>
        <v>5.86</v>
      </c>
      <c r="S50" s="13">
        <f>VLOOKUP($H50,'ค่ากลางกลุ่ม '!$C$2:$Y$22,14,0)</f>
        <v>11.96</v>
      </c>
      <c r="T50" s="10">
        <f>VLOOKUP($H50,'ค่ากลางกลุ่ม '!$C$2:$Y$22,9,0)</f>
        <v>4.21</v>
      </c>
      <c r="U50" s="13">
        <f>VLOOKUP($H50,'ค่ากลางกลุ่ม '!$C$2:$Y$22,15,0)</f>
        <v>10.48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8.07</v>
      </c>
      <c r="AB50" s="7">
        <v>8.8800000000000008</v>
      </c>
      <c r="AC50" s="9">
        <v>142.06</v>
      </c>
      <c r="AD50" s="9">
        <v>30.57</v>
      </c>
      <c r="AE50" s="9">
        <v>61.48</v>
      </c>
      <c r="AF50" s="9">
        <v>354.69</v>
      </c>
      <c r="AG50" s="9">
        <v>74.48</v>
      </c>
      <c r="AH50" s="10" t="str">
        <f t="shared" si="2"/>
        <v>1</v>
      </c>
      <c r="AI50" s="13" t="str">
        <f t="shared" si="3"/>
        <v>0</v>
      </c>
      <c r="AJ50" s="10" t="str">
        <f t="shared" si="4"/>
        <v>1</v>
      </c>
      <c r="AK50" s="13" t="str">
        <f t="shared" si="5"/>
        <v>0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3</v>
      </c>
      <c r="AR50" s="26">
        <f t="shared" si="10"/>
        <v>1</v>
      </c>
      <c r="AS50" s="25" t="str">
        <f t="shared" si="11"/>
        <v>C</v>
      </c>
      <c r="AT50" s="27" t="str">
        <f t="shared" si="11"/>
        <v>D</v>
      </c>
      <c r="AU50" s="25" t="str">
        <f t="shared" si="12"/>
        <v>0 C</v>
      </c>
      <c r="AV50" s="27" t="str">
        <f t="shared" si="12"/>
        <v>0 D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1.19</v>
      </c>
      <c r="J51" s="19">
        <v>1.02</v>
      </c>
      <c r="K51" s="19">
        <v>0.72</v>
      </c>
      <c r="L51" s="19">
        <v>2517155.1800000002</v>
      </c>
      <c r="M51" s="19">
        <v>-1740339.94</v>
      </c>
      <c r="N51" s="23">
        <v>3</v>
      </c>
      <c r="O51" s="18">
        <v>553796.87</v>
      </c>
      <c r="P51" s="19">
        <v>-2690863.18</v>
      </c>
      <c r="Q51" s="28">
        <v>5</v>
      </c>
      <c r="R51" s="10">
        <f>VLOOKUP($H51,'ค่ากลางกลุ่ม '!$C$2:$Y$22,8,0)</f>
        <v>5.86</v>
      </c>
      <c r="S51" s="13">
        <f>VLOOKUP($H51,'ค่ากลางกลุ่ม '!$C$2:$Y$22,14,0)</f>
        <v>11.96</v>
      </c>
      <c r="T51" s="10">
        <f>VLOOKUP($H51,'ค่ากลางกลุ่ม '!$C$2:$Y$22,9,0)</f>
        <v>4.21</v>
      </c>
      <c r="U51" s="13">
        <f>VLOOKUP($H51,'ค่ากลางกลุ่ม '!$C$2:$Y$22,15,0)</f>
        <v>10.48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1.23</v>
      </c>
      <c r="AB51" s="7">
        <v>0.39</v>
      </c>
      <c r="AC51" s="9">
        <v>229.38</v>
      </c>
      <c r="AD51" s="9">
        <v>52.34</v>
      </c>
      <c r="AE51" s="9">
        <v>196.6</v>
      </c>
      <c r="AF51" s="9">
        <v>153.11000000000001</v>
      </c>
      <c r="AG51" s="9">
        <v>56.64</v>
      </c>
      <c r="AH51" s="10" t="str">
        <f t="shared" si="2"/>
        <v>0</v>
      </c>
      <c r="AI51" s="13" t="str">
        <f t="shared" si="3"/>
        <v>0</v>
      </c>
      <c r="AJ51" s="10" t="str">
        <f t="shared" si="4"/>
        <v>0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1</v>
      </c>
      <c r="AQ51" s="24">
        <f t="shared" si="9"/>
        <v>2</v>
      </c>
      <c r="AR51" s="26">
        <f t="shared" si="10"/>
        <v>2</v>
      </c>
      <c r="AS51" s="25" t="str">
        <f t="shared" si="11"/>
        <v>C-</v>
      </c>
      <c r="AT51" s="27" t="str">
        <f t="shared" si="11"/>
        <v>C-</v>
      </c>
      <c r="AU51" s="25" t="str">
        <f t="shared" si="12"/>
        <v>3 C-</v>
      </c>
      <c r="AV51" s="27" t="str">
        <f t="shared" si="12"/>
        <v>3 C-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0.97</v>
      </c>
      <c r="J52" s="19">
        <v>0.8</v>
      </c>
      <c r="K52" s="19">
        <v>0.48</v>
      </c>
      <c r="L52" s="19">
        <v>-470907.07</v>
      </c>
      <c r="M52" s="19">
        <v>117942.75</v>
      </c>
      <c r="N52" s="23">
        <v>6</v>
      </c>
      <c r="O52" s="18">
        <v>4340977.8600000003</v>
      </c>
      <c r="P52" s="19">
        <v>-9178643.1999999993</v>
      </c>
      <c r="Q52" s="28">
        <v>5</v>
      </c>
      <c r="R52" s="10">
        <f>VLOOKUP($H52,'ค่ากลางกลุ่ม '!$C$2:$Y$22,8,0)</f>
        <v>5.86</v>
      </c>
      <c r="S52" s="13">
        <f>VLOOKUP($H52,'ค่ากลางกลุ่ม '!$C$2:$Y$22,14,0)</f>
        <v>11.96</v>
      </c>
      <c r="T52" s="10">
        <f>VLOOKUP($H52,'ค่ากลางกลุ่ม '!$C$2:$Y$22,9,0)</f>
        <v>4.21</v>
      </c>
      <c r="U52" s="13">
        <f>VLOOKUP($H52,'ค่ากลางกลุ่ม '!$C$2:$Y$22,15,0)</f>
        <v>10.48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5.89</v>
      </c>
      <c r="AB52" s="7">
        <v>0.74</v>
      </c>
      <c r="AC52" s="9">
        <v>331.37</v>
      </c>
      <c r="AD52" s="9">
        <v>46.73</v>
      </c>
      <c r="AE52" s="9">
        <v>78.37</v>
      </c>
      <c r="AF52" s="9">
        <v>216.45</v>
      </c>
      <c r="AG52" s="9">
        <v>66.63</v>
      </c>
      <c r="AH52" s="10" t="str">
        <f t="shared" si="2"/>
        <v>1</v>
      </c>
      <c r="AI52" s="13" t="str">
        <f t="shared" si="3"/>
        <v>0</v>
      </c>
      <c r="AJ52" s="10" t="str">
        <f t="shared" si="4"/>
        <v>0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0</v>
      </c>
      <c r="AQ52" s="24">
        <f t="shared" si="9"/>
        <v>2</v>
      </c>
      <c r="AR52" s="26">
        <f t="shared" si="10"/>
        <v>1</v>
      </c>
      <c r="AS52" s="25" t="str">
        <f t="shared" si="11"/>
        <v>C-</v>
      </c>
      <c r="AT52" s="27" t="str">
        <f t="shared" si="11"/>
        <v>D</v>
      </c>
      <c r="AU52" s="25" t="str">
        <f t="shared" si="12"/>
        <v>6 C-</v>
      </c>
      <c r="AV52" s="27" t="str">
        <f t="shared" si="12"/>
        <v>6 D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1.4</v>
      </c>
      <c r="J53" s="19">
        <v>1.17</v>
      </c>
      <c r="K53" s="19">
        <v>0.96</v>
      </c>
      <c r="L53" s="19">
        <v>10017733.1</v>
      </c>
      <c r="M53" s="19">
        <v>2927404.09</v>
      </c>
      <c r="N53" s="23">
        <v>1</v>
      </c>
      <c r="O53" s="18">
        <v>7940300.1399999997</v>
      </c>
      <c r="P53" s="19">
        <v>1009291.31</v>
      </c>
      <c r="Q53" s="28">
        <v>6</v>
      </c>
      <c r="R53" s="10">
        <f>VLOOKUP($H53,'ค่ากลางกลุ่ม '!$C$2:$Y$22,8,0)</f>
        <v>3.67</v>
      </c>
      <c r="S53" s="13">
        <f>VLOOKUP($H53,'ค่ากลางกลุ่ม '!$C$2:$Y$22,14,0)</f>
        <v>12.96</v>
      </c>
      <c r="T53" s="10">
        <f>VLOOKUP($H53,'ค่ากลางกลุ่ม '!$C$2:$Y$22,9,0)</f>
        <v>1.58</v>
      </c>
      <c r="U53" s="13">
        <f>VLOOKUP($H53,'ค่ากลางกลุ่ม '!$C$2:$Y$22,15,0)</f>
        <v>10.95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11.72</v>
      </c>
      <c r="AB53" s="7">
        <v>8.81</v>
      </c>
      <c r="AC53" s="9">
        <v>378.76</v>
      </c>
      <c r="AD53" s="9">
        <v>40.130000000000003</v>
      </c>
      <c r="AE53" s="9">
        <v>41.91</v>
      </c>
      <c r="AF53" s="9">
        <v>322.98</v>
      </c>
      <c r="AG53" s="9">
        <v>104.54</v>
      </c>
      <c r="AH53" s="10" t="str">
        <f t="shared" si="2"/>
        <v>1</v>
      </c>
      <c r="AI53" s="13" t="str">
        <f t="shared" si="3"/>
        <v>0</v>
      </c>
      <c r="AJ53" s="10" t="str">
        <f t="shared" si="4"/>
        <v>1</v>
      </c>
      <c r="AK53" s="13" t="str">
        <f t="shared" si="5"/>
        <v>0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2</v>
      </c>
      <c r="AS53" s="25" t="str">
        <f t="shared" si="11"/>
        <v>B-</v>
      </c>
      <c r="AT53" s="27" t="str">
        <f t="shared" si="11"/>
        <v>C-</v>
      </c>
      <c r="AU53" s="25" t="str">
        <f t="shared" si="12"/>
        <v>1 B-</v>
      </c>
      <c r="AV53" s="27" t="str">
        <f t="shared" si="12"/>
        <v>1 C-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4.3099999999999996</v>
      </c>
      <c r="J54" s="19">
        <v>3.71</v>
      </c>
      <c r="K54" s="19">
        <v>2.93</v>
      </c>
      <c r="L54" s="19">
        <v>17168334.510000002</v>
      </c>
      <c r="M54" s="19">
        <v>3791105.48</v>
      </c>
      <c r="N54" s="23">
        <v>0</v>
      </c>
      <c r="O54" s="18">
        <v>7587751.8700000001</v>
      </c>
      <c r="P54" s="19">
        <v>11547716.01</v>
      </c>
      <c r="Q54" s="28">
        <v>5</v>
      </c>
      <c r="R54" s="10">
        <f>VLOOKUP($H54,'ค่ากลางกลุ่ม '!$C$2:$Y$22,8,0)</f>
        <v>5.86</v>
      </c>
      <c r="S54" s="13">
        <f>VLOOKUP($H54,'ค่ากลางกลุ่ม '!$C$2:$Y$22,14,0)</f>
        <v>11.96</v>
      </c>
      <c r="T54" s="10">
        <f>VLOOKUP($H54,'ค่ากลางกลุ่ม '!$C$2:$Y$22,9,0)</f>
        <v>4.21</v>
      </c>
      <c r="U54" s="13">
        <f>VLOOKUP($H54,'ค่ากลางกลุ่ม '!$C$2:$Y$22,15,0)</f>
        <v>10.48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12.72</v>
      </c>
      <c r="AB54" s="7">
        <v>5.7</v>
      </c>
      <c r="AC54" s="9">
        <v>84.92</v>
      </c>
      <c r="AD54" s="9">
        <v>41.98</v>
      </c>
      <c r="AE54" s="9">
        <v>52.24</v>
      </c>
      <c r="AF54" s="9">
        <v>178.4</v>
      </c>
      <c r="AG54" s="9">
        <v>101.44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0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5</v>
      </c>
      <c r="AR54" s="26">
        <f t="shared" si="10"/>
        <v>4</v>
      </c>
      <c r="AS54" s="25" t="str">
        <f t="shared" si="11"/>
        <v>B</v>
      </c>
      <c r="AT54" s="27" t="str">
        <f t="shared" si="11"/>
        <v>B-</v>
      </c>
      <c r="AU54" s="25" t="str">
        <f t="shared" si="12"/>
        <v>0 B</v>
      </c>
      <c r="AV54" s="27" t="str">
        <f t="shared" si="12"/>
        <v>0 B-</v>
      </c>
      <c r="AW54" s="21" t="str">
        <f t="shared" si="13"/>
        <v>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1.57</v>
      </c>
      <c r="J55" s="19">
        <v>1.18</v>
      </c>
      <c r="K55" s="19">
        <v>0.67</v>
      </c>
      <c r="L55" s="19">
        <v>56114716.369999997</v>
      </c>
      <c r="M55" s="19">
        <v>-48731669.93</v>
      </c>
      <c r="N55" s="23">
        <v>2</v>
      </c>
      <c r="O55" s="18">
        <v>1487544.37</v>
      </c>
      <c r="P55" s="19">
        <v>-23913959.600000001</v>
      </c>
      <c r="Q55" s="28">
        <v>15</v>
      </c>
      <c r="R55" s="10">
        <f>VLOOKUP($H55,'ค่ากลางกลุ่ม '!$C$2:$Y$22,8,0)</f>
        <v>2.95</v>
      </c>
      <c r="S55" s="13">
        <f>VLOOKUP($H55,'ค่ากลางกลุ่ม '!$C$2:$Y$22,14,0)</f>
        <v>9.7899999999999991</v>
      </c>
      <c r="T55" s="10">
        <f>VLOOKUP($H55,'ค่ากลางกลุ่ม '!$C$2:$Y$22,9,0)</f>
        <v>0.5</v>
      </c>
      <c r="U55" s="13">
        <f>VLOOKUP($H55,'ค่ากลางกลุ่ม '!$C$2:$Y$22,15,0)</f>
        <v>4.32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0.39</v>
      </c>
      <c r="AB55" s="7">
        <v>-6.52</v>
      </c>
      <c r="AC55" s="9">
        <v>145.91999999999999</v>
      </c>
      <c r="AD55" s="9">
        <v>59.28</v>
      </c>
      <c r="AE55" s="9">
        <v>54.35</v>
      </c>
      <c r="AF55" s="9">
        <v>-952.32</v>
      </c>
      <c r="AG55" s="9">
        <v>85.58</v>
      </c>
      <c r="AH55" s="10" t="str">
        <f t="shared" si="2"/>
        <v>0</v>
      </c>
      <c r="AI55" s="13" t="str">
        <f t="shared" si="3"/>
        <v>0</v>
      </c>
      <c r="AJ55" s="10" t="str">
        <f t="shared" si="4"/>
        <v>0</v>
      </c>
      <c r="AK55" s="13" t="str">
        <f t="shared" si="5"/>
        <v>0</v>
      </c>
      <c r="AL55" s="97">
        <f t="shared" si="6"/>
        <v>1</v>
      </c>
      <c r="AM55" s="20" t="str">
        <f t="shared" si="7"/>
        <v>1</v>
      </c>
      <c r="AN55" s="20" t="str">
        <f t="shared" si="8"/>
        <v>1</v>
      </c>
      <c r="AO55" s="20" t="str">
        <f t="shared" si="8"/>
        <v>1</v>
      </c>
      <c r="AP55" s="20" t="str">
        <f t="shared" si="8"/>
        <v>0</v>
      </c>
      <c r="AQ55" s="24">
        <f t="shared" si="9"/>
        <v>4</v>
      </c>
      <c r="AR55" s="26">
        <f t="shared" si="10"/>
        <v>4</v>
      </c>
      <c r="AS55" s="25" t="str">
        <f t="shared" si="11"/>
        <v>B-</v>
      </c>
      <c r="AT55" s="27" t="str">
        <f t="shared" si="11"/>
        <v>B-</v>
      </c>
      <c r="AU55" s="25" t="str">
        <f t="shared" si="12"/>
        <v>2 B-</v>
      </c>
      <c r="AV55" s="27" t="str">
        <f t="shared" si="12"/>
        <v>2 B-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1.28</v>
      </c>
      <c r="J56" s="19">
        <v>1.07</v>
      </c>
      <c r="K56" s="19">
        <v>0.75</v>
      </c>
      <c r="L56" s="19">
        <v>5104641.75</v>
      </c>
      <c r="M56" s="19">
        <v>6061961.9199999999</v>
      </c>
      <c r="N56" s="23">
        <v>2</v>
      </c>
      <c r="O56" s="18">
        <v>13769032.24</v>
      </c>
      <c r="P56" s="19">
        <v>-3902638.92</v>
      </c>
      <c r="Q56" s="28">
        <v>5</v>
      </c>
      <c r="R56" s="10">
        <f>VLOOKUP($H56,'ค่ากลางกลุ่ม '!$C$2:$Y$22,8,0)</f>
        <v>5.86</v>
      </c>
      <c r="S56" s="13">
        <f>VLOOKUP($H56,'ค่ากลางกลุ่ม '!$C$2:$Y$22,14,0)</f>
        <v>11.96</v>
      </c>
      <c r="T56" s="10">
        <f>VLOOKUP($H56,'ค่ากลางกลุ่ม '!$C$2:$Y$22,9,0)</f>
        <v>4.21</v>
      </c>
      <c r="U56" s="13">
        <f>VLOOKUP($H56,'ค่ากลางกลุ่ม '!$C$2:$Y$22,15,0)</f>
        <v>10.48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21.96</v>
      </c>
      <c r="AB56" s="7">
        <v>4.53</v>
      </c>
      <c r="AC56" s="9">
        <v>387.21</v>
      </c>
      <c r="AD56" s="9">
        <v>33.86</v>
      </c>
      <c r="AE56" s="9">
        <v>152.08000000000001</v>
      </c>
      <c r="AF56" s="9">
        <v>141.46</v>
      </c>
      <c r="AG56" s="9">
        <v>108.92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2</v>
      </c>
      <c r="AS56" s="25" t="str">
        <f t="shared" si="11"/>
        <v>C</v>
      </c>
      <c r="AT56" s="27" t="str">
        <f t="shared" si="11"/>
        <v>C-</v>
      </c>
      <c r="AU56" s="25" t="str">
        <f t="shared" si="12"/>
        <v>2 C</v>
      </c>
      <c r="AV56" s="27" t="str">
        <f t="shared" si="12"/>
        <v>2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3.44</v>
      </c>
      <c r="J57" s="19">
        <v>3.04</v>
      </c>
      <c r="K57" s="19">
        <v>2.2999999999999998</v>
      </c>
      <c r="L57" s="19">
        <v>358431852.60000002</v>
      </c>
      <c r="M57" s="19">
        <v>224841431.81</v>
      </c>
      <c r="N57" s="23">
        <v>0</v>
      </c>
      <c r="O57" s="18">
        <v>66871292.270000003</v>
      </c>
      <c r="P57" s="19">
        <v>206931655.84</v>
      </c>
      <c r="Q57" s="28">
        <v>17</v>
      </c>
      <c r="R57" s="10">
        <f>VLOOKUP($H57,'ค่ากลางกลุ่ม '!$C$2:$Y$22,8,0)</f>
        <v>3.96</v>
      </c>
      <c r="S57" s="13">
        <f>VLOOKUP($H57,'ค่ากลางกลุ่ม '!$C$2:$Y$22,14,0)</f>
        <v>7.97</v>
      </c>
      <c r="T57" s="10">
        <f>VLOOKUP($H57,'ค่ากลางกลุ่ม '!$C$2:$Y$22,9,0)</f>
        <v>2.5099999999999998</v>
      </c>
      <c r="U57" s="13">
        <f>VLOOKUP($H57,'ค่ากลางกลุ่ม '!$C$2:$Y$22,15,0)</f>
        <v>3.42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9.06</v>
      </c>
      <c r="AB57" s="7">
        <v>17.36</v>
      </c>
      <c r="AC57" s="9">
        <v>94.49</v>
      </c>
      <c r="AD57" s="9">
        <v>70.78</v>
      </c>
      <c r="AE57" s="9">
        <v>56.01</v>
      </c>
      <c r="AF57" s="9">
        <v>135.97</v>
      </c>
      <c r="AG57" s="9">
        <v>55.4</v>
      </c>
      <c r="AH57" s="10" t="str">
        <f t="shared" si="2"/>
        <v>1</v>
      </c>
      <c r="AI57" s="13" t="str">
        <f t="shared" si="3"/>
        <v>1</v>
      </c>
      <c r="AJ57" s="10" t="str">
        <f t="shared" si="4"/>
        <v>1</v>
      </c>
      <c r="AK57" s="13" t="str">
        <f t="shared" si="5"/>
        <v>1</v>
      </c>
      <c r="AL57" s="97">
        <f t="shared" si="6"/>
        <v>0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4</v>
      </c>
      <c r="AR57" s="26">
        <f t="shared" si="10"/>
        <v>4</v>
      </c>
      <c r="AS57" s="25" t="str">
        <f t="shared" si="11"/>
        <v>B-</v>
      </c>
      <c r="AT57" s="27" t="str">
        <f t="shared" si="11"/>
        <v>B-</v>
      </c>
      <c r="AU57" s="25" t="str">
        <f t="shared" si="12"/>
        <v>0 B-</v>
      </c>
      <c r="AV57" s="27" t="str">
        <f t="shared" si="12"/>
        <v>0 B-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1.39</v>
      </c>
      <c r="J58" s="19">
        <v>1.22</v>
      </c>
      <c r="K58" s="19">
        <v>0.7</v>
      </c>
      <c r="L58" s="19">
        <v>20720923.34</v>
      </c>
      <c r="M58" s="19">
        <v>8346091.4800000004</v>
      </c>
      <c r="N58" s="23">
        <v>2</v>
      </c>
      <c r="O58" s="18">
        <v>25047017.949999999</v>
      </c>
      <c r="P58" s="19">
        <v>-6555454.8899999997</v>
      </c>
      <c r="Q58" s="28">
        <v>10</v>
      </c>
      <c r="R58" s="10">
        <f>VLOOKUP($H58,'ค่ากลางกลุ่ม '!$C$2:$Y$22,8,0)</f>
        <v>3.51</v>
      </c>
      <c r="S58" s="13">
        <f>VLOOKUP($H58,'ค่ากลางกลุ่ม '!$C$2:$Y$22,14,0)</f>
        <v>10.94</v>
      </c>
      <c r="T58" s="10">
        <f>VLOOKUP($H58,'ค่ากลางกลุ่ม '!$C$2:$Y$22,9,0)</f>
        <v>-0.18</v>
      </c>
      <c r="U58" s="13">
        <f>VLOOKUP($H58,'ค่ากลางกลุ่ม '!$C$2:$Y$22,15,0)</f>
        <v>9.09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14.8</v>
      </c>
      <c r="AB58" s="7">
        <v>8.98</v>
      </c>
      <c r="AC58" s="9">
        <v>255.92</v>
      </c>
      <c r="AD58" s="9">
        <v>66.069999999999993</v>
      </c>
      <c r="AE58" s="9">
        <v>118.79</v>
      </c>
      <c r="AF58" s="9">
        <v>242.96</v>
      </c>
      <c r="AG58" s="9">
        <v>92.04</v>
      </c>
      <c r="AH58" s="10" t="str">
        <f t="shared" si="2"/>
        <v>1</v>
      </c>
      <c r="AI58" s="13" t="str">
        <f t="shared" si="3"/>
        <v>1</v>
      </c>
      <c r="AJ58" s="10" t="str">
        <f t="shared" si="4"/>
        <v>1</v>
      </c>
      <c r="AK58" s="13" t="str">
        <f t="shared" si="5"/>
        <v>0</v>
      </c>
      <c r="AL58" s="97">
        <f t="shared" si="6"/>
        <v>0</v>
      </c>
      <c r="AM58" s="20" t="str">
        <f t="shared" si="7"/>
        <v>0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2</v>
      </c>
      <c r="AR58" s="26">
        <f t="shared" si="10"/>
        <v>1</v>
      </c>
      <c r="AS58" s="25" t="str">
        <f t="shared" si="11"/>
        <v>C-</v>
      </c>
      <c r="AT58" s="27" t="str">
        <f t="shared" si="11"/>
        <v>D</v>
      </c>
      <c r="AU58" s="25" t="str">
        <f t="shared" si="12"/>
        <v>2 C-</v>
      </c>
      <c r="AV58" s="27" t="str">
        <f t="shared" si="12"/>
        <v>2 D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1.03</v>
      </c>
      <c r="J59" s="19">
        <v>0.86</v>
      </c>
      <c r="K59" s="19">
        <v>0.28000000000000003</v>
      </c>
      <c r="L59" s="19">
        <v>525614.73</v>
      </c>
      <c r="M59" s="19">
        <v>-161285.98000000001</v>
      </c>
      <c r="N59" s="23">
        <v>4</v>
      </c>
      <c r="O59" s="18">
        <v>-475737.48</v>
      </c>
      <c r="P59" s="19">
        <v>-11700266.77</v>
      </c>
      <c r="Q59" s="28">
        <v>5</v>
      </c>
      <c r="R59" s="10">
        <f>VLOOKUP($H59,'ค่ากลางกลุ่ม '!$C$2:$Y$22,8,0)</f>
        <v>5.86</v>
      </c>
      <c r="S59" s="13">
        <f>VLOOKUP($H59,'ค่ากลางกลุ่ม '!$C$2:$Y$22,14,0)</f>
        <v>11.96</v>
      </c>
      <c r="T59" s="10">
        <f>VLOOKUP($H59,'ค่ากลางกลุ่ม '!$C$2:$Y$22,9,0)</f>
        <v>4.21</v>
      </c>
      <c r="U59" s="13">
        <f>VLOOKUP($H59,'ค่ากลางกลุ่ม '!$C$2:$Y$22,15,0)</f>
        <v>10.48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-0.76</v>
      </c>
      <c r="AB59" s="7">
        <v>-6.91</v>
      </c>
      <c r="AC59" s="9">
        <v>390.89</v>
      </c>
      <c r="AD59" s="9">
        <v>32.72</v>
      </c>
      <c r="AE59" s="9">
        <v>47.34</v>
      </c>
      <c r="AF59" s="9">
        <v>191.57</v>
      </c>
      <c r="AG59" s="9">
        <v>92.45</v>
      </c>
      <c r="AH59" s="10" t="str">
        <f t="shared" si="2"/>
        <v>0</v>
      </c>
      <c r="AI59" s="13" t="str">
        <f t="shared" si="3"/>
        <v>0</v>
      </c>
      <c r="AJ59" s="10" t="str">
        <f t="shared" si="4"/>
        <v>0</v>
      </c>
      <c r="AK59" s="13" t="str">
        <f t="shared" si="5"/>
        <v>0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2</v>
      </c>
      <c r="AS59" s="25" t="str">
        <f t="shared" si="11"/>
        <v>C-</v>
      </c>
      <c r="AT59" s="27" t="str">
        <f t="shared" si="11"/>
        <v>C-</v>
      </c>
      <c r="AU59" s="25" t="str">
        <f t="shared" si="12"/>
        <v>4 C-</v>
      </c>
      <c r="AV59" s="27" t="str">
        <f t="shared" si="12"/>
        <v>4 C-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1.0900000000000001</v>
      </c>
      <c r="J60" s="19">
        <v>0.87</v>
      </c>
      <c r="K60" s="19">
        <v>0.55000000000000004</v>
      </c>
      <c r="L60" s="19">
        <v>1416021.72</v>
      </c>
      <c r="M60" s="19">
        <v>16204768.84</v>
      </c>
      <c r="N60" s="23">
        <v>3</v>
      </c>
      <c r="O60" s="18">
        <v>17652452.670000002</v>
      </c>
      <c r="P60" s="19">
        <v>-7616922.8300000001</v>
      </c>
      <c r="Q60" s="28">
        <v>5</v>
      </c>
      <c r="R60" s="10">
        <f>VLOOKUP($H60,'ค่ากลางกลุ่ม '!$C$2:$Y$22,8,0)</f>
        <v>5.86</v>
      </c>
      <c r="S60" s="13">
        <f>VLOOKUP($H60,'ค่ากลางกลุ่ม '!$C$2:$Y$22,14,0)</f>
        <v>11.96</v>
      </c>
      <c r="T60" s="10">
        <f>VLOOKUP($H60,'ค่ากลางกลุ่ม '!$C$2:$Y$22,9,0)</f>
        <v>4.21</v>
      </c>
      <c r="U60" s="13">
        <f>VLOOKUP($H60,'ค่ากลางกลุ่ม '!$C$2:$Y$22,15,0)</f>
        <v>10.48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26.22</v>
      </c>
      <c r="AB60" s="7">
        <v>23.43</v>
      </c>
      <c r="AC60" s="9">
        <v>249.97</v>
      </c>
      <c r="AD60" s="9">
        <v>36.340000000000003</v>
      </c>
      <c r="AE60" s="9">
        <v>75.400000000000006</v>
      </c>
      <c r="AF60" s="9">
        <v>128.88</v>
      </c>
      <c r="AG60" s="9">
        <v>61.82</v>
      </c>
      <c r="AH60" s="10" t="str">
        <f t="shared" si="2"/>
        <v>1</v>
      </c>
      <c r="AI60" s="13" t="str">
        <f t="shared" si="3"/>
        <v>1</v>
      </c>
      <c r="AJ60" s="10" t="str">
        <f t="shared" si="4"/>
        <v>1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3 C</v>
      </c>
      <c r="AV60" s="27" t="str">
        <f t="shared" si="12"/>
        <v>3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0.69</v>
      </c>
      <c r="J61" s="19">
        <v>0.56000000000000005</v>
      </c>
      <c r="K61" s="19">
        <v>0.14000000000000001</v>
      </c>
      <c r="L61" s="19">
        <v>-75063206.040000007</v>
      </c>
      <c r="M61" s="19">
        <v>28139548.640000001</v>
      </c>
      <c r="N61" s="23">
        <v>6</v>
      </c>
      <c r="O61" s="18">
        <v>23337166.02</v>
      </c>
      <c r="P61" s="19">
        <v>-209461684.63</v>
      </c>
      <c r="Q61" s="28">
        <v>13</v>
      </c>
      <c r="R61" s="10">
        <f>VLOOKUP($H61,'ค่ากลางกลุ่ม '!$C$2:$Y$22,8,0)</f>
        <v>5.84</v>
      </c>
      <c r="S61" s="13">
        <f>VLOOKUP($H61,'ค่ากลางกลุ่ม '!$C$2:$Y$22,14,0)</f>
        <v>11.05</v>
      </c>
      <c r="T61" s="10">
        <f>VLOOKUP($H61,'ค่ากลางกลุ่ม '!$C$2:$Y$22,9,0)</f>
        <v>0.93</v>
      </c>
      <c r="U61" s="13">
        <f>VLOOKUP($H61,'ค่ากลางกลุ่ม '!$C$2:$Y$22,15,0)</f>
        <v>5.58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4.97</v>
      </c>
      <c r="AB61" s="7">
        <v>4.3600000000000003</v>
      </c>
      <c r="AC61" s="9">
        <v>343.31</v>
      </c>
      <c r="AD61" s="9">
        <v>53.63</v>
      </c>
      <c r="AE61" s="9">
        <v>78.290000000000006</v>
      </c>
      <c r="AF61" s="9">
        <v>170.11</v>
      </c>
      <c r="AG61" s="9">
        <v>58.11</v>
      </c>
      <c r="AH61" s="10" t="str">
        <f t="shared" si="2"/>
        <v>0</v>
      </c>
      <c r="AI61" s="13" t="str">
        <f t="shared" si="3"/>
        <v>0</v>
      </c>
      <c r="AJ61" s="10" t="str">
        <f t="shared" si="4"/>
        <v>1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1</v>
      </c>
      <c r="AQ61" s="24">
        <f t="shared" si="9"/>
        <v>3</v>
      </c>
      <c r="AR61" s="26">
        <f t="shared" si="10"/>
        <v>2</v>
      </c>
      <c r="AS61" s="25" t="str">
        <f t="shared" si="11"/>
        <v>C</v>
      </c>
      <c r="AT61" s="27" t="str">
        <f t="shared" si="11"/>
        <v>C-</v>
      </c>
      <c r="AU61" s="25" t="str">
        <f t="shared" si="12"/>
        <v>6 C</v>
      </c>
      <c r="AV61" s="27" t="str">
        <f t="shared" si="12"/>
        <v>6 C-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2.34</v>
      </c>
      <c r="J62" s="19">
        <v>2.14</v>
      </c>
      <c r="K62" s="19">
        <v>1.72</v>
      </c>
      <c r="L62" s="19">
        <v>17087915.559999999</v>
      </c>
      <c r="M62" s="19">
        <v>7672276.4500000002</v>
      </c>
      <c r="N62" s="23">
        <v>0</v>
      </c>
      <c r="O62" s="18">
        <v>10731239.51</v>
      </c>
      <c r="P62" s="19">
        <v>8472102.1899999995</v>
      </c>
      <c r="Q62" s="28">
        <v>3</v>
      </c>
      <c r="R62" s="10">
        <f>VLOOKUP($H62,'ค่ากลางกลุ่ม '!$C$2:$Y$22,8,0)</f>
        <v>10.76</v>
      </c>
      <c r="S62" s="13">
        <f>VLOOKUP($H62,'ค่ากลางกลุ่ม '!$C$2:$Y$22,14,0)</f>
        <v>21.83</v>
      </c>
      <c r="T62" s="10">
        <f>VLOOKUP($H62,'ค่ากลางกลุ่ม '!$C$2:$Y$22,9,0)</f>
        <v>3.81</v>
      </c>
      <c r="U62" s="13">
        <f>VLOOKUP($H62,'ค่ากลางกลุ่ม '!$C$2:$Y$22,15,0)</f>
        <v>10.56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23.02</v>
      </c>
      <c r="AB62" s="7">
        <v>16.91</v>
      </c>
      <c r="AC62" s="9">
        <v>196.99</v>
      </c>
      <c r="AD62" s="9">
        <v>32.86</v>
      </c>
      <c r="AE62" s="9">
        <v>63.82</v>
      </c>
      <c r="AF62" s="9">
        <v>293.44</v>
      </c>
      <c r="AG62" s="9">
        <v>81.52</v>
      </c>
      <c r="AH62" s="10" t="str">
        <f t="shared" si="2"/>
        <v>1</v>
      </c>
      <c r="AI62" s="13" t="str">
        <f t="shared" si="3"/>
        <v>1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0</v>
      </c>
      <c r="AO62" s="20" t="str">
        <f t="shared" si="8"/>
        <v>0</v>
      </c>
      <c r="AP62" s="20" t="str">
        <f t="shared" si="8"/>
        <v>0</v>
      </c>
      <c r="AQ62" s="24">
        <f t="shared" si="9"/>
        <v>3</v>
      </c>
      <c r="AR62" s="26">
        <f t="shared" si="10"/>
        <v>3</v>
      </c>
      <c r="AS62" s="25" t="str">
        <f t="shared" si="11"/>
        <v>C</v>
      </c>
      <c r="AT62" s="27" t="str">
        <f t="shared" si="11"/>
        <v>C</v>
      </c>
      <c r="AU62" s="25" t="str">
        <f t="shared" si="12"/>
        <v>0 C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0.67</v>
      </c>
      <c r="J63" s="19">
        <v>0.57999999999999996</v>
      </c>
      <c r="K63" s="19">
        <v>0.34</v>
      </c>
      <c r="L63" s="19">
        <v>-5943500.3600000003</v>
      </c>
      <c r="M63" s="19">
        <v>3635944.46</v>
      </c>
      <c r="N63" s="23">
        <v>6</v>
      </c>
      <c r="O63" s="18">
        <v>-402057.44</v>
      </c>
      <c r="P63" s="19">
        <v>-10040995.859999999</v>
      </c>
      <c r="Q63" s="28">
        <v>2</v>
      </c>
      <c r="R63" s="10">
        <f>VLOOKUP($H63,'ค่ากลางกลุ่ม '!$C$2:$Y$22,8,0)</f>
        <v>11.71</v>
      </c>
      <c r="S63" s="13">
        <f>VLOOKUP($H63,'ค่ากลางกลุ่ม '!$C$2:$Y$22,14,0)</f>
        <v>15.13</v>
      </c>
      <c r="T63" s="10">
        <f>VLOOKUP($H63,'ค่ากลางกลุ่ม '!$C$2:$Y$22,9,0)</f>
        <v>7.08</v>
      </c>
      <c r="U63" s="13">
        <f>VLOOKUP($H63,'ค่ากลางกลุ่ม '!$C$2:$Y$22,15,0)</f>
        <v>8.02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-1.24</v>
      </c>
      <c r="AB63" s="7">
        <v>2.84</v>
      </c>
      <c r="AC63" s="9">
        <v>549.38</v>
      </c>
      <c r="AD63" s="9">
        <v>21.85</v>
      </c>
      <c r="AE63" s="9">
        <v>61.69</v>
      </c>
      <c r="AF63" s="9">
        <v>371.13</v>
      </c>
      <c r="AG63" s="9">
        <v>59.83</v>
      </c>
      <c r="AH63" s="10" t="str">
        <f t="shared" si="2"/>
        <v>0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0</v>
      </c>
      <c r="AO63" s="20" t="str">
        <f t="shared" si="8"/>
        <v>0</v>
      </c>
      <c r="AP63" s="20" t="str">
        <f t="shared" si="8"/>
        <v>1</v>
      </c>
      <c r="AQ63" s="24">
        <f t="shared" si="9"/>
        <v>2</v>
      </c>
      <c r="AR63" s="26">
        <f t="shared" si="10"/>
        <v>2</v>
      </c>
      <c r="AS63" s="25" t="str">
        <f t="shared" si="11"/>
        <v>C-</v>
      </c>
      <c r="AT63" s="27" t="str">
        <f t="shared" si="11"/>
        <v>C-</v>
      </c>
      <c r="AU63" s="25" t="str">
        <f t="shared" si="12"/>
        <v>6 C-</v>
      </c>
      <c r="AV63" s="27" t="str">
        <f t="shared" si="12"/>
        <v>6 C-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1.41</v>
      </c>
      <c r="J64" s="19">
        <v>1.26</v>
      </c>
      <c r="K64" s="19">
        <v>1.1299999999999999</v>
      </c>
      <c r="L64" s="19">
        <v>13705167.439999999</v>
      </c>
      <c r="M64" s="19">
        <v>-4725677.32</v>
      </c>
      <c r="N64" s="23">
        <v>2</v>
      </c>
      <c r="O64" s="18">
        <v>2031698.48</v>
      </c>
      <c r="P64" s="19">
        <v>7690304.46</v>
      </c>
      <c r="Q64" s="28">
        <v>4</v>
      </c>
      <c r="R64" s="10">
        <f>VLOOKUP($H64,'ค่ากลางกลุ่ม '!$C$2:$Y$22,8,0)</f>
        <v>7.66</v>
      </c>
      <c r="S64" s="13">
        <f>VLOOKUP($H64,'ค่ากลางกลุ่ม '!$C$2:$Y$22,14,0)</f>
        <v>21.4</v>
      </c>
      <c r="T64" s="10">
        <f>VLOOKUP($H64,'ค่ากลางกลุ่ม '!$C$2:$Y$22,9,0)</f>
        <v>0.82</v>
      </c>
      <c r="U64" s="13">
        <f>VLOOKUP($H64,'ค่ากลางกลุ่ม '!$C$2:$Y$22,15,0)</f>
        <v>9.14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3.53</v>
      </c>
      <c r="AB64" s="7">
        <v>-0.61</v>
      </c>
      <c r="AC64" s="9">
        <v>280.26</v>
      </c>
      <c r="AD64" s="9">
        <v>101.86</v>
      </c>
      <c r="AE64" s="9">
        <v>85.89</v>
      </c>
      <c r="AF64" s="9">
        <v>244.88</v>
      </c>
      <c r="AG64" s="9">
        <v>107.63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2 F</v>
      </c>
      <c r="AV64" s="27" t="str">
        <f t="shared" si="12"/>
        <v>2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1.42</v>
      </c>
      <c r="J65" s="19">
        <v>1.24</v>
      </c>
      <c r="K65" s="19">
        <v>0.9</v>
      </c>
      <c r="L65" s="19">
        <v>5881857.9100000001</v>
      </c>
      <c r="M65" s="19">
        <v>7605184.7800000003</v>
      </c>
      <c r="N65" s="23">
        <v>1</v>
      </c>
      <c r="O65" s="18">
        <v>7423981.7800000003</v>
      </c>
      <c r="P65" s="19">
        <v>2205455</v>
      </c>
      <c r="Q65" s="28">
        <v>4</v>
      </c>
      <c r="R65" s="10">
        <f>VLOOKUP($H65,'ค่ากลางกลุ่ม '!$C$2:$Y$22,8,0)</f>
        <v>7.66</v>
      </c>
      <c r="S65" s="13">
        <f>VLOOKUP($H65,'ค่ากลางกลุ่ม '!$C$2:$Y$22,14,0)</f>
        <v>21.4</v>
      </c>
      <c r="T65" s="10">
        <f>VLOOKUP($H65,'ค่ากลางกลุ่ม '!$C$2:$Y$22,9,0)</f>
        <v>0.82</v>
      </c>
      <c r="U65" s="13">
        <f>VLOOKUP($H65,'ค่ากลางกลุ่ม '!$C$2:$Y$22,15,0)</f>
        <v>9.14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13.29</v>
      </c>
      <c r="AB65" s="7">
        <v>15.33</v>
      </c>
      <c r="AC65" s="9">
        <v>148.19</v>
      </c>
      <c r="AD65" s="9">
        <v>62.78</v>
      </c>
      <c r="AE65" s="9">
        <v>79.34</v>
      </c>
      <c r="AF65" s="9">
        <v>391.04</v>
      </c>
      <c r="AG65" s="9">
        <v>86.04</v>
      </c>
      <c r="AH65" s="10" t="str">
        <f t="shared" si="2"/>
        <v>1</v>
      </c>
      <c r="AI65" s="13" t="str">
        <f t="shared" si="3"/>
        <v>0</v>
      </c>
      <c r="AJ65" s="10" t="str">
        <f t="shared" si="4"/>
        <v>1</v>
      </c>
      <c r="AK65" s="13" t="str">
        <f t="shared" si="5"/>
        <v>1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2</v>
      </c>
      <c r="AR65" s="26">
        <f t="shared" si="10"/>
        <v>1</v>
      </c>
      <c r="AS65" s="25" t="str">
        <f t="shared" si="11"/>
        <v>C-</v>
      </c>
      <c r="AT65" s="27" t="str">
        <f t="shared" si="11"/>
        <v>D</v>
      </c>
      <c r="AU65" s="25" t="str">
        <f t="shared" si="12"/>
        <v>1 C-</v>
      </c>
      <c r="AV65" s="27" t="str">
        <f t="shared" si="12"/>
        <v>1 D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1.49</v>
      </c>
      <c r="J66" s="19">
        <v>1.28</v>
      </c>
      <c r="K66" s="19">
        <v>0.65</v>
      </c>
      <c r="L66" s="19">
        <v>80246791.939999998</v>
      </c>
      <c r="M66" s="19">
        <v>-15743295.85</v>
      </c>
      <c r="N66" s="23">
        <v>3</v>
      </c>
      <c r="O66" s="18">
        <v>28041086.949999999</v>
      </c>
      <c r="P66" s="19">
        <v>-41658280.43</v>
      </c>
      <c r="Q66" s="28">
        <v>16</v>
      </c>
      <c r="R66" s="10">
        <f>VLOOKUP($H66,'ค่ากลางกลุ่ม '!$C$2:$Y$22,8,0)</f>
        <v>3.44</v>
      </c>
      <c r="S66" s="13">
        <f>VLOOKUP($H66,'ค่ากลางกลุ่ม '!$C$2:$Y$22,14,0)</f>
        <v>7.94</v>
      </c>
      <c r="T66" s="10">
        <f>VLOOKUP($H66,'ค่ากลางกลุ่ม '!$C$2:$Y$22,9,0)</f>
        <v>1.1299999999999999</v>
      </c>
      <c r="U66" s="13">
        <f>VLOOKUP($H66,'ค่ากลางกลุ่ม '!$C$2:$Y$22,15,0)</f>
        <v>4.32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5.39</v>
      </c>
      <c r="AB66" s="7">
        <v>-1.39</v>
      </c>
      <c r="AC66" s="9">
        <v>180.68</v>
      </c>
      <c r="AD66" s="9">
        <v>66.650000000000006</v>
      </c>
      <c r="AE66" s="9">
        <v>114.05</v>
      </c>
      <c r="AF66" s="9">
        <v>119.08</v>
      </c>
      <c r="AG66" s="9">
        <v>70.3</v>
      </c>
      <c r="AH66" s="10" t="str">
        <f t="shared" si="2"/>
        <v>1</v>
      </c>
      <c r="AI66" s="13" t="str">
        <f t="shared" si="3"/>
        <v>0</v>
      </c>
      <c r="AJ66" s="10" t="str">
        <f t="shared" si="4"/>
        <v>0</v>
      </c>
      <c r="AK66" s="13" t="str">
        <f t="shared" si="5"/>
        <v>0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1</v>
      </c>
      <c r="AR66" s="26">
        <f t="shared" si="10"/>
        <v>0</v>
      </c>
      <c r="AS66" s="25" t="str">
        <f t="shared" si="11"/>
        <v>D</v>
      </c>
      <c r="AT66" s="27" t="str">
        <f t="shared" si="11"/>
        <v>F</v>
      </c>
      <c r="AU66" s="25" t="str">
        <f t="shared" si="12"/>
        <v>3 D</v>
      </c>
      <c r="AV66" s="27" t="str">
        <f t="shared" si="12"/>
        <v>3 F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0.99</v>
      </c>
      <c r="J67" s="19">
        <v>0.84</v>
      </c>
      <c r="K67" s="19">
        <v>0.59</v>
      </c>
      <c r="L67" s="19">
        <v>-347167.56</v>
      </c>
      <c r="M67" s="19">
        <v>6277775.6699999999</v>
      </c>
      <c r="N67" s="23">
        <v>4</v>
      </c>
      <c r="O67" s="18">
        <v>12766095.42</v>
      </c>
      <c r="P67" s="19">
        <v>-15277987.85</v>
      </c>
      <c r="Q67" s="28">
        <v>10</v>
      </c>
      <c r="R67" s="10">
        <f>VLOOKUP($H67,'ค่ากลางกลุ่ม '!$C$2:$Y$22,8,0)</f>
        <v>3.51</v>
      </c>
      <c r="S67" s="13">
        <f>VLOOKUP($H67,'ค่ากลางกลุ่ม '!$C$2:$Y$22,14,0)</f>
        <v>10.94</v>
      </c>
      <c r="T67" s="10">
        <f>VLOOKUP($H67,'ค่ากลางกลุ่ม '!$C$2:$Y$22,9,0)</f>
        <v>-0.18</v>
      </c>
      <c r="U67" s="13">
        <f>VLOOKUP($H67,'ค่ากลางกลุ่ม '!$C$2:$Y$22,15,0)</f>
        <v>9.09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10.19</v>
      </c>
      <c r="AB67" s="7">
        <v>9.81</v>
      </c>
      <c r="AC67" s="9">
        <v>343.85</v>
      </c>
      <c r="AD67" s="9">
        <v>46.46</v>
      </c>
      <c r="AE67" s="9">
        <v>65.55</v>
      </c>
      <c r="AF67" s="9">
        <v>90.83</v>
      </c>
      <c r="AG67" s="9">
        <v>64.72</v>
      </c>
      <c r="AH67" s="10" t="str">
        <f t="shared" si="2"/>
        <v>1</v>
      </c>
      <c r="AI67" s="13" t="str">
        <f t="shared" si="3"/>
        <v>0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0</v>
      </c>
      <c r="AO67" s="20" t="str">
        <f t="shared" si="8"/>
        <v>0</v>
      </c>
      <c r="AP67" s="20" t="str">
        <f t="shared" si="8"/>
        <v>0</v>
      </c>
      <c r="AQ67" s="24">
        <f t="shared" si="9"/>
        <v>3</v>
      </c>
      <c r="AR67" s="26">
        <f t="shared" si="10"/>
        <v>2</v>
      </c>
      <c r="AS67" s="25" t="str">
        <f t="shared" si="11"/>
        <v>C</v>
      </c>
      <c r="AT67" s="27" t="str">
        <f t="shared" si="11"/>
        <v>C-</v>
      </c>
      <c r="AU67" s="25" t="str">
        <f t="shared" si="12"/>
        <v>4 C</v>
      </c>
      <c r="AV67" s="27" t="str">
        <f t="shared" si="12"/>
        <v>4 C-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1.03</v>
      </c>
      <c r="J68" s="19">
        <v>0.88</v>
      </c>
      <c r="K68" s="19">
        <v>0.67</v>
      </c>
      <c r="L68" s="19">
        <v>965403.22</v>
      </c>
      <c r="M68" s="19">
        <v>2852211.61</v>
      </c>
      <c r="N68" s="23">
        <v>3</v>
      </c>
      <c r="O68" s="18">
        <v>9266235.1500000004</v>
      </c>
      <c r="P68" s="19">
        <v>-15910978.26</v>
      </c>
      <c r="Q68" s="28">
        <v>6</v>
      </c>
      <c r="R68" s="10">
        <f>VLOOKUP($H68,'ค่ากลางกลุ่ม '!$C$2:$Y$22,8,0)</f>
        <v>3.67</v>
      </c>
      <c r="S68" s="13">
        <f>VLOOKUP($H68,'ค่ากลางกลุ่ม '!$C$2:$Y$22,14,0)</f>
        <v>12.96</v>
      </c>
      <c r="T68" s="10">
        <f>VLOOKUP($H68,'ค่ากลางกลุ่ม '!$C$2:$Y$22,9,0)</f>
        <v>1.58</v>
      </c>
      <c r="U68" s="13">
        <f>VLOOKUP($H68,'ค่ากลางกลุ่ม '!$C$2:$Y$22,15,0)</f>
        <v>10.95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9.76</v>
      </c>
      <c r="AB68" s="7">
        <v>4.6500000000000004</v>
      </c>
      <c r="AC68" s="9">
        <v>356.15</v>
      </c>
      <c r="AD68" s="9">
        <v>69.2</v>
      </c>
      <c r="AE68" s="9">
        <v>66.489999999999995</v>
      </c>
      <c r="AF68" s="9">
        <v>101.97</v>
      </c>
      <c r="AG68" s="9">
        <v>86.58</v>
      </c>
      <c r="AH68" s="10" t="str">
        <f t="shared" si="2"/>
        <v>1</v>
      </c>
      <c r="AI68" s="13" t="str">
        <f t="shared" si="3"/>
        <v>0</v>
      </c>
      <c r="AJ68" s="10" t="str">
        <f t="shared" si="4"/>
        <v>1</v>
      </c>
      <c r="AK68" s="13" t="str">
        <f t="shared" si="5"/>
        <v>0</v>
      </c>
      <c r="AL68" s="97">
        <f t="shared" si="6"/>
        <v>0</v>
      </c>
      <c r="AM68" s="20" t="str">
        <f t="shared" si="7"/>
        <v>0</v>
      </c>
      <c r="AN68" s="20" t="str">
        <f t="shared" si="8"/>
        <v>0</v>
      </c>
      <c r="AO68" s="20" t="str">
        <f t="shared" si="8"/>
        <v>0</v>
      </c>
      <c r="AP68" s="20" t="str">
        <f t="shared" si="8"/>
        <v>0</v>
      </c>
      <c r="AQ68" s="24">
        <f t="shared" si="9"/>
        <v>2</v>
      </c>
      <c r="AR68" s="26">
        <f t="shared" si="10"/>
        <v>0</v>
      </c>
      <c r="AS68" s="25" t="str">
        <f t="shared" si="11"/>
        <v>C-</v>
      </c>
      <c r="AT68" s="27" t="str">
        <f t="shared" si="11"/>
        <v>F</v>
      </c>
      <c r="AU68" s="25" t="str">
        <f t="shared" si="12"/>
        <v>3 C-</v>
      </c>
      <c r="AV68" s="27" t="str">
        <f t="shared" si="12"/>
        <v>3 F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1.1200000000000001</v>
      </c>
      <c r="J69" s="19">
        <v>0.89</v>
      </c>
      <c r="K69" s="19">
        <v>0.54</v>
      </c>
      <c r="L69" s="19">
        <v>4524642.72</v>
      </c>
      <c r="M69" s="19">
        <v>5299705.88</v>
      </c>
      <c r="N69" s="23">
        <v>3</v>
      </c>
      <c r="O69" s="18">
        <v>9776501.6699999999</v>
      </c>
      <c r="P69" s="19">
        <v>-17756873.170000002</v>
      </c>
      <c r="Q69" s="28">
        <v>10</v>
      </c>
      <c r="R69" s="10">
        <f>VLOOKUP($H69,'ค่ากลางกลุ่ม '!$C$2:$Y$22,8,0)</f>
        <v>3.51</v>
      </c>
      <c r="S69" s="13">
        <f>VLOOKUP($H69,'ค่ากลางกลุ่ม '!$C$2:$Y$22,14,0)</f>
        <v>10.94</v>
      </c>
      <c r="T69" s="10">
        <f>VLOOKUP($H69,'ค่ากลางกลุ่ม '!$C$2:$Y$22,9,0)</f>
        <v>-0.18</v>
      </c>
      <c r="U69" s="13">
        <f>VLOOKUP($H69,'ค่ากลางกลุ่ม '!$C$2:$Y$22,15,0)</f>
        <v>9.09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6.51</v>
      </c>
      <c r="AB69" s="7">
        <v>4.54</v>
      </c>
      <c r="AC69" s="9">
        <v>271.76</v>
      </c>
      <c r="AD69" s="9">
        <v>26.44</v>
      </c>
      <c r="AE69" s="9">
        <v>67.81</v>
      </c>
      <c r="AF69" s="9">
        <v>89.86</v>
      </c>
      <c r="AG69" s="9">
        <v>75.989999999999995</v>
      </c>
      <c r="AH69" s="10" t="str">
        <f t="shared" si="2"/>
        <v>1</v>
      </c>
      <c r="AI69" s="13" t="str">
        <f t="shared" si="3"/>
        <v>0</v>
      </c>
      <c r="AJ69" s="10" t="str">
        <f t="shared" si="4"/>
        <v>1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0</v>
      </c>
      <c r="AO69" s="20" t="str">
        <f t="shared" si="8"/>
        <v>1</v>
      </c>
      <c r="AP69" s="20" t="str">
        <f t="shared" si="8"/>
        <v>0</v>
      </c>
      <c r="AQ69" s="24">
        <f t="shared" si="9"/>
        <v>4</v>
      </c>
      <c r="AR69" s="26">
        <f t="shared" si="10"/>
        <v>2</v>
      </c>
      <c r="AS69" s="25" t="str">
        <f t="shared" si="11"/>
        <v>B-</v>
      </c>
      <c r="AT69" s="27" t="str">
        <f t="shared" si="11"/>
        <v>C-</v>
      </c>
      <c r="AU69" s="25" t="str">
        <f t="shared" si="12"/>
        <v>3 B-</v>
      </c>
      <c r="AV69" s="27" t="str">
        <f t="shared" si="12"/>
        <v>3 C-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1.29</v>
      </c>
      <c r="J70" s="19">
        <v>0.89</v>
      </c>
      <c r="K70" s="19">
        <v>0.56000000000000005</v>
      </c>
      <c r="L70" s="19">
        <v>6980337.2400000002</v>
      </c>
      <c r="M70" s="19">
        <v>4817528.75</v>
      </c>
      <c r="N70" s="23">
        <v>3</v>
      </c>
      <c r="O70" s="18">
        <v>11773994.720000001</v>
      </c>
      <c r="P70" s="19">
        <v>-8427515.1199999992</v>
      </c>
      <c r="Q70" s="28">
        <v>6</v>
      </c>
      <c r="R70" s="10">
        <f>VLOOKUP($H70,'ค่ากลางกลุ่ม '!$C$2:$Y$22,8,0)</f>
        <v>3.67</v>
      </c>
      <c r="S70" s="13">
        <f>VLOOKUP($H70,'ค่ากลางกลุ่ม '!$C$2:$Y$22,14,0)</f>
        <v>12.96</v>
      </c>
      <c r="T70" s="10">
        <f>VLOOKUP($H70,'ค่ากลางกลุ่ม '!$C$2:$Y$22,9,0)</f>
        <v>1.58</v>
      </c>
      <c r="U70" s="13">
        <f>VLOOKUP($H70,'ค่ากลางกลุ่ม '!$C$2:$Y$22,15,0)</f>
        <v>10.95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11.26</v>
      </c>
      <c r="AB70" s="7">
        <v>10.79</v>
      </c>
      <c r="AC70" s="9">
        <v>221.49</v>
      </c>
      <c r="AD70" s="9">
        <v>37.200000000000003</v>
      </c>
      <c r="AE70" s="9">
        <v>100.02</v>
      </c>
      <c r="AF70" s="9">
        <v>96.92</v>
      </c>
      <c r="AG70" s="9">
        <v>108.95</v>
      </c>
      <c r="AH70" s="10" t="str">
        <f t="shared" ref="AH70:AH92" si="17">IF(R70&lt;=$AA70,"1","0")</f>
        <v>1</v>
      </c>
      <c r="AI70" s="13" t="str">
        <f t="shared" ref="AI70:AI92" si="18">IF(S70&lt;=$AA70,"1","0")</f>
        <v>0</v>
      </c>
      <c r="AJ70" s="10" t="str">
        <f t="shared" ref="AJ70:AJ92" si="19">IF(T70&lt;=$AB70,"1","0")</f>
        <v>1</v>
      </c>
      <c r="AK70" s="13" t="str">
        <f t="shared" ref="AK70:AK92" si="20">IF(U70&lt;=$AB70,"1","0")</f>
        <v>0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0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1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D</v>
      </c>
      <c r="AU70" s="25" t="str">
        <f t="shared" ref="AU70:AV92" si="27">$N70&amp;" "&amp;AS70</f>
        <v>3 C</v>
      </c>
      <c r="AV70" s="27" t="str">
        <f t="shared" si="27"/>
        <v>3 D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1.03</v>
      </c>
      <c r="J71" s="19">
        <v>0.79</v>
      </c>
      <c r="K71" s="19">
        <v>0.52</v>
      </c>
      <c r="L71" s="19">
        <v>787614.57</v>
      </c>
      <c r="M71" s="19">
        <v>4425834.18</v>
      </c>
      <c r="N71" s="23">
        <v>3</v>
      </c>
      <c r="O71" s="18">
        <v>14822249.779999999</v>
      </c>
      <c r="P71" s="19">
        <v>-9774461.5399999991</v>
      </c>
      <c r="Q71" s="28">
        <v>5</v>
      </c>
      <c r="R71" s="10">
        <f>VLOOKUP($H71,'ค่ากลางกลุ่ม '!$C$2:$Y$22,8,0)</f>
        <v>5.86</v>
      </c>
      <c r="S71" s="13">
        <f>VLOOKUP($H71,'ค่ากลางกลุ่ม '!$C$2:$Y$22,14,0)</f>
        <v>11.96</v>
      </c>
      <c r="T71" s="10">
        <f>VLOOKUP($H71,'ค่ากลางกลุ่ม '!$C$2:$Y$22,9,0)</f>
        <v>4.21</v>
      </c>
      <c r="U71" s="13">
        <f>VLOOKUP($H71,'ค่ากลางกลุ่ม '!$C$2:$Y$22,15,0)</f>
        <v>10.48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20.2</v>
      </c>
      <c r="AB71" s="7">
        <v>8.23</v>
      </c>
      <c r="AC71" s="9">
        <v>245.49</v>
      </c>
      <c r="AD71" s="9">
        <v>30.26</v>
      </c>
      <c r="AE71" s="9">
        <v>61.79</v>
      </c>
      <c r="AF71" s="9">
        <v>100.33</v>
      </c>
      <c r="AG71" s="9">
        <v>124.48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1</v>
      </c>
      <c r="AK71" s="13" t="str">
        <f t="shared" si="20"/>
        <v>0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0</v>
      </c>
      <c r="AP71" s="20" t="str">
        <f t="shared" si="23"/>
        <v>0</v>
      </c>
      <c r="AQ71" s="24">
        <f t="shared" si="24"/>
        <v>3</v>
      </c>
      <c r="AR71" s="26">
        <f t="shared" si="25"/>
        <v>2</v>
      </c>
      <c r="AS71" s="25" t="str">
        <f t="shared" si="26"/>
        <v>C</v>
      </c>
      <c r="AT71" s="27" t="str">
        <f t="shared" si="26"/>
        <v>C-</v>
      </c>
      <c r="AU71" s="25" t="str">
        <f t="shared" si="27"/>
        <v>3 C</v>
      </c>
      <c r="AV71" s="27" t="str">
        <f t="shared" si="27"/>
        <v>3 C-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3.35</v>
      </c>
      <c r="J72" s="19">
        <v>2.86</v>
      </c>
      <c r="K72" s="19">
        <v>1.43</v>
      </c>
      <c r="L72" s="19">
        <v>1009522717.1</v>
      </c>
      <c r="M72" s="19">
        <v>70606415.629999995</v>
      </c>
      <c r="N72" s="23">
        <v>0</v>
      </c>
      <c r="O72" s="18">
        <v>23210857.760000002</v>
      </c>
      <c r="P72" s="19">
        <v>218331356.91</v>
      </c>
      <c r="Q72" s="28">
        <v>20</v>
      </c>
      <c r="R72" s="10">
        <f>VLOOKUP($H72,'ค่ากลางกลุ่ม '!$C$2:$Y$22,8,0)</f>
        <v>4.4800000000000004</v>
      </c>
      <c r="S72" s="13">
        <f>VLOOKUP($H72,'ค่ากลางกลุ่ม '!$C$2:$Y$22,14,0)</f>
        <v>5.22</v>
      </c>
      <c r="T72" s="10">
        <f>VLOOKUP($H72,'ค่ากลางกลุ่ม '!$C$2:$Y$22,9,0)</f>
        <v>1.61</v>
      </c>
      <c r="U72" s="13">
        <f>VLOOKUP($H72,'ค่ากลางกลุ่ม '!$C$2:$Y$22,15,0)</f>
        <v>2.21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0.9</v>
      </c>
      <c r="AB72" s="7">
        <v>3.09</v>
      </c>
      <c r="AC72" s="9">
        <v>58.33</v>
      </c>
      <c r="AD72" s="9">
        <v>83.36</v>
      </c>
      <c r="AE72" s="9">
        <v>41.34</v>
      </c>
      <c r="AF72" s="9">
        <v>74.2</v>
      </c>
      <c r="AG72" s="9">
        <v>47.42</v>
      </c>
      <c r="AH72" s="10" t="str">
        <f t="shared" si="17"/>
        <v>0</v>
      </c>
      <c r="AI72" s="13" t="str">
        <f t="shared" si="18"/>
        <v>0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5</v>
      </c>
      <c r="AR72" s="26">
        <f t="shared" si="25"/>
        <v>5</v>
      </c>
      <c r="AS72" s="25" t="str">
        <f t="shared" si="26"/>
        <v>B</v>
      </c>
      <c r="AT72" s="27" t="str">
        <f t="shared" si="26"/>
        <v>B</v>
      </c>
      <c r="AU72" s="25" t="str">
        <f t="shared" si="27"/>
        <v>0 B</v>
      </c>
      <c r="AV72" s="27" t="str">
        <f t="shared" si="27"/>
        <v>0 B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1.1100000000000001</v>
      </c>
      <c r="J73" s="19">
        <v>0.93</v>
      </c>
      <c r="K73" s="19">
        <v>0.7</v>
      </c>
      <c r="L73" s="19">
        <v>2950359.11</v>
      </c>
      <c r="M73" s="19">
        <v>2405007.89</v>
      </c>
      <c r="N73" s="23">
        <v>3</v>
      </c>
      <c r="O73" s="18">
        <v>7195556.6100000003</v>
      </c>
      <c r="P73" s="19">
        <v>-5156942.5599999996</v>
      </c>
      <c r="Q73" s="28">
        <v>6</v>
      </c>
      <c r="R73" s="10">
        <f>VLOOKUP($H73,'ค่ากลางกลุ่ม '!$C$2:$Y$22,8,0)</f>
        <v>3.67</v>
      </c>
      <c r="S73" s="13">
        <f>VLOOKUP($H73,'ค่ากลางกลุ่ม '!$C$2:$Y$22,14,0)</f>
        <v>12.96</v>
      </c>
      <c r="T73" s="10">
        <f>VLOOKUP($H73,'ค่ากลางกลุ่ม '!$C$2:$Y$22,9,0)</f>
        <v>1.58</v>
      </c>
      <c r="U73" s="13">
        <f>VLOOKUP($H73,'ค่ากลางกลุ่ม '!$C$2:$Y$22,15,0)</f>
        <v>10.95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6.52</v>
      </c>
      <c r="AB73" s="7">
        <v>8.07</v>
      </c>
      <c r="AC73" s="9">
        <v>253.53</v>
      </c>
      <c r="AD73" s="9">
        <v>28.88</v>
      </c>
      <c r="AE73" s="9">
        <v>62.1</v>
      </c>
      <c r="AF73" s="9">
        <v>99.95</v>
      </c>
      <c r="AG73" s="9">
        <v>64.28</v>
      </c>
      <c r="AH73" s="10" t="str">
        <f t="shared" si="17"/>
        <v>1</v>
      </c>
      <c r="AI73" s="13" t="str">
        <f t="shared" si="18"/>
        <v>0</v>
      </c>
      <c r="AJ73" s="10" t="str">
        <f t="shared" si="19"/>
        <v>1</v>
      </c>
      <c r="AK73" s="13" t="str">
        <f t="shared" si="20"/>
        <v>0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0</v>
      </c>
      <c r="AP73" s="20" t="str">
        <f t="shared" si="23"/>
        <v>0</v>
      </c>
      <c r="AQ73" s="24">
        <f t="shared" si="24"/>
        <v>3</v>
      </c>
      <c r="AR73" s="26">
        <f t="shared" si="25"/>
        <v>1</v>
      </c>
      <c r="AS73" s="25" t="str">
        <f t="shared" si="26"/>
        <v>C</v>
      </c>
      <c r="AT73" s="27" t="str">
        <f t="shared" si="26"/>
        <v>D</v>
      </c>
      <c r="AU73" s="25" t="str">
        <f t="shared" si="27"/>
        <v>3 C</v>
      </c>
      <c r="AV73" s="27" t="str">
        <f t="shared" si="27"/>
        <v>3 D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1.23</v>
      </c>
      <c r="J74" s="19">
        <v>1.01</v>
      </c>
      <c r="K74" s="19">
        <v>0.65</v>
      </c>
      <c r="L74" s="19">
        <v>5207002.5999999996</v>
      </c>
      <c r="M74" s="19">
        <v>4504517.03</v>
      </c>
      <c r="N74" s="23">
        <v>2</v>
      </c>
      <c r="O74" s="18">
        <v>8750240.5</v>
      </c>
      <c r="P74" s="19">
        <v>-4649142.8099999996</v>
      </c>
      <c r="Q74" s="28">
        <v>6</v>
      </c>
      <c r="R74" s="10">
        <f>VLOOKUP($H74,'ค่ากลางกลุ่ม '!$C$2:$Y$22,8,0)</f>
        <v>3.67</v>
      </c>
      <c r="S74" s="13">
        <f>VLOOKUP($H74,'ค่ากลางกลุ่ม '!$C$2:$Y$22,14,0)</f>
        <v>12.96</v>
      </c>
      <c r="T74" s="10">
        <f>VLOOKUP($H74,'ค่ากลางกลุ่ม '!$C$2:$Y$22,9,0)</f>
        <v>1.58</v>
      </c>
      <c r="U74" s="13">
        <f>VLOOKUP($H74,'ค่ากลางกลุ่ม '!$C$2:$Y$22,15,0)</f>
        <v>10.95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8.32</v>
      </c>
      <c r="AB74" s="7">
        <v>14.45</v>
      </c>
      <c r="AC74" s="9">
        <v>321.58</v>
      </c>
      <c r="AD74" s="9">
        <v>23.96</v>
      </c>
      <c r="AE74" s="9">
        <v>54.35</v>
      </c>
      <c r="AF74" s="9">
        <v>90.89</v>
      </c>
      <c r="AG74" s="9">
        <v>86.76</v>
      </c>
      <c r="AH74" s="10" t="str">
        <f t="shared" si="17"/>
        <v>1</v>
      </c>
      <c r="AI74" s="13" t="str">
        <f t="shared" si="18"/>
        <v>0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0</v>
      </c>
      <c r="AP74" s="20" t="str">
        <f t="shared" si="23"/>
        <v>0</v>
      </c>
      <c r="AQ74" s="24">
        <f t="shared" si="24"/>
        <v>4</v>
      </c>
      <c r="AR74" s="26">
        <f t="shared" si="25"/>
        <v>3</v>
      </c>
      <c r="AS74" s="25" t="str">
        <f t="shared" si="26"/>
        <v>B-</v>
      </c>
      <c r="AT74" s="27" t="str">
        <f t="shared" si="26"/>
        <v>C</v>
      </c>
      <c r="AU74" s="25" t="str">
        <f t="shared" si="27"/>
        <v>2 B-</v>
      </c>
      <c r="AV74" s="27" t="str">
        <f t="shared" si="27"/>
        <v>2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1.02</v>
      </c>
      <c r="J75" s="19">
        <v>0.77</v>
      </c>
      <c r="K75" s="19">
        <v>0.24</v>
      </c>
      <c r="L75" s="19">
        <v>2405873.6</v>
      </c>
      <c r="M75" s="19">
        <v>6812278.2300000004</v>
      </c>
      <c r="N75" s="23">
        <v>3</v>
      </c>
      <c r="O75" s="18">
        <v>19295001.899999999</v>
      </c>
      <c r="P75" s="19">
        <v>-102899670.03</v>
      </c>
      <c r="Q75" s="28">
        <v>14</v>
      </c>
      <c r="R75" s="10">
        <f>VLOOKUP($H75,'ค่ากลางกลุ่ม '!$C$2:$Y$22,8,0)</f>
        <v>5.3689999999999998</v>
      </c>
      <c r="S75" s="13">
        <f>VLOOKUP($H75,'ค่ากลางกลุ่ม '!$C$2:$Y$22,14,0)</f>
        <v>11.61</v>
      </c>
      <c r="T75" s="10">
        <f>VLOOKUP($H75,'ค่ากลางกลุ่ม '!$C$2:$Y$22,9,0)</f>
        <v>4.53</v>
      </c>
      <c r="U75" s="13">
        <f>VLOOKUP($H75,'ค่ากลางกลุ่ม '!$C$2:$Y$22,15,0)</f>
        <v>4.7300000000000004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4.9400000000000004</v>
      </c>
      <c r="AB75" s="7">
        <v>-1.25</v>
      </c>
      <c r="AC75" s="9">
        <v>246.66</v>
      </c>
      <c r="AD75" s="9">
        <v>46.11</v>
      </c>
      <c r="AE75" s="9">
        <v>87.63</v>
      </c>
      <c r="AF75" s="9">
        <v>78.92</v>
      </c>
      <c r="AG75" s="9">
        <v>63.71</v>
      </c>
      <c r="AH75" s="10" t="str">
        <f t="shared" si="17"/>
        <v>0</v>
      </c>
      <c r="AI75" s="13" t="str">
        <f t="shared" si="18"/>
        <v>0</v>
      </c>
      <c r="AJ75" s="10" t="str">
        <f t="shared" si="19"/>
        <v>0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2</v>
      </c>
      <c r="AR75" s="26">
        <f t="shared" si="25"/>
        <v>2</v>
      </c>
      <c r="AS75" s="25" t="str">
        <f t="shared" si="26"/>
        <v>C-</v>
      </c>
      <c r="AT75" s="27" t="str">
        <f t="shared" si="26"/>
        <v>C-</v>
      </c>
      <c r="AU75" s="25" t="str">
        <f t="shared" si="27"/>
        <v>3 C-</v>
      </c>
      <c r="AV75" s="27" t="str">
        <f t="shared" si="27"/>
        <v>3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2.0099999999999998</v>
      </c>
      <c r="J76" s="19">
        <v>1.68</v>
      </c>
      <c r="K76" s="19">
        <v>1.49</v>
      </c>
      <c r="L76" s="19">
        <v>4192672.98</v>
      </c>
      <c r="M76" s="19">
        <v>6766138.4900000002</v>
      </c>
      <c r="N76" s="23">
        <v>0</v>
      </c>
      <c r="O76" s="18">
        <v>6862102.6900000004</v>
      </c>
      <c r="P76" s="19">
        <v>1552338.22</v>
      </c>
      <c r="Q76" s="28">
        <v>2</v>
      </c>
      <c r="R76" s="10">
        <f>VLOOKUP($H76,'ค่ากลางกลุ่ม '!$C$2:$Y$22,8,0)</f>
        <v>11.71</v>
      </c>
      <c r="S76" s="13">
        <f>VLOOKUP($H76,'ค่ากลางกลุ่ม '!$C$2:$Y$22,14,0)</f>
        <v>15.13</v>
      </c>
      <c r="T76" s="10">
        <f>VLOOKUP($H76,'ค่ากลางกลุ่ม '!$C$2:$Y$22,9,0)</f>
        <v>7.08</v>
      </c>
      <c r="U76" s="13">
        <f>VLOOKUP($H76,'ค่ากลางกลุ่ม '!$C$2:$Y$22,15,0)</f>
        <v>8.02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25.96</v>
      </c>
      <c r="AB76" s="7">
        <v>20.059999999999999</v>
      </c>
      <c r="AC76" s="9">
        <v>1096.99</v>
      </c>
      <c r="AD76" s="9">
        <v>112.32</v>
      </c>
      <c r="AE76" s="9">
        <v>39.15</v>
      </c>
      <c r="AF76" s="9">
        <v>76.41</v>
      </c>
      <c r="AG76" s="9">
        <v>113.37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4</v>
      </c>
      <c r="AS76" s="25" t="str">
        <f t="shared" si="26"/>
        <v>B-</v>
      </c>
      <c r="AT76" s="27" t="str">
        <f t="shared" si="26"/>
        <v>B-</v>
      </c>
      <c r="AU76" s="25" t="str">
        <f t="shared" si="27"/>
        <v>0 B-</v>
      </c>
      <c r="AV76" s="27" t="str">
        <f t="shared" si="27"/>
        <v>0 B-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1.67</v>
      </c>
      <c r="J77" s="19">
        <v>1.47</v>
      </c>
      <c r="K77" s="19">
        <v>1</v>
      </c>
      <c r="L77" s="19">
        <v>9991592.1099999994</v>
      </c>
      <c r="M77" s="19">
        <v>-2438950.29</v>
      </c>
      <c r="N77" s="23">
        <v>1</v>
      </c>
      <c r="O77" s="18">
        <v>1134936</v>
      </c>
      <c r="P77" s="19">
        <v>2129086.81</v>
      </c>
      <c r="Q77" s="28">
        <v>6</v>
      </c>
      <c r="R77" s="10">
        <f>VLOOKUP($H77,'ค่ากลางกลุ่ม '!$C$2:$Y$22,8,0)</f>
        <v>3.67</v>
      </c>
      <c r="S77" s="13">
        <f>VLOOKUP($H77,'ค่ากลางกลุ่ม '!$C$2:$Y$22,14,0)</f>
        <v>12.96</v>
      </c>
      <c r="T77" s="10">
        <f>VLOOKUP($H77,'ค่ากลางกลุ่ม '!$C$2:$Y$22,9,0)</f>
        <v>1.58</v>
      </c>
      <c r="U77" s="13">
        <f>VLOOKUP($H77,'ค่ากลางกลุ่ม '!$C$2:$Y$22,15,0)</f>
        <v>10.95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1.34</v>
      </c>
      <c r="AB77" s="7">
        <v>1.05</v>
      </c>
      <c r="AC77" s="9">
        <v>174.91</v>
      </c>
      <c r="AD77" s="9">
        <v>33.96</v>
      </c>
      <c r="AE77" s="9">
        <v>71.95</v>
      </c>
      <c r="AF77" s="9">
        <v>77.56</v>
      </c>
      <c r="AG77" s="9">
        <v>58.28</v>
      </c>
      <c r="AH77" s="10" t="str">
        <f t="shared" si="17"/>
        <v>0</v>
      </c>
      <c r="AI77" s="13" t="str">
        <f t="shared" si="18"/>
        <v>0</v>
      </c>
      <c r="AJ77" s="10" t="str">
        <f t="shared" si="19"/>
        <v>0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3</v>
      </c>
      <c r="AR77" s="26">
        <f t="shared" si="25"/>
        <v>3</v>
      </c>
      <c r="AS77" s="25" t="str">
        <f t="shared" si="26"/>
        <v>C</v>
      </c>
      <c r="AT77" s="27" t="str">
        <f t="shared" si="26"/>
        <v>C</v>
      </c>
      <c r="AU77" s="25" t="str">
        <f t="shared" si="27"/>
        <v>1 C</v>
      </c>
      <c r="AV77" s="27" t="str">
        <f t="shared" si="27"/>
        <v>1 C</v>
      </c>
      <c r="AW77" s="21" t="str">
        <f t="shared" si="15"/>
        <v>ไม่ผ่าน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0.91</v>
      </c>
      <c r="J78" s="19">
        <v>0.75</v>
      </c>
      <c r="K78" s="19">
        <v>0.49</v>
      </c>
      <c r="L78" s="19">
        <v>-6246302.1600000001</v>
      </c>
      <c r="M78" s="19">
        <v>25202231.48</v>
      </c>
      <c r="N78" s="23">
        <v>4</v>
      </c>
      <c r="O78" s="18">
        <v>12322087.720000001</v>
      </c>
      <c r="P78" s="19">
        <v>-31890778.120000001</v>
      </c>
      <c r="Q78" s="28">
        <v>12</v>
      </c>
      <c r="R78" s="10">
        <f>VLOOKUP($H78,'ค่ากลางกลุ่ม '!$C$2:$Y$22,8,0)</f>
        <v>4.38</v>
      </c>
      <c r="S78" s="13">
        <f>VLOOKUP($H78,'ค่ากลางกลุ่ม '!$C$2:$Y$22,14,0)</f>
        <v>11.82</v>
      </c>
      <c r="T78" s="10">
        <f>VLOOKUP($H78,'ค่ากลางกลุ่ม '!$C$2:$Y$22,9,0)</f>
        <v>8.0399999999999991</v>
      </c>
      <c r="U78" s="13">
        <f>VLOOKUP($H78,'ค่ากลางกลุ่ม '!$C$2:$Y$22,15,0)</f>
        <v>6.04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5.77</v>
      </c>
      <c r="AB78" s="7">
        <v>3.8</v>
      </c>
      <c r="AC78" s="9">
        <v>243.88</v>
      </c>
      <c r="AD78" s="9">
        <v>40.6</v>
      </c>
      <c r="AE78" s="9">
        <v>48.22</v>
      </c>
      <c r="AF78" s="9">
        <v>87.9</v>
      </c>
      <c r="AG78" s="9">
        <v>61.42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0</v>
      </c>
      <c r="AK78" s="13" t="str">
        <f t="shared" si="20"/>
        <v>0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0</v>
      </c>
      <c r="AQ78" s="24">
        <f t="shared" si="24"/>
        <v>4</v>
      </c>
      <c r="AR78" s="26">
        <f t="shared" si="25"/>
        <v>3</v>
      </c>
      <c r="AS78" s="25" t="str">
        <f t="shared" si="26"/>
        <v>B-</v>
      </c>
      <c r="AT78" s="27" t="str">
        <f t="shared" si="26"/>
        <v>C</v>
      </c>
      <c r="AU78" s="25" t="str">
        <f t="shared" si="27"/>
        <v>4 B-</v>
      </c>
      <c r="AV78" s="27" t="str">
        <f t="shared" si="27"/>
        <v>4 C</v>
      </c>
      <c r="AW78" s="21" t="str">
        <f t="shared" si="15"/>
        <v>ไม่ผ่าน</v>
      </c>
      <c r="AX78" s="21" t="str">
        <f t="shared" si="16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1.62</v>
      </c>
      <c r="J79" s="19">
        <v>1.29</v>
      </c>
      <c r="K79" s="19">
        <v>0.85</v>
      </c>
      <c r="L79" s="19">
        <v>6722280.8799999999</v>
      </c>
      <c r="M79" s="19">
        <v>3141133.73</v>
      </c>
      <c r="N79" s="23">
        <v>0</v>
      </c>
      <c r="O79" s="18">
        <v>7623419.5899999999</v>
      </c>
      <c r="P79" s="19">
        <v>-1033510.89</v>
      </c>
      <c r="Q79" s="28">
        <v>5</v>
      </c>
      <c r="R79" s="10">
        <f>VLOOKUP($H79,'ค่ากลางกลุ่ม '!$C$2:$Y$22,8,0)</f>
        <v>5.86</v>
      </c>
      <c r="S79" s="13">
        <f>VLOOKUP($H79,'ค่ากลางกลุ่ม '!$C$2:$Y$22,14,0)</f>
        <v>11.96</v>
      </c>
      <c r="T79" s="10">
        <f>VLOOKUP($H79,'ค่ากลางกลุ่ม '!$C$2:$Y$22,9,0)</f>
        <v>4.21</v>
      </c>
      <c r="U79" s="13">
        <f>VLOOKUP($H79,'ค่ากลางกลุ่ม '!$C$2:$Y$22,15,0)</f>
        <v>10.48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11.64</v>
      </c>
      <c r="AB79" s="7">
        <v>10.35</v>
      </c>
      <c r="AC79" s="9">
        <v>159.86000000000001</v>
      </c>
      <c r="AD79" s="9">
        <v>20.399999999999999</v>
      </c>
      <c r="AE79" s="9">
        <v>77.180000000000007</v>
      </c>
      <c r="AF79" s="9">
        <v>48.9</v>
      </c>
      <c r="AG79" s="9">
        <v>72.349999999999994</v>
      </c>
      <c r="AH79" s="10" t="str">
        <f t="shared" si="17"/>
        <v>1</v>
      </c>
      <c r="AI79" s="13" t="str">
        <f t="shared" si="18"/>
        <v>0</v>
      </c>
      <c r="AJ79" s="10" t="str">
        <f t="shared" si="19"/>
        <v>1</v>
      </c>
      <c r="AK79" s="13" t="str">
        <f t="shared" si="20"/>
        <v>0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4</v>
      </c>
      <c r="AR79" s="26">
        <f t="shared" si="25"/>
        <v>2</v>
      </c>
      <c r="AS79" s="25" t="str">
        <f t="shared" si="26"/>
        <v>B-</v>
      </c>
      <c r="AT79" s="27" t="str">
        <f t="shared" si="26"/>
        <v>C-</v>
      </c>
      <c r="AU79" s="25" t="str">
        <f t="shared" si="27"/>
        <v>0 B-</v>
      </c>
      <c r="AV79" s="27" t="str">
        <f t="shared" si="27"/>
        <v>0 C-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1.18</v>
      </c>
      <c r="J80" s="19">
        <v>0.92</v>
      </c>
      <c r="K80" s="19">
        <v>0.64</v>
      </c>
      <c r="L80" s="19">
        <v>2612804.7999999998</v>
      </c>
      <c r="M80" s="19">
        <v>3999947.2</v>
      </c>
      <c r="N80" s="23">
        <v>3</v>
      </c>
      <c r="O80" s="18">
        <v>9953590.4399999995</v>
      </c>
      <c r="P80" s="19">
        <v>-2054051.83</v>
      </c>
      <c r="Q80" s="28">
        <v>6</v>
      </c>
      <c r="R80" s="10">
        <f>VLOOKUP($H80,'ค่ากลางกลุ่ม '!$C$2:$Y$22,8,0)</f>
        <v>3.67</v>
      </c>
      <c r="S80" s="13">
        <f>VLOOKUP($H80,'ค่ากลางกลุ่ม '!$C$2:$Y$22,14,0)</f>
        <v>12.96</v>
      </c>
      <c r="T80" s="10">
        <f>VLOOKUP($H80,'ค่ากลางกลุ่ม '!$C$2:$Y$22,9,0)</f>
        <v>1.58</v>
      </c>
      <c r="U80" s="13">
        <f>VLOOKUP($H80,'ค่ากลางกลุ่ม '!$C$2:$Y$22,15,0)</f>
        <v>10.95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14.14</v>
      </c>
      <c r="AB80" s="7">
        <v>12.49</v>
      </c>
      <c r="AC80" s="9">
        <v>278.47000000000003</v>
      </c>
      <c r="AD80" s="9">
        <v>34.590000000000003</v>
      </c>
      <c r="AE80" s="9">
        <v>65.41</v>
      </c>
      <c r="AF80" s="9">
        <v>65.23</v>
      </c>
      <c r="AG80" s="9">
        <v>61.83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0</v>
      </c>
      <c r="AO80" s="20" t="str">
        <f t="shared" si="23"/>
        <v>1</v>
      </c>
      <c r="AP80" s="20" t="str">
        <f t="shared" si="23"/>
        <v>0</v>
      </c>
      <c r="AQ80" s="24">
        <f t="shared" si="24"/>
        <v>4</v>
      </c>
      <c r="AR80" s="26">
        <f t="shared" si="25"/>
        <v>4</v>
      </c>
      <c r="AS80" s="25" t="str">
        <f t="shared" si="26"/>
        <v>B-</v>
      </c>
      <c r="AT80" s="27" t="str">
        <f t="shared" si="26"/>
        <v>B-</v>
      </c>
      <c r="AU80" s="25" t="str">
        <f t="shared" si="27"/>
        <v>3 B-</v>
      </c>
      <c r="AV80" s="27" t="str">
        <f t="shared" si="27"/>
        <v>3 B-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2.2999999999999998</v>
      </c>
      <c r="J81" s="19">
        <v>1.98</v>
      </c>
      <c r="K81" s="19">
        <v>1.56</v>
      </c>
      <c r="L81" s="19">
        <v>18781664.989999998</v>
      </c>
      <c r="M81" s="19">
        <v>8443459.6999999993</v>
      </c>
      <c r="N81" s="23">
        <v>0</v>
      </c>
      <c r="O81" s="18">
        <v>11092312.810000001</v>
      </c>
      <c r="P81" s="19">
        <v>13765789.15</v>
      </c>
      <c r="Q81" s="28">
        <v>6</v>
      </c>
      <c r="R81" s="10">
        <f>VLOOKUP($H81,'ค่ากลางกลุ่ม '!$C$2:$Y$22,8,0)</f>
        <v>3.67</v>
      </c>
      <c r="S81" s="13">
        <f>VLOOKUP($H81,'ค่ากลางกลุ่ม '!$C$2:$Y$22,14,0)</f>
        <v>12.96</v>
      </c>
      <c r="T81" s="10">
        <f>VLOOKUP($H81,'ค่ากลางกลุ่ม '!$C$2:$Y$22,9,0)</f>
        <v>1.58</v>
      </c>
      <c r="U81" s="13">
        <f>VLOOKUP($H81,'ค่ากลางกลุ่ม '!$C$2:$Y$22,15,0)</f>
        <v>10.95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13.1</v>
      </c>
      <c r="AB81" s="7">
        <v>21.95</v>
      </c>
      <c r="AC81" s="9">
        <v>91.83</v>
      </c>
      <c r="AD81" s="9">
        <v>16.63</v>
      </c>
      <c r="AE81" s="9">
        <v>62.53</v>
      </c>
      <c r="AF81" s="9">
        <v>90.43</v>
      </c>
      <c r="AG81" s="9">
        <v>78.94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0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0</v>
      </c>
      <c r="AP81" s="20" t="str">
        <f t="shared" si="23"/>
        <v>0</v>
      </c>
      <c r="AQ81" s="24">
        <f t="shared" si="24"/>
        <v>3</v>
      </c>
      <c r="AR81" s="26">
        <f t="shared" si="25"/>
        <v>3</v>
      </c>
      <c r="AS81" s="25" t="str">
        <f t="shared" si="26"/>
        <v>C</v>
      </c>
      <c r="AT81" s="27" t="str">
        <f t="shared" si="26"/>
        <v>C</v>
      </c>
      <c r="AU81" s="25" t="str">
        <f t="shared" si="27"/>
        <v>0 C</v>
      </c>
      <c r="AV81" s="27" t="str">
        <f t="shared" si="27"/>
        <v>0 C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1.61</v>
      </c>
      <c r="J82" s="19">
        <v>1.31</v>
      </c>
      <c r="K82" s="19">
        <v>0.75</v>
      </c>
      <c r="L82" s="19">
        <v>18872808.219999999</v>
      </c>
      <c r="M82" s="19">
        <v>14370330.5</v>
      </c>
      <c r="N82" s="23">
        <v>1</v>
      </c>
      <c r="O82" s="18">
        <v>18012972.829999998</v>
      </c>
      <c r="P82" s="19">
        <v>-3863725.59</v>
      </c>
      <c r="Q82" s="28">
        <v>6</v>
      </c>
      <c r="R82" s="10">
        <f>VLOOKUP($H82,'ค่ากลางกลุ่ม '!$C$2:$Y$22,8,0)</f>
        <v>3.67</v>
      </c>
      <c r="S82" s="13">
        <f>VLOOKUP($H82,'ค่ากลางกลุ่ม '!$C$2:$Y$22,14,0)</f>
        <v>12.96</v>
      </c>
      <c r="T82" s="10">
        <f>VLOOKUP($H82,'ค่ากลางกลุ่ม '!$C$2:$Y$22,9,0)</f>
        <v>1.58</v>
      </c>
      <c r="U82" s="13">
        <f>VLOOKUP($H82,'ค่ากลางกลุ่ม '!$C$2:$Y$22,15,0)</f>
        <v>10.95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15.91</v>
      </c>
      <c r="AB82" s="7">
        <v>18.190000000000001</v>
      </c>
      <c r="AC82" s="9">
        <v>368.98</v>
      </c>
      <c r="AD82" s="9">
        <v>58.75</v>
      </c>
      <c r="AE82" s="9">
        <v>91.08</v>
      </c>
      <c r="AF82" s="9">
        <v>109.22</v>
      </c>
      <c r="AG82" s="9">
        <v>85.25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3</v>
      </c>
      <c r="AR82" s="26">
        <f t="shared" si="25"/>
        <v>3</v>
      </c>
      <c r="AS82" s="25" t="str">
        <f t="shared" si="26"/>
        <v>C</v>
      </c>
      <c r="AT82" s="27" t="str">
        <f t="shared" si="26"/>
        <v>C</v>
      </c>
      <c r="AU82" s="25" t="str">
        <f t="shared" si="27"/>
        <v>1 C</v>
      </c>
      <c r="AV82" s="27" t="str">
        <f t="shared" si="27"/>
        <v>1 C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1.33</v>
      </c>
      <c r="J83" s="19">
        <v>1.06</v>
      </c>
      <c r="K83" s="19">
        <v>0.67</v>
      </c>
      <c r="L83" s="19">
        <v>16442214.51</v>
      </c>
      <c r="M83" s="19">
        <v>22999510.129999999</v>
      </c>
      <c r="N83" s="23">
        <v>2</v>
      </c>
      <c r="O83" s="18">
        <v>4164959.9</v>
      </c>
      <c r="P83" s="19">
        <v>-13932005.939999999</v>
      </c>
      <c r="Q83" s="28">
        <v>13</v>
      </c>
      <c r="R83" s="10">
        <f>VLOOKUP($H83,'ค่ากลางกลุ่ม '!$C$2:$Y$22,8,0)</f>
        <v>5.84</v>
      </c>
      <c r="S83" s="13">
        <f>VLOOKUP($H83,'ค่ากลางกลุ่ม '!$C$2:$Y$22,14,0)</f>
        <v>11.05</v>
      </c>
      <c r="T83" s="10">
        <f>VLOOKUP($H83,'ค่ากลางกลุ่ม '!$C$2:$Y$22,9,0)</f>
        <v>0.93</v>
      </c>
      <c r="U83" s="13">
        <f>VLOOKUP($H83,'ค่ากลางกลุ่ม '!$C$2:$Y$22,15,0)</f>
        <v>5.58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2.0299999999999998</v>
      </c>
      <c r="AB83" s="7">
        <v>10.28</v>
      </c>
      <c r="AC83" s="9">
        <v>135.58000000000001</v>
      </c>
      <c r="AD83" s="9">
        <v>35.229999999999997</v>
      </c>
      <c r="AE83" s="9">
        <v>44.46</v>
      </c>
      <c r="AF83" s="9">
        <v>81.92</v>
      </c>
      <c r="AG83" s="9">
        <v>66.400000000000006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1</v>
      </c>
      <c r="AL83" s="97">
        <f t="shared" si="21"/>
        <v>1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5</v>
      </c>
      <c r="AR83" s="26">
        <f t="shared" si="25"/>
        <v>5</v>
      </c>
      <c r="AS83" s="25" t="str">
        <f t="shared" si="26"/>
        <v>B</v>
      </c>
      <c r="AT83" s="27" t="str">
        <f t="shared" si="26"/>
        <v>B</v>
      </c>
      <c r="AU83" s="25" t="str">
        <f t="shared" si="27"/>
        <v>2 B</v>
      </c>
      <c r="AV83" s="27" t="str">
        <f t="shared" si="27"/>
        <v>2 B</v>
      </c>
      <c r="AW83" s="21" t="str">
        <f t="shared" si="15"/>
        <v>ผ่าน</v>
      </c>
      <c r="AX83" s="21" t="str">
        <f t="shared" si="16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2.15</v>
      </c>
      <c r="J84" s="19">
        <v>1.89</v>
      </c>
      <c r="K84" s="19">
        <v>1.58</v>
      </c>
      <c r="L84" s="19">
        <v>30249707.66</v>
      </c>
      <c r="M84" s="19">
        <v>10056948.1</v>
      </c>
      <c r="N84" s="23">
        <v>0</v>
      </c>
      <c r="O84" s="18">
        <v>15474876.15</v>
      </c>
      <c r="P84" s="19">
        <v>20485755.710000001</v>
      </c>
      <c r="Q84" s="28">
        <v>9</v>
      </c>
      <c r="R84" s="10">
        <f>VLOOKUP($H84,'ค่ากลางกลุ่ม '!$C$2:$Y$22,8,0)</f>
        <v>11.94</v>
      </c>
      <c r="S84" s="13">
        <f>VLOOKUP($H84,'ค่ากลางกลุ่ม '!$C$2:$Y$22,14,0)</f>
        <v>10.68</v>
      </c>
      <c r="T84" s="10">
        <f>VLOOKUP($H84,'ค่ากลางกลุ่ม '!$C$2:$Y$22,9,0)</f>
        <v>6.49</v>
      </c>
      <c r="U84" s="13">
        <f>VLOOKUP($H84,'ค่ากลางกลุ่ม '!$C$2:$Y$22,15,0)</f>
        <v>7.88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13.62</v>
      </c>
      <c r="AB84" s="7">
        <v>14.28</v>
      </c>
      <c r="AC84" s="9">
        <v>243.09</v>
      </c>
      <c r="AD84" s="9">
        <v>40.65</v>
      </c>
      <c r="AE84" s="9">
        <v>50.18</v>
      </c>
      <c r="AF84" s="9">
        <v>85.72</v>
      </c>
      <c r="AG84" s="9">
        <v>74.8</v>
      </c>
      <c r="AH84" s="10" t="str">
        <f t="shared" si="17"/>
        <v>1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1</v>
      </c>
      <c r="AP84" s="20" t="str">
        <f t="shared" si="23"/>
        <v>0</v>
      </c>
      <c r="AQ84" s="24">
        <f t="shared" si="24"/>
        <v>5</v>
      </c>
      <c r="AR84" s="26">
        <f t="shared" si="25"/>
        <v>5</v>
      </c>
      <c r="AS84" s="25" t="str">
        <f t="shared" si="26"/>
        <v>B</v>
      </c>
      <c r="AT84" s="27" t="str">
        <f t="shared" si="26"/>
        <v>B</v>
      </c>
      <c r="AU84" s="25" t="str">
        <f t="shared" si="27"/>
        <v>0 B</v>
      </c>
      <c r="AV84" s="27" t="str">
        <f t="shared" si="27"/>
        <v>0 B</v>
      </c>
      <c r="AW84" s="21" t="str">
        <f t="shared" si="15"/>
        <v>ผ่าน</v>
      </c>
      <c r="AX84" s="21" t="str">
        <f t="shared" si="16"/>
        <v>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2.56</v>
      </c>
      <c r="J85" s="19">
        <v>2.21</v>
      </c>
      <c r="K85" s="19">
        <v>1.72</v>
      </c>
      <c r="L85" s="19">
        <v>47094466.960000001</v>
      </c>
      <c r="M85" s="19">
        <v>42106679.189999998</v>
      </c>
      <c r="N85" s="23">
        <v>0</v>
      </c>
      <c r="O85" s="18">
        <v>18789669.649999999</v>
      </c>
      <c r="P85" s="19">
        <v>29315432.75</v>
      </c>
      <c r="Q85" s="28">
        <v>10</v>
      </c>
      <c r="R85" s="10">
        <f>VLOOKUP($H85,'ค่ากลางกลุ่ม '!$C$2:$Y$22,8,0)</f>
        <v>3.51</v>
      </c>
      <c r="S85" s="13">
        <f>VLOOKUP($H85,'ค่ากลางกลุ่ม '!$C$2:$Y$22,14,0)</f>
        <v>10.94</v>
      </c>
      <c r="T85" s="10">
        <f>VLOOKUP($H85,'ค่ากลางกลุ่ม '!$C$2:$Y$22,9,0)</f>
        <v>-0.18</v>
      </c>
      <c r="U85" s="13">
        <f>VLOOKUP($H85,'ค่ากลางกลุ่ม '!$C$2:$Y$22,15,0)</f>
        <v>9.09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10.14</v>
      </c>
      <c r="AB85" s="7">
        <v>20.170000000000002</v>
      </c>
      <c r="AC85" s="9">
        <v>100.57</v>
      </c>
      <c r="AD85" s="9">
        <v>35.5</v>
      </c>
      <c r="AE85" s="9">
        <v>49.36</v>
      </c>
      <c r="AF85" s="9">
        <v>75.08</v>
      </c>
      <c r="AG85" s="9">
        <v>72.84</v>
      </c>
      <c r="AH85" s="10" t="str">
        <f t="shared" si="17"/>
        <v>1</v>
      </c>
      <c r="AI85" s="13" t="str">
        <f t="shared" si="18"/>
        <v>0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5</v>
      </c>
      <c r="AR85" s="26">
        <f t="shared" si="25"/>
        <v>4</v>
      </c>
      <c r="AS85" s="25" t="str">
        <f t="shared" si="26"/>
        <v>B</v>
      </c>
      <c r="AT85" s="27" t="str">
        <f t="shared" si="26"/>
        <v>B-</v>
      </c>
      <c r="AU85" s="25" t="str">
        <f t="shared" si="27"/>
        <v>0 B</v>
      </c>
      <c r="AV85" s="27" t="str">
        <f t="shared" si="27"/>
        <v>0 B-</v>
      </c>
      <c r="AW85" s="21" t="str">
        <f t="shared" si="15"/>
        <v>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1.59</v>
      </c>
      <c r="J86" s="19">
        <v>1.4</v>
      </c>
      <c r="K86" s="19">
        <v>1.27</v>
      </c>
      <c r="L86" s="19">
        <v>9710103.75</v>
      </c>
      <c r="M86" s="19">
        <v>666110.6</v>
      </c>
      <c r="N86" s="23">
        <v>0</v>
      </c>
      <c r="O86" s="18">
        <v>4793086.74</v>
      </c>
      <c r="P86" s="19">
        <v>5615808.6900000004</v>
      </c>
      <c r="Q86" s="28">
        <v>5</v>
      </c>
      <c r="R86" s="10">
        <f>VLOOKUP($H86,'ค่ากลางกลุ่ม '!$C$2:$Y$22,8,0)</f>
        <v>5.86</v>
      </c>
      <c r="S86" s="13">
        <f>VLOOKUP($H86,'ค่ากลางกลุ่ม '!$C$2:$Y$22,14,0)</f>
        <v>11.96</v>
      </c>
      <c r="T86" s="10">
        <f>VLOOKUP($H86,'ค่ากลางกลุ่ม '!$C$2:$Y$22,9,0)</f>
        <v>4.21</v>
      </c>
      <c r="U86" s="13">
        <f>VLOOKUP($H86,'ค่ากลางกลุ่ม '!$C$2:$Y$22,15,0)</f>
        <v>10.48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8.48</v>
      </c>
      <c r="AB86" s="7">
        <v>6.23</v>
      </c>
      <c r="AC86" s="9">
        <v>246.13</v>
      </c>
      <c r="AD86" s="9">
        <v>14.72</v>
      </c>
      <c r="AE86" s="9">
        <v>44.64</v>
      </c>
      <c r="AF86" s="9">
        <v>66.11</v>
      </c>
      <c r="AG86" s="9">
        <v>107.27</v>
      </c>
      <c r="AH86" s="10" t="str">
        <f t="shared" si="17"/>
        <v>1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1</v>
      </c>
      <c r="AO86" s="20" t="str">
        <f t="shared" si="23"/>
        <v>1</v>
      </c>
      <c r="AP86" s="20" t="str">
        <f t="shared" si="23"/>
        <v>0</v>
      </c>
      <c r="AQ86" s="24">
        <f t="shared" si="24"/>
        <v>5</v>
      </c>
      <c r="AR86" s="26">
        <f t="shared" si="25"/>
        <v>3</v>
      </c>
      <c r="AS86" s="25" t="str">
        <f t="shared" si="26"/>
        <v>B</v>
      </c>
      <c r="AT86" s="27" t="str">
        <f t="shared" si="26"/>
        <v>C</v>
      </c>
      <c r="AU86" s="25" t="str">
        <f t="shared" si="27"/>
        <v>0 B</v>
      </c>
      <c r="AV86" s="27" t="str">
        <f t="shared" si="27"/>
        <v>0 C</v>
      </c>
      <c r="AW86" s="21" t="str">
        <f t="shared" si="15"/>
        <v>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1.49</v>
      </c>
      <c r="J87" s="19">
        <v>1.27</v>
      </c>
      <c r="K87" s="19">
        <v>1.1100000000000001</v>
      </c>
      <c r="L87" s="19">
        <v>8469752.9600000009</v>
      </c>
      <c r="M87" s="19">
        <v>2494637.91</v>
      </c>
      <c r="N87" s="23">
        <v>1</v>
      </c>
      <c r="O87" s="18">
        <v>2982845.61</v>
      </c>
      <c r="P87" s="19">
        <v>3900224.21</v>
      </c>
      <c r="Q87" s="28">
        <v>5</v>
      </c>
      <c r="R87" s="10">
        <f>VLOOKUP($H87,'ค่ากลางกลุ่ม '!$C$2:$Y$22,8,0)</f>
        <v>5.86</v>
      </c>
      <c r="S87" s="13">
        <f>VLOOKUP($H87,'ค่ากลางกลุ่ม '!$C$2:$Y$22,14,0)</f>
        <v>11.96</v>
      </c>
      <c r="T87" s="10">
        <f>VLOOKUP($H87,'ค่ากลางกลุ่ม '!$C$2:$Y$22,9,0)</f>
        <v>4.21</v>
      </c>
      <c r="U87" s="13">
        <f>VLOOKUP($H87,'ค่ากลางกลุ่ม '!$C$2:$Y$22,15,0)</f>
        <v>10.48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5.2</v>
      </c>
      <c r="AB87" s="7">
        <v>8.44</v>
      </c>
      <c r="AC87" s="9">
        <v>437.49</v>
      </c>
      <c r="AD87" s="9">
        <v>24.92</v>
      </c>
      <c r="AE87" s="9">
        <v>58.9</v>
      </c>
      <c r="AF87" s="9">
        <v>64.03</v>
      </c>
      <c r="AG87" s="9">
        <v>100.06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1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4</v>
      </c>
      <c r="AR87" s="26">
        <f t="shared" si="25"/>
        <v>3</v>
      </c>
      <c r="AS87" s="25" t="str">
        <f t="shared" si="26"/>
        <v>B-</v>
      </c>
      <c r="AT87" s="27" t="str">
        <f t="shared" si="26"/>
        <v>C</v>
      </c>
      <c r="AU87" s="25" t="str">
        <f t="shared" si="27"/>
        <v>1 B-</v>
      </c>
      <c r="AV87" s="27" t="str">
        <f t="shared" si="27"/>
        <v>1 C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1.23</v>
      </c>
      <c r="J88" s="19">
        <v>1.07</v>
      </c>
      <c r="K88" s="19">
        <v>0.89</v>
      </c>
      <c r="L88" s="19">
        <v>4009377.23</v>
      </c>
      <c r="M88" s="19">
        <v>2407126.65</v>
      </c>
      <c r="N88" s="23">
        <v>1</v>
      </c>
      <c r="O88" s="18">
        <v>5705488.3399999999</v>
      </c>
      <c r="P88" s="19">
        <v>-1471308.51</v>
      </c>
      <c r="Q88" s="28">
        <v>5</v>
      </c>
      <c r="R88" s="10">
        <f>VLOOKUP($H88,'ค่ากลางกลุ่ม '!$C$2:$Y$22,8,0)</f>
        <v>5.86</v>
      </c>
      <c r="S88" s="13">
        <f>VLOOKUP($H88,'ค่ากลางกลุ่ม '!$C$2:$Y$22,14,0)</f>
        <v>11.96</v>
      </c>
      <c r="T88" s="10">
        <f>VLOOKUP($H88,'ค่ากลางกลุ่ม '!$C$2:$Y$22,9,0)</f>
        <v>4.21</v>
      </c>
      <c r="U88" s="13">
        <f>VLOOKUP($H88,'ค่ากลางกลุ่ม '!$C$2:$Y$22,15,0)</f>
        <v>10.48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10.77</v>
      </c>
      <c r="AB88" s="7">
        <v>6.61</v>
      </c>
      <c r="AC88" s="9">
        <v>362.03</v>
      </c>
      <c r="AD88" s="9">
        <v>29.94</v>
      </c>
      <c r="AE88" s="9">
        <v>99.28</v>
      </c>
      <c r="AF88" s="9">
        <v>82.92</v>
      </c>
      <c r="AG88" s="9">
        <v>80.989999999999995</v>
      </c>
      <c r="AH88" s="10" t="str">
        <f t="shared" si="17"/>
        <v>1</v>
      </c>
      <c r="AI88" s="13" t="str">
        <f t="shared" si="18"/>
        <v>0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4</v>
      </c>
      <c r="AR88" s="26">
        <f t="shared" si="25"/>
        <v>2</v>
      </c>
      <c r="AS88" s="25" t="str">
        <f t="shared" si="26"/>
        <v>B-</v>
      </c>
      <c r="AT88" s="27" t="str">
        <f t="shared" si="26"/>
        <v>C-</v>
      </c>
      <c r="AU88" s="25" t="str">
        <f t="shared" si="27"/>
        <v>1 B-</v>
      </c>
      <c r="AV88" s="27" t="str">
        <f t="shared" si="27"/>
        <v>1 C-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1.25</v>
      </c>
      <c r="J89" s="19">
        <v>0.97</v>
      </c>
      <c r="K89" s="19">
        <v>0.7</v>
      </c>
      <c r="L89" s="19">
        <v>4357774.75</v>
      </c>
      <c r="M89" s="19">
        <v>2226065</v>
      </c>
      <c r="N89" s="23">
        <v>3</v>
      </c>
      <c r="O89" s="18">
        <v>1882979.5</v>
      </c>
      <c r="P89" s="19">
        <v>-4031542.29</v>
      </c>
      <c r="Q89" s="28">
        <v>5</v>
      </c>
      <c r="R89" s="10">
        <f>VLOOKUP($H89,'ค่ากลางกลุ่ม '!$C$2:$Y$22,8,0)</f>
        <v>5.86</v>
      </c>
      <c r="S89" s="13">
        <f>VLOOKUP($H89,'ค่ากลางกลุ่ม '!$C$2:$Y$22,14,0)</f>
        <v>11.96</v>
      </c>
      <c r="T89" s="10">
        <f>VLOOKUP($H89,'ค่ากลางกลุ่ม '!$C$2:$Y$22,9,0)</f>
        <v>4.21</v>
      </c>
      <c r="U89" s="13">
        <f>VLOOKUP($H89,'ค่ากลางกลุ่ม '!$C$2:$Y$22,15,0)</f>
        <v>10.48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3.38</v>
      </c>
      <c r="AB89" s="7">
        <v>9.24</v>
      </c>
      <c r="AC89" s="9">
        <v>189.32</v>
      </c>
      <c r="AD89" s="9">
        <v>35.020000000000003</v>
      </c>
      <c r="AE89" s="9">
        <v>96.82</v>
      </c>
      <c r="AF89" s="9">
        <v>64.42</v>
      </c>
      <c r="AG89" s="9">
        <v>106.59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1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1</v>
      </c>
      <c r="AP89" s="20" t="str">
        <f t="shared" si="23"/>
        <v>0</v>
      </c>
      <c r="AQ89" s="24">
        <f t="shared" si="24"/>
        <v>3</v>
      </c>
      <c r="AR89" s="26">
        <f t="shared" si="25"/>
        <v>2</v>
      </c>
      <c r="AS89" s="25" t="str">
        <f t="shared" si="26"/>
        <v>C</v>
      </c>
      <c r="AT89" s="27" t="str">
        <f t="shared" si="26"/>
        <v>C-</v>
      </c>
      <c r="AU89" s="25" t="str">
        <f t="shared" si="27"/>
        <v>3 C</v>
      </c>
      <c r="AV89" s="27" t="str">
        <f t="shared" si="27"/>
        <v>3 C-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1.04</v>
      </c>
      <c r="J90" s="19">
        <v>0.78</v>
      </c>
      <c r="K90" s="19">
        <v>0.34</v>
      </c>
      <c r="L90" s="19">
        <v>2466492.19</v>
      </c>
      <c r="M90" s="19">
        <v>32109391.219999999</v>
      </c>
      <c r="N90" s="23">
        <v>3</v>
      </c>
      <c r="O90" s="18">
        <v>1188260.06</v>
      </c>
      <c r="P90" s="19">
        <v>-35301003.539999999</v>
      </c>
      <c r="Q90" s="28">
        <v>10</v>
      </c>
      <c r="R90" s="10">
        <f>VLOOKUP($H90,'ค่ากลางกลุ่ม '!$C$2:$Y$22,8,0)</f>
        <v>3.51</v>
      </c>
      <c r="S90" s="13">
        <f>VLOOKUP($H90,'ค่ากลางกลุ่ม '!$C$2:$Y$22,14,0)</f>
        <v>10.94</v>
      </c>
      <c r="T90" s="10">
        <f>VLOOKUP($H90,'ค่ากลางกลุ่ม '!$C$2:$Y$22,9,0)</f>
        <v>-0.18</v>
      </c>
      <c r="U90" s="13">
        <f>VLOOKUP($H90,'ค่ากลางกลุ่ม '!$C$2:$Y$22,15,0)</f>
        <v>9.09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0.47</v>
      </c>
      <c r="AB90" s="7">
        <v>14.1</v>
      </c>
      <c r="AC90" s="9">
        <v>170.61</v>
      </c>
      <c r="AD90" s="9">
        <v>31.82</v>
      </c>
      <c r="AE90" s="9">
        <v>52.35</v>
      </c>
      <c r="AF90" s="9">
        <v>87.08</v>
      </c>
      <c r="AG90" s="9">
        <v>52.81</v>
      </c>
      <c r="AH90" s="10" t="str">
        <f t="shared" si="17"/>
        <v>0</v>
      </c>
      <c r="AI90" s="13" t="str">
        <f t="shared" si="18"/>
        <v>0</v>
      </c>
      <c r="AJ90" s="10" t="str">
        <f t="shared" si="19"/>
        <v>1</v>
      </c>
      <c r="AK90" s="13" t="str">
        <f t="shared" si="20"/>
        <v>1</v>
      </c>
      <c r="AL90" s="97">
        <f t="shared" si="21"/>
        <v>1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1</v>
      </c>
      <c r="AP90" s="20" t="str">
        <f t="shared" si="23"/>
        <v>1</v>
      </c>
      <c r="AQ90" s="24">
        <f t="shared" si="24"/>
        <v>6</v>
      </c>
      <c r="AR90" s="26">
        <f t="shared" si="25"/>
        <v>6</v>
      </c>
      <c r="AS90" s="25" t="str">
        <f t="shared" si="26"/>
        <v>A-</v>
      </c>
      <c r="AT90" s="27" t="str">
        <f t="shared" si="26"/>
        <v>A-</v>
      </c>
      <c r="AU90" s="25" t="str">
        <f t="shared" si="27"/>
        <v>3 A-</v>
      </c>
      <c r="AV90" s="27" t="str">
        <f t="shared" si="27"/>
        <v>3 A-</v>
      </c>
      <c r="AW90" s="21" t="str">
        <f t="shared" si="15"/>
        <v>ผ่าน</v>
      </c>
      <c r="AX90" s="21" t="str">
        <f t="shared" si="16"/>
        <v>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1.23</v>
      </c>
      <c r="J91" s="19">
        <v>0.96</v>
      </c>
      <c r="K91" s="19">
        <v>0.54</v>
      </c>
      <c r="L91" s="19">
        <v>2159907.92</v>
      </c>
      <c r="M91" s="19">
        <v>7268459.8099999996</v>
      </c>
      <c r="N91" s="23">
        <v>3</v>
      </c>
      <c r="O91" s="18">
        <v>5465942.5700000003</v>
      </c>
      <c r="P91" s="19">
        <v>-2781804.66</v>
      </c>
      <c r="Q91" s="28">
        <v>3</v>
      </c>
      <c r="R91" s="10">
        <f>VLOOKUP($H91,'ค่ากลางกลุ่ม '!$C$2:$Y$22,8,0)</f>
        <v>10.76</v>
      </c>
      <c r="S91" s="13">
        <f>VLOOKUP($H91,'ค่ากลางกลุ่ม '!$C$2:$Y$22,14,0)</f>
        <v>21.83</v>
      </c>
      <c r="T91" s="10">
        <f>VLOOKUP($H91,'ค่ากลางกลุ่ม '!$C$2:$Y$22,9,0)</f>
        <v>3.81</v>
      </c>
      <c r="U91" s="13">
        <f>VLOOKUP($H91,'ค่ากลางกลุ่ม '!$C$2:$Y$22,15,0)</f>
        <v>10.56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13.17</v>
      </c>
      <c r="AB91" s="7">
        <v>13.04</v>
      </c>
      <c r="AC91" s="9">
        <v>174.87</v>
      </c>
      <c r="AD91" s="9">
        <v>33.979999999999997</v>
      </c>
      <c r="AE91" s="9">
        <v>174</v>
      </c>
      <c r="AF91" s="9">
        <v>86.32</v>
      </c>
      <c r="AG91" s="9">
        <v>105.93</v>
      </c>
      <c r="AH91" s="10" t="str">
        <f t="shared" si="17"/>
        <v>1</v>
      </c>
      <c r="AI91" s="13" t="str">
        <f t="shared" si="18"/>
        <v>0</v>
      </c>
      <c r="AJ91" s="10" t="str">
        <f t="shared" si="19"/>
        <v>1</v>
      </c>
      <c r="AK91" s="13" t="str">
        <f t="shared" si="20"/>
        <v>1</v>
      </c>
      <c r="AL91" s="97">
        <f t="shared" si="21"/>
        <v>1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1</v>
      </c>
      <c r="AP91" s="20" t="str">
        <f t="shared" si="23"/>
        <v>0</v>
      </c>
      <c r="AQ91" s="24">
        <f t="shared" si="24"/>
        <v>5</v>
      </c>
      <c r="AR91" s="26">
        <f t="shared" si="25"/>
        <v>4</v>
      </c>
      <c r="AS91" s="25" t="str">
        <f t="shared" si="26"/>
        <v>B</v>
      </c>
      <c r="AT91" s="27" t="str">
        <f t="shared" si="26"/>
        <v>B-</v>
      </c>
      <c r="AU91" s="25" t="str">
        <f t="shared" si="27"/>
        <v>3 B</v>
      </c>
      <c r="AV91" s="27" t="str">
        <f t="shared" si="27"/>
        <v>3 B-</v>
      </c>
      <c r="AW91" s="21" t="str">
        <f t="shared" si="15"/>
        <v>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2.17</v>
      </c>
      <c r="J92" s="19">
        <v>1.84</v>
      </c>
      <c r="K92" s="19">
        <v>1.47</v>
      </c>
      <c r="L92" s="19">
        <v>9232348.3499999996</v>
      </c>
      <c r="M92" s="19">
        <v>3008657.92</v>
      </c>
      <c r="N92" s="23">
        <v>0</v>
      </c>
      <c r="O92" s="18">
        <v>8242904.4000000004</v>
      </c>
      <c r="P92" s="19">
        <v>4511254.22</v>
      </c>
      <c r="Q92" s="28">
        <v>3</v>
      </c>
      <c r="R92" s="10">
        <f>VLOOKUP($H92,'ค่ากลางกลุ่ม '!$C$2:$Y$22,8,0)</f>
        <v>10.76</v>
      </c>
      <c r="S92" s="13">
        <f>VLOOKUP($H92,'ค่ากลางกลุ่ม '!$C$2:$Y$22,14,0)</f>
        <v>21.83</v>
      </c>
      <c r="T92" s="10">
        <f>VLOOKUP($H92,'ค่ากลางกลุ่ม '!$C$2:$Y$22,9,0)</f>
        <v>3.81</v>
      </c>
      <c r="U92" s="13">
        <f>VLOOKUP($H92,'ค่ากลางกลุ่ม '!$C$2:$Y$22,15,0)</f>
        <v>10.56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21.17</v>
      </c>
      <c r="AB92" s="7">
        <v>6.9</v>
      </c>
      <c r="AC92" s="9">
        <v>115.37</v>
      </c>
      <c r="AD92" s="9">
        <v>25.09</v>
      </c>
      <c r="AE92" s="9">
        <v>70.099999999999994</v>
      </c>
      <c r="AF92" s="9">
        <v>88.36</v>
      </c>
      <c r="AG92" s="9">
        <v>111.76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0</v>
      </c>
      <c r="AO92" s="20" t="str">
        <f t="shared" si="23"/>
        <v>1</v>
      </c>
      <c r="AP92" s="20" t="str">
        <f t="shared" si="23"/>
        <v>0</v>
      </c>
      <c r="AQ92" s="24">
        <f t="shared" si="24"/>
        <v>4</v>
      </c>
      <c r="AR92" s="26">
        <f t="shared" si="25"/>
        <v>2</v>
      </c>
      <c r="AS92" s="25" t="str">
        <f t="shared" si="26"/>
        <v>B-</v>
      </c>
      <c r="AT92" s="27" t="str">
        <f t="shared" si="26"/>
        <v>C-</v>
      </c>
      <c r="AU92" s="25" t="str">
        <f t="shared" si="27"/>
        <v>0 B-</v>
      </c>
      <c r="AV92" s="27" t="str">
        <f t="shared" si="27"/>
        <v>0 C-</v>
      </c>
      <c r="AW92" s="21" t="str">
        <f t="shared" si="15"/>
        <v>ไม่ผ่าน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64</v>
      </c>
      <c r="AI93" s="29">
        <f t="shared" ref="AI93:AK93" si="28">COUNTIF(AI5:AI92,"1")</f>
        <v>26</v>
      </c>
      <c r="AJ93" s="29">
        <f t="shared" si="28"/>
        <v>64</v>
      </c>
      <c r="AK93" s="29">
        <f t="shared" si="28"/>
        <v>27</v>
      </c>
      <c r="AL93" s="29">
        <f>COUNTIF(AL5:AL92,"1")</f>
        <v>14</v>
      </c>
      <c r="AM93" s="29">
        <f t="shared" ref="AM93:AP93" si="29">COUNTIF(AM5:AM92,"1")</f>
        <v>68</v>
      </c>
      <c r="AN93" s="29">
        <f t="shared" si="29"/>
        <v>22</v>
      </c>
      <c r="AO93" s="29">
        <f t="shared" si="29"/>
        <v>20</v>
      </c>
      <c r="AP93" s="29">
        <f t="shared" si="29"/>
        <v>15</v>
      </c>
      <c r="AQ93" s="35"/>
      <c r="AR93" s="35"/>
      <c r="AS93" s="35"/>
      <c r="AT93" s="35"/>
      <c r="AU93" s="35"/>
      <c r="AV93" s="35"/>
      <c r="AW93" s="29">
        <f>COUNTIF(AW5:AW92,"ผ่าน")</f>
        <v>9</v>
      </c>
      <c r="AX93" s="29">
        <f>COUNTIF(AX5:AX92,"ผ่าน")</f>
        <v>5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3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D25D-5E46-4D34-811D-F2260216F250}">
  <dimension ref="A1:AX94"/>
  <sheetViews>
    <sheetView zoomScale="50" zoomScaleNormal="50" workbookViewId="0">
      <pane xSplit="17" ySplit="4" topLeftCell="AC7" activePane="bottomRight" state="frozen"/>
      <selection pane="topRight" activeCell="R1" sqref="R1"/>
      <selection pane="bottomLeft" activeCell="A5" sqref="A5"/>
      <selection pane="bottomRight" activeCell="K85" sqref="K85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269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s="33" customFormat="1" ht="99.75" customHeight="1" x14ac:dyDescent="0.2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244</v>
      </c>
      <c r="S4" s="12" t="s">
        <v>264</v>
      </c>
      <c r="T4" s="11" t="s">
        <v>244</v>
      </c>
      <c r="U4" s="12" t="s">
        <v>264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244</v>
      </c>
      <c r="AI4" s="12" t="s">
        <v>264</v>
      </c>
      <c r="AJ4" s="11" t="s">
        <v>244</v>
      </c>
      <c r="AK4" s="12" t="s">
        <v>264</v>
      </c>
      <c r="AL4" s="162"/>
      <c r="AM4" s="162"/>
      <c r="AN4" s="162"/>
      <c r="AO4" s="162"/>
      <c r="AP4" s="162"/>
      <c r="AQ4" s="11" t="s">
        <v>244</v>
      </c>
      <c r="AR4" s="12" t="s">
        <v>264</v>
      </c>
      <c r="AS4" s="11" t="s">
        <v>244</v>
      </c>
      <c r="AT4" s="12" t="s">
        <v>264</v>
      </c>
      <c r="AU4" s="11" t="s">
        <v>244</v>
      </c>
      <c r="AV4" s="12" t="s">
        <v>264</v>
      </c>
      <c r="AW4" s="11" t="s">
        <v>244</v>
      </c>
      <c r="AX4" s="12" t="s">
        <v>264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2.44</v>
      </c>
      <c r="J5" s="19">
        <v>2.31</v>
      </c>
      <c r="K5" s="19">
        <v>0.81</v>
      </c>
      <c r="L5" s="19">
        <v>224469288.34</v>
      </c>
      <c r="M5" s="19">
        <v>74708449.730000004</v>
      </c>
      <c r="N5" s="23">
        <v>0</v>
      </c>
      <c r="O5" s="18">
        <v>73479122.560000002</v>
      </c>
      <c r="P5" s="19">
        <v>-37996963.140000001</v>
      </c>
      <c r="Q5" s="28">
        <v>17</v>
      </c>
      <c r="R5" s="10">
        <f>VLOOKUP($H5,'ค่ากลางกลุ่ม '!$C$2:$Y$22,8,0)</f>
        <v>3.96</v>
      </c>
      <c r="S5" s="13">
        <f>VLOOKUP($H5,'ค่ากลางกลุ่ม '!$C$2:$Y$22,14,0)</f>
        <v>7.97</v>
      </c>
      <c r="T5" s="10">
        <f>VLOOKUP($H5,'ค่ากลางกลุ่ม '!$C$2:$Y$22,9,0)</f>
        <v>2.5099999999999998</v>
      </c>
      <c r="U5" s="13">
        <f>VLOOKUP($H5,'ค่ากลางกลุ่ม '!$C$2:$Y$22,15,0)</f>
        <v>3.42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7">
        <v>9.64</v>
      </c>
      <c r="AB5" s="7">
        <v>6.64</v>
      </c>
      <c r="AC5" s="9">
        <v>111.89</v>
      </c>
      <c r="AD5" s="9">
        <v>155.82</v>
      </c>
      <c r="AE5" s="9">
        <v>137.22999999999999</v>
      </c>
      <c r="AF5" s="9">
        <v>303.62</v>
      </c>
      <c r="AG5" s="9">
        <v>26.22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6.19</v>
      </c>
      <c r="J6" s="19">
        <v>5.58</v>
      </c>
      <c r="K6" s="19">
        <v>3.16</v>
      </c>
      <c r="L6" s="19">
        <v>41110891.109999999</v>
      </c>
      <c r="M6" s="19">
        <v>1207695.19</v>
      </c>
      <c r="N6" s="23">
        <v>0</v>
      </c>
      <c r="O6" s="18">
        <v>1871077.29</v>
      </c>
      <c r="P6" s="19">
        <v>17116677.469999999</v>
      </c>
      <c r="Q6" s="28">
        <v>6</v>
      </c>
      <c r="R6" s="10">
        <f>VLOOKUP($H6,'ค่ากลางกลุ่ม '!$C$2:$Y$22,8,0)</f>
        <v>3.67</v>
      </c>
      <c r="S6" s="13">
        <f>VLOOKUP($H6,'ค่ากลางกลุ่ม '!$C$2:$Y$22,14,0)</f>
        <v>12.96</v>
      </c>
      <c r="T6" s="10">
        <f>VLOOKUP($H6,'ค่ากลางกลุ่ม '!$C$2:$Y$22,9,0)</f>
        <v>1.58</v>
      </c>
      <c r="U6" s="13">
        <f>VLOOKUP($H6,'ค่ากลางกลุ่ม '!$C$2:$Y$22,15,0)</f>
        <v>10.95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2.04</v>
      </c>
      <c r="AB6" s="7">
        <v>1.82</v>
      </c>
      <c r="AC6" s="9">
        <v>87.79</v>
      </c>
      <c r="AD6" s="9">
        <v>75.91</v>
      </c>
      <c r="AE6" s="9">
        <v>252.46</v>
      </c>
      <c r="AF6" s="9">
        <v>876.82</v>
      </c>
      <c r="AG6" s="9">
        <v>69.75</v>
      </c>
      <c r="AH6" s="10" t="str">
        <f t="shared" ref="AH6:AI69" si="2">IF(R6&lt;=$AA6,"1","0")</f>
        <v>0</v>
      </c>
      <c r="AI6" s="13" t="str">
        <f t="shared" si="2"/>
        <v>0</v>
      </c>
      <c r="AJ6" s="10" t="str">
        <f t="shared" ref="AJ6:AK69" si="3">IF(T6&lt;=$AB6,"1","0")</f>
        <v>1</v>
      </c>
      <c r="AK6" s="13" t="str">
        <f t="shared" si="3"/>
        <v>0</v>
      </c>
      <c r="AL6" s="97">
        <f t="shared" ref="AL6:AL69" si="4">IF(OR(AND((K6&lt;0.8),(AC6&gt;180)),AND((K6&gt;=0.8),(AC6&gt;90))),0,1)</f>
        <v>1</v>
      </c>
      <c r="AM6" s="20" t="str">
        <f t="shared" ref="AM6:AM69" si="5">IF(AD6&lt;=W6,"1","0")</f>
        <v>0</v>
      </c>
      <c r="AN6" s="20" t="str">
        <f t="shared" ref="AN6:AP69" si="6">IF(AE6&lt;=X6,"1","0")</f>
        <v>0</v>
      </c>
      <c r="AO6" s="20" t="str">
        <f t="shared" si="6"/>
        <v>0</v>
      </c>
      <c r="AP6" s="20" t="str">
        <f t="shared" si="6"/>
        <v>0</v>
      </c>
      <c r="AQ6" s="24">
        <f t="shared" ref="AQ6:AQ69" si="7">AH6+AJ6+AL6+AM6+AN6+AO6+AP6</f>
        <v>2</v>
      </c>
      <c r="AR6" s="26">
        <f t="shared" ref="AR6:AR69" si="8">AI6+AK6+AL6+AM6+AN6+AO6+AP6</f>
        <v>1</v>
      </c>
      <c r="AS6" s="25" t="str">
        <f t="shared" ref="AS6:AT69" si="9">IF(AQ6=7,"A",IF(AQ6=6,"A-",IF(AQ6=5,"B",IF(AQ6=4,"B-",IF(AQ6=3,"C",IF(AQ6=2,"C-",IF(AQ6=1,"D",IF(AQ6=0,"F"))))))))</f>
        <v>C-</v>
      </c>
      <c r="AT6" s="27" t="str">
        <f t="shared" si="9"/>
        <v>D</v>
      </c>
      <c r="AU6" s="25" t="str">
        <f t="shared" ref="AU6:AV69" si="10">$N6&amp;" "&amp;AS6</f>
        <v>0 C-</v>
      </c>
      <c r="AV6" s="27" t="str">
        <f t="shared" si="10"/>
        <v>0 D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3.15</v>
      </c>
      <c r="J7" s="19">
        <v>2.86</v>
      </c>
      <c r="K7" s="19">
        <v>2.39</v>
      </c>
      <c r="L7" s="19">
        <v>19700766.579999998</v>
      </c>
      <c r="M7" s="19">
        <v>8624360.2400000002</v>
      </c>
      <c r="N7" s="23">
        <v>0</v>
      </c>
      <c r="O7" s="18">
        <v>8703915.3200000003</v>
      </c>
      <c r="P7" s="19">
        <v>12687074.34</v>
      </c>
      <c r="Q7" s="28">
        <v>6</v>
      </c>
      <c r="R7" s="10">
        <f>VLOOKUP($H7,'ค่ากลางกลุ่ม '!$C$2:$Y$22,8,0)</f>
        <v>3.67</v>
      </c>
      <c r="S7" s="13">
        <f>VLOOKUP($H7,'ค่ากลางกลุ่ม '!$C$2:$Y$22,14,0)</f>
        <v>12.96</v>
      </c>
      <c r="T7" s="10">
        <f>VLOOKUP($H7,'ค่ากลางกลุ่ม '!$C$2:$Y$22,9,0)</f>
        <v>1.58</v>
      </c>
      <c r="U7" s="13">
        <f>VLOOKUP($H7,'ค่ากลางกลุ่ม '!$C$2:$Y$22,15,0)</f>
        <v>10.95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9.84</v>
      </c>
      <c r="AB7" s="7">
        <v>16.84</v>
      </c>
      <c r="AC7" s="9">
        <v>103.04</v>
      </c>
      <c r="AD7" s="9">
        <v>43</v>
      </c>
      <c r="AE7" s="9">
        <v>63.74</v>
      </c>
      <c r="AF7" s="9">
        <v>260.91000000000003</v>
      </c>
      <c r="AG7" s="9">
        <v>56.53</v>
      </c>
      <c r="AH7" s="10" t="str">
        <f t="shared" si="2"/>
        <v>1</v>
      </c>
      <c r="AI7" s="13" t="str">
        <f t="shared" si="2"/>
        <v>0</v>
      </c>
      <c r="AJ7" s="10" t="str">
        <f t="shared" si="3"/>
        <v>1</v>
      </c>
      <c r="AK7" s="13" t="str">
        <f t="shared" si="3"/>
        <v>1</v>
      </c>
      <c r="AL7" s="97">
        <f t="shared" si="4"/>
        <v>0</v>
      </c>
      <c r="AM7" s="20" t="str">
        <f t="shared" si="5"/>
        <v>1</v>
      </c>
      <c r="AN7" s="20" t="str">
        <f t="shared" si="6"/>
        <v>0</v>
      </c>
      <c r="AO7" s="20" t="str">
        <f t="shared" si="6"/>
        <v>0</v>
      </c>
      <c r="AP7" s="20" t="str">
        <f t="shared" si="6"/>
        <v>1</v>
      </c>
      <c r="AQ7" s="24">
        <f t="shared" si="7"/>
        <v>4</v>
      </c>
      <c r="AR7" s="26">
        <f t="shared" si="8"/>
        <v>3</v>
      </c>
      <c r="AS7" s="25" t="str">
        <f t="shared" si="9"/>
        <v>B-</v>
      </c>
      <c r="AT7" s="27" t="str">
        <f t="shared" si="9"/>
        <v>C</v>
      </c>
      <c r="AU7" s="25" t="str">
        <f t="shared" si="10"/>
        <v>0 B-</v>
      </c>
      <c r="AV7" s="27" t="str">
        <f t="shared" si="10"/>
        <v>0 C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2.2999999999999998</v>
      </c>
      <c r="J8" s="19">
        <v>2.0499999999999998</v>
      </c>
      <c r="K8" s="19">
        <v>1.68</v>
      </c>
      <c r="L8" s="19">
        <v>21143151.309999999</v>
      </c>
      <c r="M8" s="19">
        <v>3062121.17</v>
      </c>
      <c r="N8" s="23">
        <v>0</v>
      </c>
      <c r="O8" s="18">
        <v>6439449.8799999999</v>
      </c>
      <c r="P8" s="19">
        <v>11138901.630000001</v>
      </c>
      <c r="Q8" s="28">
        <v>5</v>
      </c>
      <c r="R8" s="10">
        <f>VLOOKUP($H8,'ค่ากลางกลุ่ม '!$C$2:$Y$22,8,0)</f>
        <v>5.86</v>
      </c>
      <c r="S8" s="13">
        <f>VLOOKUP($H8,'ค่ากลางกลุ่ม '!$C$2:$Y$22,14,0)</f>
        <v>11.96</v>
      </c>
      <c r="T8" s="10">
        <f>VLOOKUP($H8,'ค่ากลางกลุ่ม '!$C$2:$Y$22,9,0)</f>
        <v>4.21</v>
      </c>
      <c r="U8" s="13">
        <f>VLOOKUP($H8,'ค่ากลางกลุ่ม '!$C$2:$Y$22,15,0)</f>
        <v>10.48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7.75</v>
      </c>
      <c r="AB8" s="7">
        <v>5.38</v>
      </c>
      <c r="AC8" s="9">
        <v>288.92</v>
      </c>
      <c r="AD8" s="9">
        <v>52.87</v>
      </c>
      <c r="AE8" s="9">
        <v>133.72</v>
      </c>
      <c r="AF8" s="9">
        <v>294.33999999999997</v>
      </c>
      <c r="AG8" s="9">
        <v>90.29</v>
      </c>
      <c r="AH8" s="10" t="str">
        <f t="shared" si="2"/>
        <v>1</v>
      </c>
      <c r="AI8" s="13" t="str">
        <f t="shared" si="2"/>
        <v>0</v>
      </c>
      <c r="AJ8" s="10" t="str">
        <f t="shared" si="3"/>
        <v>1</v>
      </c>
      <c r="AK8" s="13" t="str">
        <f t="shared" si="3"/>
        <v>0</v>
      </c>
      <c r="AL8" s="97">
        <f t="shared" si="4"/>
        <v>0</v>
      </c>
      <c r="AM8" s="20" t="str">
        <f t="shared" si="5"/>
        <v>1</v>
      </c>
      <c r="AN8" s="20" t="str">
        <f t="shared" si="6"/>
        <v>0</v>
      </c>
      <c r="AO8" s="20" t="str">
        <f t="shared" si="6"/>
        <v>0</v>
      </c>
      <c r="AP8" s="20" t="str">
        <f t="shared" si="6"/>
        <v>0</v>
      </c>
      <c r="AQ8" s="24">
        <f t="shared" si="7"/>
        <v>3</v>
      </c>
      <c r="AR8" s="26">
        <f t="shared" si="8"/>
        <v>1</v>
      </c>
      <c r="AS8" s="25" t="str">
        <f t="shared" si="9"/>
        <v>C</v>
      </c>
      <c r="AT8" s="27" t="str">
        <f t="shared" si="9"/>
        <v>D</v>
      </c>
      <c r="AU8" s="25" t="str">
        <f t="shared" si="10"/>
        <v>0 C</v>
      </c>
      <c r="AV8" s="27" t="str">
        <f t="shared" si="10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3.22</v>
      </c>
      <c r="J9" s="19">
        <v>2.89</v>
      </c>
      <c r="K9" s="19">
        <v>2.4700000000000002</v>
      </c>
      <c r="L9" s="19">
        <v>17461844.940000001</v>
      </c>
      <c r="M9" s="19">
        <v>8741449.3100000005</v>
      </c>
      <c r="N9" s="23">
        <v>0</v>
      </c>
      <c r="O9" s="18">
        <v>5914721.1600000001</v>
      </c>
      <c r="P9" s="19">
        <v>11592558.02</v>
      </c>
      <c r="Q9" s="28">
        <v>5</v>
      </c>
      <c r="R9" s="10">
        <f>VLOOKUP($H9,'ค่ากลางกลุ่ม '!$C$2:$Y$22,8,0)</f>
        <v>5.86</v>
      </c>
      <c r="S9" s="13">
        <f>VLOOKUP($H9,'ค่ากลางกลุ่ม '!$C$2:$Y$22,14,0)</f>
        <v>11.96</v>
      </c>
      <c r="T9" s="10">
        <f>VLOOKUP($H9,'ค่ากลางกลุ่ม '!$C$2:$Y$22,9,0)</f>
        <v>4.21</v>
      </c>
      <c r="U9" s="13">
        <f>VLOOKUP($H9,'ค่ากลางกลุ่ม '!$C$2:$Y$22,15,0)</f>
        <v>10.48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11.2</v>
      </c>
      <c r="AB9" s="7">
        <v>20.32</v>
      </c>
      <c r="AC9" s="9">
        <v>210.46</v>
      </c>
      <c r="AD9" s="9">
        <v>45.51</v>
      </c>
      <c r="AE9" s="9">
        <v>79.55</v>
      </c>
      <c r="AF9" s="9">
        <v>425.94</v>
      </c>
      <c r="AG9" s="9">
        <v>91.24</v>
      </c>
      <c r="AH9" s="10" t="str">
        <f t="shared" si="2"/>
        <v>1</v>
      </c>
      <c r="AI9" s="13" t="str">
        <f t="shared" si="2"/>
        <v>0</v>
      </c>
      <c r="AJ9" s="10" t="str">
        <f t="shared" si="3"/>
        <v>1</v>
      </c>
      <c r="AK9" s="13" t="str">
        <f t="shared" si="3"/>
        <v>1</v>
      </c>
      <c r="AL9" s="97">
        <f t="shared" si="4"/>
        <v>0</v>
      </c>
      <c r="AM9" s="20" t="str">
        <f t="shared" si="5"/>
        <v>1</v>
      </c>
      <c r="AN9" s="20" t="str">
        <f t="shared" si="6"/>
        <v>0</v>
      </c>
      <c r="AO9" s="20" t="str">
        <f t="shared" si="6"/>
        <v>0</v>
      </c>
      <c r="AP9" s="20" t="str">
        <f t="shared" si="6"/>
        <v>0</v>
      </c>
      <c r="AQ9" s="24">
        <f t="shared" si="7"/>
        <v>3</v>
      </c>
      <c r="AR9" s="26">
        <f t="shared" si="8"/>
        <v>2</v>
      </c>
      <c r="AS9" s="25" t="str">
        <f t="shared" si="9"/>
        <v>C</v>
      </c>
      <c r="AT9" s="27" t="str">
        <f t="shared" si="9"/>
        <v>C-</v>
      </c>
      <c r="AU9" s="25" t="str">
        <f t="shared" si="10"/>
        <v>0 C</v>
      </c>
      <c r="AV9" s="27" t="str">
        <f t="shared" si="10"/>
        <v>0 C-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2.11</v>
      </c>
      <c r="J10" s="19">
        <v>1.89</v>
      </c>
      <c r="K10" s="19">
        <v>1.17</v>
      </c>
      <c r="L10" s="19">
        <v>15307297.289999999</v>
      </c>
      <c r="M10" s="19">
        <v>-3488153.48</v>
      </c>
      <c r="N10" s="23">
        <v>1</v>
      </c>
      <c r="O10" s="18">
        <v>-2085938.86</v>
      </c>
      <c r="P10" s="19">
        <v>2427748.7400000002</v>
      </c>
      <c r="Q10" s="28">
        <v>6</v>
      </c>
      <c r="R10" s="10">
        <f>VLOOKUP($H10,'ค่ากลางกลุ่ม '!$C$2:$Y$22,8,0)</f>
        <v>3.67</v>
      </c>
      <c r="S10" s="13">
        <f>VLOOKUP($H10,'ค่ากลางกลุ่ม '!$C$2:$Y$22,14,0)</f>
        <v>12.96</v>
      </c>
      <c r="T10" s="10">
        <f>VLOOKUP($H10,'ค่ากลางกลุ่ม '!$C$2:$Y$22,9,0)</f>
        <v>1.58</v>
      </c>
      <c r="U10" s="13">
        <f>VLOOKUP($H10,'ค่ากลางกลุ่ม '!$C$2:$Y$22,15,0)</f>
        <v>10.95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-2.19</v>
      </c>
      <c r="AB10" s="7">
        <v>-5.9</v>
      </c>
      <c r="AC10" s="9">
        <v>116.78</v>
      </c>
      <c r="AD10" s="9">
        <v>35.049999999999997</v>
      </c>
      <c r="AE10" s="9">
        <v>84.49</v>
      </c>
      <c r="AF10" s="9">
        <v>599</v>
      </c>
      <c r="AG10" s="9">
        <v>51.69</v>
      </c>
      <c r="AH10" s="10" t="str">
        <f t="shared" si="2"/>
        <v>0</v>
      </c>
      <c r="AI10" s="13" t="str">
        <f t="shared" si="2"/>
        <v>0</v>
      </c>
      <c r="AJ10" s="10" t="str">
        <f t="shared" si="3"/>
        <v>0</v>
      </c>
      <c r="AK10" s="13" t="str">
        <f t="shared" si="3"/>
        <v>0</v>
      </c>
      <c r="AL10" s="97">
        <f t="shared" si="4"/>
        <v>0</v>
      </c>
      <c r="AM10" s="20" t="str">
        <f t="shared" si="5"/>
        <v>1</v>
      </c>
      <c r="AN10" s="20" t="str">
        <f t="shared" si="6"/>
        <v>0</v>
      </c>
      <c r="AO10" s="20" t="str">
        <f t="shared" si="6"/>
        <v>0</v>
      </c>
      <c r="AP10" s="20" t="str">
        <f t="shared" si="6"/>
        <v>1</v>
      </c>
      <c r="AQ10" s="24">
        <f t="shared" si="7"/>
        <v>2</v>
      </c>
      <c r="AR10" s="26">
        <f t="shared" si="8"/>
        <v>2</v>
      </c>
      <c r="AS10" s="25" t="str">
        <f t="shared" si="9"/>
        <v>C-</v>
      </c>
      <c r="AT10" s="27" t="str">
        <f t="shared" si="9"/>
        <v>C-</v>
      </c>
      <c r="AU10" s="25" t="str">
        <f t="shared" si="10"/>
        <v>1 C-</v>
      </c>
      <c r="AV10" s="27" t="str">
        <f t="shared" si="10"/>
        <v>1 C-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2.4300000000000002</v>
      </c>
      <c r="J11" s="19">
        <v>2.15</v>
      </c>
      <c r="K11" s="19">
        <v>1.63</v>
      </c>
      <c r="L11" s="19">
        <v>24579501.600000001</v>
      </c>
      <c r="M11" s="19">
        <v>-10256310.609999999</v>
      </c>
      <c r="N11" s="23">
        <v>1</v>
      </c>
      <c r="O11" s="18">
        <v>-5821162.9299999997</v>
      </c>
      <c r="P11" s="19">
        <v>10864599.25</v>
      </c>
      <c r="Q11" s="28">
        <v>6</v>
      </c>
      <c r="R11" s="10">
        <f>VLOOKUP($H11,'ค่ากลางกลุ่ม '!$C$2:$Y$22,8,0)</f>
        <v>3.67</v>
      </c>
      <c r="S11" s="13">
        <f>VLOOKUP($H11,'ค่ากลางกลุ่ม '!$C$2:$Y$22,14,0)</f>
        <v>12.96</v>
      </c>
      <c r="T11" s="10">
        <f>VLOOKUP($H11,'ค่ากลางกลุ่ม '!$C$2:$Y$22,9,0)</f>
        <v>1.58</v>
      </c>
      <c r="U11" s="13">
        <f>VLOOKUP($H11,'ค่ากลางกลุ่ม '!$C$2:$Y$22,15,0)</f>
        <v>10.95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-5.56</v>
      </c>
      <c r="AB11" s="7">
        <v>-18.88</v>
      </c>
      <c r="AC11" s="9">
        <v>150.80000000000001</v>
      </c>
      <c r="AD11" s="9">
        <v>34.880000000000003</v>
      </c>
      <c r="AE11" s="9">
        <v>88.21</v>
      </c>
      <c r="AF11" s="9">
        <v>376.93</v>
      </c>
      <c r="AG11" s="9">
        <v>91.96</v>
      </c>
      <c r="AH11" s="10" t="str">
        <f t="shared" si="2"/>
        <v>0</v>
      </c>
      <c r="AI11" s="13" t="str">
        <f t="shared" si="2"/>
        <v>0</v>
      </c>
      <c r="AJ11" s="10" t="str">
        <f t="shared" si="3"/>
        <v>0</v>
      </c>
      <c r="AK11" s="13" t="str">
        <f t="shared" si="3"/>
        <v>0</v>
      </c>
      <c r="AL11" s="97">
        <f t="shared" si="4"/>
        <v>0</v>
      </c>
      <c r="AM11" s="20" t="str">
        <f t="shared" si="5"/>
        <v>1</v>
      </c>
      <c r="AN11" s="20" t="str">
        <f t="shared" si="6"/>
        <v>0</v>
      </c>
      <c r="AO11" s="20" t="str">
        <f t="shared" si="6"/>
        <v>0</v>
      </c>
      <c r="AP11" s="20" t="str">
        <f t="shared" si="6"/>
        <v>0</v>
      </c>
      <c r="AQ11" s="24">
        <f t="shared" si="7"/>
        <v>1</v>
      </c>
      <c r="AR11" s="26">
        <f t="shared" si="8"/>
        <v>1</v>
      </c>
      <c r="AS11" s="25" t="str">
        <f t="shared" si="9"/>
        <v>D</v>
      </c>
      <c r="AT11" s="27" t="str">
        <f t="shared" si="9"/>
        <v>D</v>
      </c>
      <c r="AU11" s="25" t="str">
        <f t="shared" si="10"/>
        <v>1 D</v>
      </c>
      <c r="AV11" s="27" t="str">
        <f t="shared" si="10"/>
        <v>1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2.5</v>
      </c>
      <c r="J12" s="19">
        <v>2.2000000000000002</v>
      </c>
      <c r="K12" s="19">
        <v>1.38</v>
      </c>
      <c r="L12" s="19">
        <v>49179343.350000001</v>
      </c>
      <c r="M12" s="19">
        <v>778418.38</v>
      </c>
      <c r="N12" s="23">
        <v>0</v>
      </c>
      <c r="O12" s="18">
        <v>7612531.3899999997</v>
      </c>
      <c r="P12" s="19">
        <v>12316907.789999999</v>
      </c>
      <c r="Q12" s="28">
        <v>10</v>
      </c>
      <c r="R12" s="10">
        <f>VLOOKUP($H12,'ค่ากลางกลุ่ม '!$C$2:$Y$22,8,0)</f>
        <v>3.51</v>
      </c>
      <c r="S12" s="13">
        <f>VLOOKUP($H12,'ค่ากลางกลุ่ม '!$C$2:$Y$22,14,0)</f>
        <v>10.94</v>
      </c>
      <c r="T12" s="10">
        <f>VLOOKUP($H12,'ค่ากลางกลุ่ม '!$C$2:$Y$22,9,0)</f>
        <v>-0.18</v>
      </c>
      <c r="U12" s="13">
        <f>VLOOKUP($H12,'ค่ากลางกลุ่ม '!$C$2:$Y$22,15,0)</f>
        <v>9.09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4.92</v>
      </c>
      <c r="AB12" s="7">
        <v>0.57999999999999996</v>
      </c>
      <c r="AC12" s="9">
        <v>108.83</v>
      </c>
      <c r="AD12" s="9">
        <v>74.22</v>
      </c>
      <c r="AE12" s="9">
        <v>46.51</v>
      </c>
      <c r="AF12" s="9">
        <v>214.04</v>
      </c>
      <c r="AG12" s="9">
        <v>87.47</v>
      </c>
      <c r="AH12" s="10" t="str">
        <f t="shared" si="2"/>
        <v>1</v>
      </c>
      <c r="AI12" s="13" t="str">
        <f t="shared" si="2"/>
        <v>0</v>
      </c>
      <c r="AJ12" s="10" t="str">
        <f t="shared" si="3"/>
        <v>1</v>
      </c>
      <c r="AK12" s="13" t="str">
        <f t="shared" si="3"/>
        <v>0</v>
      </c>
      <c r="AL12" s="97">
        <f t="shared" si="4"/>
        <v>0</v>
      </c>
      <c r="AM12" s="20" t="str">
        <f t="shared" si="5"/>
        <v>0</v>
      </c>
      <c r="AN12" s="20" t="str">
        <f t="shared" si="6"/>
        <v>1</v>
      </c>
      <c r="AO12" s="20" t="str">
        <f t="shared" si="6"/>
        <v>0</v>
      </c>
      <c r="AP12" s="20" t="str">
        <f t="shared" si="6"/>
        <v>0</v>
      </c>
      <c r="AQ12" s="24">
        <f t="shared" si="7"/>
        <v>3</v>
      </c>
      <c r="AR12" s="26">
        <f t="shared" si="8"/>
        <v>1</v>
      </c>
      <c r="AS12" s="25" t="str">
        <f t="shared" si="9"/>
        <v>C</v>
      </c>
      <c r="AT12" s="27" t="str">
        <f t="shared" si="9"/>
        <v>D</v>
      </c>
      <c r="AU12" s="25" t="str">
        <f t="shared" si="10"/>
        <v>0 C</v>
      </c>
      <c r="AV12" s="27" t="str">
        <f t="shared" si="10"/>
        <v>0 D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3.13</v>
      </c>
      <c r="J13" s="19">
        <v>2.85</v>
      </c>
      <c r="K13" s="19">
        <v>2.2799999999999998</v>
      </c>
      <c r="L13" s="19">
        <v>29140164.100000001</v>
      </c>
      <c r="M13" s="19">
        <v>4305262.43</v>
      </c>
      <c r="N13" s="23">
        <v>0</v>
      </c>
      <c r="O13" s="18">
        <v>5000372.5</v>
      </c>
      <c r="P13" s="19">
        <v>17432467.93</v>
      </c>
      <c r="Q13" s="28">
        <v>6</v>
      </c>
      <c r="R13" s="10">
        <f>VLOOKUP($H13,'ค่ากลางกลุ่ม '!$C$2:$Y$22,8,0)</f>
        <v>3.67</v>
      </c>
      <c r="S13" s="13">
        <f>VLOOKUP($H13,'ค่ากลางกลุ่ม '!$C$2:$Y$22,14,0)</f>
        <v>12.96</v>
      </c>
      <c r="T13" s="10">
        <f>VLOOKUP($H13,'ค่ากลางกลุ่ม '!$C$2:$Y$22,9,0)</f>
        <v>1.58</v>
      </c>
      <c r="U13" s="13">
        <f>VLOOKUP($H13,'ค่ากลางกลุ่ม '!$C$2:$Y$22,15,0)</f>
        <v>10.95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5.82</v>
      </c>
      <c r="AB13" s="7">
        <v>6.98</v>
      </c>
      <c r="AC13" s="9">
        <v>172.61</v>
      </c>
      <c r="AD13" s="9">
        <v>64.709999999999994</v>
      </c>
      <c r="AE13" s="9">
        <v>120.5</v>
      </c>
      <c r="AF13" s="9">
        <v>384.26</v>
      </c>
      <c r="AG13" s="9">
        <v>74.459999999999994</v>
      </c>
      <c r="AH13" s="10" t="str">
        <f t="shared" si="2"/>
        <v>1</v>
      </c>
      <c r="AI13" s="13" t="str">
        <f t="shared" si="2"/>
        <v>0</v>
      </c>
      <c r="AJ13" s="10" t="str">
        <f t="shared" si="3"/>
        <v>1</v>
      </c>
      <c r="AK13" s="13" t="str">
        <f t="shared" si="3"/>
        <v>0</v>
      </c>
      <c r="AL13" s="97">
        <f t="shared" si="4"/>
        <v>0</v>
      </c>
      <c r="AM13" s="20" t="str">
        <f t="shared" si="5"/>
        <v>0</v>
      </c>
      <c r="AN13" s="20" t="str">
        <f t="shared" si="6"/>
        <v>0</v>
      </c>
      <c r="AO13" s="20" t="str">
        <f t="shared" si="6"/>
        <v>0</v>
      </c>
      <c r="AP13" s="20" t="str">
        <f t="shared" si="6"/>
        <v>0</v>
      </c>
      <c r="AQ13" s="24">
        <f t="shared" si="7"/>
        <v>2</v>
      </c>
      <c r="AR13" s="26">
        <f t="shared" si="8"/>
        <v>0</v>
      </c>
      <c r="AS13" s="25" t="str">
        <f t="shared" si="9"/>
        <v>C-</v>
      </c>
      <c r="AT13" s="27" t="str">
        <f t="shared" si="9"/>
        <v>F</v>
      </c>
      <c r="AU13" s="25" t="str">
        <f t="shared" si="10"/>
        <v>0 C-</v>
      </c>
      <c r="AV13" s="27" t="str">
        <f t="shared" si="10"/>
        <v>0 F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5.21</v>
      </c>
      <c r="J14" s="19">
        <v>4.55</v>
      </c>
      <c r="K14" s="19">
        <v>3.77</v>
      </c>
      <c r="L14" s="19">
        <v>35149009.020000003</v>
      </c>
      <c r="M14" s="19">
        <v>48731781.310000002</v>
      </c>
      <c r="N14" s="23">
        <v>0</v>
      </c>
      <c r="O14" s="18">
        <v>47241385.75</v>
      </c>
      <c r="P14" s="19">
        <v>23327184.260000002</v>
      </c>
      <c r="Q14" s="28">
        <v>6</v>
      </c>
      <c r="R14" s="10">
        <f>VLOOKUP($H14,'ค่ากลางกลุ่ม '!$C$2:$Y$22,8,0)</f>
        <v>3.67</v>
      </c>
      <c r="S14" s="13">
        <f>VLOOKUP($H14,'ค่ากลางกลุ่ม '!$C$2:$Y$22,14,0)</f>
        <v>12.96</v>
      </c>
      <c r="T14" s="10">
        <f>VLOOKUP($H14,'ค่ากลางกลุ่ม '!$C$2:$Y$22,9,0)</f>
        <v>1.58</v>
      </c>
      <c r="U14" s="13">
        <f>VLOOKUP($H14,'ค่ากลางกลุ่ม '!$C$2:$Y$22,15,0)</f>
        <v>10.95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51.22</v>
      </c>
      <c r="AB14" s="7">
        <v>37.28</v>
      </c>
      <c r="AC14" s="9">
        <v>56.38</v>
      </c>
      <c r="AD14" s="9">
        <v>52.31</v>
      </c>
      <c r="AE14" s="9">
        <v>52.19</v>
      </c>
      <c r="AF14" s="9">
        <v>645.13</v>
      </c>
      <c r="AG14" s="9">
        <v>69.180000000000007</v>
      </c>
      <c r="AH14" s="10" t="str">
        <f t="shared" si="2"/>
        <v>1</v>
      </c>
      <c r="AI14" s="13" t="str">
        <f t="shared" si="2"/>
        <v>1</v>
      </c>
      <c r="AJ14" s="10" t="str">
        <f t="shared" si="3"/>
        <v>1</v>
      </c>
      <c r="AK14" s="13" t="str">
        <f t="shared" si="3"/>
        <v>1</v>
      </c>
      <c r="AL14" s="97">
        <f t="shared" si="4"/>
        <v>1</v>
      </c>
      <c r="AM14" s="20" t="str">
        <f t="shared" si="5"/>
        <v>1</v>
      </c>
      <c r="AN14" s="20" t="str">
        <f t="shared" si="6"/>
        <v>1</v>
      </c>
      <c r="AO14" s="20" t="str">
        <f t="shared" si="6"/>
        <v>0</v>
      </c>
      <c r="AP14" s="20" t="str">
        <f t="shared" si="6"/>
        <v>0</v>
      </c>
      <c r="AQ14" s="24">
        <f t="shared" si="7"/>
        <v>5</v>
      </c>
      <c r="AR14" s="26">
        <f t="shared" si="8"/>
        <v>5</v>
      </c>
      <c r="AS14" s="25" t="str">
        <f t="shared" si="9"/>
        <v>B</v>
      </c>
      <c r="AT14" s="27" t="str">
        <f t="shared" si="9"/>
        <v>B</v>
      </c>
      <c r="AU14" s="25" t="str">
        <f t="shared" si="10"/>
        <v>0 B</v>
      </c>
      <c r="AV14" s="27" t="str">
        <f t="shared" si="10"/>
        <v>0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0.74</v>
      </c>
      <c r="J15" s="19">
        <v>0.61</v>
      </c>
      <c r="K15" s="19">
        <v>0.26</v>
      </c>
      <c r="L15" s="19">
        <v>-18058860.059999999</v>
      </c>
      <c r="M15" s="19">
        <v>-3384616.67</v>
      </c>
      <c r="N15" s="23">
        <v>7</v>
      </c>
      <c r="O15" s="18">
        <v>6730236.4400000004</v>
      </c>
      <c r="P15" s="19">
        <v>-51883794.25</v>
      </c>
      <c r="Q15" s="28">
        <v>13</v>
      </c>
      <c r="R15" s="10">
        <f>VLOOKUP($H15,'ค่ากลางกลุ่ม '!$C$2:$Y$22,8,0)</f>
        <v>5.84</v>
      </c>
      <c r="S15" s="13">
        <f>VLOOKUP($H15,'ค่ากลางกลุ่ม '!$C$2:$Y$22,14,0)</f>
        <v>11.05</v>
      </c>
      <c r="T15" s="10">
        <f>VLOOKUP($H15,'ค่ากลางกลุ่ม '!$C$2:$Y$22,9,0)</f>
        <v>0.93</v>
      </c>
      <c r="U15" s="13">
        <f>VLOOKUP($H15,'ค่ากลางกลุ่ม '!$C$2:$Y$22,15,0)</f>
        <v>5.58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3.37</v>
      </c>
      <c r="AB15" s="7">
        <v>-1.94</v>
      </c>
      <c r="AC15" s="9">
        <v>362.56</v>
      </c>
      <c r="AD15" s="9">
        <v>64.8</v>
      </c>
      <c r="AE15" s="9">
        <v>89.51</v>
      </c>
      <c r="AF15" s="9">
        <v>362.92</v>
      </c>
      <c r="AG15" s="9">
        <v>62.87</v>
      </c>
      <c r="AH15" s="10" t="str">
        <f t="shared" si="2"/>
        <v>0</v>
      </c>
      <c r="AI15" s="13" t="str">
        <f t="shared" si="2"/>
        <v>0</v>
      </c>
      <c r="AJ15" s="10" t="str">
        <f t="shared" si="3"/>
        <v>0</v>
      </c>
      <c r="AK15" s="13" t="str">
        <f t="shared" si="3"/>
        <v>0</v>
      </c>
      <c r="AL15" s="97">
        <f t="shared" si="4"/>
        <v>0</v>
      </c>
      <c r="AM15" s="20" t="str">
        <f t="shared" si="5"/>
        <v>0</v>
      </c>
      <c r="AN15" s="20" t="str">
        <f t="shared" si="6"/>
        <v>0</v>
      </c>
      <c r="AO15" s="20" t="str">
        <f t="shared" si="6"/>
        <v>0</v>
      </c>
      <c r="AP15" s="20" t="str">
        <f t="shared" si="6"/>
        <v>0</v>
      </c>
      <c r="AQ15" s="24">
        <f t="shared" si="7"/>
        <v>0</v>
      </c>
      <c r="AR15" s="26">
        <f t="shared" si="8"/>
        <v>0</v>
      </c>
      <c r="AS15" s="25" t="str">
        <f t="shared" si="9"/>
        <v>F</v>
      </c>
      <c r="AT15" s="27" t="str">
        <f t="shared" si="9"/>
        <v>F</v>
      </c>
      <c r="AU15" s="25" t="str">
        <f t="shared" si="10"/>
        <v>7 F</v>
      </c>
      <c r="AV15" s="27" t="str">
        <f t="shared" si="10"/>
        <v>7 F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3.04</v>
      </c>
      <c r="J16" s="19">
        <v>2.34</v>
      </c>
      <c r="K16" s="19">
        <v>1.65</v>
      </c>
      <c r="L16" s="19">
        <v>9284015.3599999994</v>
      </c>
      <c r="M16" s="19">
        <v>53578.8</v>
      </c>
      <c r="N16" s="23">
        <v>0</v>
      </c>
      <c r="O16" s="18">
        <v>3837761.41</v>
      </c>
      <c r="P16" s="19">
        <v>2963597.22</v>
      </c>
      <c r="Q16" s="28">
        <v>2</v>
      </c>
      <c r="R16" s="10">
        <f>VLOOKUP($H16,'ค่ากลางกลุ่ม '!$C$2:$Y$22,8,0)</f>
        <v>11.71</v>
      </c>
      <c r="S16" s="13">
        <f>VLOOKUP($H16,'ค่ากลางกลุ่ม '!$C$2:$Y$22,14,0)</f>
        <v>15.13</v>
      </c>
      <c r="T16" s="10">
        <f>VLOOKUP($H16,'ค่ากลางกลุ่ม '!$C$2:$Y$22,9,0)</f>
        <v>7.08</v>
      </c>
      <c r="U16" s="13">
        <f>VLOOKUP($H16,'ค่ากลางกลุ่ม '!$C$2:$Y$22,15,0)</f>
        <v>8.02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13.03</v>
      </c>
      <c r="AB16" s="7">
        <v>0.1</v>
      </c>
      <c r="AC16" s="9">
        <v>130.97999999999999</v>
      </c>
      <c r="AD16" s="9">
        <v>31.74</v>
      </c>
      <c r="AE16" s="9">
        <v>130.37</v>
      </c>
      <c r="AF16" s="9">
        <v>284.14</v>
      </c>
      <c r="AG16" s="9">
        <v>124.1</v>
      </c>
      <c r="AH16" s="10" t="str">
        <f t="shared" si="2"/>
        <v>1</v>
      </c>
      <c r="AI16" s="13" t="str">
        <f t="shared" si="2"/>
        <v>0</v>
      </c>
      <c r="AJ16" s="10" t="str">
        <f t="shared" si="3"/>
        <v>0</v>
      </c>
      <c r="AK16" s="13" t="str">
        <f t="shared" si="3"/>
        <v>0</v>
      </c>
      <c r="AL16" s="97">
        <f t="shared" si="4"/>
        <v>0</v>
      </c>
      <c r="AM16" s="20" t="str">
        <f t="shared" si="5"/>
        <v>1</v>
      </c>
      <c r="AN16" s="20" t="str">
        <f t="shared" si="6"/>
        <v>0</v>
      </c>
      <c r="AO16" s="20" t="str">
        <f t="shared" si="6"/>
        <v>0</v>
      </c>
      <c r="AP16" s="20" t="str">
        <f t="shared" si="6"/>
        <v>0</v>
      </c>
      <c r="AQ16" s="24">
        <f t="shared" si="7"/>
        <v>2</v>
      </c>
      <c r="AR16" s="26">
        <f t="shared" si="8"/>
        <v>1</v>
      </c>
      <c r="AS16" s="25" t="str">
        <f t="shared" si="9"/>
        <v>C-</v>
      </c>
      <c r="AT16" s="27" t="str">
        <f t="shared" si="9"/>
        <v>D</v>
      </c>
      <c r="AU16" s="25" t="str">
        <f t="shared" si="10"/>
        <v>0 C-</v>
      </c>
      <c r="AV16" s="27" t="str">
        <f t="shared" si="10"/>
        <v>0 D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1.41</v>
      </c>
      <c r="J17" s="19">
        <v>1.1599999999999999</v>
      </c>
      <c r="K17" s="19">
        <v>0.59</v>
      </c>
      <c r="L17" s="19">
        <v>58566529.689999998</v>
      </c>
      <c r="M17" s="19">
        <v>11564211.810000001</v>
      </c>
      <c r="N17" s="23">
        <v>2</v>
      </c>
      <c r="O17" s="18">
        <v>57698857.420000002</v>
      </c>
      <c r="P17" s="19">
        <v>-57936972.43</v>
      </c>
      <c r="Q17" s="28">
        <v>16</v>
      </c>
      <c r="R17" s="10">
        <f>VLOOKUP($H17,'ค่ากลางกลุ่ม '!$C$2:$Y$22,8,0)</f>
        <v>3.44</v>
      </c>
      <c r="S17" s="13">
        <f>VLOOKUP($H17,'ค่ากลางกลุ่ม '!$C$2:$Y$22,14,0)</f>
        <v>7.94</v>
      </c>
      <c r="T17" s="10">
        <f>VLOOKUP($H17,'ค่ากลางกลุ่ม '!$C$2:$Y$22,9,0)</f>
        <v>1.1299999999999999</v>
      </c>
      <c r="U17" s="13">
        <f>VLOOKUP($H17,'ค่ากลางกลุ่ม '!$C$2:$Y$22,15,0)</f>
        <v>4.32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12.5</v>
      </c>
      <c r="AB17" s="7">
        <v>1.74</v>
      </c>
      <c r="AC17" s="9">
        <v>180.95</v>
      </c>
      <c r="AD17" s="9">
        <v>71.819999999999993</v>
      </c>
      <c r="AE17" s="9">
        <v>69.58</v>
      </c>
      <c r="AF17" s="9">
        <v>202.18</v>
      </c>
      <c r="AG17" s="9">
        <v>66.17</v>
      </c>
      <c r="AH17" s="10" t="str">
        <f t="shared" si="2"/>
        <v>1</v>
      </c>
      <c r="AI17" s="13" t="str">
        <f t="shared" si="2"/>
        <v>1</v>
      </c>
      <c r="AJ17" s="10" t="str">
        <f t="shared" si="3"/>
        <v>1</v>
      </c>
      <c r="AK17" s="13" t="str">
        <f t="shared" si="3"/>
        <v>0</v>
      </c>
      <c r="AL17" s="97">
        <f t="shared" si="4"/>
        <v>0</v>
      </c>
      <c r="AM17" s="20" t="str">
        <f t="shared" si="5"/>
        <v>0</v>
      </c>
      <c r="AN17" s="20" t="str">
        <f t="shared" si="6"/>
        <v>0</v>
      </c>
      <c r="AO17" s="20" t="str">
        <f t="shared" si="6"/>
        <v>0</v>
      </c>
      <c r="AP17" s="20" t="str">
        <f t="shared" si="6"/>
        <v>0</v>
      </c>
      <c r="AQ17" s="24">
        <f t="shared" si="7"/>
        <v>2</v>
      </c>
      <c r="AR17" s="26">
        <f t="shared" si="8"/>
        <v>1</v>
      </c>
      <c r="AS17" s="25" t="str">
        <f t="shared" si="9"/>
        <v>C-</v>
      </c>
      <c r="AT17" s="27" t="str">
        <f t="shared" si="9"/>
        <v>D</v>
      </c>
      <c r="AU17" s="25" t="str">
        <f t="shared" si="10"/>
        <v>2 C-</v>
      </c>
      <c r="AV17" s="27" t="str">
        <f t="shared" si="10"/>
        <v>2 D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3.16</v>
      </c>
      <c r="J18" s="19">
        <v>2.81</v>
      </c>
      <c r="K18" s="19">
        <v>2.42</v>
      </c>
      <c r="L18" s="19">
        <v>30227832.68</v>
      </c>
      <c r="M18" s="19">
        <v>825682.15</v>
      </c>
      <c r="N18" s="23">
        <v>0</v>
      </c>
      <c r="O18" s="18">
        <v>3896468.16</v>
      </c>
      <c r="P18" s="19">
        <v>19782822.289999999</v>
      </c>
      <c r="Q18" s="28">
        <v>6</v>
      </c>
      <c r="R18" s="10">
        <f>VLOOKUP($H18,'ค่ากลางกลุ่ม '!$C$2:$Y$22,8,0)</f>
        <v>3.67</v>
      </c>
      <c r="S18" s="13">
        <f>VLOOKUP($H18,'ค่ากลางกลุ่ม '!$C$2:$Y$22,14,0)</f>
        <v>12.96</v>
      </c>
      <c r="T18" s="10">
        <f>VLOOKUP($H18,'ค่ากลางกลุ่ม '!$C$2:$Y$22,9,0)</f>
        <v>1.58</v>
      </c>
      <c r="U18" s="13">
        <f>VLOOKUP($H18,'ค่ากลางกลุ่ม '!$C$2:$Y$22,15,0)</f>
        <v>10.95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4.2699999999999996</v>
      </c>
      <c r="AB18" s="7">
        <v>1.2</v>
      </c>
      <c r="AC18" s="9">
        <v>90.67</v>
      </c>
      <c r="AD18" s="9">
        <v>52.88</v>
      </c>
      <c r="AE18" s="9">
        <v>77.75</v>
      </c>
      <c r="AF18" s="9">
        <v>227.26</v>
      </c>
      <c r="AG18" s="9">
        <v>71.23</v>
      </c>
      <c r="AH18" s="10" t="str">
        <f t="shared" si="2"/>
        <v>1</v>
      </c>
      <c r="AI18" s="13" t="str">
        <f t="shared" si="2"/>
        <v>0</v>
      </c>
      <c r="AJ18" s="10" t="str">
        <f t="shared" si="3"/>
        <v>0</v>
      </c>
      <c r="AK18" s="13" t="str">
        <f t="shared" si="3"/>
        <v>0</v>
      </c>
      <c r="AL18" s="97">
        <f t="shared" si="4"/>
        <v>0</v>
      </c>
      <c r="AM18" s="20" t="str">
        <f t="shared" si="5"/>
        <v>1</v>
      </c>
      <c r="AN18" s="20" t="str">
        <f t="shared" si="6"/>
        <v>0</v>
      </c>
      <c r="AO18" s="20" t="str">
        <f t="shared" si="6"/>
        <v>0</v>
      </c>
      <c r="AP18" s="20" t="str">
        <f t="shared" si="6"/>
        <v>0</v>
      </c>
      <c r="AQ18" s="24">
        <f t="shared" si="7"/>
        <v>2</v>
      </c>
      <c r="AR18" s="26">
        <f t="shared" si="8"/>
        <v>1</v>
      </c>
      <c r="AS18" s="25" t="str">
        <f t="shared" si="9"/>
        <v>C-</v>
      </c>
      <c r="AT18" s="27" t="str">
        <f t="shared" si="9"/>
        <v>D</v>
      </c>
      <c r="AU18" s="25" t="str">
        <f t="shared" si="10"/>
        <v>0 C-</v>
      </c>
      <c r="AV18" s="27" t="str">
        <f t="shared" si="10"/>
        <v>0 D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1.66</v>
      </c>
      <c r="J19" s="19">
        <v>1.49</v>
      </c>
      <c r="K19" s="19">
        <v>1.1200000000000001</v>
      </c>
      <c r="L19" s="19">
        <v>18316348.32</v>
      </c>
      <c r="M19" s="19">
        <v>-5573813.2699999996</v>
      </c>
      <c r="N19" s="23">
        <v>1</v>
      </c>
      <c r="O19" s="18">
        <v>-1803026.9</v>
      </c>
      <c r="P19" s="19">
        <v>3315001.86</v>
      </c>
      <c r="Q19" s="28">
        <v>6</v>
      </c>
      <c r="R19" s="10">
        <f>VLOOKUP($H19,'ค่ากลางกลุ่ม '!$C$2:$Y$22,8,0)</f>
        <v>3.67</v>
      </c>
      <c r="S19" s="13">
        <f>VLOOKUP($H19,'ค่ากลางกลุ่ม '!$C$2:$Y$22,14,0)</f>
        <v>12.96</v>
      </c>
      <c r="T19" s="10">
        <f>VLOOKUP($H19,'ค่ากลางกลุ่ม '!$C$2:$Y$22,9,0)</f>
        <v>1.58</v>
      </c>
      <c r="U19" s="13">
        <f>VLOOKUP($H19,'ค่ากลางกลุ่ม '!$C$2:$Y$22,15,0)</f>
        <v>10.95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-1.67</v>
      </c>
      <c r="AB19" s="7">
        <v>-7.05</v>
      </c>
      <c r="AC19" s="9">
        <v>182.11</v>
      </c>
      <c r="AD19" s="9">
        <v>117.01</v>
      </c>
      <c r="AE19" s="9">
        <v>50.39</v>
      </c>
      <c r="AF19" s="9">
        <v>225.45</v>
      </c>
      <c r="AG19" s="9">
        <v>71.42</v>
      </c>
      <c r="AH19" s="10" t="str">
        <f t="shared" si="2"/>
        <v>0</v>
      </c>
      <c r="AI19" s="13" t="str">
        <f t="shared" si="2"/>
        <v>0</v>
      </c>
      <c r="AJ19" s="10" t="str">
        <f t="shared" si="3"/>
        <v>0</v>
      </c>
      <c r="AK19" s="13" t="str">
        <f t="shared" si="3"/>
        <v>0</v>
      </c>
      <c r="AL19" s="97">
        <f t="shared" si="4"/>
        <v>0</v>
      </c>
      <c r="AM19" s="20" t="str">
        <f t="shared" si="5"/>
        <v>0</v>
      </c>
      <c r="AN19" s="20" t="str">
        <f t="shared" si="6"/>
        <v>1</v>
      </c>
      <c r="AO19" s="20" t="str">
        <f t="shared" si="6"/>
        <v>0</v>
      </c>
      <c r="AP19" s="20" t="str">
        <f t="shared" si="6"/>
        <v>0</v>
      </c>
      <c r="AQ19" s="24">
        <f t="shared" si="7"/>
        <v>1</v>
      </c>
      <c r="AR19" s="26">
        <f t="shared" si="8"/>
        <v>1</v>
      </c>
      <c r="AS19" s="25" t="str">
        <f t="shared" si="9"/>
        <v>D</v>
      </c>
      <c r="AT19" s="27" t="str">
        <f t="shared" si="9"/>
        <v>D</v>
      </c>
      <c r="AU19" s="25" t="str">
        <f t="shared" si="10"/>
        <v>1 D</v>
      </c>
      <c r="AV19" s="27" t="str">
        <f t="shared" si="10"/>
        <v>1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2.46</v>
      </c>
      <c r="J20" s="19">
        <v>2.25</v>
      </c>
      <c r="K20" s="19">
        <v>1.1599999999999999</v>
      </c>
      <c r="L20" s="19">
        <v>51994951.109999999</v>
      </c>
      <c r="M20" s="19">
        <v>1590168.2</v>
      </c>
      <c r="N20" s="23">
        <v>0</v>
      </c>
      <c r="O20" s="18">
        <v>10724802.210000001</v>
      </c>
      <c r="P20" s="19">
        <v>5427007.0800000001</v>
      </c>
      <c r="Q20" s="28">
        <v>10</v>
      </c>
      <c r="R20" s="10">
        <f>VLOOKUP($H20,'ค่ากลางกลุ่ม '!$C$2:$Y$22,8,0)</f>
        <v>3.51</v>
      </c>
      <c r="S20" s="13">
        <f>VLOOKUP($H20,'ค่ากลางกลุ่ม '!$C$2:$Y$22,14,0)</f>
        <v>10.94</v>
      </c>
      <c r="T20" s="10">
        <f>VLOOKUP($H20,'ค่ากลางกลุ่ม '!$C$2:$Y$22,9,0)</f>
        <v>-0.18</v>
      </c>
      <c r="U20" s="13">
        <f>VLOOKUP($H20,'ค่ากลางกลุ่ม '!$C$2:$Y$22,15,0)</f>
        <v>9.09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6.08</v>
      </c>
      <c r="AB20" s="7">
        <v>0.75</v>
      </c>
      <c r="AC20" s="9">
        <v>198.07</v>
      </c>
      <c r="AD20" s="9">
        <v>163.86</v>
      </c>
      <c r="AE20" s="9">
        <v>43.99</v>
      </c>
      <c r="AF20" s="9">
        <v>135.22999999999999</v>
      </c>
      <c r="AG20" s="9">
        <v>53.18</v>
      </c>
      <c r="AH20" s="10" t="str">
        <f t="shared" si="2"/>
        <v>1</v>
      </c>
      <c r="AI20" s="13" t="str">
        <f t="shared" si="2"/>
        <v>0</v>
      </c>
      <c r="AJ20" s="10" t="str">
        <f t="shared" si="3"/>
        <v>1</v>
      </c>
      <c r="AK20" s="13" t="str">
        <f t="shared" si="3"/>
        <v>0</v>
      </c>
      <c r="AL20" s="97">
        <f t="shared" si="4"/>
        <v>0</v>
      </c>
      <c r="AM20" s="20" t="str">
        <f t="shared" si="5"/>
        <v>0</v>
      </c>
      <c r="AN20" s="20" t="str">
        <f t="shared" si="6"/>
        <v>1</v>
      </c>
      <c r="AO20" s="20" t="str">
        <f t="shared" si="6"/>
        <v>0</v>
      </c>
      <c r="AP20" s="20" t="str">
        <f t="shared" si="6"/>
        <v>1</v>
      </c>
      <c r="AQ20" s="24">
        <f t="shared" si="7"/>
        <v>4</v>
      </c>
      <c r="AR20" s="26">
        <f t="shared" si="8"/>
        <v>2</v>
      </c>
      <c r="AS20" s="25" t="str">
        <f t="shared" si="9"/>
        <v>B-</v>
      </c>
      <c r="AT20" s="27" t="str">
        <f t="shared" si="9"/>
        <v>C-</v>
      </c>
      <c r="AU20" s="25" t="str">
        <f t="shared" si="10"/>
        <v>0 B-</v>
      </c>
      <c r="AV20" s="27" t="str">
        <f t="shared" si="10"/>
        <v>0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4.2</v>
      </c>
      <c r="J21" s="19">
        <v>3.87</v>
      </c>
      <c r="K21" s="19">
        <v>2.6</v>
      </c>
      <c r="L21" s="19">
        <v>36965234.390000001</v>
      </c>
      <c r="M21" s="19">
        <v>6877143.71</v>
      </c>
      <c r="N21" s="23">
        <v>0</v>
      </c>
      <c r="O21" s="18">
        <v>11282999.75</v>
      </c>
      <c r="P21" s="19">
        <v>18525966.379999999</v>
      </c>
      <c r="Q21" s="28">
        <v>6</v>
      </c>
      <c r="R21" s="10">
        <f>VLOOKUP($H21,'ค่ากลางกลุ่ม '!$C$2:$Y$22,8,0)</f>
        <v>3.67</v>
      </c>
      <c r="S21" s="13">
        <f>VLOOKUP($H21,'ค่ากลางกลุ่ม '!$C$2:$Y$22,14,0)</f>
        <v>12.96</v>
      </c>
      <c r="T21" s="10">
        <f>VLOOKUP($H21,'ค่ากลางกลุ่ม '!$C$2:$Y$22,9,0)</f>
        <v>1.58</v>
      </c>
      <c r="U21" s="13">
        <f>VLOOKUP($H21,'ค่ากลางกลุ่ม '!$C$2:$Y$22,15,0)</f>
        <v>10.95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11.96</v>
      </c>
      <c r="AB21" s="7">
        <v>9.08</v>
      </c>
      <c r="AC21" s="9">
        <v>203.42</v>
      </c>
      <c r="AD21" s="9">
        <v>128.43</v>
      </c>
      <c r="AE21" s="9">
        <v>100.89</v>
      </c>
      <c r="AF21" s="9">
        <v>224.61</v>
      </c>
      <c r="AG21" s="9">
        <v>61.86</v>
      </c>
      <c r="AH21" s="10" t="str">
        <f t="shared" si="2"/>
        <v>1</v>
      </c>
      <c r="AI21" s="13" t="str">
        <f t="shared" si="2"/>
        <v>0</v>
      </c>
      <c r="AJ21" s="10" t="str">
        <f t="shared" si="3"/>
        <v>1</v>
      </c>
      <c r="AK21" s="13" t="str">
        <f t="shared" si="3"/>
        <v>0</v>
      </c>
      <c r="AL21" s="97">
        <f t="shared" si="4"/>
        <v>0</v>
      </c>
      <c r="AM21" s="20" t="str">
        <f t="shared" si="5"/>
        <v>0</v>
      </c>
      <c r="AN21" s="20" t="str">
        <f t="shared" si="6"/>
        <v>0</v>
      </c>
      <c r="AO21" s="20" t="str">
        <f t="shared" si="6"/>
        <v>0</v>
      </c>
      <c r="AP21" s="20" t="str">
        <f t="shared" si="6"/>
        <v>0</v>
      </c>
      <c r="AQ21" s="24">
        <f t="shared" si="7"/>
        <v>2</v>
      </c>
      <c r="AR21" s="26">
        <f t="shared" si="8"/>
        <v>0</v>
      </c>
      <c r="AS21" s="25" t="str">
        <f t="shared" si="9"/>
        <v>C-</v>
      </c>
      <c r="AT21" s="27" t="str">
        <f t="shared" si="9"/>
        <v>F</v>
      </c>
      <c r="AU21" s="25" t="str">
        <f t="shared" si="10"/>
        <v>0 C-</v>
      </c>
      <c r="AV21" s="27" t="str">
        <f t="shared" si="10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</v>
      </c>
      <c r="J22" s="19">
        <v>2.44</v>
      </c>
      <c r="K22" s="19">
        <v>2</v>
      </c>
      <c r="L22" s="19">
        <v>27819342.640000001</v>
      </c>
      <c r="M22" s="19">
        <v>8090204.0800000001</v>
      </c>
      <c r="N22" s="23">
        <v>0</v>
      </c>
      <c r="O22" s="18">
        <v>10794568.23</v>
      </c>
      <c r="P22" s="19">
        <v>13888101.859999999</v>
      </c>
      <c r="Q22" s="28">
        <v>6</v>
      </c>
      <c r="R22" s="10">
        <f>VLOOKUP($H22,'ค่ากลางกลุ่ม '!$C$2:$Y$22,8,0)</f>
        <v>3.67</v>
      </c>
      <c r="S22" s="13">
        <f>VLOOKUP($H22,'ค่ากลางกลุ่ม '!$C$2:$Y$22,14,0)</f>
        <v>12.96</v>
      </c>
      <c r="T22" s="10">
        <f>VLOOKUP($H22,'ค่ากลางกลุ่ม '!$C$2:$Y$22,9,0)</f>
        <v>1.58</v>
      </c>
      <c r="U22" s="13">
        <f>VLOOKUP($H22,'ค่ากลางกลุ่ม '!$C$2:$Y$22,15,0)</f>
        <v>10.95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11.48</v>
      </c>
      <c r="AB22" s="7">
        <v>10.9</v>
      </c>
      <c r="AC22" s="9">
        <v>166.33</v>
      </c>
      <c r="AD22" s="9">
        <v>37.47</v>
      </c>
      <c r="AE22" s="9">
        <v>65.64</v>
      </c>
      <c r="AF22" s="9">
        <v>228.36</v>
      </c>
      <c r="AG22" s="9">
        <v>118.63</v>
      </c>
      <c r="AH22" s="10" t="str">
        <f t="shared" si="2"/>
        <v>1</v>
      </c>
      <c r="AI22" s="13" t="str">
        <f t="shared" si="2"/>
        <v>0</v>
      </c>
      <c r="AJ22" s="10" t="str">
        <f t="shared" si="3"/>
        <v>1</v>
      </c>
      <c r="AK22" s="13" t="str">
        <f t="shared" si="3"/>
        <v>0</v>
      </c>
      <c r="AL22" s="97">
        <f t="shared" si="4"/>
        <v>0</v>
      </c>
      <c r="AM22" s="20" t="str">
        <f t="shared" si="5"/>
        <v>1</v>
      </c>
      <c r="AN22" s="20" t="str">
        <f t="shared" si="6"/>
        <v>0</v>
      </c>
      <c r="AO22" s="20" t="str">
        <f t="shared" si="6"/>
        <v>0</v>
      </c>
      <c r="AP22" s="20" t="str">
        <f t="shared" si="6"/>
        <v>0</v>
      </c>
      <c r="AQ22" s="24">
        <f t="shared" si="7"/>
        <v>3</v>
      </c>
      <c r="AR22" s="26">
        <f t="shared" si="8"/>
        <v>1</v>
      </c>
      <c r="AS22" s="25" t="str">
        <f t="shared" si="9"/>
        <v>C</v>
      </c>
      <c r="AT22" s="27" t="str">
        <f t="shared" si="9"/>
        <v>D</v>
      </c>
      <c r="AU22" s="25" t="str">
        <f t="shared" si="10"/>
        <v>0 C</v>
      </c>
      <c r="AV22" s="27" t="str">
        <f t="shared" si="10"/>
        <v>0 D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1.77</v>
      </c>
      <c r="J23" s="19">
        <v>1.51</v>
      </c>
      <c r="K23" s="19">
        <v>1.2</v>
      </c>
      <c r="L23" s="19">
        <v>17213945.050000001</v>
      </c>
      <c r="M23" s="19">
        <v>5456947.8600000003</v>
      </c>
      <c r="N23" s="23">
        <v>0</v>
      </c>
      <c r="O23" s="18">
        <v>7086251.04</v>
      </c>
      <c r="P23" s="19">
        <v>4531929.07</v>
      </c>
      <c r="Q23" s="28">
        <v>6</v>
      </c>
      <c r="R23" s="10">
        <f>VLOOKUP($H23,'ค่ากลางกลุ่ม '!$C$2:$Y$22,8,0)</f>
        <v>3.67</v>
      </c>
      <c r="S23" s="13">
        <f>VLOOKUP($H23,'ค่ากลางกลุ่ม '!$C$2:$Y$22,14,0)</f>
        <v>12.96</v>
      </c>
      <c r="T23" s="10">
        <f>VLOOKUP($H23,'ค่ากลางกลุ่ม '!$C$2:$Y$22,9,0)</f>
        <v>1.58</v>
      </c>
      <c r="U23" s="13">
        <f>VLOOKUP($H23,'ค่ากลางกลุ่ม '!$C$2:$Y$22,15,0)</f>
        <v>10.95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8.84</v>
      </c>
      <c r="AB23" s="7">
        <v>10.53</v>
      </c>
      <c r="AC23" s="9">
        <v>273.52</v>
      </c>
      <c r="AD23" s="9">
        <v>67.319999999999993</v>
      </c>
      <c r="AE23" s="9">
        <v>125.44</v>
      </c>
      <c r="AF23" s="9">
        <v>227.38</v>
      </c>
      <c r="AG23" s="9">
        <v>108.27</v>
      </c>
      <c r="AH23" s="10" t="str">
        <f t="shared" si="2"/>
        <v>1</v>
      </c>
      <c r="AI23" s="13" t="str">
        <f t="shared" si="2"/>
        <v>0</v>
      </c>
      <c r="AJ23" s="10" t="str">
        <f t="shared" si="3"/>
        <v>1</v>
      </c>
      <c r="AK23" s="13" t="str">
        <f t="shared" si="3"/>
        <v>0</v>
      </c>
      <c r="AL23" s="97">
        <f t="shared" si="4"/>
        <v>0</v>
      </c>
      <c r="AM23" s="20" t="str">
        <f t="shared" si="5"/>
        <v>0</v>
      </c>
      <c r="AN23" s="20" t="str">
        <f t="shared" si="6"/>
        <v>0</v>
      </c>
      <c r="AO23" s="20" t="str">
        <f t="shared" si="6"/>
        <v>0</v>
      </c>
      <c r="AP23" s="20" t="str">
        <f t="shared" si="6"/>
        <v>0</v>
      </c>
      <c r="AQ23" s="24">
        <f t="shared" si="7"/>
        <v>2</v>
      </c>
      <c r="AR23" s="26">
        <f t="shared" si="8"/>
        <v>0</v>
      </c>
      <c r="AS23" s="25" t="str">
        <f t="shared" si="9"/>
        <v>C-</v>
      </c>
      <c r="AT23" s="27" t="str">
        <f t="shared" si="9"/>
        <v>F</v>
      </c>
      <c r="AU23" s="25" t="str">
        <f t="shared" si="10"/>
        <v>0 C-</v>
      </c>
      <c r="AV23" s="27" t="str">
        <f t="shared" si="10"/>
        <v>0 F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1.63</v>
      </c>
      <c r="J24" s="19">
        <v>1.46</v>
      </c>
      <c r="K24" s="19">
        <v>1.28</v>
      </c>
      <c r="L24" s="19">
        <v>9362811.6300000008</v>
      </c>
      <c r="M24" s="19">
        <v>574814.96</v>
      </c>
      <c r="N24" s="23">
        <v>0</v>
      </c>
      <c r="O24" s="18">
        <v>2188506.9300000002</v>
      </c>
      <c r="P24" s="19">
        <v>4214192.03</v>
      </c>
      <c r="Q24" s="28">
        <v>2</v>
      </c>
      <c r="R24" s="10">
        <f>VLOOKUP($H24,'ค่ากลางกลุ่ม '!$C$2:$Y$22,8,0)</f>
        <v>11.71</v>
      </c>
      <c r="S24" s="13">
        <f>VLOOKUP($H24,'ค่ากลางกลุ่ม '!$C$2:$Y$22,14,0)</f>
        <v>15.13</v>
      </c>
      <c r="T24" s="10">
        <f>VLOOKUP($H24,'ค่ากลางกลุ่ม '!$C$2:$Y$22,9,0)</f>
        <v>7.08</v>
      </c>
      <c r="U24" s="13">
        <f>VLOOKUP($H24,'ค่ากลางกลุ่ม '!$C$2:$Y$22,15,0)</f>
        <v>8.02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4.87</v>
      </c>
      <c r="AB24" s="7">
        <v>1.57</v>
      </c>
      <c r="AC24" s="9">
        <v>396.85</v>
      </c>
      <c r="AD24" s="9">
        <v>34.659999999999997</v>
      </c>
      <c r="AE24" s="9">
        <v>89.34</v>
      </c>
      <c r="AF24" s="9">
        <v>373.74</v>
      </c>
      <c r="AG24" s="9">
        <v>56.82</v>
      </c>
      <c r="AH24" s="10" t="str">
        <f t="shared" si="2"/>
        <v>0</v>
      </c>
      <c r="AI24" s="13" t="str">
        <f t="shared" si="2"/>
        <v>0</v>
      </c>
      <c r="AJ24" s="10" t="str">
        <f t="shared" si="3"/>
        <v>0</v>
      </c>
      <c r="AK24" s="13" t="str">
        <f t="shared" si="3"/>
        <v>0</v>
      </c>
      <c r="AL24" s="97">
        <f t="shared" si="4"/>
        <v>0</v>
      </c>
      <c r="AM24" s="20" t="str">
        <f t="shared" si="5"/>
        <v>1</v>
      </c>
      <c r="AN24" s="20" t="str">
        <f t="shared" si="6"/>
        <v>0</v>
      </c>
      <c r="AO24" s="20" t="str">
        <f t="shared" si="6"/>
        <v>0</v>
      </c>
      <c r="AP24" s="20" t="str">
        <f t="shared" si="6"/>
        <v>1</v>
      </c>
      <c r="AQ24" s="24">
        <f t="shared" si="7"/>
        <v>2</v>
      </c>
      <c r="AR24" s="26">
        <f t="shared" si="8"/>
        <v>2</v>
      </c>
      <c r="AS24" s="25" t="str">
        <f t="shared" si="9"/>
        <v>C-</v>
      </c>
      <c r="AT24" s="27" t="str">
        <f t="shared" si="9"/>
        <v>C-</v>
      </c>
      <c r="AU24" s="25" t="str">
        <f t="shared" si="10"/>
        <v>0 C-</v>
      </c>
      <c r="AV24" s="27" t="str">
        <f t="shared" si="10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1.34</v>
      </c>
      <c r="J25" s="19">
        <v>1.23</v>
      </c>
      <c r="K25" s="19">
        <v>0.41</v>
      </c>
      <c r="L25" s="19">
        <v>107543098.78</v>
      </c>
      <c r="M25" s="19">
        <v>46707967.609999999</v>
      </c>
      <c r="N25" s="23">
        <v>2</v>
      </c>
      <c r="O25" s="18">
        <v>34460983.899999999</v>
      </c>
      <c r="P25" s="19">
        <v>-187094622.47999999</v>
      </c>
      <c r="Q25" s="28">
        <v>17</v>
      </c>
      <c r="R25" s="10">
        <f>VLOOKUP($H25,'ค่ากลางกลุ่ม '!$C$2:$Y$22,8,0)</f>
        <v>3.96</v>
      </c>
      <c r="S25" s="13">
        <f>VLOOKUP($H25,'ค่ากลางกลุ่ม '!$C$2:$Y$22,14,0)</f>
        <v>7.97</v>
      </c>
      <c r="T25" s="10">
        <f>VLOOKUP($H25,'ค่ากลางกลุ่ม '!$C$2:$Y$22,9,0)</f>
        <v>2.5099999999999998</v>
      </c>
      <c r="U25" s="13">
        <f>VLOOKUP($H25,'ค่ากลางกลุ่ม '!$C$2:$Y$22,15,0)</f>
        <v>3.42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3.45</v>
      </c>
      <c r="AB25" s="7">
        <v>4.3600000000000003</v>
      </c>
      <c r="AC25" s="9">
        <v>214.7</v>
      </c>
      <c r="AD25" s="9">
        <v>102.81</v>
      </c>
      <c r="AE25" s="9">
        <v>59</v>
      </c>
      <c r="AF25" s="9">
        <v>171.84</v>
      </c>
      <c r="AG25" s="9">
        <v>29.82</v>
      </c>
      <c r="AH25" s="10" t="str">
        <f t="shared" si="2"/>
        <v>0</v>
      </c>
      <c r="AI25" s="13" t="str">
        <f t="shared" si="2"/>
        <v>0</v>
      </c>
      <c r="AJ25" s="10" t="str">
        <f t="shared" si="3"/>
        <v>1</v>
      </c>
      <c r="AK25" s="13" t="str">
        <f t="shared" si="3"/>
        <v>1</v>
      </c>
      <c r="AL25" s="97">
        <f t="shared" si="4"/>
        <v>0</v>
      </c>
      <c r="AM25" s="20" t="str">
        <f t="shared" si="5"/>
        <v>0</v>
      </c>
      <c r="AN25" s="20" t="str">
        <f t="shared" si="6"/>
        <v>1</v>
      </c>
      <c r="AO25" s="20" t="str">
        <f t="shared" si="6"/>
        <v>0</v>
      </c>
      <c r="AP25" s="20" t="str">
        <f t="shared" si="6"/>
        <v>1</v>
      </c>
      <c r="AQ25" s="24">
        <f t="shared" si="7"/>
        <v>3</v>
      </c>
      <c r="AR25" s="26">
        <f t="shared" si="8"/>
        <v>3</v>
      </c>
      <c r="AS25" s="25" t="str">
        <f t="shared" si="9"/>
        <v>C</v>
      </c>
      <c r="AT25" s="27" t="str">
        <f t="shared" si="9"/>
        <v>C</v>
      </c>
      <c r="AU25" s="25" t="str">
        <f t="shared" si="10"/>
        <v>2 C</v>
      </c>
      <c r="AV25" s="27" t="str">
        <f t="shared" si="10"/>
        <v>2 C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3.74</v>
      </c>
      <c r="J26" s="19">
        <v>3.4</v>
      </c>
      <c r="K26" s="19">
        <v>2.12</v>
      </c>
      <c r="L26" s="19">
        <v>20988389.07</v>
      </c>
      <c r="M26" s="19">
        <v>12953227.93</v>
      </c>
      <c r="N26" s="23">
        <v>0</v>
      </c>
      <c r="O26" s="18">
        <v>15495786.58</v>
      </c>
      <c r="P26" s="19">
        <v>8460702.2200000007</v>
      </c>
      <c r="Q26" s="28">
        <v>5</v>
      </c>
      <c r="R26" s="10">
        <f>VLOOKUP($H26,'ค่ากลางกลุ่ม '!$C$2:$Y$22,8,0)</f>
        <v>5.86</v>
      </c>
      <c r="S26" s="13">
        <f>VLOOKUP($H26,'ค่ากลางกลุ่ม '!$C$2:$Y$22,14,0)</f>
        <v>11.96</v>
      </c>
      <c r="T26" s="10">
        <f>VLOOKUP($H26,'ค่ากลางกลุ่ม '!$C$2:$Y$22,9,0)</f>
        <v>4.21</v>
      </c>
      <c r="U26" s="13">
        <f>VLOOKUP($H26,'ค่ากลางกลุ่ม '!$C$2:$Y$22,15,0)</f>
        <v>10.48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20.8</v>
      </c>
      <c r="AB26" s="7">
        <v>24.73</v>
      </c>
      <c r="AC26" s="9">
        <v>120.2</v>
      </c>
      <c r="AD26" s="9">
        <v>46.9</v>
      </c>
      <c r="AE26" s="9">
        <v>157.5</v>
      </c>
      <c r="AF26" s="9">
        <v>190.43</v>
      </c>
      <c r="AG26" s="9">
        <v>62.93</v>
      </c>
      <c r="AH26" s="10" t="str">
        <f t="shared" si="2"/>
        <v>1</v>
      </c>
      <c r="AI26" s="13" t="str">
        <f t="shared" si="2"/>
        <v>1</v>
      </c>
      <c r="AJ26" s="10" t="str">
        <f t="shared" si="3"/>
        <v>1</v>
      </c>
      <c r="AK26" s="13" t="str">
        <f t="shared" si="3"/>
        <v>1</v>
      </c>
      <c r="AL26" s="97">
        <f t="shared" si="4"/>
        <v>0</v>
      </c>
      <c r="AM26" s="20" t="str">
        <f t="shared" si="5"/>
        <v>1</v>
      </c>
      <c r="AN26" s="20" t="str">
        <f t="shared" si="6"/>
        <v>0</v>
      </c>
      <c r="AO26" s="20" t="str">
        <f t="shared" si="6"/>
        <v>0</v>
      </c>
      <c r="AP26" s="20" t="str">
        <f t="shared" si="6"/>
        <v>0</v>
      </c>
      <c r="AQ26" s="24">
        <f t="shared" si="7"/>
        <v>3</v>
      </c>
      <c r="AR26" s="26">
        <f t="shared" si="8"/>
        <v>3</v>
      </c>
      <c r="AS26" s="25" t="str">
        <f t="shared" si="9"/>
        <v>C</v>
      </c>
      <c r="AT26" s="27" t="str">
        <f t="shared" si="9"/>
        <v>C</v>
      </c>
      <c r="AU26" s="25" t="str">
        <f t="shared" si="10"/>
        <v>0 C</v>
      </c>
      <c r="AV26" s="27" t="str">
        <f t="shared" si="10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3.66</v>
      </c>
      <c r="J27" s="19">
        <v>2.92</v>
      </c>
      <c r="K27" s="19">
        <v>2.2400000000000002</v>
      </c>
      <c r="L27" s="19">
        <v>38940340.409999996</v>
      </c>
      <c r="M27" s="19">
        <v>-4882964.12</v>
      </c>
      <c r="N27" s="23">
        <v>1</v>
      </c>
      <c r="O27" s="18">
        <v>-1197586.6599999999</v>
      </c>
      <c r="P27" s="19">
        <v>18100304.539999999</v>
      </c>
      <c r="Q27" s="28">
        <v>6</v>
      </c>
      <c r="R27" s="10">
        <f>VLOOKUP($H27,'ค่ากลางกลุ่ม '!$C$2:$Y$22,8,0)</f>
        <v>3.67</v>
      </c>
      <c r="S27" s="13">
        <f>VLOOKUP($H27,'ค่ากลางกลุ่ม '!$C$2:$Y$22,14,0)</f>
        <v>12.96</v>
      </c>
      <c r="T27" s="10">
        <f>VLOOKUP($H27,'ค่ากลางกลุ่ม '!$C$2:$Y$22,9,0)</f>
        <v>1.58</v>
      </c>
      <c r="U27" s="13">
        <f>VLOOKUP($H27,'ค่ากลางกลุ่ม '!$C$2:$Y$22,15,0)</f>
        <v>10.95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-1.02</v>
      </c>
      <c r="AB27" s="7">
        <v>-4.8600000000000003</v>
      </c>
      <c r="AC27" s="9">
        <v>60.34</v>
      </c>
      <c r="AD27" s="9">
        <v>35.799999999999997</v>
      </c>
      <c r="AE27" s="9">
        <v>62.81</v>
      </c>
      <c r="AF27" s="9">
        <v>126.9</v>
      </c>
      <c r="AG27" s="9">
        <v>101.52</v>
      </c>
      <c r="AH27" s="10" t="str">
        <f t="shared" si="2"/>
        <v>0</v>
      </c>
      <c r="AI27" s="13" t="str">
        <f t="shared" si="2"/>
        <v>0</v>
      </c>
      <c r="AJ27" s="10" t="str">
        <f t="shared" si="3"/>
        <v>0</v>
      </c>
      <c r="AK27" s="13" t="str">
        <f t="shared" si="3"/>
        <v>0</v>
      </c>
      <c r="AL27" s="97">
        <f t="shared" si="4"/>
        <v>1</v>
      </c>
      <c r="AM27" s="20" t="str">
        <f t="shared" si="5"/>
        <v>1</v>
      </c>
      <c r="AN27" s="20" t="str">
        <f t="shared" si="6"/>
        <v>0</v>
      </c>
      <c r="AO27" s="20" t="str">
        <f t="shared" si="6"/>
        <v>0</v>
      </c>
      <c r="AP27" s="20" t="str">
        <f t="shared" si="6"/>
        <v>0</v>
      </c>
      <c r="AQ27" s="24">
        <f t="shared" si="7"/>
        <v>2</v>
      </c>
      <c r="AR27" s="26">
        <f t="shared" si="8"/>
        <v>2</v>
      </c>
      <c r="AS27" s="25" t="str">
        <f t="shared" si="9"/>
        <v>C-</v>
      </c>
      <c r="AT27" s="27" t="str">
        <f t="shared" si="9"/>
        <v>C-</v>
      </c>
      <c r="AU27" s="25" t="str">
        <f t="shared" si="10"/>
        <v>1 C-</v>
      </c>
      <c r="AV27" s="27" t="str">
        <f t="shared" si="10"/>
        <v>1 C-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1.76</v>
      </c>
      <c r="J28" s="19">
        <v>1.57</v>
      </c>
      <c r="K28" s="19">
        <v>1.27</v>
      </c>
      <c r="L28" s="19">
        <v>20430570.449999999</v>
      </c>
      <c r="M28" s="19">
        <v>5924338.3499999996</v>
      </c>
      <c r="N28" s="23">
        <v>0</v>
      </c>
      <c r="O28" s="18">
        <v>8223378.0499999998</v>
      </c>
      <c r="P28" s="19">
        <v>7156514.2199999997</v>
      </c>
      <c r="Q28" s="28">
        <v>6</v>
      </c>
      <c r="R28" s="10">
        <f>VLOOKUP($H28,'ค่ากลางกลุ่ม '!$C$2:$Y$22,8,0)</f>
        <v>3.67</v>
      </c>
      <c r="S28" s="13">
        <f>VLOOKUP($H28,'ค่ากลางกลุ่ม '!$C$2:$Y$22,14,0)</f>
        <v>12.96</v>
      </c>
      <c r="T28" s="10">
        <f>VLOOKUP($H28,'ค่ากลางกลุ่ม '!$C$2:$Y$22,9,0)</f>
        <v>1.58</v>
      </c>
      <c r="U28" s="13">
        <f>VLOOKUP($H28,'ค่ากลางกลุ่ม '!$C$2:$Y$22,15,0)</f>
        <v>10.95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7.92</v>
      </c>
      <c r="AB28" s="7">
        <v>7.65</v>
      </c>
      <c r="AC28" s="9">
        <v>312.93</v>
      </c>
      <c r="AD28" s="9">
        <v>27.35</v>
      </c>
      <c r="AE28" s="9">
        <v>100.76</v>
      </c>
      <c r="AF28" s="9">
        <v>177.97</v>
      </c>
      <c r="AG28" s="9">
        <v>89.49</v>
      </c>
      <c r="AH28" s="10" t="str">
        <f t="shared" si="2"/>
        <v>1</v>
      </c>
      <c r="AI28" s="13" t="str">
        <f t="shared" si="2"/>
        <v>0</v>
      </c>
      <c r="AJ28" s="10" t="str">
        <f t="shared" si="3"/>
        <v>1</v>
      </c>
      <c r="AK28" s="13" t="str">
        <f t="shared" si="3"/>
        <v>0</v>
      </c>
      <c r="AL28" s="97">
        <f t="shared" si="4"/>
        <v>0</v>
      </c>
      <c r="AM28" s="20" t="str">
        <f t="shared" si="5"/>
        <v>1</v>
      </c>
      <c r="AN28" s="20" t="str">
        <f t="shared" si="6"/>
        <v>0</v>
      </c>
      <c r="AO28" s="20" t="str">
        <f t="shared" si="6"/>
        <v>0</v>
      </c>
      <c r="AP28" s="20" t="str">
        <f t="shared" si="6"/>
        <v>0</v>
      </c>
      <c r="AQ28" s="24">
        <f t="shared" si="7"/>
        <v>3</v>
      </c>
      <c r="AR28" s="26">
        <f t="shared" si="8"/>
        <v>1</v>
      </c>
      <c r="AS28" s="25" t="str">
        <f t="shared" si="9"/>
        <v>C</v>
      </c>
      <c r="AT28" s="27" t="str">
        <f t="shared" si="9"/>
        <v>D</v>
      </c>
      <c r="AU28" s="25" t="str">
        <f t="shared" si="10"/>
        <v>0 C</v>
      </c>
      <c r="AV28" s="27" t="str">
        <f t="shared" si="10"/>
        <v>0 D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2.46</v>
      </c>
      <c r="J29" s="19">
        <v>2.13</v>
      </c>
      <c r="K29" s="19">
        <v>1.66</v>
      </c>
      <c r="L29" s="19">
        <v>10532485.949999999</v>
      </c>
      <c r="M29" s="19">
        <v>9369424.5700000003</v>
      </c>
      <c r="N29" s="23">
        <v>0</v>
      </c>
      <c r="O29" s="18">
        <v>10211504.34</v>
      </c>
      <c r="P29" s="19">
        <v>4748758.3</v>
      </c>
      <c r="Q29" s="28">
        <v>2</v>
      </c>
      <c r="R29" s="10">
        <f>VLOOKUP($H29,'ค่ากลางกลุ่ม '!$C$2:$Y$22,8,0)</f>
        <v>11.71</v>
      </c>
      <c r="S29" s="13">
        <f>VLOOKUP($H29,'ค่ากลางกลุ่ม '!$C$2:$Y$22,14,0)</f>
        <v>15.13</v>
      </c>
      <c r="T29" s="10">
        <f>VLOOKUP($H29,'ค่ากลางกลุ่ม '!$C$2:$Y$22,9,0)</f>
        <v>7.08</v>
      </c>
      <c r="U29" s="13">
        <f>VLOOKUP($H29,'ค่ากลางกลุ่ม '!$C$2:$Y$22,15,0)</f>
        <v>8.02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21.47</v>
      </c>
      <c r="AB29" s="7">
        <v>32.909999999999997</v>
      </c>
      <c r="AC29" s="9">
        <v>220.27</v>
      </c>
      <c r="AD29" s="9">
        <v>26.13</v>
      </c>
      <c r="AE29" s="9">
        <v>85.83</v>
      </c>
      <c r="AF29" s="9">
        <v>166.32</v>
      </c>
      <c r="AG29" s="9">
        <v>93.46</v>
      </c>
      <c r="AH29" s="10" t="str">
        <f t="shared" si="2"/>
        <v>1</v>
      </c>
      <c r="AI29" s="13" t="str">
        <f t="shared" si="2"/>
        <v>1</v>
      </c>
      <c r="AJ29" s="10" t="str">
        <f t="shared" si="3"/>
        <v>1</v>
      </c>
      <c r="AK29" s="13" t="str">
        <f t="shared" si="3"/>
        <v>1</v>
      </c>
      <c r="AL29" s="97">
        <f t="shared" si="4"/>
        <v>0</v>
      </c>
      <c r="AM29" s="20" t="str">
        <f t="shared" si="5"/>
        <v>1</v>
      </c>
      <c r="AN29" s="20" t="str">
        <f t="shared" si="6"/>
        <v>0</v>
      </c>
      <c r="AO29" s="20" t="str">
        <f t="shared" si="6"/>
        <v>0</v>
      </c>
      <c r="AP29" s="20" t="str">
        <f t="shared" si="6"/>
        <v>0</v>
      </c>
      <c r="AQ29" s="24">
        <f t="shared" si="7"/>
        <v>3</v>
      </c>
      <c r="AR29" s="26">
        <f t="shared" si="8"/>
        <v>3</v>
      </c>
      <c r="AS29" s="25" t="str">
        <f t="shared" si="9"/>
        <v>C</v>
      </c>
      <c r="AT29" s="27" t="str">
        <f t="shared" si="9"/>
        <v>C</v>
      </c>
      <c r="AU29" s="25" t="str">
        <f t="shared" si="10"/>
        <v>0 C</v>
      </c>
      <c r="AV29" s="27" t="str">
        <f t="shared" si="10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2.63</v>
      </c>
      <c r="J30" s="19">
        <v>2.33</v>
      </c>
      <c r="K30" s="19">
        <v>1.79</v>
      </c>
      <c r="L30" s="19">
        <v>13170531.390000001</v>
      </c>
      <c r="M30" s="19">
        <v>7018084</v>
      </c>
      <c r="N30" s="23">
        <v>0</v>
      </c>
      <c r="O30" s="18">
        <v>8455643.6400000006</v>
      </c>
      <c r="P30" s="19">
        <v>6358358.1200000001</v>
      </c>
      <c r="Q30" s="28">
        <v>5</v>
      </c>
      <c r="R30" s="10">
        <f>VLOOKUP($H30,'ค่ากลางกลุ่ม '!$C$2:$Y$22,8,0)</f>
        <v>5.86</v>
      </c>
      <c r="S30" s="13">
        <f>VLOOKUP($H30,'ค่ากลางกลุ่ม '!$C$2:$Y$22,14,0)</f>
        <v>11.96</v>
      </c>
      <c r="T30" s="10">
        <f>VLOOKUP($H30,'ค่ากลางกลุ่ม '!$C$2:$Y$22,9,0)</f>
        <v>4.21</v>
      </c>
      <c r="U30" s="13">
        <f>VLOOKUP($H30,'ค่ากลางกลุ่ม '!$C$2:$Y$22,15,0)</f>
        <v>10.48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12.86</v>
      </c>
      <c r="AB30" s="7">
        <v>17.510000000000002</v>
      </c>
      <c r="AC30" s="9">
        <v>197.15</v>
      </c>
      <c r="AD30" s="9">
        <v>18.41</v>
      </c>
      <c r="AE30" s="9">
        <v>68.959999999999994</v>
      </c>
      <c r="AF30" s="9">
        <v>145.51</v>
      </c>
      <c r="AG30" s="9">
        <v>85.94</v>
      </c>
      <c r="AH30" s="10" t="str">
        <f t="shared" si="2"/>
        <v>1</v>
      </c>
      <c r="AI30" s="13" t="str">
        <f t="shared" si="2"/>
        <v>1</v>
      </c>
      <c r="AJ30" s="10" t="str">
        <f t="shared" si="3"/>
        <v>1</v>
      </c>
      <c r="AK30" s="13" t="str">
        <f t="shared" si="3"/>
        <v>1</v>
      </c>
      <c r="AL30" s="97">
        <f t="shared" si="4"/>
        <v>0</v>
      </c>
      <c r="AM30" s="20" t="str">
        <f t="shared" si="5"/>
        <v>1</v>
      </c>
      <c r="AN30" s="20" t="str">
        <f t="shared" si="6"/>
        <v>0</v>
      </c>
      <c r="AO30" s="20" t="str">
        <f t="shared" si="6"/>
        <v>0</v>
      </c>
      <c r="AP30" s="20" t="str">
        <f t="shared" si="6"/>
        <v>0</v>
      </c>
      <c r="AQ30" s="24">
        <f t="shared" si="7"/>
        <v>3</v>
      </c>
      <c r="AR30" s="26">
        <f t="shared" si="8"/>
        <v>3</v>
      </c>
      <c r="AS30" s="25" t="str">
        <f t="shared" si="9"/>
        <v>C</v>
      </c>
      <c r="AT30" s="27" t="str">
        <f t="shared" si="9"/>
        <v>C</v>
      </c>
      <c r="AU30" s="25" t="str">
        <f t="shared" si="10"/>
        <v>0 C</v>
      </c>
      <c r="AV30" s="27" t="str">
        <f t="shared" si="10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3.79</v>
      </c>
      <c r="J31" s="19">
        <v>3.31</v>
      </c>
      <c r="K31" s="19">
        <v>2.4700000000000002</v>
      </c>
      <c r="L31" s="19">
        <v>23007606.649999999</v>
      </c>
      <c r="M31" s="19">
        <v>2473610.31</v>
      </c>
      <c r="N31" s="23">
        <v>0</v>
      </c>
      <c r="O31" s="18">
        <v>4968320.62</v>
      </c>
      <c r="P31" s="19">
        <v>12104962.75</v>
      </c>
      <c r="Q31" s="28">
        <v>5</v>
      </c>
      <c r="R31" s="10">
        <f>VLOOKUP($H31,'ค่ากลางกลุ่ม '!$C$2:$Y$22,8,0)</f>
        <v>5.86</v>
      </c>
      <c r="S31" s="13">
        <f>VLOOKUP($H31,'ค่ากลางกลุ่ม '!$C$2:$Y$22,14,0)</f>
        <v>11.96</v>
      </c>
      <c r="T31" s="10">
        <f>VLOOKUP($H31,'ค่ากลางกลุ่ม '!$C$2:$Y$22,9,0)</f>
        <v>4.21</v>
      </c>
      <c r="U31" s="13">
        <f>VLOOKUP($H31,'ค่ากลางกลุ่ม '!$C$2:$Y$22,15,0)</f>
        <v>10.48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6.73</v>
      </c>
      <c r="AB31" s="7">
        <v>4.49</v>
      </c>
      <c r="AC31" s="9">
        <v>28.6</v>
      </c>
      <c r="AD31" s="9">
        <v>41.05</v>
      </c>
      <c r="AE31" s="9">
        <v>106.9</v>
      </c>
      <c r="AF31" s="9">
        <v>223.3</v>
      </c>
      <c r="AG31" s="9">
        <v>93.12</v>
      </c>
      <c r="AH31" s="10" t="str">
        <f t="shared" si="2"/>
        <v>1</v>
      </c>
      <c r="AI31" s="13" t="str">
        <f t="shared" si="2"/>
        <v>0</v>
      </c>
      <c r="AJ31" s="10" t="str">
        <f t="shared" si="3"/>
        <v>1</v>
      </c>
      <c r="AK31" s="13" t="str">
        <f t="shared" si="3"/>
        <v>0</v>
      </c>
      <c r="AL31" s="97">
        <f t="shared" si="4"/>
        <v>1</v>
      </c>
      <c r="AM31" s="20" t="str">
        <f t="shared" si="5"/>
        <v>1</v>
      </c>
      <c r="AN31" s="20" t="str">
        <f t="shared" si="6"/>
        <v>0</v>
      </c>
      <c r="AO31" s="20" t="str">
        <f t="shared" si="6"/>
        <v>0</v>
      </c>
      <c r="AP31" s="20" t="str">
        <f t="shared" si="6"/>
        <v>0</v>
      </c>
      <c r="AQ31" s="24">
        <f t="shared" si="7"/>
        <v>4</v>
      </c>
      <c r="AR31" s="26">
        <f t="shared" si="8"/>
        <v>2</v>
      </c>
      <c r="AS31" s="25" t="str">
        <f t="shared" si="9"/>
        <v>B-</v>
      </c>
      <c r="AT31" s="27" t="str">
        <f t="shared" si="9"/>
        <v>C-</v>
      </c>
      <c r="AU31" s="25" t="str">
        <f t="shared" si="10"/>
        <v>0 B-</v>
      </c>
      <c r="AV31" s="27" t="str">
        <f t="shared" si="10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1.1299999999999999</v>
      </c>
      <c r="J32" s="19">
        <v>0.83</v>
      </c>
      <c r="K32" s="19">
        <v>0.43</v>
      </c>
      <c r="L32" s="19">
        <v>7443753.0099999998</v>
      </c>
      <c r="M32" s="19">
        <v>-15696934.08</v>
      </c>
      <c r="N32" s="23">
        <v>5</v>
      </c>
      <c r="O32" s="18">
        <v>-4973026.62</v>
      </c>
      <c r="P32" s="19">
        <v>-32306245.219999999</v>
      </c>
      <c r="Q32" s="28">
        <v>10</v>
      </c>
      <c r="R32" s="10">
        <f>VLOOKUP($H32,'ค่ากลางกลุ่ม '!$C$2:$Y$22,8,0)</f>
        <v>3.51</v>
      </c>
      <c r="S32" s="13">
        <f>VLOOKUP($H32,'ค่ากลางกลุ่ม '!$C$2:$Y$22,14,0)</f>
        <v>10.94</v>
      </c>
      <c r="T32" s="10">
        <f>VLOOKUP($H32,'ค่ากลางกลุ่ม '!$C$2:$Y$22,9,0)</f>
        <v>-0.18</v>
      </c>
      <c r="U32" s="13">
        <f>VLOOKUP($H32,'ค่ากลางกลุ่ม '!$C$2:$Y$22,15,0)</f>
        <v>9.09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-2.25</v>
      </c>
      <c r="AB32" s="7">
        <v>-8.6999999999999993</v>
      </c>
      <c r="AC32" s="9">
        <v>233.5</v>
      </c>
      <c r="AD32" s="9">
        <v>36.18</v>
      </c>
      <c r="AE32" s="9">
        <v>110.27</v>
      </c>
      <c r="AF32" s="9">
        <v>155.63999999999999</v>
      </c>
      <c r="AG32" s="9">
        <v>93.56</v>
      </c>
      <c r="AH32" s="10" t="str">
        <f t="shared" si="2"/>
        <v>0</v>
      </c>
      <c r="AI32" s="13" t="str">
        <f t="shared" si="2"/>
        <v>0</v>
      </c>
      <c r="AJ32" s="10" t="str">
        <f t="shared" si="3"/>
        <v>0</v>
      </c>
      <c r="AK32" s="13" t="str">
        <f t="shared" si="3"/>
        <v>0</v>
      </c>
      <c r="AL32" s="97">
        <f t="shared" si="4"/>
        <v>0</v>
      </c>
      <c r="AM32" s="20" t="str">
        <f t="shared" si="5"/>
        <v>1</v>
      </c>
      <c r="AN32" s="20" t="str">
        <f t="shared" si="6"/>
        <v>0</v>
      </c>
      <c r="AO32" s="20" t="str">
        <f t="shared" si="6"/>
        <v>0</v>
      </c>
      <c r="AP32" s="20" t="str">
        <f t="shared" si="6"/>
        <v>0</v>
      </c>
      <c r="AQ32" s="24">
        <f t="shared" si="7"/>
        <v>1</v>
      </c>
      <c r="AR32" s="26">
        <f t="shared" si="8"/>
        <v>1</v>
      </c>
      <c r="AS32" s="25" t="str">
        <f t="shared" si="9"/>
        <v>D</v>
      </c>
      <c r="AT32" s="27" t="str">
        <f t="shared" si="9"/>
        <v>D</v>
      </c>
      <c r="AU32" s="25" t="str">
        <f t="shared" si="10"/>
        <v>5 D</v>
      </c>
      <c r="AV32" s="27" t="str">
        <f t="shared" si="10"/>
        <v>5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1.6</v>
      </c>
      <c r="J33" s="19">
        <v>1.31</v>
      </c>
      <c r="K33" s="19">
        <v>0.75</v>
      </c>
      <c r="L33" s="19">
        <v>8120409.1600000001</v>
      </c>
      <c r="M33" s="19">
        <v>4922767.22</v>
      </c>
      <c r="N33" s="23">
        <v>1</v>
      </c>
      <c r="O33" s="18">
        <v>7824263.7599999998</v>
      </c>
      <c r="P33" s="19">
        <v>-3410134.91</v>
      </c>
      <c r="Q33" s="28">
        <v>5</v>
      </c>
      <c r="R33" s="10">
        <f>VLOOKUP($H33,'ค่ากลางกลุ่ม '!$C$2:$Y$22,8,0)</f>
        <v>5.86</v>
      </c>
      <c r="S33" s="13">
        <f>VLOOKUP($H33,'ค่ากลางกลุ่ม '!$C$2:$Y$22,14,0)</f>
        <v>11.96</v>
      </c>
      <c r="T33" s="10">
        <f>VLOOKUP($H33,'ค่ากลางกลุ่ม '!$C$2:$Y$22,9,0)</f>
        <v>4.21</v>
      </c>
      <c r="U33" s="13">
        <f>VLOOKUP($H33,'ค่ากลางกลุ่ม '!$C$2:$Y$22,15,0)</f>
        <v>10.48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10.88</v>
      </c>
      <c r="AB33" s="7">
        <v>10.07</v>
      </c>
      <c r="AC33" s="9">
        <v>233.32</v>
      </c>
      <c r="AD33" s="9">
        <v>33.770000000000003</v>
      </c>
      <c r="AE33" s="9">
        <v>66.63</v>
      </c>
      <c r="AF33" s="9">
        <v>148.21</v>
      </c>
      <c r="AG33" s="9">
        <v>87.81</v>
      </c>
      <c r="AH33" s="10" t="str">
        <f t="shared" si="2"/>
        <v>1</v>
      </c>
      <c r="AI33" s="13" t="str">
        <f t="shared" si="2"/>
        <v>0</v>
      </c>
      <c r="AJ33" s="10" t="str">
        <f t="shared" si="3"/>
        <v>1</v>
      </c>
      <c r="AK33" s="13" t="str">
        <f t="shared" si="3"/>
        <v>0</v>
      </c>
      <c r="AL33" s="97">
        <f t="shared" si="4"/>
        <v>0</v>
      </c>
      <c r="AM33" s="20" t="str">
        <f t="shared" si="5"/>
        <v>1</v>
      </c>
      <c r="AN33" s="20" t="str">
        <f t="shared" si="6"/>
        <v>0</v>
      </c>
      <c r="AO33" s="20" t="str">
        <f t="shared" si="6"/>
        <v>0</v>
      </c>
      <c r="AP33" s="20" t="str">
        <f t="shared" si="6"/>
        <v>0</v>
      </c>
      <c r="AQ33" s="24">
        <f t="shared" si="7"/>
        <v>3</v>
      </c>
      <c r="AR33" s="26">
        <f t="shared" si="8"/>
        <v>1</v>
      </c>
      <c r="AS33" s="25" t="str">
        <f t="shared" si="9"/>
        <v>C</v>
      </c>
      <c r="AT33" s="27" t="str">
        <f t="shared" si="9"/>
        <v>D</v>
      </c>
      <c r="AU33" s="25" t="str">
        <f t="shared" si="10"/>
        <v>1 C</v>
      </c>
      <c r="AV33" s="27" t="str">
        <f t="shared" si="10"/>
        <v>1 D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1.57</v>
      </c>
      <c r="J34" s="19">
        <v>1.39</v>
      </c>
      <c r="K34" s="19">
        <v>0.71</v>
      </c>
      <c r="L34" s="19">
        <v>9454170.2799999993</v>
      </c>
      <c r="M34" s="19">
        <v>985197.41</v>
      </c>
      <c r="N34" s="23">
        <v>1</v>
      </c>
      <c r="O34" s="18">
        <v>3791724.04</v>
      </c>
      <c r="P34" s="19">
        <v>-4714384.22</v>
      </c>
      <c r="Q34" s="28">
        <v>5</v>
      </c>
      <c r="R34" s="10">
        <f>VLOOKUP($H34,'ค่ากลางกลุ่ม '!$C$2:$Y$22,8,0)</f>
        <v>5.86</v>
      </c>
      <c r="S34" s="13">
        <f>VLOOKUP($H34,'ค่ากลางกลุ่ม '!$C$2:$Y$22,14,0)</f>
        <v>11.96</v>
      </c>
      <c r="T34" s="10">
        <f>VLOOKUP($H34,'ค่ากลางกลุ่ม '!$C$2:$Y$22,9,0)</f>
        <v>4.21</v>
      </c>
      <c r="U34" s="13">
        <f>VLOOKUP($H34,'ค่ากลางกลุ่ม '!$C$2:$Y$22,15,0)</f>
        <v>10.48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5.59</v>
      </c>
      <c r="AB34" s="7">
        <v>2.14</v>
      </c>
      <c r="AC34" s="9">
        <v>225.4</v>
      </c>
      <c r="AD34" s="9">
        <v>30.96</v>
      </c>
      <c r="AE34" s="9">
        <v>68.55</v>
      </c>
      <c r="AF34" s="9">
        <v>162.41999999999999</v>
      </c>
      <c r="AG34" s="9">
        <v>82.6</v>
      </c>
      <c r="AH34" s="10" t="str">
        <f t="shared" si="2"/>
        <v>0</v>
      </c>
      <c r="AI34" s="13" t="str">
        <f t="shared" si="2"/>
        <v>0</v>
      </c>
      <c r="AJ34" s="10" t="str">
        <f t="shared" si="3"/>
        <v>0</v>
      </c>
      <c r="AK34" s="13" t="str">
        <f t="shared" si="3"/>
        <v>0</v>
      </c>
      <c r="AL34" s="97">
        <f t="shared" si="4"/>
        <v>0</v>
      </c>
      <c r="AM34" s="20" t="str">
        <f t="shared" si="5"/>
        <v>1</v>
      </c>
      <c r="AN34" s="20" t="str">
        <f t="shared" si="6"/>
        <v>0</v>
      </c>
      <c r="AO34" s="20" t="str">
        <f t="shared" si="6"/>
        <v>0</v>
      </c>
      <c r="AP34" s="20" t="str">
        <f t="shared" si="6"/>
        <v>0</v>
      </c>
      <c r="AQ34" s="24">
        <f t="shared" si="7"/>
        <v>1</v>
      </c>
      <c r="AR34" s="26">
        <f t="shared" si="8"/>
        <v>1</v>
      </c>
      <c r="AS34" s="25" t="str">
        <f t="shared" si="9"/>
        <v>D</v>
      </c>
      <c r="AT34" s="27" t="str">
        <f t="shared" si="9"/>
        <v>D</v>
      </c>
      <c r="AU34" s="25" t="str">
        <f t="shared" si="10"/>
        <v>1 D</v>
      </c>
      <c r="AV34" s="27" t="str">
        <f t="shared" si="10"/>
        <v>1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3.18</v>
      </c>
      <c r="J35" s="19">
        <v>2.89</v>
      </c>
      <c r="K35" s="19">
        <v>2.13</v>
      </c>
      <c r="L35" s="19">
        <v>35903271.649999999</v>
      </c>
      <c r="M35" s="19">
        <v>5832194.6500000004</v>
      </c>
      <c r="N35" s="23">
        <v>0</v>
      </c>
      <c r="O35" s="18">
        <v>6332361.2000000002</v>
      </c>
      <c r="P35" s="19">
        <v>17796303.050000001</v>
      </c>
      <c r="Q35" s="28">
        <v>6</v>
      </c>
      <c r="R35" s="10">
        <f>VLOOKUP($H35,'ค่ากลางกลุ่ม '!$C$2:$Y$22,8,0)</f>
        <v>3.67</v>
      </c>
      <c r="S35" s="13">
        <f>VLOOKUP($H35,'ค่ากลางกลุ่ม '!$C$2:$Y$22,14,0)</f>
        <v>12.96</v>
      </c>
      <c r="T35" s="10">
        <f>VLOOKUP($H35,'ค่ากลางกลุ่ม '!$C$2:$Y$22,9,0)</f>
        <v>1.58</v>
      </c>
      <c r="U35" s="13">
        <f>VLOOKUP($H35,'ค่ากลางกลุ่ม '!$C$2:$Y$22,15,0)</f>
        <v>10.95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6.91</v>
      </c>
      <c r="AB35" s="7">
        <v>7.43</v>
      </c>
      <c r="AC35" s="9">
        <v>82.86</v>
      </c>
      <c r="AD35" s="9">
        <v>37.380000000000003</v>
      </c>
      <c r="AE35" s="9">
        <v>58.8</v>
      </c>
      <c r="AF35" s="9">
        <v>161.19999999999999</v>
      </c>
      <c r="AG35" s="9">
        <v>79.680000000000007</v>
      </c>
      <c r="AH35" s="10" t="str">
        <f t="shared" si="2"/>
        <v>1</v>
      </c>
      <c r="AI35" s="13" t="str">
        <f t="shared" si="2"/>
        <v>0</v>
      </c>
      <c r="AJ35" s="10" t="str">
        <f t="shared" si="3"/>
        <v>1</v>
      </c>
      <c r="AK35" s="13" t="str">
        <f t="shared" si="3"/>
        <v>0</v>
      </c>
      <c r="AL35" s="97">
        <f t="shared" si="4"/>
        <v>1</v>
      </c>
      <c r="AM35" s="20" t="str">
        <f t="shared" si="5"/>
        <v>1</v>
      </c>
      <c r="AN35" s="20" t="str">
        <f t="shared" si="6"/>
        <v>1</v>
      </c>
      <c r="AO35" s="20" t="str">
        <f t="shared" si="6"/>
        <v>0</v>
      </c>
      <c r="AP35" s="20" t="str">
        <f t="shared" si="6"/>
        <v>0</v>
      </c>
      <c r="AQ35" s="24">
        <f t="shared" si="7"/>
        <v>5</v>
      </c>
      <c r="AR35" s="26">
        <f t="shared" si="8"/>
        <v>3</v>
      </c>
      <c r="AS35" s="25" t="str">
        <f t="shared" si="9"/>
        <v>B</v>
      </c>
      <c r="AT35" s="27" t="str">
        <f t="shared" si="9"/>
        <v>C</v>
      </c>
      <c r="AU35" s="25" t="str">
        <f t="shared" si="10"/>
        <v>0 B</v>
      </c>
      <c r="AV35" s="27" t="str">
        <f t="shared" si="10"/>
        <v>0 C</v>
      </c>
      <c r="AW35" s="21" t="str">
        <f t="shared" si="0"/>
        <v>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1.1299999999999999</v>
      </c>
      <c r="J36" s="19">
        <v>0.95</v>
      </c>
      <c r="K36" s="19">
        <v>0.55000000000000004</v>
      </c>
      <c r="L36" s="19">
        <v>4724031.7300000004</v>
      </c>
      <c r="M36" s="19">
        <v>-3884561.92</v>
      </c>
      <c r="N36" s="23">
        <v>4</v>
      </c>
      <c r="O36" s="18">
        <v>3200980.35</v>
      </c>
      <c r="P36" s="19">
        <v>-16502480.460000001</v>
      </c>
      <c r="Q36" s="28">
        <v>12</v>
      </c>
      <c r="R36" s="10">
        <f>VLOOKUP($H36,'ค่ากลางกลุ่ม '!$C$2:$Y$22,8,0)</f>
        <v>4.38</v>
      </c>
      <c r="S36" s="13">
        <f>VLOOKUP($H36,'ค่ากลางกลุ่ม '!$C$2:$Y$22,14,0)</f>
        <v>11.82</v>
      </c>
      <c r="T36" s="10">
        <f>VLOOKUP($H36,'ค่ากลางกลุ่ม '!$C$2:$Y$22,9,0)</f>
        <v>8.0399999999999991</v>
      </c>
      <c r="U36" s="13">
        <f>VLOOKUP($H36,'ค่ากลางกลุ่ม '!$C$2:$Y$22,15,0)</f>
        <v>6.04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2.2999999999999998</v>
      </c>
      <c r="AB36" s="7">
        <v>-3.91</v>
      </c>
      <c r="AC36" s="9">
        <v>222.73</v>
      </c>
      <c r="AD36" s="9">
        <v>36.090000000000003</v>
      </c>
      <c r="AE36" s="9">
        <v>69.23</v>
      </c>
      <c r="AF36" s="9">
        <v>140.99</v>
      </c>
      <c r="AG36" s="9">
        <v>57.82</v>
      </c>
      <c r="AH36" s="10" t="str">
        <f t="shared" si="2"/>
        <v>0</v>
      </c>
      <c r="AI36" s="13" t="str">
        <f t="shared" si="2"/>
        <v>0</v>
      </c>
      <c r="AJ36" s="10" t="str">
        <f t="shared" si="3"/>
        <v>0</v>
      </c>
      <c r="AK36" s="13" t="str">
        <f t="shared" si="3"/>
        <v>0</v>
      </c>
      <c r="AL36" s="97">
        <f t="shared" si="4"/>
        <v>0</v>
      </c>
      <c r="AM36" s="20" t="str">
        <f t="shared" si="5"/>
        <v>1</v>
      </c>
      <c r="AN36" s="20" t="str">
        <f t="shared" si="6"/>
        <v>0</v>
      </c>
      <c r="AO36" s="20" t="str">
        <f t="shared" si="6"/>
        <v>0</v>
      </c>
      <c r="AP36" s="20" t="str">
        <f t="shared" si="6"/>
        <v>1</v>
      </c>
      <c r="AQ36" s="24">
        <f t="shared" si="7"/>
        <v>2</v>
      </c>
      <c r="AR36" s="26">
        <f t="shared" si="8"/>
        <v>2</v>
      </c>
      <c r="AS36" s="25" t="str">
        <f t="shared" si="9"/>
        <v>C-</v>
      </c>
      <c r="AT36" s="27" t="str">
        <f t="shared" si="9"/>
        <v>C-</v>
      </c>
      <c r="AU36" s="25" t="str">
        <f t="shared" si="10"/>
        <v>4 C-</v>
      </c>
      <c r="AV36" s="27" t="str">
        <f t="shared" si="10"/>
        <v>4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6.56</v>
      </c>
      <c r="J37" s="19">
        <v>6.28</v>
      </c>
      <c r="K37" s="19">
        <v>5.21</v>
      </c>
      <c r="L37" s="19">
        <v>62220030.609999999</v>
      </c>
      <c r="M37" s="19">
        <v>5653136.6200000001</v>
      </c>
      <c r="N37" s="23">
        <v>0</v>
      </c>
      <c r="O37" s="18">
        <v>8979928.2300000004</v>
      </c>
      <c r="P37" s="19">
        <v>47161718.659999996</v>
      </c>
      <c r="Q37" s="28">
        <v>6</v>
      </c>
      <c r="R37" s="10">
        <f>VLOOKUP($H37,'ค่ากลางกลุ่ม '!$C$2:$Y$22,8,0)</f>
        <v>3.67</v>
      </c>
      <c r="S37" s="13">
        <f>VLOOKUP($H37,'ค่ากลางกลุ่ม '!$C$2:$Y$22,14,0)</f>
        <v>12.96</v>
      </c>
      <c r="T37" s="10">
        <f>VLOOKUP($H37,'ค่ากลางกลุ่ม '!$C$2:$Y$22,9,0)</f>
        <v>1.58</v>
      </c>
      <c r="U37" s="13">
        <f>VLOOKUP($H37,'ค่ากลางกลุ่ม '!$C$2:$Y$22,15,0)</f>
        <v>10.95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11.76</v>
      </c>
      <c r="AB37" s="7">
        <v>5.4</v>
      </c>
      <c r="AC37" s="9">
        <v>125.59</v>
      </c>
      <c r="AD37" s="9">
        <v>53.32</v>
      </c>
      <c r="AE37" s="9">
        <v>112.47</v>
      </c>
      <c r="AF37" s="9">
        <v>167.41</v>
      </c>
      <c r="AG37" s="9">
        <v>72.67</v>
      </c>
      <c r="AH37" s="10" t="str">
        <f t="shared" si="2"/>
        <v>1</v>
      </c>
      <c r="AI37" s="13" t="str">
        <f t="shared" si="2"/>
        <v>0</v>
      </c>
      <c r="AJ37" s="10" t="str">
        <f t="shared" si="3"/>
        <v>1</v>
      </c>
      <c r="AK37" s="13" t="str">
        <f t="shared" si="3"/>
        <v>0</v>
      </c>
      <c r="AL37" s="97">
        <f t="shared" si="4"/>
        <v>0</v>
      </c>
      <c r="AM37" s="20" t="str">
        <f t="shared" si="5"/>
        <v>1</v>
      </c>
      <c r="AN37" s="20" t="str">
        <f t="shared" si="6"/>
        <v>0</v>
      </c>
      <c r="AO37" s="20" t="str">
        <f t="shared" si="6"/>
        <v>0</v>
      </c>
      <c r="AP37" s="20" t="str">
        <f t="shared" si="6"/>
        <v>0</v>
      </c>
      <c r="AQ37" s="24">
        <f t="shared" si="7"/>
        <v>3</v>
      </c>
      <c r="AR37" s="26">
        <f t="shared" si="8"/>
        <v>1</v>
      </c>
      <c r="AS37" s="25" t="str">
        <f t="shared" si="9"/>
        <v>C</v>
      </c>
      <c r="AT37" s="27" t="str">
        <f t="shared" si="9"/>
        <v>D</v>
      </c>
      <c r="AU37" s="25" t="str">
        <f t="shared" si="10"/>
        <v>0 C</v>
      </c>
      <c r="AV37" s="27" t="str">
        <f t="shared" si="10"/>
        <v>0 D</v>
      </c>
      <c r="AW37" s="21" t="str">
        <f t="shared" ref="AW37:AW68" si="11">IF(AQ37&gt;=5,"ผ่าน","ไม่ผ่าน")</f>
        <v>ไม่ผ่าน</v>
      </c>
      <c r="AX37" s="21" t="str">
        <f t="shared" ref="AX37:AX68" si="12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2.0299999999999998</v>
      </c>
      <c r="J38" s="19">
        <v>1.71</v>
      </c>
      <c r="K38" s="19">
        <v>1</v>
      </c>
      <c r="L38" s="19">
        <v>9910389.6099999994</v>
      </c>
      <c r="M38" s="19">
        <v>5879720.1299999999</v>
      </c>
      <c r="N38" s="23">
        <v>0</v>
      </c>
      <c r="O38" s="18">
        <v>10048084.67</v>
      </c>
      <c r="P38" s="19">
        <v>10526.05</v>
      </c>
      <c r="Q38" s="28">
        <v>3</v>
      </c>
      <c r="R38" s="10">
        <f>VLOOKUP($H38,'ค่ากลางกลุ่ม '!$C$2:$Y$22,8,0)</f>
        <v>10.76</v>
      </c>
      <c r="S38" s="13">
        <f>VLOOKUP($H38,'ค่ากลางกลุ่ม '!$C$2:$Y$22,14,0)</f>
        <v>21.83</v>
      </c>
      <c r="T38" s="10">
        <f>VLOOKUP($H38,'ค่ากลางกลุ่ม '!$C$2:$Y$22,9,0)</f>
        <v>3.81</v>
      </c>
      <c r="U38" s="13">
        <f>VLOOKUP($H38,'ค่ากลางกลุ่ม '!$C$2:$Y$22,15,0)</f>
        <v>10.56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18.989999999999998</v>
      </c>
      <c r="AB38" s="7">
        <v>7.91</v>
      </c>
      <c r="AC38" s="9">
        <v>225.12</v>
      </c>
      <c r="AD38" s="9">
        <v>39.85</v>
      </c>
      <c r="AE38" s="9">
        <v>158.85</v>
      </c>
      <c r="AF38" s="9">
        <v>172.72</v>
      </c>
      <c r="AG38" s="9">
        <v>75.92</v>
      </c>
      <c r="AH38" s="10" t="str">
        <f t="shared" si="2"/>
        <v>1</v>
      </c>
      <c r="AI38" s="13" t="str">
        <f t="shared" si="2"/>
        <v>0</v>
      </c>
      <c r="AJ38" s="10" t="str">
        <f t="shared" si="3"/>
        <v>1</v>
      </c>
      <c r="AK38" s="13" t="str">
        <f t="shared" si="3"/>
        <v>0</v>
      </c>
      <c r="AL38" s="97">
        <f t="shared" si="4"/>
        <v>0</v>
      </c>
      <c r="AM38" s="20" t="str">
        <f t="shared" si="5"/>
        <v>1</v>
      </c>
      <c r="AN38" s="20" t="str">
        <f t="shared" si="6"/>
        <v>0</v>
      </c>
      <c r="AO38" s="20" t="str">
        <f t="shared" si="6"/>
        <v>0</v>
      </c>
      <c r="AP38" s="20" t="str">
        <f t="shared" si="6"/>
        <v>0</v>
      </c>
      <c r="AQ38" s="24">
        <f t="shared" si="7"/>
        <v>3</v>
      </c>
      <c r="AR38" s="26">
        <f t="shared" si="8"/>
        <v>1</v>
      </c>
      <c r="AS38" s="25" t="str">
        <f t="shared" si="9"/>
        <v>C</v>
      </c>
      <c r="AT38" s="27" t="str">
        <f t="shared" si="9"/>
        <v>D</v>
      </c>
      <c r="AU38" s="25" t="str">
        <f t="shared" si="10"/>
        <v>0 C</v>
      </c>
      <c r="AV38" s="27" t="str">
        <f t="shared" si="10"/>
        <v>0 D</v>
      </c>
      <c r="AW38" s="21" t="str">
        <f t="shared" si="11"/>
        <v>ไม่ผ่าน</v>
      </c>
      <c r="AX38" s="21" t="str">
        <f t="shared" si="12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1.28</v>
      </c>
      <c r="J39" s="19">
        <v>1.02</v>
      </c>
      <c r="K39" s="19">
        <v>0.4</v>
      </c>
      <c r="L39" s="19">
        <v>182163998.02000001</v>
      </c>
      <c r="M39" s="19">
        <v>80533076.349999994</v>
      </c>
      <c r="N39" s="23">
        <v>2</v>
      </c>
      <c r="O39" s="18">
        <v>196964350.75</v>
      </c>
      <c r="P39" s="19">
        <v>-383120151.68000001</v>
      </c>
      <c r="Q39" s="28">
        <v>19</v>
      </c>
      <c r="R39" s="10">
        <f>VLOOKUP($H39,'ค่ากลางกลุ่ม '!$C$2:$Y$22,8,0)</f>
        <v>3.08</v>
      </c>
      <c r="S39" s="13">
        <f>VLOOKUP($H39,'ค่ากลางกลุ่ม '!$C$2:$Y$22,14,0)</f>
        <v>9.5299999999999994</v>
      </c>
      <c r="T39" s="10">
        <f>VLOOKUP($H39,'ค่ากลางกลุ่ม '!$C$2:$Y$22,9,0)</f>
        <v>1.4</v>
      </c>
      <c r="U39" s="13">
        <f>VLOOKUP($H39,'ค่ากลางกลุ่ม '!$C$2:$Y$22,15,0)</f>
        <v>5.54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10.67</v>
      </c>
      <c r="AB39" s="7">
        <v>3.84</v>
      </c>
      <c r="AC39" s="9">
        <v>191.61</v>
      </c>
      <c r="AD39" s="9">
        <v>72.38</v>
      </c>
      <c r="AE39" s="9">
        <v>72.84</v>
      </c>
      <c r="AF39" s="9">
        <v>62.73</v>
      </c>
      <c r="AG39" s="9">
        <v>80.37</v>
      </c>
      <c r="AH39" s="10" t="str">
        <f t="shared" si="2"/>
        <v>1</v>
      </c>
      <c r="AI39" s="13" t="str">
        <f t="shared" si="2"/>
        <v>1</v>
      </c>
      <c r="AJ39" s="10" t="str">
        <f t="shared" si="3"/>
        <v>1</v>
      </c>
      <c r="AK39" s="13" t="str">
        <f t="shared" si="3"/>
        <v>0</v>
      </c>
      <c r="AL39" s="97">
        <f t="shared" si="4"/>
        <v>0</v>
      </c>
      <c r="AM39" s="20" t="str">
        <f t="shared" si="5"/>
        <v>0</v>
      </c>
      <c r="AN39" s="20" t="str">
        <f t="shared" si="6"/>
        <v>0</v>
      </c>
      <c r="AO39" s="20" t="str">
        <f t="shared" si="6"/>
        <v>1</v>
      </c>
      <c r="AP39" s="20" t="str">
        <f t="shared" si="6"/>
        <v>0</v>
      </c>
      <c r="AQ39" s="24">
        <f t="shared" si="7"/>
        <v>3</v>
      </c>
      <c r="AR39" s="26">
        <f t="shared" si="8"/>
        <v>2</v>
      </c>
      <c r="AS39" s="25" t="str">
        <f t="shared" si="9"/>
        <v>C</v>
      </c>
      <c r="AT39" s="27" t="str">
        <f t="shared" si="9"/>
        <v>C-</v>
      </c>
      <c r="AU39" s="25" t="str">
        <f t="shared" si="10"/>
        <v>2 C</v>
      </c>
      <c r="AV39" s="27" t="str">
        <f t="shared" si="10"/>
        <v>2 C-</v>
      </c>
      <c r="AW39" s="21" t="str">
        <f t="shared" si="11"/>
        <v>ไม่ผ่าน</v>
      </c>
      <c r="AX39" s="21" t="str">
        <f t="shared" si="12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1.99</v>
      </c>
      <c r="J40" s="19">
        <v>1.62</v>
      </c>
      <c r="K40" s="19">
        <v>1.1399999999999999</v>
      </c>
      <c r="L40" s="19">
        <v>12419695.609999999</v>
      </c>
      <c r="M40" s="19">
        <v>1869766.81</v>
      </c>
      <c r="N40" s="23">
        <v>0</v>
      </c>
      <c r="O40" s="18">
        <v>6246038.0599999996</v>
      </c>
      <c r="P40" s="19">
        <v>1585266.25</v>
      </c>
      <c r="Q40" s="28">
        <v>6</v>
      </c>
      <c r="R40" s="10">
        <f>VLOOKUP($H40,'ค่ากลางกลุ่ม '!$C$2:$Y$22,8,0)</f>
        <v>3.67</v>
      </c>
      <c r="S40" s="13">
        <f>VLOOKUP($H40,'ค่ากลางกลุ่ม '!$C$2:$Y$22,14,0)</f>
        <v>12.96</v>
      </c>
      <c r="T40" s="10">
        <f>VLOOKUP($H40,'ค่ากลางกลุ่ม '!$C$2:$Y$22,9,0)</f>
        <v>1.58</v>
      </c>
      <c r="U40" s="13">
        <f>VLOOKUP($H40,'ค่ากลางกลุ่ม '!$C$2:$Y$22,15,0)</f>
        <v>10.95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7.64</v>
      </c>
      <c r="AB40" s="7">
        <v>3.35</v>
      </c>
      <c r="AC40" s="9">
        <v>186.11</v>
      </c>
      <c r="AD40" s="9">
        <v>56.77</v>
      </c>
      <c r="AE40" s="9">
        <v>158.71</v>
      </c>
      <c r="AF40" s="9">
        <v>180.21</v>
      </c>
      <c r="AG40" s="9">
        <v>103.74</v>
      </c>
      <c r="AH40" s="10" t="str">
        <f t="shared" si="2"/>
        <v>1</v>
      </c>
      <c r="AI40" s="13" t="str">
        <f t="shared" si="2"/>
        <v>0</v>
      </c>
      <c r="AJ40" s="10" t="str">
        <f t="shared" si="3"/>
        <v>1</v>
      </c>
      <c r="AK40" s="13" t="str">
        <f t="shared" si="3"/>
        <v>0</v>
      </c>
      <c r="AL40" s="97">
        <f t="shared" si="4"/>
        <v>0</v>
      </c>
      <c r="AM40" s="20" t="str">
        <f t="shared" si="5"/>
        <v>1</v>
      </c>
      <c r="AN40" s="20" t="str">
        <f t="shared" si="6"/>
        <v>0</v>
      </c>
      <c r="AO40" s="20" t="str">
        <f t="shared" si="6"/>
        <v>0</v>
      </c>
      <c r="AP40" s="20" t="str">
        <f t="shared" si="6"/>
        <v>0</v>
      </c>
      <c r="AQ40" s="24">
        <f t="shared" si="7"/>
        <v>3</v>
      </c>
      <c r="AR40" s="26">
        <f t="shared" si="8"/>
        <v>1</v>
      </c>
      <c r="AS40" s="25" t="str">
        <f t="shared" si="9"/>
        <v>C</v>
      </c>
      <c r="AT40" s="27" t="str">
        <f t="shared" si="9"/>
        <v>D</v>
      </c>
      <c r="AU40" s="25" t="str">
        <f t="shared" si="10"/>
        <v>0 C</v>
      </c>
      <c r="AV40" s="27" t="str">
        <f t="shared" si="10"/>
        <v>0 D</v>
      </c>
      <c r="AW40" s="21" t="str">
        <f t="shared" si="11"/>
        <v>ไม่ผ่าน</v>
      </c>
      <c r="AX40" s="21" t="str">
        <f t="shared" si="12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2.1</v>
      </c>
      <c r="J41" s="19">
        <v>1.93</v>
      </c>
      <c r="K41" s="19">
        <v>1.69</v>
      </c>
      <c r="L41" s="19">
        <v>17912582.82</v>
      </c>
      <c r="M41" s="19">
        <v>-821983.56</v>
      </c>
      <c r="N41" s="23">
        <v>1</v>
      </c>
      <c r="O41" s="18">
        <v>517539.25</v>
      </c>
      <c r="P41" s="19">
        <v>11130821.33</v>
      </c>
      <c r="Q41" s="28">
        <v>5</v>
      </c>
      <c r="R41" s="10">
        <f>VLOOKUP($H41,'ค่ากลางกลุ่ม '!$C$2:$Y$22,8,0)</f>
        <v>5.86</v>
      </c>
      <c r="S41" s="13">
        <f>VLOOKUP($H41,'ค่ากลางกลุ่ม '!$C$2:$Y$22,14,0)</f>
        <v>11.96</v>
      </c>
      <c r="T41" s="10">
        <f>VLOOKUP($H41,'ค่ากลางกลุ่ม '!$C$2:$Y$22,9,0)</f>
        <v>4.21</v>
      </c>
      <c r="U41" s="13">
        <f>VLOOKUP($H41,'ค่ากลางกลุ่ม '!$C$2:$Y$22,15,0)</f>
        <v>10.48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0.91</v>
      </c>
      <c r="AB41" s="7">
        <v>-1.58</v>
      </c>
      <c r="AC41" s="9">
        <v>300.93</v>
      </c>
      <c r="AD41" s="9">
        <v>39.340000000000003</v>
      </c>
      <c r="AE41" s="9">
        <v>63.84</v>
      </c>
      <c r="AF41" s="9">
        <v>109.93</v>
      </c>
      <c r="AG41" s="9">
        <v>56.24</v>
      </c>
      <c r="AH41" s="10" t="str">
        <f t="shared" si="2"/>
        <v>0</v>
      </c>
      <c r="AI41" s="13" t="str">
        <f t="shared" si="2"/>
        <v>0</v>
      </c>
      <c r="AJ41" s="10" t="str">
        <f t="shared" si="3"/>
        <v>0</v>
      </c>
      <c r="AK41" s="13" t="str">
        <f t="shared" si="3"/>
        <v>0</v>
      </c>
      <c r="AL41" s="97">
        <f t="shared" si="4"/>
        <v>0</v>
      </c>
      <c r="AM41" s="20" t="str">
        <f t="shared" si="5"/>
        <v>1</v>
      </c>
      <c r="AN41" s="20" t="str">
        <f t="shared" si="6"/>
        <v>0</v>
      </c>
      <c r="AO41" s="20" t="str">
        <f t="shared" si="6"/>
        <v>0</v>
      </c>
      <c r="AP41" s="20" t="str">
        <f t="shared" si="6"/>
        <v>1</v>
      </c>
      <c r="AQ41" s="24">
        <f t="shared" si="7"/>
        <v>2</v>
      </c>
      <c r="AR41" s="26">
        <f t="shared" si="8"/>
        <v>2</v>
      </c>
      <c r="AS41" s="25" t="str">
        <f t="shared" si="9"/>
        <v>C-</v>
      </c>
      <c r="AT41" s="27" t="str">
        <f t="shared" si="9"/>
        <v>C-</v>
      </c>
      <c r="AU41" s="25" t="str">
        <f t="shared" si="10"/>
        <v>1 C-</v>
      </c>
      <c r="AV41" s="27" t="str">
        <f t="shared" si="10"/>
        <v>1 C-</v>
      </c>
      <c r="AW41" s="21" t="str">
        <f t="shared" si="11"/>
        <v>ไม่ผ่าน</v>
      </c>
      <c r="AX41" s="21" t="str">
        <f t="shared" si="12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1.18</v>
      </c>
      <c r="J42" s="19">
        <v>0.81</v>
      </c>
      <c r="K42" s="19">
        <v>0.37</v>
      </c>
      <c r="L42" s="19">
        <v>12073214.17</v>
      </c>
      <c r="M42" s="19">
        <v>5540576.2599999998</v>
      </c>
      <c r="N42" s="23">
        <v>3</v>
      </c>
      <c r="O42" s="18">
        <v>9288422.3100000005</v>
      </c>
      <c r="P42" s="19">
        <v>-42636335.409999996</v>
      </c>
      <c r="Q42" s="28">
        <v>6</v>
      </c>
      <c r="R42" s="10">
        <f>VLOOKUP($H42,'ค่ากลางกลุ่ม '!$C$2:$Y$22,8,0)</f>
        <v>3.67</v>
      </c>
      <c r="S42" s="13">
        <f>VLOOKUP($H42,'ค่ากลางกลุ่ม '!$C$2:$Y$22,14,0)</f>
        <v>12.96</v>
      </c>
      <c r="T42" s="10">
        <f>VLOOKUP($H42,'ค่ากลางกลุ่ม '!$C$2:$Y$22,9,0)</f>
        <v>1.58</v>
      </c>
      <c r="U42" s="13">
        <f>VLOOKUP($H42,'ค่ากลางกลุ่ม '!$C$2:$Y$22,15,0)</f>
        <v>10.95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6.11</v>
      </c>
      <c r="AB42" s="7">
        <v>4.2300000000000004</v>
      </c>
      <c r="AC42" s="9">
        <v>428.31</v>
      </c>
      <c r="AD42" s="9">
        <v>57.07</v>
      </c>
      <c r="AE42" s="9">
        <v>122.07</v>
      </c>
      <c r="AF42" s="9">
        <v>129.16999999999999</v>
      </c>
      <c r="AG42" s="9">
        <v>199.71</v>
      </c>
      <c r="AH42" s="10" t="str">
        <f t="shared" si="2"/>
        <v>1</v>
      </c>
      <c r="AI42" s="13" t="str">
        <f t="shared" si="2"/>
        <v>0</v>
      </c>
      <c r="AJ42" s="10" t="str">
        <f t="shared" si="3"/>
        <v>1</v>
      </c>
      <c r="AK42" s="13" t="str">
        <f t="shared" si="3"/>
        <v>0</v>
      </c>
      <c r="AL42" s="97">
        <f t="shared" si="4"/>
        <v>0</v>
      </c>
      <c r="AM42" s="20" t="str">
        <f t="shared" si="5"/>
        <v>1</v>
      </c>
      <c r="AN42" s="20" t="str">
        <f t="shared" si="6"/>
        <v>0</v>
      </c>
      <c r="AO42" s="20" t="str">
        <f t="shared" si="6"/>
        <v>0</v>
      </c>
      <c r="AP42" s="20" t="str">
        <f t="shared" si="6"/>
        <v>0</v>
      </c>
      <c r="AQ42" s="24">
        <f t="shared" si="7"/>
        <v>3</v>
      </c>
      <c r="AR42" s="26">
        <f t="shared" si="8"/>
        <v>1</v>
      </c>
      <c r="AS42" s="25" t="str">
        <f t="shared" si="9"/>
        <v>C</v>
      </c>
      <c r="AT42" s="27" t="str">
        <f t="shared" si="9"/>
        <v>D</v>
      </c>
      <c r="AU42" s="25" t="str">
        <f t="shared" si="10"/>
        <v>3 C</v>
      </c>
      <c r="AV42" s="27" t="str">
        <f t="shared" si="10"/>
        <v>3 D</v>
      </c>
      <c r="AW42" s="21" t="str">
        <f t="shared" si="11"/>
        <v>ไม่ผ่าน</v>
      </c>
      <c r="AX42" s="21" t="str">
        <f t="shared" si="12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0.94</v>
      </c>
      <c r="J43" s="19">
        <v>0.73</v>
      </c>
      <c r="K43" s="19">
        <v>0.28999999999999998</v>
      </c>
      <c r="L43" s="19">
        <v>-1439834.34</v>
      </c>
      <c r="M43" s="19">
        <v>1201998.6200000001</v>
      </c>
      <c r="N43" s="23">
        <v>6</v>
      </c>
      <c r="O43" s="18">
        <v>5939973.0700000003</v>
      </c>
      <c r="P43" s="19">
        <v>-17824661.289999999</v>
      </c>
      <c r="Q43" s="28">
        <v>9</v>
      </c>
      <c r="R43" s="10">
        <f>VLOOKUP($H43,'ค่ากลางกลุ่ม '!$C$2:$Y$22,8,0)</f>
        <v>11.94</v>
      </c>
      <c r="S43" s="13">
        <f>VLOOKUP($H43,'ค่ากลางกลุ่ม '!$C$2:$Y$22,14,0)</f>
        <v>10.68</v>
      </c>
      <c r="T43" s="10">
        <f>VLOOKUP($H43,'ค่ากลางกลุ่ม '!$C$2:$Y$22,9,0)</f>
        <v>6.49</v>
      </c>
      <c r="U43" s="13">
        <f>VLOOKUP($H43,'ค่ากลางกลุ่ม '!$C$2:$Y$22,15,0)</f>
        <v>7.88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4.47</v>
      </c>
      <c r="AB43" s="7">
        <v>1.46</v>
      </c>
      <c r="AC43" s="9">
        <v>187.5</v>
      </c>
      <c r="AD43" s="9">
        <v>42.92</v>
      </c>
      <c r="AE43" s="9">
        <v>63.3</v>
      </c>
      <c r="AF43" s="9">
        <v>178.26</v>
      </c>
      <c r="AG43" s="9">
        <v>49.52</v>
      </c>
      <c r="AH43" s="10" t="str">
        <f t="shared" si="2"/>
        <v>0</v>
      </c>
      <c r="AI43" s="13" t="str">
        <f t="shared" si="2"/>
        <v>0</v>
      </c>
      <c r="AJ43" s="10" t="str">
        <f t="shared" si="3"/>
        <v>0</v>
      </c>
      <c r="AK43" s="13" t="str">
        <f t="shared" si="3"/>
        <v>0</v>
      </c>
      <c r="AL43" s="97">
        <f t="shared" si="4"/>
        <v>0</v>
      </c>
      <c r="AM43" s="20" t="str">
        <f t="shared" si="5"/>
        <v>1</v>
      </c>
      <c r="AN43" s="20" t="str">
        <f t="shared" si="6"/>
        <v>0</v>
      </c>
      <c r="AO43" s="20" t="str">
        <f t="shared" si="6"/>
        <v>0</v>
      </c>
      <c r="AP43" s="20" t="str">
        <f t="shared" si="6"/>
        <v>1</v>
      </c>
      <c r="AQ43" s="24">
        <f t="shared" si="7"/>
        <v>2</v>
      </c>
      <c r="AR43" s="26">
        <f t="shared" si="8"/>
        <v>2</v>
      </c>
      <c r="AS43" s="25" t="str">
        <f t="shared" si="9"/>
        <v>C-</v>
      </c>
      <c r="AT43" s="27" t="str">
        <f t="shared" si="9"/>
        <v>C-</v>
      </c>
      <c r="AU43" s="25" t="str">
        <f t="shared" si="10"/>
        <v>6 C-</v>
      </c>
      <c r="AV43" s="27" t="str">
        <f t="shared" si="10"/>
        <v>6 C-</v>
      </c>
      <c r="AW43" s="21" t="str">
        <f t="shared" si="11"/>
        <v>ไม่ผ่าน</v>
      </c>
      <c r="AX43" s="21" t="str">
        <f t="shared" si="12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1.53</v>
      </c>
      <c r="J44" s="19">
        <v>1.18</v>
      </c>
      <c r="K44" s="19">
        <v>0.64</v>
      </c>
      <c r="L44" s="19">
        <v>6578018.5800000001</v>
      </c>
      <c r="M44" s="19">
        <v>5054795.3899999997</v>
      </c>
      <c r="N44" s="23">
        <v>1</v>
      </c>
      <c r="O44" s="18">
        <v>7467120.54</v>
      </c>
      <c r="P44" s="19">
        <v>-4670329.5999999996</v>
      </c>
      <c r="Q44" s="28">
        <v>6</v>
      </c>
      <c r="R44" s="10">
        <f>VLOOKUP($H44,'ค่ากลางกลุ่ม '!$C$2:$Y$22,8,0)</f>
        <v>3.67</v>
      </c>
      <c r="S44" s="13">
        <f>VLOOKUP($H44,'ค่ากลางกลุ่ม '!$C$2:$Y$22,14,0)</f>
        <v>12.96</v>
      </c>
      <c r="T44" s="10">
        <f>VLOOKUP($H44,'ค่ากลางกลุ่ม '!$C$2:$Y$22,9,0)</f>
        <v>1.58</v>
      </c>
      <c r="U44" s="13">
        <f>VLOOKUP($H44,'ค่ากลางกลุ่ม '!$C$2:$Y$22,15,0)</f>
        <v>10.95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8.92</v>
      </c>
      <c r="AB44" s="7">
        <v>8.85</v>
      </c>
      <c r="AC44" s="9">
        <v>204.81</v>
      </c>
      <c r="AD44" s="9">
        <v>26.46</v>
      </c>
      <c r="AE44" s="9">
        <v>78.430000000000007</v>
      </c>
      <c r="AF44" s="9">
        <v>199.17</v>
      </c>
      <c r="AG44" s="9">
        <v>74.3</v>
      </c>
      <c r="AH44" s="10" t="str">
        <f t="shared" si="2"/>
        <v>1</v>
      </c>
      <c r="AI44" s="13" t="str">
        <f t="shared" si="2"/>
        <v>0</v>
      </c>
      <c r="AJ44" s="10" t="str">
        <f t="shared" si="3"/>
        <v>1</v>
      </c>
      <c r="AK44" s="13" t="str">
        <f t="shared" si="3"/>
        <v>0</v>
      </c>
      <c r="AL44" s="97">
        <f t="shared" si="4"/>
        <v>0</v>
      </c>
      <c r="AM44" s="20" t="str">
        <f t="shared" si="5"/>
        <v>1</v>
      </c>
      <c r="AN44" s="20" t="str">
        <f t="shared" si="6"/>
        <v>0</v>
      </c>
      <c r="AO44" s="20" t="str">
        <f t="shared" si="6"/>
        <v>0</v>
      </c>
      <c r="AP44" s="20" t="str">
        <f t="shared" si="6"/>
        <v>0</v>
      </c>
      <c r="AQ44" s="24">
        <f t="shared" si="7"/>
        <v>3</v>
      </c>
      <c r="AR44" s="26">
        <f t="shared" si="8"/>
        <v>1</v>
      </c>
      <c r="AS44" s="25" t="str">
        <f t="shared" si="9"/>
        <v>C</v>
      </c>
      <c r="AT44" s="27" t="str">
        <f t="shared" si="9"/>
        <v>D</v>
      </c>
      <c r="AU44" s="25" t="str">
        <f t="shared" si="10"/>
        <v>1 C</v>
      </c>
      <c r="AV44" s="27" t="str">
        <f t="shared" si="10"/>
        <v>1 D</v>
      </c>
      <c r="AW44" s="21" t="str">
        <f t="shared" si="11"/>
        <v>ไม่ผ่าน</v>
      </c>
      <c r="AX44" s="21" t="str">
        <f t="shared" si="12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1.6</v>
      </c>
      <c r="J45" s="19">
        <v>1.47</v>
      </c>
      <c r="K45" s="19">
        <v>1.24</v>
      </c>
      <c r="L45" s="19">
        <v>5282583.34</v>
      </c>
      <c r="M45" s="19">
        <v>-956176</v>
      </c>
      <c r="N45" s="23">
        <v>1</v>
      </c>
      <c r="O45" s="18">
        <v>598174.43999999994</v>
      </c>
      <c r="P45" s="19">
        <v>2033451.03</v>
      </c>
      <c r="Q45" s="28">
        <v>2</v>
      </c>
      <c r="R45" s="10">
        <f>VLOOKUP($H45,'ค่ากลางกลุ่ม '!$C$2:$Y$22,8,0)</f>
        <v>11.71</v>
      </c>
      <c r="S45" s="13">
        <f>VLOOKUP($H45,'ค่ากลางกลุ่ม '!$C$2:$Y$22,14,0)</f>
        <v>15.13</v>
      </c>
      <c r="T45" s="10">
        <f>VLOOKUP($H45,'ค่ากลางกลุ่ม '!$C$2:$Y$22,9,0)</f>
        <v>7.08</v>
      </c>
      <c r="U45" s="13">
        <f>VLOOKUP($H45,'ค่ากลางกลุ่ม '!$C$2:$Y$22,15,0)</f>
        <v>8.02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1.57</v>
      </c>
      <c r="AB45" s="7">
        <v>-3.18</v>
      </c>
      <c r="AC45" s="9">
        <v>333.5</v>
      </c>
      <c r="AD45" s="9">
        <v>42.78</v>
      </c>
      <c r="AE45" s="9">
        <v>140.97999999999999</v>
      </c>
      <c r="AF45" s="9">
        <v>149.07</v>
      </c>
      <c r="AG45" s="9">
        <v>58.99</v>
      </c>
      <c r="AH45" s="10" t="str">
        <f t="shared" si="2"/>
        <v>0</v>
      </c>
      <c r="AI45" s="13" t="str">
        <f t="shared" si="2"/>
        <v>0</v>
      </c>
      <c r="AJ45" s="10" t="str">
        <f t="shared" si="3"/>
        <v>0</v>
      </c>
      <c r="AK45" s="13" t="str">
        <f t="shared" si="3"/>
        <v>0</v>
      </c>
      <c r="AL45" s="97">
        <f t="shared" si="4"/>
        <v>0</v>
      </c>
      <c r="AM45" s="20" t="str">
        <f t="shared" si="5"/>
        <v>1</v>
      </c>
      <c r="AN45" s="20" t="str">
        <f t="shared" si="6"/>
        <v>0</v>
      </c>
      <c r="AO45" s="20" t="str">
        <f t="shared" si="6"/>
        <v>0</v>
      </c>
      <c r="AP45" s="20" t="str">
        <f t="shared" si="6"/>
        <v>1</v>
      </c>
      <c r="AQ45" s="24">
        <f t="shared" si="7"/>
        <v>2</v>
      </c>
      <c r="AR45" s="26">
        <f t="shared" si="8"/>
        <v>2</v>
      </c>
      <c r="AS45" s="25" t="str">
        <f t="shared" si="9"/>
        <v>C-</v>
      </c>
      <c r="AT45" s="27" t="str">
        <f t="shared" si="9"/>
        <v>C-</v>
      </c>
      <c r="AU45" s="25" t="str">
        <f t="shared" si="10"/>
        <v>1 C-</v>
      </c>
      <c r="AV45" s="27" t="str">
        <f t="shared" si="10"/>
        <v>1 C-</v>
      </c>
      <c r="AW45" s="21" t="str">
        <f t="shared" si="11"/>
        <v>ไม่ผ่าน</v>
      </c>
      <c r="AX45" s="21" t="str">
        <f t="shared" si="12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1.79</v>
      </c>
      <c r="J46" s="19">
        <v>1.41</v>
      </c>
      <c r="K46" s="19">
        <v>0.6</v>
      </c>
      <c r="L46" s="19">
        <v>39754875.140000001</v>
      </c>
      <c r="M46" s="19">
        <v>25119600.920000002</v>
      </c>
      <c r="N46" s="23">
        <v>1</v>
      </c>
      <c r="O46" s="18">
        <v>25372497.329999998</v>
      </c>
      <c r="P46" s="19">
        <v>-20983936.82</v>
      </c>
      <c r="Q46" s="28">
        <v>14</v>
      </c>
      <c r="R46" s="10">
        <f>VLOOKUP($H46,'ค่ากลางกลุ่ม '!$C$2:$Y$22,8,0)</f>
        <v>5.3689999999999998</v>
      </c>
      <c r="S46" s="13">
        <f>VLOOKUP($H46,'ค่ากลางกลุ่ม '!$C$2:$Y$22,14,0)</f>
        <v>11.61</v>
      </c>
      <c r="T46" s="10">
        <f>VLOOKUP($H46,'ค่ากลางกลุ่ม '!$C$2:$Y$22,9,0)</f>
        <v>4.53</v>
      </c>
      <c r="U46" s="13">
        <f>VLOOKUP($H46,'ค่ากลางกลุ่ม '!$C$2:$Y$22,15,0)</f>
        <v>4.7300000000000004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8.06</v>
      </c>
      <c r="AB46" s="7">
        <v>7.14</v>
      </c>
      <c r="AC46" s="9">
        <v>94.99</v>
      </c>
      <c r="AD46" s="9">
        <v>34.96</v>
      </c>
      <c r="AE46" s="9">
        <v>69.48</v>
      </c>
      <c r="AF46" s="9">
        <v>206.34</v>
      </c>
      <c r="AG46" s="9">
        <v>69.69</v>
      </c>
      <c r="AH46" s="10" t="str">
        <f t="shared" si="2"/>
        <v>1</v>
      </c>
      <c r="AI46" s="13" t="str">
        <f t="shared" si="2"/>
        <v>0</v>
      </c>
      <c r="AJ46" s="10" t="str">
        <f t="shared" si="3"/>
        <v>1</v>
      </c>
      <c r="AK46" s="13" t="str">
        <f t="shared" si="3"/>
        <v>1</v>
      </c>
      <c r="AL46" s="97">
        <f t="shared" si="4"/>
        <v>1</v>
      </c>
      <c r="AM46" s="20" t="str">
        <f t="shared" si="5"/>
        <v>1</v>
      </c>
      <c r="AN46" s="20" t="str">
        <f t="shared" si="6"/>
        <v>0</v>
      </c>
      <c r="AO46" s="20" t="str">
        <f t="shared" si="6"/>
        <v>0</v>
      </c>
      <c r="AP46" s="20" t="str">
        <f t="shared" si="6"/>
        <v>0</v>
      </c>
      <c r="AQ46" s="24">
        <f t="shared" si="7"/>
        <v>4</v>
      </c>
      <c r="AR46" s="26">
        <f t="shared" si="8"/>
        <v>3</v>
      </c>
      <c r="AS46" s="25" t="str">
        <f t="shared" si="9"/>
        <v>B-</v>
      </c>
      <c r="AT46" s="27" t="str">
        <f t="shared" si="9"/>
        <v>C</v>
      </c>
      <c r="AU46" s="25" t="str">
        <f t="shared" si="10"/>
        <v>1 B-</v>
      </c>
      <c r="AV46" s="27" t="str">
        <f t="shared" si="10"/>
        <v>1 C</v>
      </c>
      <c r="AW46" s="21" t="str">
        <f t="shared" si="11"/>
        <v>ไม่ผ่าน</v>
      </c>
      <c r="AX46" s="21" t="str">
        <f t="shared" si="12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1.56</v>
      </c>
      <c r="J47" s="19">
        <v>1.56</v>
      </c>
      <c r="K47" s="19">
        <v>1.22</v>
      </c>
      <c r="L47" s="19">
        <v>11224863.640000001</v>
      </c>
      <c r="M47" s="19">
        <v>-1693099.14</v>
      </c>
      <c r="N47" s="23">
        <v>1</v>
      </c>
      <c r="O47" s="18">
        <v>2057607.86</v>
      </c>
      <c r="P47" s="19">
        <v>2762918.34</v>
      </c>
      <c r="Q47" s="28">
        <v>6</v>
      </c>
      <c r="R47" s="10">
        <f>VLOOKUP($H47,'ค่ากลางกลุ่ม '!$C$2:$Y$22,8,0)</f>
        <v>3.67</v>
      </c>
      <c r="S47" s="13">
        <f>VLOOKUP($H47,'ค่ากลางกลุ่ม '!$C$2:$Y$22,14,0)</f>
        <v>12.96</v>
      </c>
      <c r="T47" s="10">
        <f>VLOOKUP($H47,'ค่ากลางกลุ่ม '!$C$2:$Y$22,9,0)</f>
        <v>1.58</v>
      </c>
      <c r="U47" s="13">
        <f>VLOOKUP($H47,'ค่ากลางกลุ่ม '!$C$2:$Y$22,15,0)</f>
        <v>10.95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2.64</v>
      </c>
      <c r="AB47" s="7">
        <v>-3.05</v>
      </c>
      <c r="AC47" s="9">
        <v>123.74</v>
      </c>
      <c r="AD47" s="9">
        <v>45.43</v>
      </c>
      <c r="AE47" s="9">
        <v>68.849999999999994</v>
      </c>
      <c r="AF47" s="9">
        <v>157.11000000000001</v>
      </c>
      <c r="AG47" s="9">
        <v>83.12</v>
      </c>
      <c r="AH47" s="10" t="str">
        <f t="shared" si="2"/>
        <v>0</v>
      </c>
      <c r="AI47" s="13" t="str">
        <f t="shared" si="2"/>
        <v>0</v>
      </c>
      <c r="AJ47" s="10" t="str">
        <f t="shared" si="3"/>
        <v>0</v>
      </c>
      <c r="AK47" s="13" t="str">
        <f t="shared" si="3"/>
        <v>0</v>
      </c>
      <c r="AL47" s="97">
        <f t="shared" si="4"/>
        <v>0</v>
      </c>
      <c r="AM47" s="20" t="str">
        <f t="shared" si="5"/>
        <v>1</v>
      </c>
      <c r="AN47" s="20" t="str">
        <f t="shared" si="6"/>
        <v>0</v>
      </c>
      <c r="AO47" s="20" t="str">
        <f t="shared" si="6"/>
        <v>0</v>
      </c>
      <c r="AP47" s="20" t="str">
        <f t="shared" si="6"/>
        <v>0</v>
      </c>
      <c r="AQ47" s="24">
        <f t="shared" si="7"/>
        <v>1</v>
      </c>
      <c r="AR47" s="26">
        <f t="shared" si="8"/>
        <v>1</v>
      </c>
      <c r="AS47" s="25" t="str">
        <f t="shared" si="9"/>
        <v>D</v>
      </c>
      <c r="AT47" s="27" t="str">
        <f t="shared" si="9"/>
        <v>D</v>
      </c>
      <c r="AU47" s="25" t="str">
        <f t="shared" si="10"/>
        <v>1 D</v>
      </c>
      <c r="AV47" s="27" t="str">
        <f t="shared" si="10"/>
        <v>1 D</v>
      </c>
      <c r="AW47" s="21" t="str">
        <f t="shared" si="11"/>
        <v>ไม่ผ่าน</v>
      </c>
      <c r="AX47" s="21" t="str">
        <f t="shared" si="12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1.0900000000000001</v>
      </c>
      <c r="J48" s="19">
        <v>0.85</v>
      </c>
      <c r="K48" s="19">
        <v>0.42</v>
      </c>
      <c r="L48" s="19">
        <v>2693715.63</v>
      </c>
      <c r="M48" s="19">
        <v>1015167.2</v>
      </c>
      <c r="N48" s="23">
        <v>3</v>
      </c>
      <c r="O48" s="18">
        <v>8585475.9199999999</v>
      </c>
      <c r="P48" s="19">
        <v>-18461172.489999998</v>
      </c>
      <c r="Q48" s="28">
        <v>10</v>
      </c>
      <c r="R48" s="10">
        <f>VLOOKUP($H48,'ค่ากลางกลุ่ม '!$C$2:$Y$22,8,0)</f>
        <v>3.51</v>
      </c>
      <c r="S48" s="13">
        <f>VLOOKUP($H48,'ค่ากลางกลุ่ม '!$C$2:$Y$22,14,0)</f>
        <v>10.94</v>
      </c>
      <c r="T48" s="10">
        <f>VLOOKUP($H48,'ค่ากลางกลุ่ม '!$C$2:$Y$22,9,0)</f>
        <v>-0.18</v>
      </c>
      <c r="U48" s="13">
        <f>VLOOKUP($H48,'ค่ากลางกลุ่ม '!$C$2:$Y$22,15,0)</f>
        <v>9.09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5.95</v>
      </c>
      <c r="AB48" s="7">
        <v>1.01</v>
      </c>
      <c r="AC48" s="9">
        <v>279</v>
      </c>
      <c r="AD48" s="9">
        <v>53.51</v>
      </c>
      <c r="AE48" s="9">
        <v>68.290000000000006</v>
      </c>
      <c r="AF48" s="9">
        <v>79.63</v>
      </c>
      <c r="AG48" s="9">
        <v>68.94</v>
      </c>
      <c r="AH48" s="10" t="str">
        <f t="shared" si="2"/>
        <v>1</v>
      </c>
      <c r="AI48" s="13" t="str">
        <f t="shared" si="2"/>
        <v>0</v>
      </c>
      <c r="AJ48" s="10" t="str">
        <f t="shared" si="3"/>
        <v>1</v>
      </c>
      <c r="AK48" s="13" t="str">
        <f t="shared" si="3"/>
        <v>0</v>
      </c>
      <c r="AL48" s="97">
        <f t="shared" si="4"/>
        <v>0</v>
      </c>
      <c r="AM48" s="20" t="str">
        <f t="shared" si="5"/>
        <v>1</v>
      </c>
      <c r="AN48" s="20" t="str">
        <f t="shared" si="6"/>
        <v>0</v>
      </c>
      <c r="AO48" s="20" t="str">
        <f t="shared" si="6"/>
        <v>1</v>
      </c>
      <c r="AP48" s="20" t="str">
        <f t="shared" si="6"/>
        <v>0</v>
      </c>
      <c r="AQ48" s="24">
        <f t="shared" si="7"/>
        <v>4</v>
      </c>
      <c r="AR48" s="26">
        <f t="shared" si="8"/>
        <v>2</v>
      </c>
      <c r="AS48" s="25" t="str">
        <f t="shared" si="9"/>
        <v>B-</v>
      </c>
      <c r="AT48" s="27" t="str">
        <f t="shared" si="9"/>
        <v>C-</v>
      </c>
      <c r="AU48" s="25" t="str">
        <f t="shared" si="10"/>
        <v>3 B-</v>
      </c>
      <c r="AV48" s="27" t="str">
        <f t="shared" si="10"/>
        <v>3 C-</v>
      </c>
      <c r="AW48" s="21" t="str">
        <f t="shared" si="11"/>
        <v>ไม่ผ่าน</v>
      </c>
      <c r="AX48" s="21" t="str">
        <f t="shared" si="12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0.64</v>
      </c>
      <c r="J49" s="19">
        <v>0.36</v>
      </c>
      <c r="K49" s="19">
        <v>0.1</v>
      </c>
      <c r="L49" s="19">
        <v>-15012865.789999999</v>
      </c>
      <c r="M49" s="19">
        <v>4146224.29</v>
      </c>
      <c r="N49" s="23">
        <v>6</v>
      </c>
      <c r="O49" s="18">
        <v>10851183.34</v>
      </c>
      <c r="P49" s="19">
        <v>-37290465.670000002</v>
      </c>
      <c r="Q49" s="28">
        <v>10</v>
      </c>
      <c r="R49" s="10">
        <f>VLOOKUP($H49,'ค่ากลางกลุ่ม '!$C$2:$Y$22,8,0)</f>
        <v>3.51</v>
      </c>
      <c r="S49" s="13">
        <f>VLOOKUP($H49,'ค่ากลางกลุ่ม '!$C$2:$Y$22,14,0)</f>
        <v>10.94</v>
      </c>
      <c r="T49" s="10">
        <f>VLOOKUP($H49,'ค่ากลางกลุ่ม '!$C$2:$Y$22,9,0)</f>
        <v>-0.18</v>
      </c>
      <c r="U49" s="13">
        <f>VLOOKUP($H49,'ค่ากลางกลุ่ม '!$C$2:$Y$22,15,0)</f>
        <v>9.09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7.41</v>
      </c>
      <c r="AB49" s="7">
        <v>5.07</v>
      </c>
      <c r="AC49" s="9">
        <v>360.08</v>
      </c>
      <c r="AD49" s="9">
        <v>23.55</v>
      </c>
      <c r="AE49" s="9">
        <v>33.159999999999997</v>
      </c>
      <c r="AF49" s="9">
        <v>192.86</v>
      </c>
      <c r="AG49" s="9">
        <v>104.06</v>
      </c>
      <c r="AH49" s="10" t="str">
        <f t="shared" si="2"/>
        <v>1</v>
      </c>
      <c r="AI49" s="13" t="str">
        <f t="shared" si="2"/>
        <v>0</v>
      </c>
      <c r="AJ49" s="10" t="str">
        <f t="shared" si="3"/>
        <v>1</v>
      </c>
      <c r="AK49" s="13" t="str">
        <f t="shared" si="3"/>
        <v>0</v>
      </c>
      <c r="AL49" s="97">
        <f t="shared" si="4"/>
        <v>0</v>
      </c>
      <c r="AM49" s="20" t="str">
        <f t="shared" si="5"/>
        <v>1</v>
      </c>
      <c r="AN49" s="20" t="str">
        <f t="shared" si="6"/>
        <v>1</v>
      </c>
      <c r="AO49" s="20" t="str">
        <f t="shared" si="6"/>
        <v>0</v>
      </c>
      <c r="AP49" s="20" t="str">
        <f t="shared" si="6"/>
        <v>0</v>
      </c>
      <c r="AQ49" s="24">
        <f t="shared" si="7"/>
        <v>4</v>
      </c>
      <c r="AR49" s="26">
        <f t="shared" si="8"/>
        <v>2</v>
      </c>
      <c r="AS49" s="25" t="str">
        <f t="shared" si="9"/>
        <v>B-</v>
      </c>
      <c r="AT49" s="27" t="str">
        <f t="shared" si="9"/>
        <v>C-</v>
      </c>
      <c r="AU49" s="25" t="str">
        <f t="shared" si="10"/>
        <v>6 B-</v>
      </c>
      <c r="AV49" s="27" t="str">
        <f t="shared" si="10"/>
        <v>6 C-</v>
      </c>
      <c r="AW49" s="21" t="str">
        <f t="shared" si="11"/>
        <v>ไม่ผ่าน</v>
      </c>
      <c r="AX49" s="21" t="str">
        <f t="shared" si="12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2.15</v>
      </c>
      <c r="J50" s="19">
        <v>1.87</v>
      </c>
      <c r="K50" s="19">
        <v>1.55</v>
      </c>
      <c r="L50" s="19">
        <v>13421569.369999999</v>
      </c>
      <c r="M50" s="19">
        <v>1739994.06</v>
      </c>
      <c r="N50" s="23">
        <v>0</v>
      </c>
      <c r="O50" s="18">
        <v>3762248.55</v>
      </c>
      <c r="P50" s="19">
        <v>6128473.1200000001</v>
      </c>
      <c r="Q50" s="28">
        <v>5</v>
      </c>
      <c r="R50" s="10">
        <f>VLOOKUP($H50,'ค่ากลางกลุ่ม '!$C$2:$Y$22,8,0)</f>
        <v>5.86</v>
      </c>
      <c r="S50" s="13">
        <f>VLOOKUP($H50,'ค่ากลางกลุ่ม '!$C$2:$Y$22,14,0)</f>
        <v>11.96</v>
      </c>
      <c r="T50" s="10">
        <f>VLOOKUP($H50,'ค่ากลางกลุ่ม '!$C$2:$Y$22,9,0)</f>
        <v>4.21</v>
      </c>
      <c r="U50" s="13">
        <f>VLOOKUP($H50,'ค่ากลางกลุ่ม '!$C$2:$Y$22,15,0)</f>
        <v>10.48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5.37</v>
      </c>
      <c r="AB50" s="7">
        <v>4.34</v>
      </c>
      <c r="AC50" s="9">
        <v>142.72</v>
      </c>
      <c r="AD50" s="9">
        <v>31.77</v>
      </c>
      <c r="AE50" s="9">
        <v>61.3</v>
      </c>
      <c r="AF50" s="9">
        <v>369.43</v>
      </c>
      <c r="AG50" s="9">
        <v>78.569999999999993</v>
      </c>
      <c r="AH50" s="10" t="str">
        <f t="shared" si="2"/>
        <v>0</v>
      </c>
      <c r="AI50" s="13" t="str">
        <f t="shared" si="2"/>
        <v>0</v>
      </c>
      <c r="AJ50" s="10" t="str">
        <f t="shared" si="3"/>
        <v>1</v>
      </c>
      <c r="AK50" s="13" t="str">
        <f t="shared" si="3"/>
        <v>0</v>
      </c>
      <c r="AL50" s="97">
        <f t="shared" si="4"/>
        <v>0</v>
      </c>
      <c r="AM50" s="20" t="str">
        <f t="shared" si="5"/>
        <v>1</v>
      </c>
      <c r="AN50" s="20" t="str">
        <f t="shared" si="6"/>
        <v>0</v>
      </c>
      <c r="AO50" s="20" t="str">
        <f t="shared" si="6"/>
        <v>0</v>
      </c>
      <c r="AP50" s="20" t="str">
        <f t="shared" si="6"/>
        <v>0</v>
      </c>
      <c r="AQ50" s="24">
        <f t="shared" si="7"/>
        <v>2</v>
      </c>
      <c r="AR50" s="26">
        <f t="shared" si="8"/>
        <v>1</v>
      </c>
      <c r="AS50" s="25" t="str">
        <f t="shared" si="9"/>
        <v>C-</v>
      </c>
      <c r="AT50" s="27" t="str">
        <f t="shared" si="9"/>
        <v>D</v>
      </c>
      <c r="AU50" s="25" t="str">
        <f t="shared" si="10"/>
        <v>0 C-</v>
      </c>
      <c r="AV50" s="27" t="str">
        <f t="shared" si="10"/>
        <v>0 D</v>
      </c>
      <c r="AW50" s="21" t="str">
        <f t="shared" si="11"/>
        <v>ไม่ผ่าน</v>
      </c>
      <c r="AX50" s="21" t="str">
        <f t="shared" si="12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1.19</v>
      </c>
      <c r="J51" s="19">
        <v>1.02</v>
      </c>
      <c r="K51" s="19">
        <v>0.72</v>
      </c>
      <c r="L51" s="19">
        <v>2517155.1800000002</v>
      </c>
      <c r="M51" s="19">
        <v>-1740339.94</v>
      </c>
      <c r="N51" s="23">
        <v>3</v>
      </c>
      <c r="O51" s="18">
        <v>-927972.66</v>
      </c>
      <c r="P51" s="19">
        <v>-3850729.82</v>
      </c>
      <c r="Q51" s="28">
        <v>5</v>
      </c>
      <c r="R51" s="10">
        <f>VLOOKUP($H51,'ค่ากลางกลุ่ม '!$C$2:$Y$22,8,0)</f>
        <v>5.86</v>
      </c>
      <c r="S51" s="13">
        <f>VLOOKUP($H51,'ค่ากลางกลุ่ม '!$C$2:$Y$22,14,0)</f>
        <v>11.96</v>
      </c>
      <c r="T51" s="10">
        <f>VLOOKUP($H51,'ค่ากลางกลุ่ม '!$C$2:$Y$22,9,0)</f>
        <v>4.21</v>
      </c>
      <c r="U51" s="13">
        <f>VLOOKUP($H51,'ค่ากลางกลุ่ม '!$C$2:$Y$22,15,0)</f>
        <v>10.48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-1.9</v>
      </c>
      <c r="AB51" s="7">
        <v>-3.91</v>
      </c>
      <c r="AC51" s="9">
        <v>246.96</v>
      </c>
      <c r="AD51" s="9">
        <v>52.79</v>
      </c>
      <c r="AE51" s="9">
        <v>157.02000000000001</v>
      </c>
      <c r="AF51" s="9">
        <v>168.14</v>
      </c>
      <c r="AG51" s="9">
        <v>52.3</v>
      </c>
      <c r="AH51" s="10" t="str">
        <f t="shared" si="2"/>
        <v>0</v>
      </c>
      <c r="AI51" s="13" t="str">
        <f t="shared" si="2"/>
        <v>0</v>
      </c>
      <c r="AJ51" s="10" t="str">
        <f t="shared" si="3"/>
        <v>0</v>
      </c>
      <c r="AK51" s="13" t="str">
        <f t="shared" si="3"/>
        <v>0</v>
      </c>
      <c r="AL51" s="97">
        <f t="shared" si="4"/>
        <v>0</v>
      </c>
      <c r="AM51" s="20" t="str">
        <f t="shared" si="5"/>
        <v>1</v>
      </c>
      <c r="AN51" s="20" t="str">
        <f t="shared" si="6"/>
        <v>0</v>
      </c>
      <c r="AO51" s="20" t="str">
        <f t="shared" si="6"/>
        <v>0</v>
      </c>
      <c r="AP51" s="20" t="str">
        <f t="shared" si="6"/>
        <v>1</v>
      </c>
      <c r="AQ51" s="24">
        <f t="shared" si="7"/>
        <v>2</v>
      </c>
      <c r="AR51" s="26">
        <f t="shared" si="8"/>
        <v>2</v>
      </c>
      <c r="AS51" s="25" t="str">
        <f t="shared" si="9"/>
        <v>C-</v>
      </c>
      <c r="AT51" s="27" t="str">
        <f t="shared" si="9"/>
        <v>C-</v>
      </c>
      <c r="AU51" s="25" t="str">
        <f t="shared" si="10"/>
        <v>3 C-</v>
      </c>
      <c r="AV51" s="27" t="str">
        <f t="shared" si="10"/>
        <v>3 C-</v>
      </c>
      <c r="AW51" s="21" t="str">
        <f t="shared" si="11"/>
        <v>ไม่ผ่าน</v>
      </c>
      <c r="AX51" s="21" t="str">
        <f t="shared" si="12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0.97</v>
      </c>
      <c r="J52" s="19">
        <v>0.8</v>
      </c>
      <c r="K52" s="19">
        <v>0.48</v>
      </c>
      <c r="L52" s="19">
        <v>-470907.07</v>
      </c>
      <c r="M52" s="19">
        <v>117942.75</v>
      </c>
      <c r="N52" s="23">
        <v>6</v>
      </c>
      <c r="O52" s="18">
        <v>4353222.1500000004</v>
      </c>
      <c r="P52" s="19">
        <v>-9710655.1199999992</v>
      </c>
      <c r="Q52" s="28">
        <v>5</v>
      </c>
      <c r="R52" s="10">
        <f>VLOOKUP($H52,'ค่ากลางกลุ่ม '!$C$2:$Y$22,8,0)</f>
        <v>5.86</v>
      </c>
      <c r="S52" s="13">
        <f>VLOOKUP($H52,'ค่ากลางกลุ่ม '!$C$2:$Y$22,14,0)</f>
        <v>11.96</v>
      </c>
      <c r="T52" s="10">
        <f>VLOOKUP($H52,'ค่ากลางกลุ่ม '!$C$2:$Y$22,9,0)</f>
        <v>4.21</v>
      </c>
      <c r="U52" s="13">
        <f>VLOOKUP($H52,'ค่ากลางกลุ่ม '!$C$2:$Y$22,15,0)</f>
        <v>10.48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5.47</v>
      </c>
      <c r="AB52" s="7">
        <v>0.14000000000000001</v>
      </c>
      <c r="AC52" s="9">
        <v>331.74</v>
      </c>
      <c r="AD52" s="9">
        <v>44.47</v>
      </c>
      <c r="AE52" s="9">
        <v>77.27</v>
      </c>
      <c r="AF52" s="9">
        <v>231.52</v>
      </c>
      <c r="AG52" s="9">
        <v>67.98</v>
      </c>
      <c r="AH52" s="10" t="str">
        <f t="shared" si="2"/>
        <v>0</v>
      </c>
      <c r="AI52" s="13" t="str">
        <f t="shared" si="2"/>
        <v>0</v>
      </c>
      <c r="AJ52" s="10" t="str">
        <f t="shared" si="3"/>
        <v>0</v>
      </c>
      <c r="AK52" s="13" t="str">
        <f t="shared" si="3"/>
        <v>0</v>
      </c>
      <c r="AL52" s="97">
        <f t="shared" si="4"/>
        <v>0</v>
      </c>
      <c r="AM52" s="20" t="str">
        <f t="shared" si="5"/>
        <v>1</v>
      </c>
      <c r="AN52" s="20" t="str">
        <f t="shared" si="6"/>
        <v>0</v>
      </c>
      <c r="AO52" s="20" t="str">
        <f t="shared" si="6"/>
        <v>0</v>
      </c>
      <c r="AP52" s="20" t="str">
        <f t="shared" si="6"/>
        <v>0</v>
      </c>
      <c r="AQ52" s="24">
        <f t="shared" si="7"/>
        <v>1</v>
      </c>
      <c r="AR52" s="26">
        <f t="shared" si="8"/>
        <v>1</v>
      </c>
      <c r="AS52" s="25" t="str">
        <f t="shared" si="9"/>
        <v>D</v>
      </c>
      <c r="AT52" s="27" t="str">
        <f t="shared" si="9"/>
        <v>D</v>
      </c>
      <c r="AU52" s="25" t="str">
        <f t="shared" si="10"/>
        <v>6 D</v>
      </c>
      <c r="AV52" s="27" t="str">
        <f t="shared" si="10"/>
        <v>6 D</v>
      </c>
      <c r="AW52" s="21" t="str">
        <f t="shared" si="11"/>
        <v>ไม่ผ่าน</v>
      </c>
      <c r="AX52" s="21" t="str">
        <f t="shared" si="12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1.4</v>
      </c>
      <c r="J53" s="19">
        <v>1.17</v>
      </c>
      <c r="K53" s="19">
        <v>0.96</v>
      </c>
      <c r="L53" s="19">
        <v>10017733.1</v>
      </c>
      <c r="M53" s="19">
        <v>2927404.09</v>
      </c>
      <c r="N53" s="23">
        <v>1</v>
      </c>
      <c r="O53" s="18">
        <v>6599087.25</v>
      </c>
      <c r="P53" s="19">
        <v>-1170264.93</v>
      </c>
      <c r="Q53" s="28">
        <v>6</v>
      </c>
      <c r="R53" s="10">
        <f>VLOOKUP($H53,'ค่ากลางกลุ่ม '!$C$2:$Y$22,8,0)</f>
        <v>3.67</v>
      </c>
      <c r="S53" s="13">
        <f>VLOOKUP($H53,'ค่ากลางกลุ่ม '!$C$2:$Y$22,14,0)</f>
        <v>12.96</v>
      </c>
      <c r="T53" s="10">
        <f>VLOOKUP($H53,'ค่ากลางกลุ่ม '!$C$2:$Y$22,9,0)</f>
        <v>1.58</v>
      </c>
      <c r="U53" s="13">
        <f>VLOOKUP($H53,'ค่ากลางกลุ่ม '!$C$2:$Y$22,15,0)</f>
        <v>10.95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9.14</v>
      </c>
      <c r="AB53" s="7">
        <v>5.6</v>
      </c>
      <c r="AC53" s="9">
        <v>377.92</v>
      </c>
      <c r="AD53" s="9">
        <v>41.21</v>
      </c>
      <c r="AE53" s="9">
        <v>45.15</v>
      </c>
      <c r="AF53" s="9">
        <v>339.91</v>
      </c>
      <c r="AG53" s="9">
        <v>104.79</v>
      </c>
      <c r="AH53" s="10" t="str">
        <f t="shared" si="2"/>
        <v>1</v>
      </c>
      <c r="AI53" s="13" t="str">
        <f t="shared" si="2"/>
        <v>0</v>
      </c>
      <c r="AJ53" s="10" t="str">
        <f t="shared" si="3"/>
        <v>1</v>
      </c>
      <c r="AK53" s="13" t="str">
        <f t="shared" si="3"/>
        <v>0</v>
      </c>
      <c r="AL53" s="97">
        <f t="shared" si="4"/>
        <v>0</v>
      </c>
      <c r="AM53" s="20" t="str">
        <f t="shared" si="5"/>
        <v>1</v>
      </c>
      <c r="AN53" s="20" t="str">
        <f t="shared" si="6"/>
        <v>1</v>
      </c>
      <c r="AO53" s="20" t="str">
        <f t="shared" si="6"/>
        <v>0</v>
      </c>
      <c r="AP53" s="20" t="str">
        <f t="shared" si="6"/>
        <v>0</v>
      </c>
      <c r="AQ53" s="24">
        <f t="shared" si="7"/>
        <v>4</v>
      </c>
      <c r="AR53" s="26">
        <f t="shared" si="8"/>
        <v>2</v>
      </c>
      <c r="AS53" s="25" t="str">
        <f t="shared" si="9"/>
        <v>B-</v>
      </c>
      <c r="AT53" s="27" t="str">
        <f t="shared" si="9"/>
        <v>C-</v>
      </c>
      <c r="AU53" s="25" t="str">
        <f t="shared" si="10"/>
        <v>1 B-</v>
      </c>
      <c r="AV53" s="27" t="str">
        <f t="shared" si="10"/>
        <v>1 C-</v>
      </c>
      <c r="AW53" s="21" t="str">
        <f t="shared" si="11"/>
        <v>ไม่ผ่าน</v>
      </c>
      <c r="AX53" s="21" t="str">
        <f t="shared" si="12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4.3099999999999996</v>
      </c>
      <c r="J54" s="19">
        <v>3.71</v>
      </c>
      <c r="K54" s="19">
        <v>2.93</v>
      </c>
      <c r="L54" s="19">
        <v>17168334.510000002</v>
      </c>
      <c r="M54" s="19">
        <v>3791105.48</v>
      </c>
      <c r="N54" s="23">
        <v>0</v>
      </c>
      <c r="O54" s="18">
        <v>8536835.4299999997</v>
      </c>
      <c r="P54" s="19">
        <v>10034048.300000001</v>
      </c>
      <c r="Q54" s="28">
        <v>5</v>
      </c>
      <c r="R54" s="10">
        <f>VLOOKUP($H54,'ค่ากลางกลุ่ม '!$C$2:$Y$22,8,0)</f>
        <v>5.86</v>
      </c>
      <c r="S54" s="13">
        <f>VLOOKUP($H54,'ค่ากลางกลุ่ม '!$C$2:$Y$22,14,0)</f>
        <v>11.96</v>
      </c>
      <c r="T54" s="10">
        <f>VLOOKUP($H54,'ค่ากลางกลุ่ม '!$C$2:$Y$22,9,0)</f>
        <v>4.21</v>
      </c>
      <c r="U54" s="13">
        <f>VLOOKUP($H54,'ค่ากลางกลุ่ม '!$C$2:$Y$22,15,0)</f>
        <v>10.48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13.44</v>
      </c>
      <c r="AB54" s="7">
        <v>6.77</v>
      </c>
      <c r="AC54" s="9">
        <v>89.87</v>
      </c>
      <c r="AD54" s="9">
        <v>37.04</v>
      </c>
      <c r="AE54" s="9">
        <v>54.84</v>
      </c>
      <c r="AF54" s="9">
        <v>193.54</v>
      </c>
      <c r="AG54" s="9">
        <v>96.87</v>
      </c>
      <c r="AH54" s="10" t="str">
        <f t="shared" si="2"/>
        <v>1</v>
      </c>
      <c r="AI54" s="13" t="str">
        <f t="shared" si="2"/>
        <v>1</v>
      </c>
      <c r="AJ54" s="10" t="str">
        <f t="shared" si="3"/>
        <v>1</v>
      </c>
      <c r="AK54" s="13" t="str">
        <f t="shared" si="3"/>
        <v>0</v>
      </c>
      <c r="AL54" s="97">
        <f t="shared" si="4"/>
        <v>1</v>
      </c>
      <c r="AM54" s="20" t="str">
        <f t="shared" si="5"/>
        <v>1</v>
      </c>
      <c r="AN54" s="20" t="str">
        <f t="shared" si="6"/>
        <v>1</v>
      </c>
      <c r="AO54" s="20" t="str">
        <f t="shared" si="6"/>
        <v>0</v>
      </c>
      <c r="AP54" s="20" t="str">
        <f t="shared" si="6"/>
        <v>0</v>
      </c>
      <c r="AQ54" s="24">
        <f t="shared" si="7"/>
        <v>5</v>
      </c>
      <c r="AR54" s="26">
        <f t="shared" si="8"/>
        <v>4</v>
      </c>
      <c r="AS54" s="25" t="str">
        <f t="shared" si="9"/>
        <v>B</v>
      </c>
      <c r="AT54" s="27" t="str">
        <f t="shared" si="9"/>
        <v>B-</v>
      </c>
      <c r="AU54" s="25" t="str">
        <f t="shared" si="10"/>
        <v>0 B</v>
      </c>
      <c r="AV54" s="27" t="str">
        <f t="shared" si="10"/>
        <v>0 B-</v>
      </c>
      <c r="AW54" s="21" t="str">
        <f t="shared" si="11"/>
        <v>ผ่าน</v>
      </c>
      <c r="AX54" s="21" t="str">
        <f t="shared" si="12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1.57</v>
      </c>
      <c r="J55" s="19">
        <v>1.18</v>
      </c>
      <c r="K55" s="19">
        <v>0.67</v>
      </c>
      <c r="L55" s="19">
        <v>56114716.369999997</v>
      </c>
      <c r="M55" s="19">
        <v>-48731669.93</v>
      </c>
      <c r="N55" s="23">
        <v>2</v>
      </c>
      <c r="O55" s="18">
        <v>-7908823.0700000003</v>
      </c>
      <c r="P55" s="19">
        <v>-32148695.149999999</v>
      </c>
      <c r="Q55" s="28">
        <v>15</v>
      </c>
      <c r="R55" s="10">
        <f>VLOOKUP($H55,'ค่ากลางกลุ่ม '!$C$2:$Y$22,8,0)</f>
        <v>2.95</v>
      </c>
      <c r="S55" s="13">
        <f>VLOOKUP($H55,'ค่ากลางกลุ่ม '!$C$2:$Y$22,14,0)</f>
        <v>9.7899999999999991</v>
      </c>
      <c r="T55" s="10">
        <f>VLOOKUP($H55,'ค่ากลางกลุ่ม '!$C$2:$Y$22,9,0)</f>
        <v>0.5</v>
      </c>
      <c r="U55" s="13">
        <f>VLOOKUP($H55,'ค่ากลางกลุ่ม '!$C$2:$Y$22,15,0)</f>
        <v>4.32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-1.9</v>
      </c>
      <c r="AB55" s="7">
        <v>-9.2799999999999994</v>
      </c>
      <c r="AC55" s="9">
        <v>141.63999999999999</v>
      </c>
      <c r="AD55" s="9">
        <v>61.15</v>
      </c>
      <c r="AE55" s="9">
        <v>49.88</v>
      </c>
      <c r="AF55" s="9">
        <v>-1392.43</v>
      </c>
      <c r="AG55" s="9">
        <v>81.83</v>
      </c>
      <c r="AH55" s="10" t="str">
        <f t="shared" si="2"/>
        <v>0</v>
      </c>
      <c r="AI55" s="13" t="str">
        <f t="shared" si="2"/>
        <v>0</v>
      </c>
      <c r="AJ55" s="10" t="str">
        <f t="shared" si="3"/>
        <v>0</v>
      </c>
      <c r="AK55" s="13" t="str">
        <f t="shared" si="3"/>
        <v>0</v>
      </c>
      <c r="AL55" s="97">
        <f t="shared" si="4"/>
        <v>1</v>
      </c>
      <c r="AM55" s="20" t="str">
        <f t="shared" si="5"/>
        <v>0</v>
      </c>
      <c r="AN55" s="20" t="str">
        <f t="shared" si="6"/>
        <v>1</v>
      </c>
      <c r="AO55" s="20" t="str">
        <f t="shared" si="6"/>
        <v>1</v>
      </c>
      <c r="AP55" s="20" t="str">
        <f t="shared" si="6"/>
        <v>0</v>
      </c>
      <c r="AQ55" s="24">
        <f t="shared" si="7"/>
        <v>3</v>
      </c>
      <c r="AR55" s="26">
        <f t="shared" si="8"/>
        <v>3</v>
      </c>
      <c r="AS55" s="25" t="str">
        <f t="shared" si="9"/>
        <v>C</v>
      </c>
      <c r="AT55" s="27" t="str">
        <f t="shared" si="9"/>
        <v>C</v>
      </c>
      <c r="AU55" s="25" t="str">
        <f t="shared" si="10"/>
        <v>2 C</v>
      </c>
      <c r="AV55" s="27" t="str">
        <f t="shared" si="10"/>
        <v>2 C</v>
      </c>
      <c r="AW55" s="21" t="str">
        <f t="shared" si="11"/>
        <v>ไม่ผ่าน</v>
      </c>
      <c r="AX55" s="21" t="str">
        <f t="shared" si="12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1.28</v>
      </c>
      <c r="J56" s="19">
        <v>1.07</v>
      </c>
      <c r="K56" s="19">
        <v>0.75</v>
      </c>
      <c r="L56" s="19">
        <v>5104641.75</v>
      </c>
      <c r="M56" s="19">
        <v>6061961.9199999999</v>
      </c>
      <c r="N56" s="23">
        <v>2</v>
      </c>
      <c r="O56" s="18">
        <v>14597833.42</v>
      </c>
      <c r="P56" s="19">
        <v>-4638998.38</v>
      </c>
      <c r="Q56" s="28">
        <v>5</v>
      </c>
      <c r="R56" s="10">
        <f>VLOOKUP($H56,'ค่ากลางกลุ่ม '!$C$2:$Y$22,8,0)</f>
        <v>5.86</v>
      </c>
      <c r="S56" s="13">
        <f>VLOOKUP($H56,'ค่ากลางกลุ่ม '!$C$2:$Y$22,14,0)</f>
        <v>11.96</v>
      </c>
      <c r="T56" s="10">
        <f>VLOOKUP($H56,'ค่ากลางกลุ่ม '!$C$2:$Y$22,9,0)</f>
        <v>4.21</v>
      </c>
      <c r="U56" s="13">
        <f>VLOOKUP($H56,'ค่ากลางกลุ่ม '!$C$2:$Y$22,15,0)</f>
        <v>10.48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21.24</v>
      </c>
      <c r="AB56" s="7">
        <v>4.5599999999999996</v>
      </c>
      <c r="AC56" s="9">
        <v>376.27</v>
      </c>
      <c r="AD56" s="9">
        <v>35.32</v>
      </c>
      <c r="AE56" s="9">
        <v>140.96</v>
      </c>
      <c r="AF56" s="9">
        <v>157.33000000000001</v>
      </c>
      <c r="AG56" s="9">
        <v>105.29</v>
      </c>
      <c r="AH56" s="10" t="str">
        <f t="shared" si="2"/>
        <v>1</v>
      </c>
      <c r="AI56" s="13" t="str">
        <f t="shared" si="2"/>
        <v>1</v>
      </c>
      <c r="AJ56" s="10" t="str">
        <f t="shared" si="3"/>
        <v>1</v>
      </c>
      <c r="AK56" s="13" t="str">
        <f t="shared" si="3"/>
        <v>0</v>
      </c>
      <c r="AL56" s="97">
        <f t="shared" si="4"/>
        <v>0</v>
      </c>
      <c r="AM56" s="20" t="str">
        <f t="shared" si="5"/>
        <v>1</v>
      </c>
      <c r="AN56" s="20" t="str">
        <f t="shared" si="6"/>
        <v>0</v>
      </c>
      <c r="AO56" s="20" t="str">
        <f t="shared" si="6"/>
        <v>0</v>
      </c>
      <c r="AP56" s="20" t="str">
        <f t="shared" si="6"/>
        <v>0</v>
      </c>
      <c r="AQ56" s="24">
        <f t="shared" si="7"/>
        <v>3</v>
      </c>
      <c r="AR56" s="26">
        <f t="shared" si="8"/>
        <v>2</v>
      </c>
      <c r="AS56" s="25" t="str">
        <f t="shared" si="9"/>
        <v>C</v>
      </c>
      <c r="AT56" s="27" t="str">
        <f t="shared" si="9"/>
        <v>C-</v>
      </c>
      <c r="AU56" s="25" t="str">
        <f t="shared" si="10"/>
        <v>2 C</v>
      </c>
      <c r="AV56" s="27" t="str">
        <f t="shared" si="10"/>
        <v>2 C-</v>
      </c>
      <c r="AW56" s="21" t="str">
        <f t="shared" si="11"/>
        <v>ไม่ผ่าน</v>
      </c>
      <c r="AX56" s="21" t="str">
        <f t="shared" si="12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3.44</v>
      </c>
      <c r="J57" s="19">
        <v>3.04</v>
      </c>
      <c r="K57" s="19">
        <v>2.2999999999999998</v>
      </c>
      <c r="L57" s="19">
        <v>358431852.60000002</v>
      </c>
      <c r="M57" s="19">
        <v>224841431.81</v>
      </c>
      <c r="N57" s="23">
        <v>0</v>
      </c>
      <c r="O57" s="18">
        <v>72714452.780000001</v>
      </c>
      <c r="P57" s="19">
        <v>190999532.22</v>
      </c>
      <c r="Q57" s="28">
        <v>17</v>
      </c>
      <c r="R57" s="10">
        <f>VLOOKUP($H57,'ค่ากลางกลุ่ม '!$C$2:$Y$22,8,0)</f>
        <v>3.96</v>
      </c>
      <c r="S57" s="13">
        <f>VLOOKUP($H57,'ค่ากลางกลุ่ม '!$C$2:$Y$22,14,0)</f>
        <v>7.97</v>
      </c>
      <c r="T57" s="10">
        <f>VLOOKUP($H57,'ค่ากลางกลุ่ม '!$C$2:$Y$22,9,0)</f>
        <v>2.5099999999999998</v>
      </c>
      <c r="U57" s="13">
        <f>VLOOKUP($H57,'ค่ากลางกลุ่ม '!$C$2:$Y$22,15,0)</f>
        <v>3.42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8.9499999999999993</v>
      </c>
      <c r="AB57" s="7">
        <v>18.12</v>
      </c>
      <c r="AC57" s="9">
        <v>96.19</v>
      </c>
      <c r="AD57" s="9">
        <v>74.55</v>
      </c>
      <c r="AE57" s="9">
        <v>55.76</v>
      </c>
      <c r="AF57" s="9">
        <v>139.72999999999999</v>
      </c>
      <c r="AG57" s="9">
        <v>58.2</v>
      </c>
      <c r="AH57" s="10" t="str">
        <f t="shared" si="2"/>
        <v>1</v>
      </c>
      <c r="AI57" s="13" t="str">
        <f t="shared" si="2"/>
        <v>1</v>
      </c>
      <c r="AJ57" s="10" t="str">
        <f t="shared" si="3"/>
        <v>1</v>
      </c>
      <c r="AK57" s="13" t="str">
        <f t="shared" si="3"/>
        <v>1</v>
      </c>
      <c r="AL57" s="97">
        <f t="shared" si="4"/>
        <v>0</v>
      </c>
      <c r="AM57" s="20" t="str">
        <f t="shared" si="5"/>
        <v>0</v>
      </c>
      <c r="AN57" s="20" t="str">
        <f t="shared" si="6"/>
        <v>1</v>
      </c>
      <c r="AO57" s="20" t="str">
        <f t="shared" si="6"/>
        <v>0</v>
      </c>
      <c r="AP57" s="20" t="str">
        <f t="shared" si="6"/>
        <v>1</v>
      </c>
      <c r="AQ57" s="24">
        <f t="shared" si="7"/>
        <v>4</v>
      </c>
      <c r="AR57" s="26">
        <f t="shared" si="8"/>
        <v>4</v>
      </c>
      <c r="AS57" s="25" t="str">
        <f t="shared" si="9"/>
        <v>B-</v>
      </c>
      <c r="AT57" s="27" t="str">
        <f t="shared" si="9"/>
        <v>B-</v>
      </c>
      <c r="AU57" s="25" t="str">
        <f t="shared" si="10"/>
        <v>0 B-</v>
      </c>
      <c r="AV57" s="27" t="str">
        <f t="shared" si="10"/>
        <v>0 B-</v>
      </c>
      <c r="AW57" s="21" t="str">
        <f t="shared" si="11"/>
        <v>ไม่ผ่าน</v>
      </c>
      <c r="AX57" s="21" t="str">
        <f t="shared" si="12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1.39</v>
      </c>
      <c r="J58" s="19">
        <v>1.22</v>
      </c>
      <c r="K58" s="19">
        <v>0.7</v>
      </c>
      <c r="L58" s="19">
        <v>20720923.34</v>
      </c>
      <c r="M58" s="19">
        <v>8346091.4800000004</v>
      </c>
      <c r="N58" s="23">
        <v>2</v>
      </c>
      <c r="O58" s="18">
        <v>17403004.079999998</v>
      </c>
      <c r="P58" s="19">
        <v>-15782664.42</v>
      </c>
      <c r="Q58" s="28">
        <v>10</v>
      </c>
      <c r="R58" s="10">
        <f>VLOOKUP($H58,'ค่ากลางกลุ่ม '!$C$2:$Y$22,8,0)</f>
        <v>3.51</v>
      </c>
      <c r="S58" s="13">
        <f>VLOOKUP($H58,'ค่ากลางกลุ่ม '!$C$2:$Y$22,14,0)</f>
        <v>10.94</v>
      </c>
      <c r="T58" s="10">
        <f>VLOOKUP($H58,'ค่ากลางกลุ่ม '!$C$2:$Y$22,9,0)</f>
        <v>-0.18</v>
      </c>
      <c r="U58" s="13">
        <f>VLOOKUP($H58,'ค่ากลางกลุ่ม '!$C$2:$Y$22,15,0)</f>
        <v>9.09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9.58</v>
      </c>
      <c r="AB58" s="7">
        <v>4.5199999999999996</v>
      </c>
      <c r="AC58" s="9">
        <v>256.45999999999998</v>
      </c>
      <c r="AD58" s="9">
        <v>68.599999999999994</v>
      </c>
      <c r="AE58" s="9">
        <v>118.02</v>
      </c>
      <c r="AF58" s="9">
        <v>258.58999999999997</v>
      </c>
      <c r="AG58" s="9">
        <v>83.2</v>
      </c>
      <c r="AH58" s="10" t="str">
        <f t="shared" si="2"/>
        <v>1</v>
      </c>
      <c r="AI58" s="13" t="str">
        <f t="shared" si="2"/>
        <v>0</v>
      </c>
      <c r="AJ58" s="10" t="str">
        <f t="shared" si="3"/>
        <v>1</v>
      </c>
      <c r="AK58" s="13" t="str">
        <f t="shared" si="3"/>
        <v>0</v>
      </c>
      <c r="AL58" s="97">
        <f t="shared" si="4"/>
        <v>0</v>
      </c>
      <c r="AM58" s="20" t="str">
        <f t="shared" si="5"/>
        <v>0</v>
      </c>
      <c r="AN58" s="20" t="str">
        <f t="shared" si="6"/>
        <v>0</v>
      </c>
      <c r="AO58" s="20" t="str">
        <f t="shared" si="6"/>
        <v>0</v>
      </c>
      <c r="AP58" s="20" t="str">
        <f t="shared" si="6"/>
        <v>0</v>
      </c>
      <c r="AQ58" s="24">
        <f t="shared" si="7"/>
        <v>2</v>
      </c>
      <c r="AR58" s="26">
        <f t="shared" si="8"/>
        <v>0</v>
      </c>
      <c r="AS58" s="25" t="str">
        <f t="shared" si="9"/>
        <v>C-</v>
      </c>
      <c r="AT58" s="27" t="str">
        <f t="shared" si="9"/>
        <v>F</v>
      </c>
      <c r="AU58" s="25" t="str">
        <f t="shared" si="10"/>
        <v>2 C-</v>
      </c>
      <c r="AV58" s="27" t="str">
        <f t="shared" si="10"/>
        <v>2 F</v>
      </c>
      <c r="AW58" s="21" t="str">
        <f t="shared" si="11"/>
        <v>ไม่ผ่าน</v>
      </c>
      <c r="AX58" s="21" t="str">
        <f t="shared" si="12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1.03</v>
      </c>
      <c r="J59" s="19">
        <v>0.86</v>
      </c>
      <c r="K59" s="19">
        <v>0.28000000000000003</v>
      </c>
      <c r="L59" s="19">
        <v>525614.73</v>
      </c>
      <c r="M59" s="19">
        <v>-161285.98000000001</v>
      </c>
      <c r="N59" s="23">
        <v>4</v>
      </c>
      <c r="O59" s="18">
        <v>1800041.17</v>
      </c>
      <c r="P59" s="19">
        <v>-13203383.84</v>
      </c>
      <c r="Q59" s="28">
        <v>5</v>
      </c>
      <c r="R59" s="10">
        <f>VLOOKUP($H59,'ค่ากลางกลุ่ม '!$C$2:$Y$22,8,0)</f>
        <v>5.86</v>
      </c>
      <c r="S59" s="13">
        <f>VLOOKUP($H59,'ค่ากลางกลุ่ม '!$C$2:$Y$22,14,0)</f>
        <v>11.96</v>
      </c>
      <c r="T59" s="10">
        <f>VLOOKUP($H59,'ค่ากลางกลุ่ม '!$C$2:$Y$22,9,0)</f>
        <v>4.21</v>
      </c>
      <c r="U59" s="13">
        <f>VLOOKUP($H59,'ค่ากลางกลุ่ม '!$C$2:$Y$22,15,0)</f>
        <v>10.48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2.56</v>
      </c>
      <c r="AB59" s="7">
        <v>-0.5</v>
      </c>
      <c r="AC59" s="9">
        <v>411.26</v>
      </c>
      <c r="AD59" s="9">
        <v>29.57</v>
      </c>
      <c r="AE59" s="9">
        <v>54.48</v>
      </c>
      <c r="AF59" s="9">
        <v>209.05</v>
      </c>
      <c r="AG59" s="9">
        <v>92.56</v>
      </c>
      <c r="AH59" s="10" t="str">
        <f t="shared" si="2"/>
        <v>0</v>
      </c>
      <c r="AI59" s="13" t="str">
        <f t="shared" si="2"/>
        <v>0</v>
      </c>
      <c r="AJ59" s="10" t="str">
        <f t="shared" si="3"/>
        <v>0</v>
      </c>
      <c r="AK59" s="13" t="str">
        <f t="shared" si="3"/>
        <v>0</v>
      </c>
      <c r="AL59" s="97">
        <f t="shared" si="4"/>
        <v>0</v>
      </c>
      <c r="AM59" s="20" t="str">
        <f t="shared" si="5"/>
        <v>1</v>
      </c>
      <c r="AN59" s="20" t="str">
        <f t="shared" si="6"/>
        <v>1</v>
      </c>
      <c r="AO59" s="20" t="str">
        <f t="shared" si="6"/>
        <v>0</v>
      </c>
      <c r="AP59" s="20" t="str">
        <f t="shared" si="6"/>
        <v>0</v>
      </c>
      <c r="AQ59" s="24">
        <f t="shared" si="7"/>
        <v>2</v>
      </c>
      <c r="AR59" s="26">
        <f t="shared" si="8"/>
        <v>2</v>
      </c>
      <c r="AS59" s="25" t="str">
        <f t="shared" si="9"/>
        <v>C-</v>
      </c>
      <c r="AT59" s="27" t="str">
        <f t="shared" si="9"/>
        <v>C-</v>
      </c>
      <c r="AU59" s="25" t="str">
        <f t="shared" si="10"/>
        <v>4 C-</v>
      </c>
      <c r="AV59" s="27" t="str">
        <f t="shared" si="10"/>
        <v>4 C-</v>
      </c>
      <c r="AW59" s="21" t="str">
        <f t="shared" si="11"/>
        <v>ไม่ผ่าน</v>
      </c>
      <c r="AX59" s="21" t="str">
        <f t="shared" si="12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1.0900000000000001</v>
      </c>
      <c r="J60" s="19">
        <v>0.87</v>
      </c>
      <c r="K60" s="19">
        <v>0.55000000000000004</v>
      </c>
      <c r="L60" s="19">
        <v>1416021.72</v>
      </c>
      <c r="M60" s="19">
        <v>16204768.84</v>
      </c>
      <c r="N60" s="23">
        <v>3</v>
      </c>
      <c r="O60" s="18">
        <v>16008331.23</v>
      </c>
      <c r="P60" s="19">
        <v>-7512149.5</v>
      </c>
      <c r="Q60" s="28">
        <v>5</v>
      </c>
      <c r="R60" s="10">
        <f>VLOOKUP($H60,'ค่ากลางกลุ่ม '!$C$2:$Y$22,8,0)</f>
        <v>5.86</v>
      </c>
      <c r="S60" s="13">
        <f>VLOOKUP($H60,'ค่ากลางกลุ่ม '!$C$2:$Y$22,14,0)</f>
        <v>11.96</v>
      </c>
      <c r="T60" s="10">
        <f>VLOOKUP($H60,'ค่ากลางกลุ่ม '!$C$2:$Y$22,9,0)</f>
        <v>4.21</v>
      </c>
      <c r="U60" s="13">
        <f>VLOOKUP($H60,'ค่ากลางกลุ่ม '!$C$2:$Y$22,15,0)</f>
        <v>10.48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22.21</v>
      </c>
      <c r="AB60" s="7">
        <v>21.38</v>
      </c>
      <c r="AC60" s="9">
        <v>253.47</v>
      </c>
      <c r="AD60" s="9">
        <v>32.82</v>
      </c>
      <c r="AE60" s="9">
        <v>74.25</v>
      </c>
      <c r="AF60" s="9">
        <v>143.46</v>
      </c>
      <c r="AG60" s="9">
        <v>59.08</v>
      </c>
      <c r="AH60" s="10" t="str">
        <f t="shared" si="2"/>
        <v>1</v>
      </c>
      <c r="AI60" s="13" t="str">
        <f t="shared" si="2"/>
        <v>1</v>
      </c>
      <c r="AJ60" s="10" t="str">
        <f t="shared" si="3"/>
        <v>1</v>
      </c>
      <c r="AK60" s="13" t="str">
        <f t="shared" si="3"/>
        <v>1</v>
      </c>
      <c r="AL60" s="97">
        <f t="shared" si="4"/>
        <v>0</v>
      </c>
      <c r="AM60" s="20" t="str">
        <f t="shared" si="5"/>
        <v>1</v>
      </c>
      <c r="AN60" s="20" t="str">
        <f t="shared" si="6"/>
        <v>0</v>
      </c>
      <c r="AO60" s="20" t="str">
        <f t="shared" si="6"/>
        <v>0</v>
      </c>
      <c r="AP60" s="20" t="str">
        <f t="shared" si="6"/>
        <v>1</v>
      </c>
      <c r="AQ60" s="24">
        <f t="shared" si="7"/>
        <v>4</v>
      </c>
      <c r="AR60" s="26">
        <f t="shared" si="8"/>
        <v>4</v>
      </c>
      <c r="AS60" s="25" t="str">
        <f t="shared" si="9"/>
        <v>B-</v>
      </c>
      <c r="AT60" s="27" t="str">
        <f t="shared" si="9"/>
        <v>B-</v>
      </c>
      <c r="AU60" s="25" t="str">
        <f t="shared" si="10"/>
        <v>3 B-</v>
      </c>
      <c r="AV60" s="27" t="str">
        <f t="shared" si="10"/>
        <v>3 B-</v>
      </c>
      <c r="AW60" s="21" t="str">
        <f t="shared" si="11"/>
        <v>ไม่ผ่าน</v>
      </c>
      <c r="AX60" s="21" t="str">
        <f t="shared" si="12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0.69</v>
      </c>
      <c r="J61" s="19">
        <v>0.56000000000000005</v>
      </c>
      <c r="K61" s="19">
        <v>0.14000000000000001</v>
      </c>
      <c r="L61" s="19">
        <v>-75063206.040000007</v>
      </c>
      <c r="M61" s="19">
        <v>28139548.640000001</v>
      </c>
      <c r="N61" s="23">
        <v>6</v>
      </c>
      <c r="O61" s="18">
        <v>24374364.59</v>
      </c>
      <c r="P61" s="19">
        <v>-209650682.94999999</v>
      </c>
      <c r="Q61" s="28">
        <v>13</v>
      </c>
      <c r="R61" s="10">
        <f>VLOOKUP($H61,'ค่ากลางกลุ่ม '!$C$2:$Y$22,8,0)</f>
        <v>5.84</v>
      </c>
      <c r="S61" s="13">
        <f>VLOOKUP($H61,'ค่ากลางกลุ่ม '!$C$2:$Y$22,14,0)</f>
        <v>11.05</v>
      </c>
      <c r="T61" s="10">
        <f>VLOOKUP($H61,'ค่ากลางกลุ่ม '!$C$2:$Y$22,9,0)</f>
        <v>0.93</v>
      </c>
      <c r="U61" s="13">
        <f>VLOOKUP($H61,'ค่ากลางกลุ่ม '!$C$2:$Y$22,15,0)</f>
        <v>5.58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4.7699999999999996</v>
      </c>
      <c r="AB61" s="7">
        <v>4.68</v>
      </c>
      <c r="AC61" s="9">
        <v>336.02</v>
      </c>
      <c r="AD61" s="9">
        <v>54.4</v>
      </c>
      <c r="AE61" s="9">
        <v>65</v>
      </c>
      <c r="AF61" s="9">
        <v>185.55</v>
      </c>
      <c r="AG61" s="9">
        <v>63.81</v>
      </c>
      <c r="AH61" s="10" t="str">
        <f t="shared" si="2"/>
        <v>0</v>
      </c>
      <c r="AI61" s="13" t="str">
        <f t="shared" si="2"/>
        <v>0</v>
      </c>
      <c r="AJ61" s="10" t="str">
        <f t="shared" si="3"/>
        <v>1</v>
      </c>
      <c r="AK61" s="13" t="str">
        <f t="shared" si="3"/>
        <v>0</v>
      </c>
      <c r="AL61" s="97">
        <f t="shared" si="4"/>
        <v>0</v>
      </c>
      <c r="AM61" s="20" t="str">
        <f t="shared" si="5"/>
        <v>1</v>
      </c>
      <c r="AN61" s="20" t="str">
        <f t="shared" si="6"/>
        <v>0</v>
      </c>
      <c r="AO61" s="20" t="str">
        <f t="shared" si="6"/>
        <v>0</v>
      </c>
      <c r="AP61" s="20" t="str">
        <f t="shared" si="6"/>
        <v>0</v>
      </c>
      <c r="AQ61" s="24">
        <f t="shared" si="7"/>
        <v>2</v>
      </c>
      <c r="AR61" s="26">
        <f t="shared" si="8"/>
        <v>1</v>
      </c>
      <c r="AS61" s="25" t="str">
        <f t="shared" si="9"/>
        <v>C-</v>
      </c>
      <c r="AT61" s="27" t="str">
        <f t="shared" si="9"/>
        <v>D</v>
      </c>
      <c r="AU61" s="25" t="str">
        <f t="shared" si="10"/>
        <v>6 C-</v>
      </c>
      <c r="AV61" s="27" t="str">
        <f t="shared" si="10"/>
        <v>6 D</v>
      </c>
      <c r="AW61" s="21" t="str">
        <f t="shared" si="11"/>
        <v>ไม่ผ่าน</v>
      </c>
      <c r="AX61" s="21" t="str">
        <f t="shared" si="12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2.34</v>
      </c>
      <c r="J62" s="19">
        <v>2.14</v>
      </c>
      <c r="K62" s="19">
        <v>1.72</v>
      </c>
      <c r="L62" s="19">
        <v>17087915.559999999</v>
      </c>
      <c r="M62" s="19">
        <v>7672276.4500000002</v>
      </c>
      <c r="N62" s="23">
        <v>0</v>
      </c>
      <c r="O62" s="18">
        <v>10384755.77</v>
      </c>
      <c r="P62" s="19">
        <v>7691501.5899999999</v>
      </c>
      <c r="Q62" s="28">
        <v>3</v>
      </c>
      <c r="R62" s="10">
        <f>VLOOKUP($H62,'ค่ากลางกลุ่ม '!$C$2:$Y$22,8,0)</f>
        <v>10.76</v>
      </c>
      <c r="S62" s="13">
        <f>VLOOKUP($H62,'ค่ากลางกลุ่ม '!$C$2:$Y$22,14,0)</f>
        <v>21.83</v>
      </c>
      <c r="T62" s="10">
        <f>VLOOKUP($H62,'ค่ากลางกลุ่ม '!$C$2:$Y$22,9,0)</f>
        <v>3.81</v>
      </c>
      <c r="U62" s="13">
        <f>VLOOKUP($H62,'ค่ากลางกลุ่ม '!$C$2:$Y$22,15,0)</f>
        <v>10.56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20.81</v>
      </c>
      <c r="AB62" s="7">
        <v>15.49</v>
      </c>
      <c r="AC62" s="9">
        <v>203.41</v>
      </c>
      <c r="AD62" s="9">
        <v>28.06</v>
      </c>
      <c r="AE62" s="9">
        <v>63.92</v>
      </c>
      <c r="AF62" s="9">
        <v>305.08999999999997</v>
      </c>
      <c r="AG62" s="9">
        <v>75.44</v>
      </c>
      <c r="AH62" s="10" t="str">
        <f t="shared" si="2"/>
        <v>1</v>
      </c>
      <c r="AI62" s="13" t="str">
        <f t="shared" si="2"/>
        <v>0</v>
      </c>
      <c r="AJ62" s="10" t="str">
        <f t="shared" si="3"/>
        <v>1</v>
      </c>
      <c r="AK62" s="13" t="str">
        <f t="shared" si="3"/>
        <v>1</v>
      </c>
      <c r="AL62" s="97">
        <f t="shared" si="4"/>
        <v>0</v>
      </c>
      <c r="AM62" s="20" t="str">
        <f t="shared" si="5"/>
        <v>1</v>
      </c>
      <c r="AN62" s="20" t="str">
        <f t="shared" si="6"/>
        <v>0</v>
      </c>
      <c r="AO62" s="20" t="str">
        <f t="shared" si="6"/>
        <v>0</v>
      </c>
      <c r="AP62" s="20" t="str">
        <f t="shared" si="6"/>
        <v>0</v>
      </c>
      <c r="AQ62" s="24">
        <f t="shared" si="7"/>
        <v>3</v>
      </c>
      <c r="AR62" s="26">
        <f t="shared" si="8"/>
        <v>2</v>
      </c>
      <c r="AS62" s="25" t="str">
        <f t="shared" si="9"/>
        <v>C</v>
      </c>
      <c r="AT62" s="27" t="str">
        <f t="shared" si="9"/>
        <v>C-</v>
      </c>
      <c r="AU62" s="25" t="str">
        <f t="shared" si="10"/>
        <v>0 C</v>
      </c>
      <c r="AV62" s="27" t="str">
        <f t="shared" si="10"/>
        <v>0 C-</v>
      </c>
      <c r="AW62" s="21" t="str">
        <f t="shared" si="11"/>
        <v>ไม่ผ่าน</v>
      </c>
      <c r="AX62" s="21" t="str">
        <f t="shared" si="12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0.67</v>
      </c>
      <c r="J63" s="19">
        <v>0.57999999999999996</v>
      </c>
      <c r="K63" s="19">
        <v>0.34</v>
      </c>
      <c r="L63" s="19">
        <v>-5943500.3600000003</v>
      </c>
      <c r="M63" s="19">
        <v>3635944.46</v>
      </c>
      <c r="N63" s="23">
        <v>6</v>
      </c>
      <c r="O63" s="18">
        <v>-1542170.54</v>
      </c>
      <c r="P63" s="19">
        <v>-11673966.949999999</v>
      </c>
      <c r="Q63" s="28">
        <v>2</v>
      </c>
      <c r="R63" s="10">
        <f>VLOOKUP($H63,'ค่ากลางกลุ่ม '!$C$2:$Y$22,8,0)</f>
        <v>11.71</v>
      </c>
      <c r="S63" s="13">
        <f>VLOOKUP($H63,'ค่ากลางกลุ่ม '!$C$2:$Y$22,14,0)</f>
        <v>15.13</v>
      </c>
      <c r="T63" s="10">
        <f>VLOOKUP($H63,'ค่ากลางกลุ่ม '!$C$2:$Y$22,9,0)</f>
        <v>7.08</v>
      </c>
      <c r="U63" s="13">
        <f>VLOOKUP($H63,'ค่ากลางกลุ่ม '!$C$2:$Y$22,15,0)</f>
        <v>8.02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-4.51</v>
      </c>
      <c r="AB63" s="7">
        <v>5.97</v>
      </c>
      <c r="AC63" s="9">
        <v>566</v>
      </c>
      <c r="AD63" s="9">
        <v>21.51</v>
      </c>
      <c r="AE63" s="9">
        <v>66</v>
      </c>
      <c r="AF63" s="9">
        <v>409.23</v>
      </c>
      <c r="AG63" s="9">
        <v>61.02</v>
      </c>
      <c r="AH63" s="10" t="str">
        <f t="shared" si="2"/>
        <v>0</v>
      </c>
      <c r="AI63" s="13" t="str">
        <f t="shared" si="2"/>
        <v>0</v>
      </c>
      <c r="AJ63" s="10" t="str">
        <f t="shared" si="3"/>
        <v>0</v>
      </c>
      <c r="AK63" s="13" t="str">
        <f t="shared" si="3"/>
        <v>0</v>
      </c>
      <c r="AL63" s="97">
        <f t="shared" si="4"/>
        <v>0</v>
      </c>
      <c r="AM63" s="20" t="str">
        <f t="shared" si="5"/>
        <v>1</v>
      </c>
      <c r="AN63" s="20" t="str">
        <f t="shared" si="6"/>
        <v>0</v>
      </c>
      <c r="AO63" s="20" t="str">
        <f t="shared" si="6"/>
        <v>0</v>
      </c>
      <c r="AP63" s="20" t="str">
        <f t="shared" si="6"/>
        <v>0</v>
      </c>
      <c r="AQ63" s="24">
        <f t="shared" si="7"/>
        <v>1</v>
      </c>
      <c r="AR63" s="26">
        <f t="shared" si="8"/>
        <v>1</v>
      </c>
      <c r="AS63" s="25" t="str">
        <f t="shared" si="9"/>
        <v>D</v>
      </c>
      <c r="AT63" s="27" t="str">
        <f t="shared" si="9"/>
        <v>D</v>
      </c>
      <c r="AU63" s="25" t="str">
        <f t="shared" si="10"/>
        <v>6 D</v>
      </c>
      <c r="AV63" s="27" t="str">
        <f t="shared" si="10"/>
        <v>6 D</v>
      </c>
      <c r="AW63" s="21" t="str">
        <f t="shared" si="11"/>
        <v>ไม่ผ่าน</v>
      </c>
      <c r="AX63" s="21" t="str">
        <f t="shared" si="12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1.41</v>
      </c>
      <c r="J64" s="19">
        <v>1.26</v>
      </c>
      <c r="K64" s="19">
        <v>1.1299999999999999</v>
      </c>
      <c r="L64" s="19">
        <v>13705167.439999999</v>
      </c>
      <c r="M64" s="19">
        <v>-4725677.32</v>
      </c>
      <c r="N64" s="23">
        <v>2</v>
      </c>
      <c r="O64" s="18">
        <v>-1676698.94</v>
      </c>
      <c r="P64" s="19">
        <v>4003980.3</v>
      </c>
      <c r="Q64" s="28">
        <v>4</v>
      </c>
      <c r="R64" s="10">
        <f>VLOOKUP($H64,'ค่ากลางกลุ่ม '!$C$2:$Y$22,8,0)</f>
        <v>7.66</v>
      </c>
      <c r="S64" s="13">
        <f>VLOOKUP($H64,'ค่ากลางกลุ่ม '!$C$2:$Y$22,14,0)</f>
        <v>21.4</v>
      </c>
      <c r="T64" s="10">
        <f>VLOOKUP($H64,'ค่ากลางกลุ่ม '!$C$2:$Y$22,9,0)</f>
        <v>0.82</v>
      </c>
      <c r="U64" s="13">
        <f>VLOOKUP($H64,'ค่ากลางกลุ่ม '!$C$2:$Y$22,15,0)</f>
        <v>9.14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-2.83</v>
      </c>
      <c r="AB64" s="7">
        <v>-5.43</v>
      </c>
      <c r="AC64" s="9">
        <v>273.13</v>
      </c>
      <c r="AD64" s="9">
        <v>99.74</v>
      </c>
      <c r="AE64" s="9">
        <v>88.26</v>
      </c>
      <c r="AF64" s="9">
        <v>257.33</v>
      </c>
      <c r="AG64" s="9">
        <v>106.69</v>
      </c>
      <c r="AH64" s="10" t="str">
        <f t="shared" si="2"/>
        <v>0</v>
      </c>
      <c r="AI64" s="13" t="str">
        <f t="shared" si="2"/>
        <v>0</v>
      </c>
      <c r="AJ64" s="10" t="str">
        <f t="shared" si="3"/>
        <v>0</v>
      </c>
      <c r="AK64" s="13" t="str">
        <f t="shared" si="3"/>
        <v>0</v>
      </c>
      <c r="AL64" s="97">
        <f t="shared" si="4"/>
        <v>0</v>
      </c>
      <c r="AM64" s="20" t="str">
        <f t="shared" si="5"/>
        <v>0</v>
      </c>
      <c r="AN64" s="20" t="str">
        <f t="shared" si="6"/>
        <v>0</v>
      </c>
      <c r="AO64" s="20" t="str">
        <f t="shared" si="6"/>
        <v>0</v>
      </c>
      <c r="AP64" s="20" t="str">
        <f t="shared" si="6"/>
        <v>0</v>
      </c>
      <c r="AQ64" s="24">
        <f t="shared" si="7"/>
        <v>0</v>
      </c>
      <c r="AR64" s="26">
        <f t="shared" si="8"/>
        <v>0</v>
      </c>
      <c r="AS64" s="25" t="str">
        <f t="shared" si="9"/>
        <v>F</v>
      </c>
      <c r="AT64" s="27" t="str">
        <f t="shared" si="9"/>
        <v>F</v>
      </c>
      <c r="AU64" s="25" t="str">
        <f t="shared" si="10"/>
        <v>2 F</v>
      </c>
      <c r="AV64" s="27" t="str">
        <f t="shared" si="10"/>
        <v>2 F</v>
      </c>
      <c r="AW64" s="21" t="str">
        <f t="shared" si="11"/>
        <v>ไม่ผ่าน</v>
      </c>
      <c r="AX64" s="21" t="str">
        <f t="shared" si="12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1.42</v>
      </c>
      <c r="J65" s="19">
        <v>1.24</v>
      </c>
      <c r="K65" s="19">
        <v>0.9</v>
      </c>
      <c r="L65" s="19">
        <v>5881857.9100000001</v>
      </c>
      <c r="M65" s="19">
        <v>7605184.7800000003</v>
      </c>
      <c r="N65" s="23">
        <v>1</v>
      </c>
      <c r="O65" s="18">
        <v>3115191.76</v>
      </c>
      <c r="P65" s="19">
        <v>-1769371.12</v>
      </c>
      <c r="Q65" s="28">
        <v>4</v>
      </c>
      <c r="R65" s="10">
        <f>VLOOKUP($H65,'ค่ากลางกลุ่ม '!$C$2:$Y$22,8,0)</f>
        <v>7.66</v>
      </c>
      <c r="S65" s="13">
        <f>VLOOKUP($H65,'ค่ากลางกลุ่ม '!$C$2:$Y$22,14,0)</f>
        <v>21.4</v>
      </c>
      <c r="T65" s="10">
        <f>VLOOKUP($H65,'ค่ากลางกลุ่ม '!$C$2:$Y$22,9,0)</f>
        <v>0.82</v>
      </c>
      <c r="U65" s="13">
        <f>VLOOKUP($H65,'ค่ากลางกลุ่ม '!$C$2:$Y$22,15,0)</f>
        <v>9.14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5.48</v>
      </c>
      <c r="AB65" s="7">
        <v>9.9700000000000006</v>
      </c>
      <c r="AC65" s="9">
        <v>139.75</v>
      </c>
      <c r="AD65" s="9">
        <v>59.18</v>
      </c>
      <c r="AE65" s="9">
        <v>81.28</v>
      </c>
      <c r="AF65" s="9">
        <v>379.11</v>
      </c>
      <c r="AG65" s="9">
        <v>74.33</v>
      </c>
      <c r="AH65" s="10" t="str">
        <f t="shared" si="2"/>
        <v>0</v>
      </c>
      <c r="AI65" s="13" t="str">
        <f t="shared" si="2"/>
        <v>0</v>
      </c>
      <c r="AJ65" s="10" t="str">
        <f t="shared" si="3"/>
        <v>1</v>
      </c>
      <c r="AK65" s="13" t="str">
        <f t="shared" si="3"/>
        <v>1</v>
      </c>
      <c r="AL65" s="97">
        <f t="shared" si="4"/>
        <v>0</v>
      </c>
      <c r="AM65" s="20" t="str">
        <f t="shared" si="5"/>
        <v>1</v>
      </c>
      <c r="AN65" s="20" t="str">
        <f t="shared" si="6"/>
        <v>0</v>
      </c>
      <c r="AO65" s="20" t="str">
        <f t="shared" si="6"/>
        <v>0</v>
      </c>
      <c r="AP65" s="20" t="str">
        <f t="shared" si="6"/>
        <v>0</v>
      </c>
      <c r="AQ65" s="24">
        <f t="shared" si="7"/>
        <v>2</v>
      </c>
      <c r="AR65" s="26">
        <f t="shared" si="8"/>
        <v>2</v>
      </c>
      <c r="AS65" s="25" t="str">
        <f t="shared" si="9"/>
        <v>C-</v>
      </c>
      <c r="AT65" s="27" t="str">
        <f t="shared" si="9"/>
        <v>C-</v>
      </c>
      <c r="AU65" s="25" t="str">
        <f t="shared" si="10"/>
        <v>1 C-</v>
      </c>
      <c r="AV65" s="27" t="str">
        <f t="shared" si="10"/>
        <v>1 C-</v>
      </c>
      <c r="AW65" s="21" t="str">
        <f t="shared" si="11"/>
        <v>ไม่ผ่าน</v>
      </c>
      <c r="AX65" s="21" t="str">
        <f t="shared" si="12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1.49</v>
      </c>
      <c r="J66" s="19">
        <v>1.28</v>
      </c>
      <c r="K66" s="19">
        <v>0.65</v>
      </c>
      <c r="L66" s="19">
        <v>80246791.939999998</v>
      </c>
      <c r="M66" s="19">
        <v>-15743295.85</v>
      </c>
      <c r="N66" s="23">
        <v>3</v>
      </c>
      <c r="O66" s="18">
        <v>23933093.170000002</v>
      </c>
      <c r="P66" s="19">
        <v>-56119878.380000003</v>
      </c>
      <c r="Q66" s="28">
        <v>16</v>
      </c>
      <c r="R66" s="10">
        <f>VLOOKUP($H66,'ค่ากลางกลุ่ม '!$C$2:$Y$22,8,0)</f>
        <v>3.44</v>
      </c>
      <c r="S66" s="13">
        <f>VLOOKUP($H66,'ค่ากลางกลุ่ม '!$C$2:$Y$22,14,0)</f>
        <v>7.94</v>
      </c>
      <c r="T66" s="10">
        <f>VLOOKUP($H66,'ค่ากลางกลุ่ม '!$C$2:$Y$22,9,0)</f>
        <v>1.1299999999999999</v>
      </c>
      <c r="U66" s="13">
        <f>VLOOKUP($H66,'ค่ากลางกลุ่ม '!$C$2:$Y$22,15,0)</f>
        <v>4.32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4.18</v>
      </c>
      <c r="AB66" s="7">
        <v>-3.26</v>
      </c>
      <c r="AC66" s="9">
        <v>171.25</v>
      </c>
      <c r="AD66" s="9">
        <v>68.63</v>
      </c>
      <c r="AE66" s="9">
        <v>112.8</v>
      </c>
      <c r="AF66" s="9">
        <v>110.97</v>
      </c>
      <c r="AG66" s="9">
        <v>71.44</v>
      </c>
      <c r="AH66" s="10" t="str">
        <f t="shared" si="2"/>
        <v>1</v>
      </c>
      <c r="AI66" s="13" t="str">
        <f t="shared" si="2"/>
        <v>0</v>
      </c>
      <c r="AJ66" s="10" t="str">
        <f t="shared" si="3"/>
        <v>0</v>
      </c>
      <c r="AK66" s="13" t="str">
        <f t="shared" si="3"/>
        <v>0</v>
      </c>
      <c r="AL66" s="97">
        <f t="shared" si="4"/>
        <v>1</v>
      </c>
      <c r="AM66" s="20" t="str">
        <f t="shared" si="5"/>
        <v>0</v>
      </c>
      <c r="AN66" s="20" t="str">
        <f t="shared" si="6"/>
        <v>0</v>
      </c>
      <c r="AO66" s="20" t="str">
        <f t="shared" si="6"/>
        <v>0</v>
      </c>
      <c r="AP66" s="20" t="str">
        <f t="shared" si="6"/>
        <v>0</v>
      </c>
      <c r="AQ66" s="24">
        <f t="shared" si="7"/>
        <v>2</v>
      </c>
      <c r="AR66" s="26">
        <f t="shared" si="8"/>
        <v>1</v>
      </c>
      <c r="AS66" s="25" t="str">
        <f t="shared" si="9"/>
        <v>C-</v>
      </c>
      <c r="AT66" s="27" t="str">
        <f t="shared" si="9"/>
        <v>D</v>
      </c>
      <c r="AU66" s="25" t="str">
        <f t="shared" si="10"/>
        <v>3 C-</v>
      </c>
      <c r="AV66" s="27" t="str">
        <f t="shared" si="10"/>
        <v>3 D</v>
      </c>
      <c r="AW66" s="21" t="str">
        <f t="shared" si="11"/>
        <v>ไม่ผ่าน</v>
      </c>
      <c r="AX66" s="21" t="str">
        <f t="shared" si="12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0.99</v>
      </c>
      <c r="J67" s="19">
        <v>0.84</v>
      </c>
      <c r="K67" s="19">
        <v>0.59</v>
      </c>
      <c r="L67" s="19">
        <v>-347167.56</v>
      </c>
      <c r="M67" s="19">
        <v>6277775.6699999999</v>
      </c>
      <c r="N67" s="23">
        <v>4</v>
      </c>
      <c r="O67" s="18">
        <v>9678520.4100000001</v>
      </c>
      <c r="P67" s="19">
        <v>-17356253.359999999</v>
      </c>
      <c r="Q67" s="28">
        <v>10</v>
      </c>
      <c r="R67" s="10">
        <f>VLOOKUP($H67,'ค่ากลางกลุ่ม '!$C$2:$Y$22,8,0)</f>
        <v>3.51</v>
      </c>
      <c r="S67" s="13">
        <f>VLOOKUP($H67,'ค่ากลางกลุ่ม '!$C$2:$Y$22,14,0)</f>
        <v>10.94</v>
      </c>
      <c r="T67" s="10">
        <f>VLOOKUP($H67,'ค่ากลางกลุ่ม '!$C$2:$Y$22,9,0)</f>
        <v>-0.18</v>
      </c>
      <c r="U67" s="13">
        <f>VLOOKUP($H67,'ค่ากลางกลุ่ม '!$C$2:$Y$22,15,0)</f>
        <v>9.09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7.17</v>
      </c>
      <c r="AB67" s="7">
        <v>6.26</v>
      </c>
      <c r="AC67" s="9">
        <v>357.13</v>
      </c>
      <c r="AD67" s="9">
        <v>47.84</v>
      </c>
      <c r="AE67" s="9">
        <v>58.04</v>
      </c>
      <c r="AF67" s="9">
        <v>86.47</v>
      </c>
      <c r="AG67" s="9">
        <v>60.15</v>
      </c>
      <c r="AH67" s="10" t="str">
        <f t="shared" si="2"/>
        <v>1</v>
      </c>
      <c r="AI67" s="13" t="str">
        <f t="shared" si="2"/>
        <v>0</v>
      </c>
      <c r="AJ67" s="10" t="str">
        <f t="shared" si="3"/>
        <v>1</v>
      </c>
      <c r="AK67" s="13" t="str">
        <f t="shared" si="3"/>
        <v>0</v>
      </c>
      <c r="AL67" s="97">
        <f t="shared" si="4"/>
        <v>0</v>
      </c>
      <c r="AM67" s="20" t="str">
        <f t="shared" si="5"/>
        <v>1</v>
      </c>
      <c r="AN67" s="20" t="str">
        <f t="shared" si="6"/>
        <v>1</v>
      </c>
      <c r="AO67" s="20" t="str">
        <f t="shared" si="6"/>
        <v>1</v>
      </c>
      <c r="AP67" s="20" t="str">
        <f t="shared" si="6"/>
        <v>0</v>
      </c>
      <c r="AQ67" s="24">
        <f t="shared" si="7"/>
        <v>5</v>
      </c>
      <c r="AR67" s="26">
        <f t="shared" si="8"/>
        <v>3</v>
      </c>
      <c r="AS67" s="25" t="str">
        <f t="shared" si="9"/>
        <v>B</v>
      </c>
      <c r="AT67" s="27" t="str">
        <f t="shared" si="9"/>
        <v>C</v>
      </c>
      <c r="AU67" s="25" t="str">
        <f t="shared" si="10"/>
        <v>4 B</v>
      </c>
      <c r="AV67" s="27" t="str">
        <f t="shared" si="10"/>
        <v>4 C</v>
      </c>
      <c r="AW67" s="21" t="str">
        <f t="shared" si="11"/>
        <v>ผ่าน</v>
      </c>
      <c r="AX67" s="21" t="str">
        <f t="shared" si="12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1.03</v>
      </c>
      <c r="J68" s="19">
        <v>0.88</v>
      </c>
      <c r="K68" s="19">
        <v>0.67</v>
      </c>
      <c r="L68" s="19">
        <v>965403.22</v>
      </c>
      <c r="M68" s="19">
        <v>2852211.61</v>
      </c>
      <c r="N68" s="23">
        <v>3</v>
      </c>
      <c r="O68" s="18">
        <v>8744519.0099999998</v>
      </c>
      <c r="P68" s="19">
        <v>-11790527.68</v>
      </c>
      <c r="Q68" s="28">
        <v>6</v>
      </c>
      <c r="R68" s="10">
        <f>VLOOKUP($H68,'ค่ากลางกลุ่ม '!$C$2:$Y$22,8,0)</f>
        <v>3.67</v>
      </c>
      <c r="S68" s="13">
        <f>VLOOKUP($H68,'ค่ากลางกลุ่ม '!$C$2:$Y$22,14,0)</f>
        <v>12.96</v>
      </c>
      <c r="T68" s="10">
        <f>VLOOKUP($H68,'ค่ากลางกลุ่ม '!$C$2:$Y$22,9,0)</f>
        <v>1.58</v>
      </c>
      <c r="U68" s="13">
        <f>VLOOKUP($H68,'ค่ากลางกลุ่ม '!$C$2:$Y$22,15,0)</f>
        <v>10.95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8.49</v>
      </c>
      <c r="AB68" s="7">
        <v>3.31</v>
      </c>
      <c r="AC68" s="9">
        <v>367.88</v>
      </c>
      <c r="AD68" s="9">
        <v>59.2</v>
      </c>
      <c r="AE68" s="9">
        <v>65.28</v>
      </c>
      <c r="AF68" s="9">
        <v>90.65</v>
      </c>
      <c r="AG68" s="9">
        <v>82.29</v>
      </c>
      <c r="AH68" s="10" t="str">
        <f t="shared" si="2"/>
        <v>1</v>
      </c>
      <c r="AI68" s="13" t="str">
        <f t="shared" si="2"/>
        <v>0</v>
      </c>
      <c r="AJ68" s="10" t="str">
        <f t="shared" si="3"/>
        <v>1</v>
      </c>
      <c r="AK68" s="13" t="str">
        <f t="shared" si="3"/>
        <v>0</v>
      </c>
      <c r="AL68" s="97">
        <f t="shared" si="4"/>
        <v>0</v>
      </c>
      <c r="AM68" s="20" t="str">
        <f t="shared" si="5"/>
        <v>1</v>
      </c>
      <c r="AN68" s="20" t="str">
        <f t="shared" si="6"/>
        <v>0</v>
      </c>
      <c r="AO68" s="20" t="str">
        <f t="shared" si="6"/>
        <v>0</v>
      </c>
      <c r="AP68" s="20" t="str">
        <f t="shared" si="6"/>
        <v>0</v>
      </c>
      <c r="AQ68" s="24">
        <f t="shared" si="7"/>
        <v>3</v>
      </c>
      <c r="AR68" s="26">
        <f t="shared" si="8"/>
        <v>1</v>
      </c>
      <c r="AS68" s="25" t="str">
        <f t="shared" si="9"/>
        <v>C</v>
      </c>
      <c r="AT68" s="27" t="str">
        <f t="shared" si="9"/>
        <v>D</v>
      </c>
      <c r="AU68" s="25" t="str">
        <f t="shared" si="10"/>
        <v>3 C</v>
      </c>
      <c r="AV68" s="27" t="str">
        <f t="shared" si="10"/>
        <v>3 D</v>
      </c>
      <c r="AW68" s="21" t="str">
        <f t="shared" si="11"/>
        <v>ไม่ผ่าน</v>
      </c>
      <c r="AX68" s="21" t="str">
        <f t="shared" si="12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1.1200000000000001</v>
      </c>
      <c r="J69" s="19">
        <v>0.89</v>
      </c>
      <c r="K69" s="19">
        <v>0.54</v>
      </c>
      <c r="L69" s="19">
        <v>4524642.72</v>
      </c>
      <c r="M69" s="19">
        <v>5299705.88</v>
      </c>
      <c r="N69" s="23">
        <v>3</v>
      </c>
      <c r="O69" s="18">
        <v>10984844.439999999</v>
      </c>
      <c r="P69" s="19">
        <v>-17036800.34</v>
      </c>
      <c r="Q69" s="28">
        <v>10</v>
      </c>
      <c r="R69" s="10">
        <f>VLOOKUP($H69,'ค่ากลางกลุ่ม '!$C$2:$Y$22,8,0)</f>
        <v>3.51</v>
      </c>
      <c r="S69" s="13">
        <f>VLOOKUP($H69,'ค่ากลางกลุ่ม '!$C$2:$Y$22,14,0)</f>
        <v>10.94</v>
      </c>
      <c r="T69" s="10">
        <f>VLOOKUP($H69,'ค่ากลางกลุ่ม '!$C$2:$Y$22,9,0)</f>
        <v>-0.18</v>
      </c>
      <c r="U69" s="13">
        <f>VLOOKUP($H69,'ค่ากลางกลุ่ม '!$C$2:$Y$22,15,0)</f>
        <v>9.09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6.68</v>
      </c>
      <c r="AB69" s="7">
        <v>4.9400000000000004</v>
      </c>
      <c r="AC69" s="9">
        <v>274.33999999999997</v>
      </c>
      <c r="AD69" s="9">
        <v>27.53</v>
      </c>
      <c r="AE69" s="9">
        <v>65.400000000000006</v>
      </c>
      <c r="AF69" s="9">
        <v>91.7</v>
      </c>
      <c r="AG69" s="9">
        <v>68.42</v>
      </c>
      <c r="AH69" s="10" t="str">
        <f t="shared" si="2"/>
        <v>1</v>
      </c>
      <c r="AI69" s="13" t="str">
        <f t="shared" si="2"/>
        <v>0</v>
      </c>
      <c r="AJ69" s="10" t="str">
        <f t="shared" si="3"/>
        <v>1</v>
      </c>
      <c r="AK69" s="13" t="str">
        <f t="shared" si="3"/>
        <v>0</v>
      </c>
      <c r="AL69" s="97">
        <f t="shared" si="4"/>
        <v>0</v>
      </c>
      <c r="AM69" s="20" t="str">
        <f t="shared" si="5"/>
        <v>1</v>
      </c>
      <c r="AN69" s="20" t="str">
        <f t="shared" si="6"/>
        <v>0</v>
      </c>
      <c r="AO69" s="20" t="str">
        <f t="shared" si="6"/>
        <v>0</v>
      </c>
      <c r="AP69" s="20" t="str">
        <f t="shared" si="6"/>
        <v>0</v>
      </c>
      <c r="AQ69" s="24">
        <f t="shared" si="7"/>
        <v>3</v>
      </c>
      <c r="AR69" s="26">
        <f t="shared" si="8"/>
        <v>1</v>
      </c>
      <c r="AS69" s="25" t="str">
        <f t="shared" si="9"/>
        <v>C</v>
      </c>
      <c r="AT69" s="27" t="str">
        <f t="shared" si="9"/>
        <v>D</v>
      </c>
      <c r="AU69" s="25" t="str">
        <f t="shared" si="10"/>
        <v>3 C</v>
      </c>
      <c r="AV69" s="27" t="str">
        <f t="shared" si="10"/>
        <v>3 D</v>
      </c>
      <c r="AW69" s="21" t="str">
        <f t="shared" ref="AW69:AW92" si="13">IF(AQ69&gt;=5,"ผ่าน","ไม่ผ่าน")</f>
        <v>ไม่ผ่าน</v>
      </c>
      <c r="AX69" s="21" t="str">
        <f t="shared" ref="AX69:AX92" si="14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1.29</v>
      </c>
      <c r="J70" s="19">
        <v>0.89</v>
      </c>
      <c r="K70" s="19">
        <v>0.56000000000000005</v>
      </c>
      <c r="L70" s="19">
        <v>6980337.2400000002</v>
      </c>
      <c r="M70" s="19">
        <v>4817528.75</v>
      </c>
      <c r="N70" s="23">
        <v>3</v>
      </c>
      <c r="O70" s="18">
        <v>9287845.4399999995</v>
      </c>
      <c r="P70" s="19">
        <v>-10771990.77</v>
      </c>
      <c r="Q70" s="28">
        <v>6</v>
      </c>
      <c r="R70" s="10">
        <f>VLOOKUP($H70,'ค่ากลางกลุ่ม '!$C$2:$Y$22,8,0)</f>
        <v>3.67</v>
      </c>
      <c r="S70" s="13">
        <f>VLOOKUP($H70,'ค่ากลางกลุ่ม '!$C$2:$Y$22,14,0)</f>
        <v>12.96</v>
      </c>
      <c r="T70" s="10">
        <f>VLOOKUP($H70,'ค่ากลางกลุ่ม '!$C$2:$Y$22,9,0)</f>
        <v>1.58</v>
      </c>
      <c r="U70" s="13">
        <f>VLOOKUP($H70,'ค่ากลางกลุ่ม '!$C$2:$Y$22,15,0)</f>
        <v>10.95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8.32</v>
      </c>
      <c r="AB70" s="7">
        <v>6.92</v>
      </c>
      <c r="AC70" s="9">
        <v>230.9</v>
      </c>
      <c r="AD70" s="9">
        <v>42.51</v>
      </c>
      <c r="AE70" s="9">
        <v>101.12</v>
      </c>
      <c r="AF70" s="9">
        <v>89.86</v>
      </c>
      <c r="AG70" s="9">
        <v>112.45</v>
      </c>
      <c r="AH70" s="10" t="str">
        <f t="shared" ref="AH70:AI92" si="15">IF(R70&lt;=$AA70,"1","0")</f>
        <v>1</v>
      </c>
      <c r="AI70" s="13" t="str">
        <f t="shared" si="15"/>
        <v>0</v>
      </c>
      <c r="AJ70" s="10" t="str">
        <f t="shared" ref="AJ70:AK92" si="16">IF(T70&lt;=$AB70,"1","0")</f>
        <v>1</v>
      </c>
      <c r="AK70" s="13" t="str">
        <f t="shared" si="16"/>
        <v>0</v>
      </c>
      <c r="AL70" s="97">
        <f t="shared" ref="AL70:AL92" si="17">IF(OR(AND((K70&lt;0.8),(AC70&gt;180)),AND((K70&gt;=0.8),(AC70&gt;90))),0,1)</f>
        <v>0</v>
      </c>
      <c r="AM70" s="20" t="str">
        <f t="shared" ref="AM70:AM92" si="18">IF(AD70&lt;=W70,"1","0")</f>
        <v>1</v>
      </c>
      <c r="AN70" s="20" t="str">
        <f t="shared" ref="AN70:AP92" si="19">IF(AE70&lt;=X70,"1","0")</f>
        <v>0</v>
      </c>
      <c r="AO70" s="20" t="str">
        <f t="shared" si="19"/>
        <v>1</v>
      </c>
      <c r="AP70" s="20" t="str">
        <f t="shared" si="19"/>
        <v>0</v>
      </c>
      <c r="AQ70" s="24">
        <f t="shared" ref="AQ70:AQ92" si="20">AH70+AJ70+AL70+AM70+AN70+AO70+AP70</f>
        <v>4</v>
      </c>
      <c r="AR70" s="26">
        <f t="shared" ref="AR70:AR92" si="21">AI70+AK70+AL70+AM70+AN70+AO70+AP70</f>
        <v>2</v>
      </c>
      <c r="AS70" s="25" t="str">
        <f t="shared" ref="AS70:AT92" si="22">IF(AQ70=7,"A",IF(AQ70=6,"A-",IF(AQ70=5,"B",IF(AQ70=4,"B-",IF(AQ70=3,"C",IF(AQ70=2,"C-",IF(AQ70=1,"D",IF(AQ70=0,"F"))))))))</f>
        <v>B-</v>
      </c>
      <c r="AT70" s="27" t="str">
        <f t="shared" si="22"/>
        <v>C-</v>
      </c>
      <c r="AU70" s="25" t="str">
        <f t="shared" ref="AU70:AV92" si="23">$N70&amp;" "&amp;AS70</f>
        <v>3 B-</v>
      </c>
      <c r="AV70" s="27" t="str">
        <f t="shared" si="23"/>
        <v>3 C-</v>
      </c>
      <c r="AW70" s="21" t="str">
        <f t="shared" si="13"/>
        <v>ไม่ผ่าน</v>
      </c>
      <c r="AX70" s="21" t="str">
        <f t="shared" si="14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1.03</v>
      </c>
      <c r="J71" s="19">
        <v>0.79</v>
      </c>
      <c r="K71" s="19">
        <v>0.52</v>
      </c>
      <c r="L71" s="19">
        <v>787614.57</v>
      </c>
      <c r="M71" s="19">
        <v>4425834.18</v>
      </c>
      <c r="N71" s="23">
        <v>3</v>
      </c>
      <c r="O71" s="18">
        <v>12186017.029999999</v>
      </c>
      <c r="P71" s="19">
        <v>-14572544.279999999</v>
      </c>
      <c r="Q71" s="28">
        <v>5</v>
      </c>
      <c r="R71" s="10">
        <f>VLOOKUP($H71,'ค่ากลางกลุ่ม '!$C$2:$Y$22,8,0)</f>
        <v>5.86</v>
      </c>
      <c r="S71" s="13">
        <f>VLOOKUP($H71,'ค่ากลางกลุ่ม '!$C$2:$Y$22,14,0)</f>
        <v>11.96</v>
      </c>
      <c r="T71" s="10">
        <f>VLOOKUP($H71,'ค่ากลางกลุ่ม '!$C$2:$Y$22,9,0)</f>
        <v>4.21</v>
      </c>
      <c r="U71" s="13">
        <f>VLOOKUP($H71,'ค่ากลางกลุ่ม '!$C$2:$Y$22,15,0)</f>
        <v>10.48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15.49</v>
      </c>
      <c r="AB71" s="7">
        <v>4.67</v>
      </c>
      <c r="AC71" s="9">
        <v>239.63</v>
      </c>
      <c r="AD71" s="9">
        <v>37.9</v>
      </c>
      <c r="AE71" s="9">
        <v>76.010000000000005</v>
      </c>
      <c r="AF71" s="9">
        <v>99.45</v>
      </c>
      <c r="AG71" s="9">
        <v>114.77</v>
      </c>
      <c r="AH71" s="10" t="str">
        <f t="shared" si="15"/>
        <v>1</v>
      </c>
      <c r="AI71" s="13" t="str">
        <f t="shared" si="15"/>
        <v>1</v>
      </c>
      <c r="AJ71" s="10" t="str">
        <f t="shared" si="16"/>
        <v>1</v>
      </c>
      <c r="AK71" s="13" t="str">
        <f t="shared" si="16"/>
        <v>0</v>
      </c>
      <c r="AL71" s="97">
        <f t="shared" si="17"/>
        <v>0</v>
      </c>
      <c r="AM71" s="20" t="str">
        <f t="shared" si="18"/>
        <v>1</v>
      </c>
      <c r="AN71" s="20" t="str">
        <f t="shared" si="19"/>
        <v>0</v>
      </c>
      <c r="AO71" s="20" t="str">
        <f t="shared" si="19"/>
        <v>0</v>
      </c>
      <c r="AP71" s="20" t="str">
        <f t="shared" si="19"/>
        <v>0</v>
      </c>
      <c r="AQ71" s="24">
        <f t="shared" si="20"/>
        <v>3</v>
      </c>
      <c r="AR71" s="26">
        <f t="shared" si="21"/>
        <v>2</v>
      </c>
      <c r="AS71" s="25" t="str">
        <f t="shared" si="22"/>
        <v>C</v>
      </c>
      <c r="AT71" s="27" t="str">
        <f t="shared" si="22"/>
        <v>C-</v>
      </c>
      <c r="AU71" s="25" t="str">
        <f t="shared" si="23"/>
        <v>3 C</v>
      </c>
      <c r="AV71" s="27" t="str">
        <f t="shared" si="23"/>
        <v>3 C-</v>
      </c>
      <c r="AW71" s="21" t="str">
        <f t="shared" si="13"/>
        <v>ไม่ผ่าน</v>
      </c>
      <c r="AX71" s="21" t="str">
        <f t="shared" si="14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3.35</v>
      </c>
      <c r="J72" s="19">
        <v>2.86</v>
      </c>
      <c r="K72" s="19">
        <v>1.43</v>
      </c>
      <c r="L72" s="19">
        <v>1009522717.1</v>
      </c>
      <c r="M72" s="19">
        <v>70606415.629999995</v>
      </c>
      <c r="N72" s="23">
        <v>0</v>
      </c>
      <c r="O72" s="18">
        <v>14802855.58</v>
      </c>
      <c r="P72" s="19">
        <v>197729286.66999999</v>
      </c>
      <c r="Q72" s="28">
        <v>20</v>
      </c>
      <c r="R72" s="10">
        <f>VLOOKUP($H72,'ค่ากลางกลุ่ม '!$C$2:$Y$22,8,0)</f>
        <v>4.4800000000000004</v>
      </c>
      <c r="S72" s="13">
        <f>VLOOKUP($H72,'ค่ากลางกลุ่ม '!$C$2:$Y$22,14,0)</f>
        <v>5.22</v>
      </c>
      <c r="T72" s="10">
        <f>VLOOKUP($H72,'ค่ากลางกลุ่ม '!$C$2:$Y$22,9,0)</f>
        <v>1.61</v>
      </c>
      <c r="U72" s="13">
        <f>VLOOKUP($H72,'ค่ากลางกลุ่ม '!$C$2:$Y$22,15,0)</f>
        <v>2.21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0.52</v>
      </c>
      <c r="AB72" s="7">
        <v>2.46</v>
      </c>
      <c r="AC72" s="9">
        <v>58.11</v>
      </c>
      <c r="AD72" s="9">
        <v>81.77</v>
      </c>
      <c r="AE72" s="9">
        <v>41.78</v>
      </c>
      <c r="AF72" s="9">
        <v>89.42</v>
      </c>
      <c r="AG72" s="9">
        <v>49.45</v>
      </c>
      <c r="AH72" s="10" t="str">
        <f t="shared" si="15"/>
        <v>0</v>
      </c>
      <c r="AI72" s="13" t="str">
        <f t="shared" si="15"/>
        <v>0</v>
      </c>
      <c r="AJ72" s="10" t="str">
        <f t="shared" si="16"/>
        <v>1</v>
      </c>
      <c r="AK72" s="13" t="str">
        <f t="shared" si="16"/>
        <v>1</v>
      </c>
      <c r="AL72" s="97">
        <f t="shared" si="17"/>
        <v>1</v>
      </c>
      <c r="AM72" s="20" t="str">
        <f t="shared" si="18"/>
        <v>0</v>
      </c>
      <c r="AN72" s="20" t="str">
        <f t="shared" si="19"/>
        <v>1</v>
      </c>
      <c r="AO72" s="20" t="str">
        <f t="shared" si="19"/>
        <v>1</v>
      </c>
      <c r="AP72" s="20" t="str">
        <f t="shared" si="19"/>
        <v>1</v>
      </c>
      <c r="AQ72" s="24">
        <f t="shared" si="20"/>
        <v>5</v>
      </c>
      <c r="AR72" s="26">
        <f t="shared" si="21"/>
        <v>5</v>
      </c>
      <c r="AS72" s="25" t="str">
        <f t="shared" si="22"/>
        <v>B</v>
      </c>
      <c r="AT72" s="27" t="str">
        <f t="shared" si="22"/>
        <v>B</v>
      </c>
      <c r="AU72" s="25" t="str">
        <f t="shared" si="23"/>
        <v>0 B</v>
      </c>
      <c r="AV72" s="27" t="str">
        <f t="shared" si="23"/>
        <v>0 B</v>
      </c>
      <c r="AW72" s="21" t="str">
        <f t="shared" si="13"/>
        <v>ผ่าน</v>
      </c>
      <c r="AX72" s="21" t="str">
        <f t="shared" si="14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1.1100000000000001</v>
      </c>
      <c r="J73" s="19">
        <v>0.93</v>
      </c>
      <c r="K73" s="19">
        <v>0.7</v>
      </c>
      <c r="L73" s="19">
        <v>2950359.11</v>
      </c>
      <c r="M73" s="19">
        <v>2405007.89</v>
      </c>
      <c r="N73" s="23">
        <v>3</v>
      </c>
      <c r="O73" s="18">
        <v>2805188.29</v>
      </c>
      <c r="P73" s="19">
        <v>-8250567.3099999996</v>
      </c>
      <c r="Q73" s="28">
        <v>6</v>
      </c>
      <c r="R73" s="10">
        <f>VLOOKUP($H73,'ค่ากลางกลุ่ม '!$C$2:$Y$22,8,0)</f>
        <v>3.67</v>
      </c>
      <c r="S73" s="13">
        <f>VLOOKUP($H73,'ค่ากลางกลุ่ม '!$C$2:$Y$22,14,0)</f>
        <v>12.96</v>
      </c>
      <c r="T73" s="10">
        <f>VLOOKUP($H73,'ค่ากลางกลุ่ม '!$C$2:$Y$22,9,0)</f>
        <v>1.58</v>
      </c>
      <c r="U73" s="13">
        <f>VLOOKUP($H73,'ค่ากลางกลุ่ม '!$C$2:$Y$22,15,0)</f>
        <v>10.95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2.4</v>
      </c>
      <c r="AB73" s="7">
        <v>3.71</v>
      </c>
      <c r="AC73" s="9">
        <v>251.14</v>
      </c>
      <c r="AD73" s="9">
        <v>31.94</v>
      </c>
      <c r="AE73" s="9">
        <v>59.81</v>
      </c>
      <c r="AF73" s="9">
        <v>113.23</v>
      </c>
      <c r="AG73" s="9">
        <v>61.58</v>
      </c>
      <c r="AH73" s="10" t="str">
        <f t="shared" si="15"/>
        <v>0</v>
      </c>
      <c r="AI73" s="13" t="str">
        <f t="shared" si="15"/>
        <v>0</v>
      </c>
      <c r="AJ73" s="10" t="str">
        <f t="shared" si="16"/>
        <v>1</v>
      </c>
      <c r="AK73" s="13" t="str">
        <f t="shared" si="16"/>
        <v>0</v>
      </c>
      <c r="AL73" s="97">
        <f t="shared" si="17"/>
        <v>0</v>
      </c>
      <c r="AM73" s="20" t="str">
        <f t="shared" si="18"/>
        <v>1</v>
      </c>
      <c r="AN73" s="20" t="str">
        <f t="shared" si="19"/>
        <v>1</v>
      </c>
      <c r="AO73" s="20" t="str">
        <f t="shared" si="19"/>
        <v>0</v>
      </c>
      <c r="AP73" s="20" t="str">
        <f t="shared" si="19"/>
        <v>0</v>
      </c>
      <c r="AQ73" s="24">
        <f t="shared" si="20"/>
        <v>3</v>
      </c>
      <c r="AR73" s="26">
        <f t="shared" si="21"/>
        <v>2</v>
      </c>
      <c r="AS73" s="25" t="str">
        <f t="shared" si="22"/>
        <v>C</v>
      </c>
      <c r="AT73" s="27" t="str">
        <f t="shared" si="22"/>
        <v>C-</v>
      </c>
      <c r="AU73" s="25" t="str">
        <f t="shared" si="23"/>
        <v>3 C</v>
      </c>
      <c r="AV73" s="27" t="str">
        <f t="shared" si="23"/>
        <v>3 C-</v>
      </c>
      <c r="AW73" s="21" t="str">
        <f t="shared" si="13"/>
        <v>ไม่ผ่าน</v>
      </c>
      <c r="AX73" s="21" t="str">
        <f t="shared" si="14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1.23</v>
      </c>
      <c r="J74" s="19">
        <v>1.01</v>
      </c>
      <c r="K74" s="19">
        <v>0.65</v>
      </c>
      <c r="L74" s="19">
        <v>5207002.5999999996</v>
      </c>
      <c r="M74" s="19">
        <v>4504517.03</v>
      </c>
      <c r="N74" s="23">
        <v>2</v>
      </c>
      <c r="O74" s="18">
        <v>6353768.9900000002</v>
      </c>
      <c r="P74" s="19">
        <v>-8183878.8399999999</v>
      </c>
      <c r="Q74" s="28">
        <v>6</v>
      </c>
      <c r="R74" s="10">
        <f>VLOOKUP($H74,'ค่ากลางกลุ่ม '!$C$2:$Y$22,8,0)</f>
        <v>3.67</v>
      </c>
      <c r="S74" s="13">
        <f>VLOOKUP($H74,'ค่ากลางกลุ่ม '!$C$2:$Y$22,14,0)</f>
        <v>12.96</v>
      </c>
      <c r="T74" s="10">
        <f>VLOOKUP($H74,'ค่ากลางกลุ่ม '!$C$2:$Y$22,9,0)</f>
        <v>1.58</v>
      </c>
      <c r="U74" s="13">
        <f>VLOOKUP($H74,'ค่ากลางกลุ่ม '!$C$2:$Y$22,15,0)</f>
        <v>10.95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5.6</v>
      </c>
      <c r="AB74" s="7">
        <v>9.2899999999999991</v>
      </c>
      <c r="AC74" s="9">
        <v>335.61</v>
      </c>
      <c r="AD74" s="9">
        <v>29.2</v>
      </c>
      <c r="AE74" s="9">
        <v>56.2</v>
      </c>
      <c r="AF74" s="9">
        <v>106.35</v>
      </c>
      <c r="AG74" s="9">
        <v>84.89</v>
      </c>
      <c r="AH74" s="10" t="str">
        <f t="shared" si="15"/>
        <v>1</v>
      </c>
      <c r="AI74" s="13" t="str">
        <f t="shared" si="15"/>
        <v>0</v>
      </c>
      <c r="AJ74" s="10" t="str">
        <f t="shared" si="16"/>
        <v>1</v>
      </c>
      <c r="AK74" s="13" t="str">
        <f t="shared" si="16"/>
        <v>0</v>
      </c>
      <c r="AL74" s="97">
        <f t="shared" si="17"/>
        <v>0</v>
      </c>
      <c r="AM74" s="20" t="str">
        <f t="shared" si="18"/>
        <v>1</v>
      </c>
      <c r="AN74" s="20" t="str">
        <f t="shared" si="19"/>
        <v>1</v>
      </c>
      <c r="AO74" s="20" t="str">
        <f t="shared" si="19"/>
        <v>0</v>
      </c>
      <c r="AP74" s="20" t="str">
        <f t="shared" si="19"/>
        <v>0</v>
      </c>
      <c r="AQ74" s="24">
        <f t="shared" si="20"/>
        <v>4</v>
      </c>
      <c r="AR74" s="26">
        <f t="shared" si="21"/>
        <v>2</v>
      </c>
      <c r="AS74" s="25" t="str">
        <f t="shared" si="22"/>
        <v>B-</v>
      </c>
      <c r="AT74" s="27" t="str">
        <f t="shared" si="22"/>
        <v>C-</v>
      </c>
      <c r="AU74" s="25" t="str">
        <f t="shared" si="23"/>
        <v>2 B-</v>
      </c>
      <c r="AV74" s="27" t="str">
        <f t="shared" si="23"/>
        <v>2 C-</v>
      </c>
      <c r="AW74" s="21" t="str">
        <f t="shared" si="13"/>
        <v>ไม่ผ่าน</v>
      </c>
      <c r="AX74" s="21" t="str">
        <f t="shared" si="14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1.02</v>
      </c>
      <c r="J75" s="19">
        <v>0.77</v>
      </c>
      <c r="K75" s="19">
        <v>0.24</v>
      </c>
      <c r="L75" s="19">
        <v>2405873.6</v>
      </c>
      <c r="M75" s="19">
        <v>6812278.2300000004</v>
      </c>
      <c r="N75" s="23">
        <v>3</v>
      </c>
      <c r="O75" s="18">
        <v>37243073.549999997</v>
      </c>
      <c r="P75" s="19">
        <v>-100545612.40000001</v>
      </c>
      <c r="Q75" s="28">
        <v>14</v>
      </c>
      <c r="R75" s="10">
        <f>VLOOKUP($H75,'ค่ากลางกลุ่ม '!$C$2:$Y$22,8,0)</f>
        <v>5.3689999999999998</v>
      </c>
      <c r="S75" s="13">
        <f>VLOOKUP($H75,'ค่ากลางกลุ่ม '!$C$2:$Y$22,14,0)</f>
        <v>11.61</v>
      </c>
      <c r="T75" s="10">
        <f>VLOOKUP($H75,'ค่ากลางกลุ่ม '!$C$2:$Y$22,9,0)</f>
        <v>4.53</v>
      </c>
      <c r="U75" s="13">
        <f>VLOOKUP($H75,'ค่ากลางกลุ่ม '!$C$2:$Y$22,15,0)</f>
        <v>4.7300000000000004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8.51</v>
      </c>
      <c r="AB75" s="7">
        <v>1.08</v>
      </c>
      <c r="AC75" s="9">
        <v>252.44</v>
      </c>
      <c r="AD75" s="9">
        <v>49.02</v>
      </c>
      <c r="AE75" s="9">
        <v>89.91</v>
      </c>
      <c r="AF75" s="9">
        <v>73.430000000000007</v>
      </c>
      <c r="AG75" s="9">
        <v>74.75</v>
      </c>
      <c r="AH75" s="10" t="str">
        <f t="shared" si="15"/>
        <v>1</v>
      </c>
      <c r="AI75" s="13" t="str">
        <f t="shared" si="15"/>
        <v>0</v>
      </c>
      <c r="AJ75" s="10" t="str">
        <f t="shared" si="16"/>
        <v>0</v>
      </c>
      <c r="AK75" s="13" t="str">
        <f t="shared" si="16"/>
        <v>0</v>
      </c>
      <c r="AL75" s="97">
        <f t="shared" si="17"/>
        <v>0</v>
      </c>
      <c r="AM75" s="20" t="str">
        <f t="shared" si="18"/>
        <v>1</v>
      </c>
      <c r="AN75" s="20" t="str">
        <f t="shared" si="19"/>
        <v>0</v>
      </c>
      <c r="AO75" s="20" t="str">
        <f t="shared" si="19"/>
        <v>1</v>
      </c>
      <c r="AP75" s="20" t="str">
        <f t="shared" si="19"/>
        <v>0</v>
      </c>
      <c r="AQ75" s="24">
        <f t="shared" si="20"/>
        <v>3</v>
      </c>
      <c r="AR75" s="26">
        <f t="shared" si="21"/>
        <v>2</v>
      </c>
      <c r="AS75" s="25" t="str">
        <f t="shared" si="22"/>
        <v>C</v>
      </c>
      <c r="AT75" s="27" t="str">
        <f t="shared" si="22"/>
        <v>C-</v>
      </c>
      <c r="AU75" s="25" t="str">
        <f t="shared" si="23"/>
        <v>3 C</v>
      </c>
      <c r="AV75" s="27" t="str">
        <f t="shared" si="23"/>
        <v>3 C-</v>
      </c>
      <c r="AW75" s="21" t="str">
        <f t="shared" si="13"/>
        <v>ไม่ผ่าน</v>
      </c>
      <c r="AX75" s="21" t="str">
        <f t="shared" si="14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2.0099999999999998</v>
      </c>
      <c r="J76" s="19">
        <v>1.68</v>
      </c>
      <c r="K76" s="19">
        <v>1.49</v>
      </c>
      <c r="L76" s="19">
        <v>4192672.98</v>
      </c>
      <c r="M76" s="19">
        <v>6766138.4900000002</v>
      </c>
      <c r="N76" s="23">
        <v>0</v>
      </c>
      <c r="O76" s="18">
        <v>6694991.2400000002</v>
      </c>
      <c r="P76" s="19">
        <v>2034099.02</v>
      </c>
      <c r="Q76" s="28">
        <v>2</v>
      </c>
      <c r="R76" s="10">
        <f>VLOOKUP($H76,'ค่ากลางกลุ่ม '!$C$2:$Y$22,8,0)</f>
        <v>11.71</v>
      </c>
      <c r="S76" s="13">
        <f>VLOOKUP($H76,'ค่ากลางกลุ่ม '!$C$2:$Y$22,14,0)</f>
        <v>15.13</v>
      </c>
      <c r="T76" s="10">
        <f>VLOOKUP($H76,'ค่ากลางกลุ่ม '!$C$2:$Y$22,9,0)</f>
        <v>7.08</v>
      </c>
      <c r="U76" s="13">
        <f>VLOOKUP($H76,'ค่ากลางกลุ่ม '!$C$2:$Y$22,15,0)</f>
        <v>8.02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23.87</v>
      </c>
      <c r="AB76" s="7">
        <v>18.93</v>
      </c>
      <c r="AC76" s="9">
        <v>1025.2</v>
      </c>
      <c r="AD76" s="9">
        <v>54.31</v>
      </c>
      <c r="AE76" s="9">
        <v>41.32</v>
      </c>
      <c r="AF76" s="9">
        <v>86.76</v>
      </c>
      <c r="AG76" s="9">
        <v>119.01</v>
      </c>
      <c r="AH76" s="10" t="str">
        <f t="shared" si="15"/>
        <v>1</v>
      </c>
      <c r="AI76" s="13" t="str">
        <f t="shared" si="15"/>
        <v>1</v>
      </c>
      <c r="AJ76" s="10" t="str">
        <f t="shared" si="16"/>
        <v>1</v>
      </c>
      <c r="AK76" s="13" t="str">
        <f t="shared" si="16"/>
        <v>1</v>
      </c>
      <c r="AL76" s="97">
        <f t="shared" si="17"/>
        <v>0</v>
      </c>
      <c r="AM76" s="20" t="str">
        <f t="shared" si="18"/>
        <v>1</v>
      </c>
      <c r="AN76" s="20" t="str">
        <f t="shared" si="19"/>
        <v>1</v>
      </c>
      <c r="AO76" s="20" t="str">
        <f t="shared" si="19"/>
        <v>1</v>
      </c>
      <c r="AP76" s="20" t="str">
        <f t="shared" si="19"/>
        <v>0</v>
      </c>
      <c r="AQ76" s="24">
        <f t="shared" si="20"/>
        <v>5</v>
      </c>
      <c r="AR76" s="26">
        <f t="shared" si="21"/>
        <v>5</v>
      </c>
      <c r="AS76" s="25" t="str">
        <f t="shared" si="22"/>
        <v>B</v>
      </c>
      <c r="AT76" s="27" t="str">
        <f t="shared" si="22"/>
        <v>B</v>
      </c>
      <c r="AU76" s="25" t="str">
        <f t="shared" si="23"/>
        <v>0 B</v>
      </c>
      <c r="AV76" s="27" t="str">
        <f t="shared" si="23"/>
        <v>0 B</v>
      </c>
      <c r="AW76" s="21" t="str">
        <f t="shared" si="13"/>
        <v>ผ่าน</v>
      </c>
      <c r="AX76" s="21" t="str">
        <f t="shared" si="14"/>
        <v>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1.67</v>
      </c>
      <c r="J77" s="19">
        <v>1.47</v>
      </c>
      <c r="K77" s="19">
        <v>1</v>
      </c>
      <c r="L77" s="19">
        <v>9991592.1099999994</v>
      </c>
      <c r="M77" s="19">
        <v>-2438950.29</v>
      </c>
      <c r="N77" s="23">
        <v>1</v>
      </c>
      <c r="O77" s="18">
        <v>-1448952.37</v>
      </c>
      <c r="P77" s="19">
        <v>44090.080000000002</v>
      </c>
      <c r="Q77" s="28">
        <v>6</v>
      </c>
      <c r="R77" s="10">
        <f>VLOOKUP($H77,'ค่ากลางกลุ่ม '!$C$2:$Y$22,8,0)</f>
        <v>3.67</v>
      </c>
      <c r="S77" s="13">
        <f>VLOOKUP($H77,'ค่ากลางกลุ่ม '!$C$2:$Y$22,14,0)</f>
        <v>12.96</v>
      </c>
      <c r="T77" s="10">
        <f>VLOOKUP($H77,'ค่ากลางกลุ่ม '!$C$2:$Y$22,9,0)</f>
        <v>1.58</v>
      </c>
      <c r="U77" s="13">
        <f>VLOOKUP($H77,'ค่ากลางกลุ่ม '!$C$2:$Y$22,15,0)</f>
        <v>10.95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-1.57</v>
      </c>
      <c r="AB77" s="7">
        <v>-3.69</v>
      </c>
      <c r="AC77" s="9">
        <v>168.35</v>
      </c>
      <c r="AD77" s="9">
        <v>34.950000000000003</v>
      </c>
      <c r="AE77" s="9">
        <v>60.3</v>
      </c>
      <c r="AF77" s="9">
        <v>93.87</v>
      </c>
      <c r="AG77" s="9">
        <v>58.08</v>
      </c>
      <c r="AH77" s="10" t="str">
        <f t="shared" si="15"/>
        <v>0</v>
      </c>
      <c r="AI77" s="13" t="str">
        <f t="shared" si="15"/>
        <v>0</v>
      </c>
      <c r="AJ77" s="10" t="str">
        <f t="shared" si="16"/>
        <v>0</v>
      </c>
      <c r="AK77" s="13" t="str">
        <f t="shared" si="16"/>
        <v>0</v>
      </c>
      <c r="AL77" s="97">
        <f t="shared" si="17"/>
        <v>0</v>
      </c>
      <c r="AM77" s="20" t="str">
        <f t="shared" si="18"/>
        <v>1</v>
      </c>
      <c r="AN77" s="20" t="str">
        <f t="shared" si="19"/>
        <v>0</v>
      </c>
      <c r="AO77" s="20" t="str">
        <f t="shared" si="19"/>
        <v>0</v>
      </c>
      <c r="AP77" s="20" t="str">
        <f t="shared" si="19"/>
        <v>1</v>
      </c>
      <c r="AQ77" s="24">
        <f t="shared" si="20"/>
        <v>2</v>
      </c>
      <c r="AR77" s="26">
        <f t="shared" si="21"/>
        <v>2</v>
      </c>
      <c r="AS77" s="25" t="str">
        <f t="shared" si="22"/>
        <v>C-</v>
      </c>
      <c r="AT77" s="27" t="str">
        <f t="shared" si="22"/>
        <v>C-</v>
      </c>
      <c r="AU77" s="25" t="str">
        <f t="shared" si="23"/>
        <v>1 C-</v>
      </c>
      <c r="AV77" s="27" t="str">
        <f t="shared" si="23"/>
        <v>1 C-</v>
      </c>
      <c r="AW77" s="21" t="str">
        <f t="shared" si="13"/>
        <v>ไม่ผ่าน</v>
      </c>
      <c r="AX77" s="21" t="str">
        <f t="shared" si="14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0.91</v>
      </c>
      <c r="J78" s="19">
        <v>0.75</v>
      </c>
      <c r="K78" s="19">
        <v>0.49</v>
      </c>
      <c r="L78" s="19">
        <v>-6246302.1600000001</v>
      </c>
      <c r="M78" s="19">
        <v>25202231.48</v>
      </c>
      <c r="N78" s="23">
        <v>4</v>
      </c>
      <c r="O78" s="18">
        <v>6851577.7400000002</v>
      </c>
      <c r="P78" s="19">
        <v>-36341752.259999998</v>
      </c>
      <c r="Q78" s="28">
        <v>12</v>
      </c>
      <c r="R78" s="10">
        <f>VLOOKUP($H78,'ค่ากลางกลุ่ม '!$C$2:$Y$22,8,0)</f>
        <v>4.38</v>
      </c>
      <c r="S78" s="13">
        <f>VLOOKUP($H78,'ค่ากลางกลุ่ม '!$C$2:$Y$22,14,0)</f>
        <v>11.82</v>
      </c>
      <c r="T78" s="10">
        <f>VLOOKUP($H78,'ค่ากลางกลุ่ม '!$C$2:$Y$22,9,0)</f>
        <v>8.0399999999999991</v>
      </c>
      <c r="U78" s="13">
        <f>VLOOKUP($H78,'ค่ากลางกลุ่ม '!$C$2:$Y$22,15,0)</f>
        <v>6.04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3</v>
      </c>
      <c r="AB78" s="7">
        <v>9.74</v>
      </c>
      <c r="AC78" s="9">
        <v>247.12</v>
      </c>
      <c r="AD78" s="9">
        <v>42.19</v>
      </c>
      <c r="AE78" s="9">
        <v>48.28</v>
      </c>
      <c r="AF78" s="9">
        <v>102.77</v>
      </c>
      <c r="AG78" s="9">
        <v>56.56</v>
      </c>
      <c r="AH78" s="10" t="str">
        <f t="shared" si="15"/>
        <v>0</v>
      </c>
      <c r="AI78" s="13" t="str">
        <f t="shared" si="15"/>
        <v>0</v>
      </c>
      <c r="AJ78" s="10" t="str">
        <f t="shared" si="16"/>
        <v>1</v>
      </c>
      <c r="AK78" s="13" t="str">
        <f t="shared" si="16"/>
        <v>1</v>
      </c>
      <c r="AL78" s="97">
        <f t="shared" si="17"/>
        <v>0</v>
      </c>
      <c r="AM78" s="20" t="str">
        <f t="shared" si="18"/>
        <v>1</v>
      </c>
      <c r="AN78" s="20" t="str">
        <f t="shared" si="19"/>
        <v>1</v>
      </c>
      <c r="AO78" s="20" t="str">
        <f t="shared" si="19"/>
        <v>0</v>
      </c>
      <c r="AP78" s="20" t="str">
        <f t="shared" si="19"/>
        <v>1</v>
      </c>
      <c r="AQ78" s="24">
        <f t="shared" si="20"/>
        <v>4</v>
      </c>
      <c r="AR78" s="26">
        <f t="shared" si="21"/>
        <v>4</v>
      </c>
      <c r="AS78" s="25" t="str">
        <f t="shared" si="22"/>
        <v>B-</v>
      </c>
      <c r="AT78" s="27" t="str">
        <f t="shared" si="22"/>
        <v>B-</v>
      </c>
      <c r="AU78" s="25" t="str">
        <f t="shared" si="23"/>
        <v>4 B-</v>
      </c>
      <c r="AV78" s="27" t="str">
        <f t="shared" si="23"/>
        <v>4 B-</v>
      </c>
      <c r="AW78" s="21" t="str">
        <f t="shared" si="13"/>
        <v>ไม่ผ่าน</v>
      </c>
      <c r="AX78" s="21" t="str">
        <f t="shared" si="14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1.62</v>
      </c>
      <c r="J79" s="19">
        <v>1.29</v>
      </c>
      <c r="K79" s="19">
        <v>0.85</v>
      </c>
      <c r="L79" s="19">
        <v>6722280.8799999999</v>
      </c>
      <c r="M79" s="19">
        <v>3141133.73</v>
      </c>
      <c r="N79" s="23">
        <v>0</v>
      </c>
      <c r="O79" s="18">
        <v>6407312</v>
      </c>
      <c r="P79" s="19">
        <v>-1673883.07</v>
      </c>
      <c r="Q79" s="28">
        <v>5</v>
      </c>
      <c r="R79" s="10">
        <f>VLOOKUP($H79,'ค่ากลางกลุ่ม '!$C$2:$Y$22,8,0)</f>
        <v>5.86</v>
      </c>
      <c r="S79" s="13">
        <f>VLOOKUP($H79,'ค่ากลางกลุ่ม '!$C$2:$Y$22,14,0)</f>
        <v>11.96</v>
      </c>
      <c r="T79" s="10">
        <f>VLOOKUP($H79,'ค่ากลางกลุ่ม '!$C$2:$Y$22,9,0)</f>
        <v>4.21</v>
      </c>
      <c r="U79" s="13">
        <f>VLOOKUP($H79,'ค่ากลางกลุ่ม '!$C$2:$Y$22,15,0)</f>
        <v>10.48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9.02</v>
      </c>
      <c r="AB79" s="7">
        <v>7.33</v>
      </c>
      <c r="AC79" s="9">
        <v>148.85</v>
      </c>
      <c r="AD79" s="9">
        <v>20.2</v>
      </c>
      <c r="AE79" s="9">
        <v>63.9</v>
      </c>
      <c r="AF79" s="9">
        <v>65.5</v>
      </c>
      <c r="AG79" s="9">
        <v>69.209999999999994</v>
      </c>
      <c r="AH79" s="10" t="str">
        <f t="shared" si="15"/>
        <v>1</v>
      </c>
      <c r="AI79" s="13" t="str">
        <f t="shared" si="15"/>
        <v>0</v>
      </c>
      <c r="AJ79" s="10" t="str">
        <f t="shared" si="16"/>
        <v>1</v>
      </c>
      <c r="AK79" s="13" t="str">
        <f t="shared" si="16"/>
        <v>0</v>
      </c>
      <c r="AL79" s="97">
        <f t="shared" si="17"/>
        <v>0</v>
      </c>
      <c r="AM79" s="20" t="str">
        <f t="shared" si="18"/>
        <v>1</v>
      </c>
      <c r="AN79" s="20" t="str">
        <f t="shared" si="19"/>
        <v>0</v>
      </c>
      <c r="AO79" s="20" t="str">
        <f t="shared" si="19"/>
        <v>1</v>
      </c>
      <c r="AP79" s="20" t="str">
        <f t="shared" si="19"/>
        <v>0</v>
      </c>
      <c r="AQ79" s="24">
        <f t="shared" si="20"/>
        <v>4</v>
      </c>
      <c r="AR79" s="26">
        <f t="shared" si="21"/>
        <v>2</v>
      </c>
      <c r="AS79" s="25" t="str">
        <f t="shared" si="22"/>
        <v>B-</v>
      </c>
      <c r="AT79" s="27" t="str">
        <f t="shared" si="22"/>
        <v>C-</v>
      </c>
      <c r="AU79" s="25" t="str">
        <f t="shared" si="23"/>
        <v>0 B-</v>
      </c>
      <c r="AV79" s="27" t="str">
        <f t="shared" si="23"/>
        <v>0 C-</v>
      </c>
      <c r="AW79" s="21" t="str">
        <f t="shared" si="13"/>
        <v>ไม่ผ่าน</v>
      </c>
      <c r="AX79" s="21" t="str">
        <f t="shared" si="14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1.18</v>
      </c>
      <c r="J80" s="19">
        <v>0.92</v>
      </c>
      <c r="K80" s="19">
        <v>0.64</v>
      </c>
      <c r="L80" s="19">
        <v>2612804.7999999998</v>
      </c>
      <c r="M80" s="19">
        <v>3999947.2</v>
      </c>
      <c r="N80" s="23">
        <v>3</v>
      </c>
      <c r="O80" s="18">
        <v>7396302.0599999996</v>
      </c>
      <c r="P80" s="19">
        <v>-5224215.09</v>
      </c>
      <c r="Q80" s="28">
        <v>6</v>
      </c>
      <c r="R80" s="10">
        <f>VLOOKUP($H80,'ค่ากลางกลุ่ม '!$C$2:$Y$22,8,0)</f>
        <v>3.67</v>
      </c>
      <c r="S80" s="13">
        <f>VLOOKUP($H80,'ค่ากลางกลุ่ม '!$C$2:$Y$22,14,0)</f>
        <v>12.96</v>
      </c>
      <c r="T80" s="10">
        <f>VLOOKUP($H80,'ค่ากลางกลุ่ม '!$C$2:$Y$22,9,0)</f>
        <v>1.58</v>
      </c>
      <c r="U80" s="13">
        <f>VLOOKUP($H80,'ค่ากลางกลุ่ม '!$C$2:$Y$22,15,0)</f>
        <v>10.95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9.7899999999999991</v>
      </c>
      <c r="AB80" s="7">
        <v>7.59</v>
      </c>
      <c r="AC80" s="9">
        <v>267.79000000000002</v>
      </c>
      <c r="AD80" s="9">
        <v>31.04</v>
      </c>
      <c r="AE80" s="9">
        <v>75.430000000000007</v>
      </c>
      <c r="AF80" s="9">
        <v>84.7</v>
      </c>
      <c r="AG80" s="9">
        <v>59.77</v>
      </c>
      <c r="AH80" s="10" t="str">
        <f t="shared" si="15"/>
        <v>1</v>
      </c>
      <c r="AI80" s="13" t="str">
        <f t="shared" si="15"/>
        <v>0</v>
      </c>
      <c r="AJ80" s="10" t="str">
        <f t="shared" si="16"/>
        <v>1</v>
      </c>
      <c r="AK80" s="13" t="str">
        <f t="shared" si="16"/>
        <v>0</v>
      </c>
      <c r="AL80" s="97">
        <f t="shared" si="17"/>
        <v>0</v>
      </c>
      <c r="AM80" s="20" t="str">
        <f t="shared" si="18"/>
        <v>1</v>
      </c>
      <c r="AN80" s="20" t="str">
        <f t="shared" si="19"/>
        <v>0</v>
      </c>
      <c r="AO80" s="20" t="str">
        <f t="shared" si="19"/>
        <v>1</v>
      </c>
      <c r="AP80" s="20" t="str">
        <f t="shared" si="19"/>
        <v>1</v>
      </c>
      <c r="AQ80" s="24">
        <f t="shared" si="20"/>
        <v>5</v>
      </c>
      <c r="AR80" s="26">
        <f t="shared" si="21"/>
        <v>3</v>
      </c>
      <c r="AS80" s="25" t="str">
        <f t="shared" si="22"/>
        <v>B</v>
      </c>
      <c r="AT80" s="27" t="str">
        <f t="shared" si="22"/>
        <v>C</v>
      </c>
      <c r="AU80" s="25" t="str">
        <f t="shared" si="23"/>
        <v>3 B</v>
      </c>
      <c r="AV80" s="27" t="str">
        <f t="shared" si="23"/>
        <v>3 C</v>
      </c>
      <c r="AW80" s="21" t="str">
        <f t="shared" si="13"/>
        <v>ผ่าน</v>
      </c>
      <c r="AX80" s="21" t="str">
        <f t="shared" si="14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2.2999999999999998</v>
      </c>
      <c r="J81" s="19">
        <v>1.98</v>
      </c>
      <c r="K81" s="19">
        <v>1.56</v>
      </c>
      <c r="L81" s="19">
        <v>18781664.989999998</v>
      </c>
      <c r="M81" s="19">
        <v>8443459.6999999993</v>
      </c>
      <c r="N81" s="23">
        <v>0</v>
      </c>
      <c r="O81" s="18">
        <v>6529861.7599999998</v>
      </c>
      <c r="P81" s="19">
        <v>8043745.8399999999</v>
      </c>
      <c r="Q81" s="28">
        <v>6</v>
      </c>
      <c r="R81" s="10">
        <f>VLOOKUP($H81,'ค่ากลางกลุ่ม '!$C$2:$Y$22,8,0)</f>
        <v>3.67</v>
      </c>
      <c r="S81" s="13">
        <f>VLOOKUP($H81,'ค่ากลางกลุ่ม '!$C$2:$Y$22,14,0)</f>
        <v>12.96</v>
      </c>
      <c r="T81" s="10">
        <f>VLOOKUP($H81,'ค่ากลางกลุ่ม '!$C$2:$Y$22,9,0)</f>
        <v>1.58</v>
      </c>
      <c r="U81" s="13">
        <f>VLOOKUP($H81,'ค่ากลางกลุ่ม '!$C$2:$Y$22,15,0)</f>
        <v>10.95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7.34</v>
      </c>
      <c r="AB81" s="7">
        <v>14.71</v>
      </c>
      <c r="AC81" s="9">
        <v>80.63</v>
      </c>
      <c r="AD81" s="9">
        <v>17.28</v>
      </c>
      <c r="AE81" s="9">
        <v>61.21</v>
      </c>
      <c r="AF81" s="9">
        <v>106.21</v>
      </c>
      <c r="AG81" s="9">
        <v>71.25</v>
      </c>
      <c r="AH81" s="10" t="str">
        <f t="shared" si="15"/>
        <v>1</v>
      </c>
      <c r="AI81" s="13" t="str">
        <f t="shared" si="15"/>
        <v>0</v>
      </c>
      <c r="AJ81" s="10" t="str">
        <f t="shared" si="16"/>
        <v>1</v>
      </c>
      <c r="AK81" s="13" t="str">
        <f t="shared" si="16"/>
        <v>1</v>
      </c>
      <c r="AL81" s="97">
        <f t="shared" si="17"/>
        <v>1</v>
      </c>
      <c r="AM81" s="20" t="str">
        <f t="shared" si="18"/>
        <v>1</v>
      </c>
      <c r="AN81" s="20" t="str">
        <f t="shared" si="19"/>
        <v>0</v>
      </c>
      <c r="AO81" s="20" t="str">
        <f t="shared" si="19"/>
        <v>0</v>
      </c>
      <c r="AP81" s="20" t="str">
        <f t="shared" si="19"/>
        <v>0</v>
      </c>
      <c r="AQ81" s="24">
        <f t="shared" si="20"/>
        <v>4</v>
      </c>
      <c r="AR81" s="26">
        <f t="shared" si="21"/>
        <v>3</v>
      </c>
      <c r="AS81" s="25" t="str">
        <f t="shared" si="22"/>
        <v>B-</v>
      </c>
      <c r="AT81" s="27" t="str">
        <f t="shared" si="22"/>
        <v>C</v>
      </c>
      <c r="AU81" s="25" t="str">
        <f t="shared" si="23"/>
        <v>0 B-</v>
      </c>
      <c r="AV81" s="27" t="str">
        <f t="shared" si="23"/>
        <v>0 C</v>
      </c>
      <c r="AW81" s="21" t="str">
        <f t="shared" si="13"/>
        <v>ไม่ผ่าน</v>
      </c>
      <c r="AX81" s="21" t="str">
        <f t="shared" si="14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1.61</v>
      </c>
      <c r="J82" s="19">
        <v>1.31</v>
      </c>
      <c r="K82" s="19">
        <v>0.75</v>
      </c>
      <c r="L82" s="19">
        <v>18872808.219999999</v>
      </c>
      <c r="M82" s="19">
        <v>14370330.5</v>
      </c>
      <c r="N82" s="23">
        <v>1</v>
      </c>
      <c r="O82" s="18">
        <v>15516031.460000001</v>
      </c>
      <c r="P82" s="19">
        <v>-7853229.8899999997</v>
      </c>
      <c r="Q82" s="28">
        <v>6</v>
      </c>
      <c r="R82" s="10">
        <f>VLOOKUP($H82,'ค่ากลางกลุ่ม '!$C$2:$Y$22,8,0)</f>
        <v>3.67</v>
      </c>
      <c r="S82" s="13">
        <f>VLOOKUP($H82,'ค่ากลางกลุ่ม '!$C$2:$Y$22,14,0)</f>
        <v>12.96</v>
      </c>
      <c r="T82" s="10">
        <f>VLOOKUP($H82,'ค่ากลางกลุ่ม '!$C$2:$Y$22,9,0)</f>
        <v>1.58</v>
      </c>
      <c r="U82" s="13">
        <f>VLOOKUP($H82,'ค่ากลางกลุ่ม '!$C$2:$Y$22,15,0)</f>
        <v>10.95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12.83</v>
      </c>
      <c r="AB82" s="7">
        <v>15.28</v>
      </c>
      <c r="AC82" s="9">
        <v>364.67</v>
      </c>
      <c r="AD82" s="9">
        <v>61.62</v>
      </c>
      <c r="AE82" s="9">
        <v>85.04</v>
      </c>
      <c r="AF82" s="9">
        <v>124.79</v>
      </c>
      <c r="AG82" s="9">
        <v>89.32</v>
      </c>
      <c r="AH82" s="10" t="str">
        <f t="shared" si="15"/>
        <v>1</v>
      </c>
      <c r="AI82" s="13" t="str">
        <f t="shared" si="15"/>
        <v>0</v>
      </c>
      <c r="AJ82" s="10" t="str">
        <f t="shared" si="16"/>
        <v>1</v>
      </c>
      <c r="AK82" s="13" t="str">
        <f t="shared" si="16"/>
        <v>1</v>
      </c>
      <c r="AL82" s="97">
        <f t="shared" si="17"/>
        <v>0</v>
      </c>
      <c r="AM82" s="20" t="str">
        <f t="shared" si="18"/>
        <v>0</v>
      </c>
      <c r="AN82" s="20" t="str">
        <f t="shared" si="19"/>
        <v>0</v>
      </c>
      <c r="AO82" s="20" t="str">
        <f t="shared" si="19"/>
        <v>0</v>
      </c>
      <c r="AP82" s="20" t="str">
        <f t="shared" si="19"/>
        <v>0</v>
      </c>
      <c r="AQ82" s="24">
        <f t="shared" si="20"/>
        <v>2</v>
      </c>
      <c r="AR82" s="26">
        <f t="shared" si="21"/>
        <v>1</v>
      </c>
      <c r="AS82" s="25" t="str">
        <f t="shared" si="22"/>
        <v>C-</v>
      </c>
      <c r="AT82" s="27" t="str">
        <f t="shared" si="22"/>
        <v>D</v>
      </c>
      <c r="AU82" s="25" t="str">
        <f t="shared" si="23"/>
        <v>1 C-</v>
      </c>
      <c r="AV82" s="27" t="str">
        <f t="shared" si="23"/>
        <v>1 D</v>
      </c>
      <c r="AW82" s="21" t="str">
        <f t="shared" si="13"/>
        <v>ไม่ผ่าน</v>
      </c>
      <c r="AX82" s="21" t="str">
        <f t="shared" si="14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1.33</v>
      </c>
      <c r="J83" s="19">
        <v>1.06</v>
      </c>
      <c r="K83" s="19">
        <v>0.67</v>
      </c>
      <c r="L83" s="19">
        <v>16442214.51</v>
      </c>
      <c r="M83" s="19">
        <v>22999510.129999999</v>
      </c>
      <c r="N83" s="23">
        <v>2</v>
      </c>
      <c r="O83" s="18">
        <v>394652.12</v>
      </c>
      <c r="P83" s="19">
        <v>-16322013</v>
      </c>
      <c r="Q83" s="28">
        <v>13</v>
      </c>
      <c r="R83" s="10">
        <f>VLOOKUP($H83,'ค่ากลางกลุ่ม '!$C$2:$Y$22,8,0)</f>
        <v>5.84</v>
      </c>
      <c r="S83" s="13">
        <f>VLOOKUP($H83,'ค่ากลางกลุ่ม '!$C$2:$Y$22,14,0)</f>
        <v>11.05</v>
      </c>
      <c r="T83" s="10">
        <f>VLOOKUP($H83,'ค่ากลางกลุ่ม '!$C$2:$Y$22,9,0)</f>
        <v>0.93</v>
      </c>
      <c r="U83" s="13">
        <f>VLOOKUP($H83,'ค่ากลางกลุ่ม '!$C$2:$Y$22,15,0)</f>
        <v>5.58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0.18</v>
      </c>
      <c r="AB83" s="7">
        <v>8.5299999999999994</v>
      </c>
      <c r="AC83" s="9">
        <v>134.49</v>
      </c>
      <c r="AD83" s="9">
        <v>34.17</v>
      </c>
      <c r="AE83" s="9">
        <v>43.75</v>
      </c>
      <c r="AF83" s="9">
        <v>78.900000000000006</v>
      </c>
      <c r="AG83" s="9">
        <v>65.58</v>
      </c>
      <c r="AH83" s="10" t="str">
        <f t="shared" si="15"/>
        <v>0</v>
      </c>
      <c r="AI83" s="13" t="str">
        <f t="shared" si="15"/>
        <v>0</v>
      </c>
      <c r="AJ83" s="10" t="str">
        <f t="shared" si="16"/>
        <v>1</v>
      </c>
      <c r="AK83" s="13" t="str">
        <f t="shared" si="16"/>
        <v>1</v>
      </c>
      <c r="AL83" s="97">
        <f t="shared" si="17"/>
        <v>1</v>
      </c>
      <c r="AM83" s="20" t="str">
        <f t="shared" si="18"/>
        <v>1</v>
      </c>
      <c r="AN83" s="20" t="str">
        <f t="shared" si="19"/>
        <v>1</v>
      </c>
      <c r="AO83" s="20" t="str">
        <f t="shared" si="19"/>
        <v>1</v>
      </c>
      <c r="AP83" s="20" t="str">
        <f t="shared" si="19"/>
        <v>0</v>
      </c>
      <c r="AQ83" s="24">
        <f t="shared" si="20"/>
        <v>5</v>
      </c>
      <c r="AR83" s="26">
        <f t="shared" si="21"/>
        <v>5</v>
      </c>
      <c r="AS83" s="25" t="str">
        <f t="shared" si="22"/>
        <v>B</v>
      </c>
      <c r="AT83" s="27" t="str">
        <f t="shared" si="22"/>
        <v>B</v>
      </c>
      <c r="AU83" s="25" t="str">
        <f t="shared" si="23"/>
        <v>2 B</v>
      </c>
      <c r="AV83" s="27" t="str">
        <f t="shared" si="23"/>
        <v>2 B</v>
      </c>
      <c r="AW83" s="21" t="str">
        <f t="shared" si="13"/>
        <v>ผ่าน</v>
      </c>
      <c r="AX83" s="21" t="str">
        <f t="shared" si="14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2.15</v>
      </c>
      <c r="J84" s="19">
        <v>1.89</v>
      </c>
      <c r="K84" s="19">
        <v>1.58</v>
      </c>
      <c r="L84" s="19">
        <v>30249707.66</v>
      </c>
      <c r="M84" s="19">
        <v>10056948.1</v>
      </c>
      <c r="N84" s="23">
        <v>0</v>
      </c>
      <c r="O84" s="18">
        <v>11897092.34</v>
      </c>
      <c r="P84" s="19">
        <v>15546029.83</v>
      </c>
      <c r="Q84" s="28">
        <v>9</v>
      </c>
      <c r="R84" s="10">
        <f>VLOOKUP($H84,'ค่ากลางกลุ่ม '!$C$2:$Y$22,8,0)</f>
        <v>11.94</v>
      </c>
      <c r="S84" s="13">
        <f>VLOOKUP($H84,'ค่ากลางกลุ่ม '!$C$2:$Y$22,14,0)</f>
        <v>10.68</v>
      </c>
      <c r="T84" s="10">
        <f>VLOOKUP($H84,'ค่ากลางกลุ่ม '!$C$2:$Y$22,9,0)</f>
        <v>6.49</v>
      </c>
      <c r="U84" s="13">
        <f>VLOOKUP($H84,'ค่ากลางกลุ่ม '!$C$2:$Y$22,15,0)</f>
        <v>7.88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9.74</v>
      </c>
      <c r="AB84" s="7">
        <v>10.210000000000001</v>
      </c>
      <c r="AC84" s="9">
        <v>232.01</v>
      </c>
      <c r="AD84" s="9">
        <v>42.18</v>
      </c>
      <c r="AE84" s="9">
        <v>54.71</v>
      </c>
      <c r="AF84" s="9">
        <v>105.57</v>
      </c>
      <c r="AG84" s="9">
        <v>81.98</v>
      </c>
      <c r="AH84" s="10" t="str">
        <f t="shared" si="15"/>
        <v>0</v>
      </c>
      <c r="AI84" s="13" t="str">
        <f t="shared" si="15"/>
        <v>0</v>
      </c>
      <c r="AJ84" s="10" t="str">
        <f t="shared" si="16"/>
        <v>1</v>
      </c>
      <c r="AK84" s="13" t="str">
        <f t="shared" si="16"/>
        <v>1</v>
      </c>
      <c r="AL84" s="97">
        <f t="shared" si="17"/>
        <v>0</v>
      </c>
      <c r="AM84" s="20" t="str">
        <f t="shared" si="18"/>
        <v>1</v>
      </c>
      <c r="AN84" s="20" t="str">
        <f t="shared" si="19"/>
        <v>1</v>
      </c>
      <c r="AO84" s="20" t="str">
        <f t="shared" si="19"/>
        <v>0</v>
      </c>
      <c r="AP84" s="20" t="str">
        <f t="shared" si="19"/>
        <v>0</v>
      </c>
      <c r="AQ84" s="24">
        <f t="shared" si="20"/>
        <v>3</v>
      </c>
      <c r="AR84" s="26">
        <f t="shared" si="21"/>
        <v>3</v>
      </c>
      <c r="AS84" s="25" t="str">
        <f t="shared" si="22"/>
        <v>C</v>
      </c>
      <c r="AT84" s="27" t="str">
        <f t="shared" si="22"/>
        <v>C</v>
      </c>
      <c r="AU84" s="25" t="str">
        <f t="shared" si="23"/>
        <v>0 C</v>
      </c>
      <c r="AV84" s="27" t="str">
        <f t="shared" si="23"/>
        <v>0 C</v>
      </c>
      <c r="AW84" s="21" t="str">
        <f t="shared" si="13"/>
        <v>ไม่ผ่าน</v>
      </c>
      <c r="AX84" s="21" t="str">
        <f t="shared" si="14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2.56</v>
      </c>
      <c r="J85" s="19">
        <v>2.21</v>
      </c>
      <c r="K85" s="19">
        <v>1.72</v>
      </c>
      <c r="L85" s="19">
        <v>47094466.960000001</v>
      </c>
      <c r="M85" s="19">
        <v>42106679.189999998</v>
      </c>
      <c r="N85" s="23">
        <v>0</v>
      </c>
      <c r="O85" s="18">
        <v>13172942.91</v>
      </c>
      <c r="P85" s="19">
        <v>21777757.82</v>
      </c>
      <c r="Q85" s="28">
        <v>10</v>
      </c>
      <c r="R85" s="10">
        <f>VLOOKUP($H85,'ค่ากลางกลุ่ม '!$C$2:$Y$22,8,0)</f>
        <v>3.51</v>
      </c>
      <c r="S85" s="13">
        <f>VLOOKUP($H85,'ค่ากลางกลุ่ม '!$C$2:$Y$22,14,0)</f>
        <v>10.94</v>
      </c>
      <c r="T85" s="10">
        <f>VLOOKUP($H85,'ค่ากลางกลุ่ม '!$C$2:$Y$22,9,0)</f>
        <v>-0.18</v>
      </c>
      <c r="U85" s="13">
        <f>VLOOKUP($H85,'ค่ากลางกลุ่ม '!$C$2:$Y$22,15,0)</f>
        <v>9.09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6.62</v>
      </c>
      <c r="AB85" s="7">
        <v>17.579999999999998</v>
      </c>
      <c r="AC85" s="9">
        <v>93.84</v>
      </c>
      <c r="AD85" s="9">
        <v>33.36</v>
      </c>
      <c r="AE85" s="9">
        <v>63.83</v>
      </c>
      <c r="AF85" s="9">
        <v>87.67</v>
      </c>
      <c r="AG85" s="9">
        <v>76.13</v>
      </c>
      <c r="AH85" s="10" t="str">
        <f t="shared" si="15"/>
        <v>1</v>
      </c>
      <c r="AI85" s="13" t="str">
        <f t="shared" si="15"/>
        <v>0</v>
      </c>
      <c r="AJ85" s="10" t="str">
        <f t="shared" si="16"/>
        <v>1</v>
      </c>
      <c r="AK85" s="13" t="str">
        <f t="shared" si="16"/>
        <v>1</v>
      </c>
      <c r="AL85" s="97">
        <f t="shared" si="17"/>
        <v>0</v>
      </c>
      <c r="AM85" s="20" t="str">
        <f t="shared" si="18"/>
        <v>1</v>
      </c>
      <c r="AN85" s="20" t="str">
        <f t="shared" si="19"/>
        <v>0</v>
      </c>
      <c r="AO85" s="20" t="str">
        <f t="shared" si="19"/>
        <v>1</v>
      </c>
      <c r="AP85" s="20" t="str">
        <f t="shared" si="19"/>
        <v>0</v>
      </c>
      <c r="AQ85" s="24">
        <f t="shared" si="20"/>
        <v>4</v>
      </c>
      <c r="AR85" s="26">
        <f t="shared" si="21"/>
        <v>3</v>
      </c>
      <c r="AS85" s="25" t="str">
        <f t="shared" si="22"/>
        <v>B-</v>
      </c>
      <c r="AT85" s="27" t="str">
        <f t="shared" si="22"/>
        <v>C</v>
      </c>
      <c r="AU85" s="25" t="str">
        <f t="shared" si="23"/>
        <v>0 B-</v>
      </c>
      <c r="AV85" s="27" t="str">
        <f t="shared" si="23"/>
        <v>0 C</v>
      </c>
      <c r="AW85" s="21" t="str">
        <f t="shared" si="13"/>
        <v>ไม่ผ่าน</v>
      </c>
      <c r="AX85" s="21" t="str">
        <f t="shared" si="14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1.59</v>
      </c>
      <c r="J86" s="19">
        <v>1.4</v>
      </c>
      <c r="K86" s="19">
        <v>1.27</v>
      </c>
      <c r="L86" s="19">
        <v>9710103.75</v>
      </c>
      <c r="M86" s="19">
        <v>666110.6</v>
      </c>
      <c r="N86" s="23">
        <v>0</v>
      </c>
      <c r="O86" s="18">
        <v>3438748.78</v>
      </c>
      <c r="P86" s="19">
        <v>4509549.91</v>
      </c>
      <c r="Q86" s="28">
        <v>5</v>
      </c>
      <c r="R86" s="10">
        <f>VLOOKUP($H86,'ค่ากลางกลุ่ม '!$C$2:$Y$22,8,0)</f>
        <v>5.86</v>
      </c>
      <c r="S86" s="13">
        <f>VLOOKUP($H86,'ค่ากลางกลุ่ม '!$C$2:$Y$22,14,0)</f>
        <v>11.96</v>
      </c>
      <c r="T86" s="10">
        <f>VLOOKUP($H86,'ค่ากลางกลุ่ม '!$C$2:$Y$22,9,0)</f>
        <v>4.21</v>
      </c>
      <c r="U86" s="13">
        <f>VLOOKUP($H86,'ค่ากลางกลุ่ม '!$C$2:$Y$22,15,0)</f>
        <v>10.48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5.72</v>
      </c>
      <c r="AB86" s="7">
        <v>1.85</v>
      </c>
      <c r="AC86" s="9">
        <v>252.25</v>
      </c>
      <c r="AD86" s="9">
        <v>13.38</v>
      </c>
      <c r="AE86" s="9">
        <v>49.67</v>
      </c>
      <c r="AF86" s="9">
        <v>82.79</v>
      </c>
      <c r="AG86" s="9">
        <v>107.14</v>
      </c>
      <c r="AH86" s="10" t="str">
        <f t="shared" si="15"/>
        <v>0</v>
      </c>
      <c r="AI86" s="13" t="str">
        <f t="shared" si="15"/>
        <v>0</v>
      </c>
      <c r="AJ86" s="10" t="str">
        <f t="shared" si="16"/>
        <v>0</v>
      </c>
      <c r="AK86" s="13" t="str">
        <f t="shared" si="16"/>
        <v>0</v>
      </c>
      <c r="AL86" s="97">
        <f t="shared" si="17"/>
        <v>0</v>
      </c>
      <c r="AM86" s="20" t="str">
        <f t="shared" si="18"/>
        <v>1</v>
      </c>
      <c r="AN86" s="20" t="str">
        <f t="shared" si="19"/>
        <v>1</v>
      </c>
      <c r="AO86" s="20" t="str">
        <f t="shared" si="19"/>
        <v>1</v>
      </c>
      <c r="AP86" s="20" t="str">
        <f t="shared" si="19"/>
        <v>0</v>
      </c>
      <c r="AQ86" s="24">
        <f t="shared" si="20"/>
        <v>3</v>
      </c>
      <c r="AR86" s="26">
        <f t="shared" si="21"/>
        <v>3</v>
      </c>
      <c r="AS86" s="25" t="str">
        <f t="shared" si="22"/>
        <v>C</v>
      </c>
      <c r="AT86" s="27" t="str">
        <f t="shared" si="22"/>
        <v>C</v>
      </c>
      <c r="AU86" s="25" t="str">
        <f t="shared" si="23"/>
        <v>0 C</v>
      </c>
      <c r="AV86" s="27" t="str">
        <f t="shared" si="23"/>
        <v>0 C</v>
      </c>
      <c r="AW86" s="21" t="str">
        <f t="shared" si="13"/>
        <v>ไม่ผ่าน</v>
      </c>
      <c r="AX86" s="21" t="str">
        <f t="shared" si="14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1.49</v>
      </c>
      <c r="J87" s="19">
        <v>1.27</v>
      </c>
      <c r="K87" s="19">
        <v>1.1100000000000001</v>
      </c>
      <c r="L87" s="19">
        <v>8469752.9600000009</v>
      </c>
      <c r="M87" s="19">
        <v>2494637.91</v>
      </c>
      <c r="N87" s="23">
        <v>1</v>
      </c>
      <c r="O87" s="18">
        <v>1719446.69</v>
      </c>
      <c r="P87" s="19">
        <v>1976261.82</v>
      </c>
      <c r="Q87" s="28">
        <v>5</v>
      </c>
      <c r="R87" s="10">
        <f>VLOOKUP($H87,'ค่ากลางกลุ่ม '!$C$2:$Y$22,8,0)</f>
        <v>5.86</v>
      </c>
      <c r="S87" s="13">
        <f>VLOOKUP($H87,'ค่ากลางกลุ่ม '!$C$2:$Y$22,14,0)</f>
        <v>11.96</v>
      </c>
      <c r="T87" s="10">
        <f>VLOOKUP($H87,'ค่ากลางกลุ่ม '!$C$2:$Y$22,9,0)</f>
        <v>4.21</v>
      </c>
      <c r="U87" s="13">
        <f>VLOOKUP($H87,'ค่ากลางกลุ่ม '!$C$2:$Y$22,15,0)</f>
        <v>10.48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2.82</v>
      </c>
      <c r="AB87" s="7">
        <v>5.43</v>
      </c>
      <c r="AC87" s="9">
        <v>434.57</v>
      </c>
      <c r="AD87" s="9">
        <v>24.66</v>
      </c>
      <c r="AE87" s="9">
        <v>56.67</v>
      </c>
      <c r="AF87" s="9">
        <v>74.92</v>
      </c>
      <c r="AG87" s="9">
        <v>98.07</v>
      </c>
      <c r="AH87" s="10" t="str">
        <f t="shared" si="15"/>
        <v>0</v>
      </c>
      <c r="AI87" s="13" t="str">
        <f t="shared" si="15"/>
        <v>0</v>
      </c>
      <c r="AJ87" s="10" t="str">
        <f t="shared" si="16"/>
        <v>1</v>
      </c>
      <c r="AK87" s="13" t="str">
        <f t="shared" si="16"/>
        <v>0</v>
      </c>
      <c r="AL87" s="97">
        <f t="shared" si="17"/>
        <v>0</v>
      </c>
      <c r="AM87" s="20" t="str">
        <f t="shared" si="18"/>
        <v>1</v>
      </c>
      <c r="AN87" s="20" t="str">
        <f t="shared" si="19"/>
        <v>1</v>
      </c>
      <c r="AO87" s="20" t="str">
        <f t="shared" si="19"/>
        <v>1</v>
      </c>
      <c r="AP87" s="20" t="str">
        <f t="shared" si="19"/>
        <v>0</v>
      </c>
      <c r="AQ87" s="24">
        <f t="shared" si="20"/>
        <v>4</v>
      </c>
      <c r="AR87" s="26">
        <f t="shared" si="21"/>
        <v>3</v>
      </c>
      <c r="AS87" s="25" t="str">
        <f t="shared" si="22"/>
        <v>B-</v>
      </c>
      <c r="AT87" s="27" t="str">
        <f t="shared" si="22"/>
        <v>C</v>
      </c>
      <c r="AU87" s="25" t="str">
        <f t="shared" si="23"/>
        <v>1 B-</v>
      </c>
      <c r="AV87" s="27" t="str">
        <f t="shared" si="23"/>
        <v>1 C</v>
      </c>
      <c r="AW87" s="21" t="str">
        <f t="shared" si="13"/>
        <v>ไม่ผ่าน</v>
      </c>
      <c r="AX87" s="21" t="str">
        <f t="shared" si="14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1.23</v>
      </c>
      <c r="J88" s="19">
        <v>1.07</v>
      </c>
      <c r="K88" s="19">
        <v>0.89</v>
      </c>
      <c r="L88" s="19">
        <v>4009377.23</v>
      </c>
      <c r="M88" s="19">
        <v>2407126.65</v>
      </c>
      <c r="N88" s="23">
        <v>1</v>
      </c>
      <c r="O88" s="18">
        <v>5133066.53</v>
      </c>
      <c r="P88" s="19">
        <v>-1856256.92</v>
      </c>
      <c r="Q88" s="28">
        <v>5</v>
      </c>
      <c r="R88" s="10">
        <f>VLOOKUP($H88,'ค่ากลางกลุ่ม '!$C$2:$Y$22,8,0)</f>
        <v>5.86</v>
      </c>
      <c r="S88" s="13">
        <f>VLOOKUP($H88,'ค่ากลางกลุ่ม '!$C$2:$Y$22,14,0)</f>
        <v>11.96</v>
      </c>
      <c r="T88" s="10">
        <f>VLOOKUP($H88,'ค่ากลางกลุ่ม '!$C$2:$Y$22,9,0)</f>
        <v>4.21</v>
      </c>
      <c r="U88" s="13">
        <f>VLOOKUP($H88,'ค่ากลางกลุ่ม '!$C$2:$Y$22,15,0)</f>
        <v>10.48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9.01</v>
      </c>
      <c r="AB88" s="7">
        <v>4.96</v>
      </c>
      <c r="AC88" s="9">
        <v>349.79</v>
      </c>
      <c r="AD88" s="9">
        <v>27.59</v>
      </c>
      <c r="AE88" s="9">
        <v>98.08</v>
      </c>
      <c r="AF88" s="9">
        <v>104.63</v>
      </c>
      <c r="AG88" s="9">
        <v>83.19</v>
      </c>
      <c r="AH88" s="10" t="str">
        <f t="shared" si="15"/>
        <v>1</v>
      </c>
      <c r="AI88" s="13" t="str">
        <f t="shared" si="15"/>
        <v>0</v>
      </c>
      <c r="AJ88" s="10" t="str">
        <f t="shared" si="16"/>
        <v>1</v>
      </c>
      <c r="AK88" s="13" t="str">
        <f t="shared" si="16"/>
        <v>0</v>
      </c>
      <c r="AL88" s="97">
        <f t="shared" si="17"/>
        <v>0</v>
      </c>
      <c r="AM88" s="20" t="str">
        <f t="shared" si="18"/>
        <v>1</v>
      </c>
      <c r="AN88" s="20" t="str">
        <f t="shared" si="19"/>
        <v>0</v>
      </c>
      <c r="AO88" s="20" t="str">
        <f t="shared" si="19"/>
        <v>0</v>
      </c>
      <c r="AP88" s="20" t="str">
        <f t="shared" si="19"/>
        <v>0</v>
      </c>
      <c r="AQ88" s="24">
        <f t="shared" si="20"/>
        <v>3</v>
      </c>
      <c r="AR88" s="26">
        <f t="shared" si="21"/>
        <v>1</v>
      </c>
      <c r="AS88" s="25" t="str">
        <f t="shared" si="22"/>
        <v>C</v>
      </c>
      <c r="AT88" s="27" t="str">
        <f t="shared" si="22"/>
        <v>D</v>
      </c>
      <c r="AU88" s="25" t="str">
        <f t="shared" si="23"/>
        <v>1 C</v>
      </c>
      <c r="AV88" s="27" t="str">
        <f t="shared" si="23"/>
        <v>1 D</v>
      </c>
      <c r="AW88" s="21" t="str">
        <f t="shared" si="13"/>
        <v>ไม่ผ่าน</v>
      </c>
      <c r="AX88" s="21" t="str">
        <f t="shared" si="14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1.25</v>
      </c>
      <c r="J89" s="19">
        <v>0.97</v>
      </c>
      <c r="K89" s="19">
        <v>0.7</v>
      </c>
      <c r="L89" s="19">
        <v>4357774.75</v>
      </c>
      <c r="M89" s="19">
        <v>2226065</v>
      </c>
      <c r="N89" s="23">
        <v>3</v>
      </c>
      <c r="O89" s="18">
        <v>1240370.49</v>
      </c>
      <c r="P89" s="19">
        <v>-5234495.3899999997</v>
      </c>
      <c r="Q89" s="28">
        <v>5</v>
      </c>
      <c r="R89" s="10">
        <f>VLOOKUP($H89,'ค่ากลางกลุ่ม '!$C$2:$Y$22,8,0)</f>
        <v>5.86</v>
      </c>
      <c r="S89" s="13">
        <f>VLOOKUP($H89,'ค่ากลางกลุ่ม '!$C$2:$Y$22,14,0)</f>
        <v>11.96</v>
      </c>
      <c r="T89" s="10">
        <f>VLOOKUP($H89,'ค่ากลางกลุ่ม '!$C$2:$Y$22,9,0)</f>
        <v>4.21</v>
      </c>
      <c r="U89" s="13">
        <f>VLOOKUP($H89,'ค่ากลางกลุ่ม '!$C$2:$Y$22,15,0)</f>
        <v>10.48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2.06</v>
      </c>
      <c r="AB89" s="7">
        <v>6.62</v>
      </c>
      <c r="AC89" s="9">
        <v>191.18</v>
      </c>
      <c r="AD89" s="9">
        <v>33.83</v>
      </c>
      <c r="AE89" s="9">
        <v>74.16</v>
      </c>
      <c r="AF89" s="9">
        <v>79.98</v>
      </c>
      <c r="AG89" s="9">
        <v>115.87</v>
      </c>
      <c r="AH89" s="10" t="str">
        <f t="shared" si="15"/>
        <v>0</v>
      </c>
      <c r="AI89" s="13" t="str">
        <f t="shared" si="15"/>
        <v>0</v>
      </c>
      <c r="AJ89" s="10" t="str">
        <f t="shared" si="16"/>
        <v>1</v>
      </c>
      <c r="AK89" s="13" t="str">
        <f t="shared" si="16"/>
        <v>0</v>
      </c>
      <c r="AL89" s="97">
        <f t="shared" si="17"/>
        <v>0</v>
      </c>
      <c r="AM89" s="20" t="str">
        <f t="shared" si="18"/>
        <v>1</v>
      </c>
      <c r="AN89" s="20" t="str">
        <f t="shared" si="19"/>
        <v>0</v>
      </c>
      <c r="AO89" s="20" t="str">
        <f t="shared" si="19"/>
        <v>1</v>
      </c>
      <c r="AP89" s="20" t="str">
        <f t="shared" si="19"/>
        <v>0</v>
      </c>
      <c r="AQ89" s="24">
        <f t="shared" si="20"/>
        <v>3</v>
      </c>
      <c r="AR89" s="26">
        <f t="shared" si="21"/>
        <v>2</v>
      </c>
      <c r="AS89" s="25" t="str">
        <f t="shared" si="22"/>
        <v>C</v>
      </c>
      <c r="AT89" s="27" t="str">
        <f t="shared" si="22"/>
        <v>C-</v>
      </c>
      <c r="AU89" s="25" t="str">
        <f t="shared" si="23"/>
        <v>3 C</v>
      </c>
      <c r="AV89" s="27" t="str">
        <f t="shared" si="23"/>
        <v>3 C-</v>
      </c>
      <c r="AW89" s="21" t="str">
        <f t="shared" si="13"/>
        <v>ไม่ผ่าน</v>
      </c>
      <c r="AX89" s="21" t="str">
        <f t="shared" si="14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1.04</v>
      </c>
      <c r="J90" s="19">
        <v>0.78</v>
      </c>
      <c r="K90" s="19">
        <v>0.34</v>
      </c>
      <c r="L90" s="19">
        <v>2466492.19</v>
      </c>
      <c r="M90" s="19">
        <v>32109391.219999999</v>
      </c>
      <c r="N90" s="23">
        <v>3</v>
      </c>
      <c r="O90" s="18">
        <v>1605961.84</v>
      </c>
      <c r="P90" s="19">
        <v>-39278535.109999999</v>
      </c>
      <c r="Q90" s="28">
        <v>10</v>
      </c>
      <c r="R90" s="10">
        <f>VLOOKUP($H90,'ค่ากลางกลุ่ม '!$C$2:$Y$22,8,0)</f>
        <v>3.51</v>
      </c>
      <c r="S90" s="13">
        <f>VLOOKUP($H90,'ค่ากลางกลุ่ม '!$C$2:$Y$22,14,0)</f>
        <v>10.94</v>
      </c>
      <c r="T90" s="10">
        <f>VLOOKUP($H90,'ค่ากลางกลุ่ม '!$C$2:$Y$22,9,0)</f>
        <v>-0.18</v>
      </c>
      <c r="U90" s="13">
        <f>VLOOKUP($H90,'ค่ากลางกลุ่ม '!$C$2:$Y$22,15,0)</f>
        <v>9.09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0.57999999999999996</v>
      </c>
      <c r="AB90" s="7">
        <v>13.34</v>
      </c>
      <c r="AC90" s="9">
        <v>171.72</v>
      </c>
      <c r="AD90" s="9">
        <v>32.799999999999997</v>
      </c>
      <c r="AE90" s="9">
        <v>57.27</v>
      </c>
      <c r="AF90" s="9">
        <v>103.68</v>
      </c>
      <c r="AG90" s="9">
        <v>57.77</v>
      </c>
      <c r="AH90" s="10" t="str">
        <f t="shared" si="15"/>
        <v>0</v>
      </c>
      <c r="AI90" s="13" t="str">
        <f t="shared" si="15"/>
        <v>0</v>
      </c>
      <c r="AJ90" s="10" t="str">
        <f t="shared" si="16"/>
        <v>1</v>
      </c>
      <c r="AK90" s="13" t="str">
        <f t="shared" si="16"/>
        <v>1</v>
      </c>
      <c r="AL90" s="97">
        <f t="shared" si="17"/>
        <v>1</v>
      </c>
      <c r="AM90" s="20" t="str">
        <f t="shared" si="18"/>
        <v>1</v>
      </c>
      <c r="AN90" s="20" t="str">
        <f t="shared" si="19"/>
        <v>1</v>
      </c>
      <c r="AO90" s="20" t="str">
        <f t="shared" si="19"/>
        <v>0</v>
      </c>
      <c r="AP90" s="20" t="str">
        <f t="shared" si="19"/>
        <v>1</v>
      </c>
      <c r="AQ90" s="24">
        <f t="shared" si="20"/>
        <v>5</v>
      </c>
      <c r="AR90" s="26">
        <f t="shared" si="21"/>
        <v>5</v>
      </c>
      <c r="AS90" s="25" t="str">
        <f t="shared" si="22"/>
        <v>B</v>
      </c>
      <c r="AT90" s="27" t="str">
        <f t="shared" si="22"/>
        <v>B</v>
      </c>
      <c r="AU90" s="25" t="str">
        <f t="shared" si="23"/>
        <v>3 B</v>
      </c>
      <c r="AV90" s="27" t="str">
        <f t="shared" si="23"/>
        <v>3 B</v>
      </c>
      <c r="AW90" s="21" t="str">
        <f t="shared" si="13"/>
        <v>ผ่าน</v>
      </c>
      <c r="AX90" s="21" t="str">
        <f t="shared" si="14"/>
        <v>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1.23</v>
      </c>
      <c r="J91" s="19">
        <v>0.96</v>
      </c>
      <c r="K91" s="19">
        <v>0.54</v>
      </c>
      <c r="L91" s="19">
        <v>2159907.92</v>
      </c>
      <c r="M91" s="19">
        <v>7268459.8099999996</v>
      </c>
      <c r="N91" s="23">
        <v>3</v>
      </c>
      <c r="O91" s="18">
        <v>3979393.16</v>
      </c>
      <c r="P91" s="19">
        <v>-4387264.67</v>
      </c>
      <c r="Q91" s="28">
        <v>3</v>
      </c>
      <c r="R91" s="10">
        <f>VLOOKUP($H91,'ค่ากลางกลุ่ม '!$C$2:$Y$22,8,0)</f>
        <v>10.76</v>
      </c>
      <c r="S91" s="13">
        <f>VLOOKUP($H91,'ค่ากลางกลุ่ม '!$C$2:$Y$22,14,0)</f>
        <v>21.83</v>
      </c>
      <c r="T91" s="10">
        <f>VLOOKUP($H91,'ค่ากลางกลุ่ม '!$C$2:$Y$22,9,0)</f>
        <v>3.81</v>
      </c>
      <c r="U91" s="13">
        <f>VLOOKUP($H91,'ค่ากลางกลุ่ม '!$C$2:$Y$22,15,0)</f>
        <v>10.56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8.77</v>
      </c>
      <c r="AB91" s="7">
        <v>10.23</v>
      </c>
      <c r="AC91" s="9">
        <v>181.74</v>
      </c>
      <c r="AD91" s="9">
        <v>33.26</v>
      </c>
      <c r="AE91" s="9">
        <v>179.11</v>
      </c>
      <c r="AF91" s="9">
        <v>105.81</v>
      </c>
      <c r="AG91" s="9">
        <v>101.11</v>
      </c>
      <c r="AH91" s="10" t="str">
        <f t="shared" si="15"/>
        <v>0</v>
      </c>
      <c r="AI91" s="13" t="str">
        <f t="shared" si="15"/>
        <v>0</v>
      </c>
      <c r="AJ91" s="10" t="str">
        <f t="shared" si="16"/>
        <v>1</v>
      </c>
      <c r="AK91" s="13" t="str">
        <f t="shared" si="16"/>
        <v>0</v>
      </c>
      <c r="AL91" s="97">
        <f t="shared" si="17"/>
        <v>0</v>
      </c>
      <c r="AM91" s="20" t="str">
        <f t="shared" si="18"/>
        <v>1</v>
      </c>
      <c r="AN91" s="20" t="str">
        <f t="shared" si="19"/>
        <v>0</v>
      </c>
      <c r="AO91" s="20" t="str">
        <f t="shared" si="19"/>
        <v>0</v>
      </c>
      <c r="AP91" s="20" t="str">
        <f t="shared" si="19"/>
        <v>0</v>
      </c>
      <c r="AQ91" s="24">
        <f t="shared" si="20"/>
        <v>2</v>
      </c>
      <c r="AR91" s="26">
        <f t="shared" si="21"/>
        <v>1</v>
      </c>
      <c r="AS91" s="25" t="str">
        <f t="shared" si="22"/>
        <v>C-</v>
      </c>
      <c r="AT91" s="27" t="str">
        <f t="shared" si="22"/>
        <v>D</v>
      </c>
      <c r="AU91" s="25" t="str">
        <f t="shared" si="23"/>
        <v>3 C-</v>
      </c>
      <c r="AV91" s="27" t="str">
        <f t="shared" si="23"/>
        <v>3 D</v>
      </c>
      <c r="AW91" s="21" t="str">
        <f t="shared" si="13"/>
        <v>ไม่ผ่าน</v>
      </c>
      <c r="AX91" s="21" t="str">
        <f t="shared" si="14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2.17</v>
      </c>
      <c r="J92" s="19">
        <v>1.84</v>
      </c>
      <c r="K92" s="19">
        <v>1.47</v>
      </c>
      <c r="L92" s="19">
        <v>9232348.3499999996</v>
      </c>
      <c r="M92" s="19">
        <v>3008657.92</v>
      </c>
      <c r="N92" s="23">
        <v>0</v>
      </c>
      <c r="O92" s="18">
        <v>7297934.4500000002</v>
      </c>
      <c r="P92" s="19">
        <v>3698422.32</v>
      </c>
      <c r="Q92" s="28">
        <v>3</v>
      </c>
      <c r="R92" s="10">
        <f>VLOOKUP($H92,'ค่ากลางกลุ่ม '!$C$2:$Y$22,8,0)</f>
        <v>10.76</v>
      </c>
      <c r="S92" s="13">
        <f>VLOOKUP($H92,'ค่ากลางกลุ่ม '!$C$2:$Y$22,14,0)</f>
        <v>21.83</v>
      </c>
      <c r="T92" s="10">
        <f>VLOOKUP($H92,'ค่ากลางกลุ่ม '!$C$2:$Y$22,9,0)</f>
        <v>3.81</v>
      </c>
      <c r="U92" s="13">
        <f>VLOOKUP($H92,'ค่ากลางกลุ่ม '!$C$2:$Y$22,15,0)</f>
        <v>10.56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17.52</v>
      </c>
      <c r="AB92" s="7">
        <v>4.7300000000000004</v>
      </c>
      <c r="AC92" s="9">
        <v>119.26</v>
      </c>
      <c r="AD92" s="9">
        <v>24</v>
      </c>
      <c r="AE92" s="9">
        <v>64.55</v>
      </c>
      <c r="AF92" s="9">
        <v>102.3</v>
      </c>
      <c r="AG92" s="9">
        <v>107.47</v>
      </c>
      <c r="AH92" s="10" t="str">
        <f t="shared" si="15"/>
        <v>1</v>
      </c>
      <c r="AI92" s="13" t="str">
        <f t="shared" si="15"/>
        <v>0</v>
      </c>
      <c r="AJ92" s="10" t="str">
        <f t="shared" si="16"/>
        <v>1</v>
      </c>
      <c r="AK92" s="13" t="str">
        <f t="shared" si="16"/>
        <v>0</v>
      </c>
      <c r="AL92" s="97">
        <f t="shared" si="17"/>
        <v>0</v>
      </c>
      <c r="AM92" s="20" t="str">
        <f t="shared" si="18"/>
        <v>1</v>
      </c>
      <c r="AN92" s="20" t="str">
        <f t="shared" si="19"/>
        <v>0</v>
      </c>
      <c r="AO92" s="20" t="str">
        <f t="shared" si="19"/>
        <v>0</v>
      </c>
      <c r="AP92" s="20" t="str">
        <f t="shared" si="19"/>
        <v>0</v>
      </c>
      <c r="AQ92" s="24">
        <f t="shared" si="20"/>
        <v>3</v>
      </c>
      <c r="AR92" s="26">
        <f t="shared" si="21"/>
        <v>1</v>
      </c>
      <c r="AS92" s="25" t="str">
        <f t="shared" si="22"/>
        <v>C</v>
      </c>
      <c r="AT92" s="27" t="str">
        <f t="shared" si="22"/>
        <v>D</v>
      </c>
      <c r="AU92" s="25" t="str">
        <f t="shared" si="23"/>
        <v>0 C</v>
      </c>
      <c r="AV92" s="27" t="str">
        <f t="shared" si="23"/>
        <v>0 D</v>
      </c>
      <c r="AW92" s="21" t="str">
        <f t="shared" si="13"/>
        <v>ไม่ผ่าน</v>
      </c>
      <c r="AX92" s="21" t="str">
        <f t="shared" si="14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53</v>
      </c>
      <c r="AI93" s="29">
        <f t="shared" ref="AI93:AK93" si="24">COUNTIF(AI5:AI92,"1")</f>
        <v>13</v>
      </c>
      <c r="AJ93" s="29">
        <f t="shared" si="24"/>
        <v>63</v>
      </c>
      <c r="AK93" s="29">
        <f t="shared" si="24"/>
        <v>22</v>
      </c>
      <c r="AL93" s="29">
        <f>COUNTIF(AL5:AL92,"1")</f>
        <v>13</v>
      </c>
      <c r="AM93" s="29">
        <f t="shared" ref="AM93:AP93" si="25">COUNTIF(AM5:AM92,"1")</f>
        <v>69</v>
      </c>
      <c r="AN93" s="29">
        <f t="shared" si="25"/>
        <v>23</v>
      </c>
      <c r="AO93" s="29">
        <f t="shared" si="25"/>
        <v>15</v>
      </c>
      <c r="AP93" s="29">
        <f t="shared" si="25"/>
        <v>18</v>
      </c>
      <c r="AQ93" s="35"/>
      <c r="AR93" s="35"/>
      <c r="AS93" s="35"/>
      <c r="AT93" s="35"/>
      <c r="AU93" s="35"/>
      <c r="AV93" s="35"/>
      <c r="AW93" s="29">
        <f>COUNTIF(AW5:AW92,"ผ่าน")</f>
        <v>9</v>
      </c>
      <c r="AX93" s="29">
        <f>COUNTIF(AX5:AX92,"ผ่าน")</f>
        <v>5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2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18B4-DCA2-4545-A21A-C1F5699BFB31}">
  <sheetPr filterMode="1"/>
  <dimension ref="A1:BS95"/>
  <sheetViews>
    <sheetView zoomScale="70" zoomScaleNormal="70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4" sqref="R14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 customWidth="1"/>
    <col min="43" max="48" width="9.125" style="14" customWidth="1"/>
    <col min="49" max="55" width="9" style="14" customWidth="1"/>
    <col min="56" max="56" width="10" style="14" customWidth="1"/>
    <col min="57" max="62" width="9" style="14" customWidth="1"/>
    <col min="63" max="63" width="10.25" style="14" customWidth="1"/>
    <col min="64" max="64" width="9" style="14" customWidth="1"/>
    <col min="65" max="16384" width="9" style="14"/>
  </cols>
  <sheetData>
    <row r="1" spans="1:71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71" x14ac:dyDescent="0.35">
      <c r="A2" s="153" t="s">
        <v>270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71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  <c r="AY3" s="169" t="s">
        <v>226</v>
      </c>
      <c r="AZ3" s="169" t="s">
        <v>227</v>
      </c>
      <c r="BA3" s="170" t="s">
        <v>228</v>
      </c>
      <c r="BB3" s="170" t="s">
        <v>229</v>
      </c>
      <c r="BC3" s="170" t="s">
        <v>230</v>
      </c>
      <c r="BD3" s="170" t="s">
        <v>231</v>
      </c>
      <c r="BE3" s="170" t="s">
        <v>28</v>
      </c>
      <c r="BF3" s="172" t="s">
        <v>226</v>
      </c>
      <c r="BG3" s="172" t="s">
        <v>227</v>
      </c>
      <c r="BH3" s="173" t="s">
        <v>228</v>
      </c>
      <c r="BI3" s="173" t="s">
        <v>229</v>
      </c>
      <c r="BJ3" s="173" t="s">
        <v>230</v>
      </c>
      <c r="BK3" s="173" t="s">
        <v>231</v>
      </c>
      <c r="BL3" s="173" t="s">
        <v>28</v>
      </c>
      <c r="BM3" s="174" t="s">
        <v>226</v>
      </c>
      <c r="BN3" s="174" t="s">
        <v>227</v>
      </c>
      <c r="BO3" s="175" t="s">
        <v>228</v>
      </c>
      <c r="BP3" s="175" t="s">
        <v>229</v>
      </c>
      <c r="BQ3" s="175" t="s">
        <v>230</v>
      </c>
      <c r="BR3" s="175" t="s">
        <v>231</v>
      </c>
      <c r="BS3" s="175" t="s">
        <v>28</v>
      </c>
    </row>
    <row r="4" spans="1:71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271</v>
      </c>
      <c r="S4" s="12"/>
      <c r="T4" s="11" t="s">
        <v>271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271</v>
      </c>
      <c r="AI4" s="12"/>
      <c r="AJ4" s="11" t="s">
        <v>271</v>
      </c>
      <c r="AK4" s="12"/>
      <c r="AL4" s="162"/>
      <c r="AM4" s="162"/>
      <c r="AN4" s="162"/>
      <c r="AO4" s="162"/>
      <c r="AP4" s="162"/>
      <c r="AQ4" s="11" t="s">
        <v>271</v>
      </c>
      <c r="AR4" s="12"/>
      <c r="AS4" s="11" t="s">
        <v>271</v>
      </c>
      <c r="AT4" s="12"/>
      <c r="AU4" s="11" t="s">
        <v>271</v>
      </c>
      <c r="AV4" s="12"/>
      <c r="AW4" s="11" t="s">
        <v>271</v>
      </c>
      <c r="AX4" s="12"/>
      <c r="AY4" s="169"/>
      <c r="AZ4" s="169"/>
      <c r="BA4" s="170"/>
      <c r="BB4" s="170"/>
      <c r="BC4" s="170"/>
      <c r="BD4" s="170"/>
      <c r="BE4" s="170"/>
      <c r="BF4" s="172"/>
      <c r="BG4" s="172"/>
      <c r="BH4" s="173"/>
      <c r="BI4" s="173"/>
      <c r="BJ4" s="173"/>
      <c r="BK4" s="173"/>
      <c r="BL4" s="173"/>
      <c r="BM4" s="174"/>
      <c r="BN4" s="174"/>
      <c r="BO4" s="175"/>
      <c r="BP4" s="175"/>
      <c r="BQ4" s="175"/>
      <c r="BR4" s="175"/>
      <c r="BS4" s="175"/>
    </row>
    <row r="5" spans="1:71" s="22" customFormat="1" hidden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2.4085649721685907</v>
      </c>
      <c r="J5" s="19">
        <v>2.2800026719476048</v>
      </c>
      <c r="K5" s="19">
        <v>0.90566183255265398</v>
      </c>
      <c r="L5" s="19">
        <v>216424347.66999999</v>
      </c>
      <c r="M5" s="19">
        <v>68492704.080000043</v>
      </c>
      <c r="N5" s="95">
        <v>0</v>
      </c>
      <c r="O5" s="18">
        <v>66886156.070000052</v>
      </c>
      <c r="P5" s="19">
        <v>-22630640.470000014</v>
      </c>
      <c r="Q5" s="28">
        <v>17</v>
      </c>
      <c r="R5" s="10">
        <f>VLOOKUP($H5,'ค่ากลางกลุ่ม '!$C$2:$Y$22,16,0)</f>
        <v>5.6024000000000003</v>
      </c>
      <c r="S5" s="13"/>
      <c r="T5" s="10">
        <f>VLOOKUP($H5,'ค่ากลางกลุ่ม '!$C$2:$Y$22,17,0)</f>
        <v>4.870400000000001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7.02</v>
      </c>
      <c r="AB5" s="7">
        <v>5.31</v>
      </c>
      <c r="AC5" s="9">
        <v>114.36</v>
      </c>
      <c r="AD5" s="9">
        <v>138.86000000000001</v>
      </c>
      <c r="AE5" s="9">
        <v>136.72999999999999</v>
      </c>
      <c r="AF5" s="9">
        <v>287.39999999999998</v>
      </c>
      <c r="AG5" s="9">
        <v>27.04</v>
      </c>
      <c r="AH5" s="10" t="str">
        <f>IF(R5&lt;=$AA5,"1","0")</f>
        <v>1</v>
      </c>
      <c r="AI5" s="13"/>
      <c r="AJ5" s="10" t="str">
        <f>IF(T5&lt;=$AB5,"1","0")</f>
        <v>1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/>
      <c r="AS5" s="25" t="str">
        <f>IF(AQ5=7,"A",IF(AQ5=6,"A-",IF(AQ5=5,"B",IF(AQ5=4,"B-",IF(AQ5=3,"C",IF(AQ5=2,"C-",IF(AQ5=1,"D",IF(AQ5=0,"F"))))))))</f>
        <v>C</v>
      </c>
      <c r="AT5" s="27"/>
      <c r="AU5" s="25" t="str">
        <f>$N5&amp;" "&amp;AS5</f>
        <v>0 C</v>
      </c>
      <c r="AV5" s="27"/>
      <c r="AW5" s="21" t="str">
        <f t="shared" ref="AW5:AW36" si="0">IF(AQ5&gt;=5,"ผ่าน","ไม่ผ่าน")</f>
        <v>ไม่ผ่าน</v>
      </c>
      <c r="AX5" s="21"/>
      <c r="AY5" s="171">
        <v>7.02</v>
      </c>
      <c r="AZ5" s="171">
        <v>5.31</v>
      </c>
      <c r="BA5" s="171">
        <v>114.36</v>
      </c>
      <c r="BB5" s="171">
        <v>138.86000000000001</v>
      </c>
      <c r="BC5" s="171">
        <v>136.72999999999999</v>
      </c>
      <c r="BD5" s="171">
        <v>287.39999999999998</v>
      </c>
      <c r="BE5" s="171">
        <v>27.04</v>
      </c>
      <c r="BF5" s="18">
        <v>7.02</v>
      </c>
      <c r="BG5" s="18">
        <v>5.31</v>
      </c>
      <c r="BH5" s="18">
        <v>115.95</v>
      </c>
      <c r="BI5" s="18">
        <v>140.79</v>
      </c>
      <c r="BJ5" s="18">
        <v>138.63</v>
      </c>
      <c r="BK5" s="18">
        <v>291.39</v>
      </c>
      <c r="BL5" s="18">
        <v>27.42</v>
      </c>
      <c r="BM5" s="22">
        <f>AY5-BF5</f>
        <v>0</v>
      </c>
      <c r="BN5" s="22">
        <f t="shared" ref="BN5:BS5" si="1">AZ5-BG5</f>
        <v>0</v>
      </c>
      <c r="BO5" s="22">
        <f t="shared" si="1"/>
        <v>-1.5900000000000034</v>
      </c>
      <c r="BP5" s="22">
        <f t="shared" si="1"/>
        <v>-1.9299999999999784</v>
      </c>
      <c r="BQ5" s="22">
        <f t="shared" si="1"/>
        <v>-1.9000000000000057</v>
      </c>
      <c r="BR5" s="22">
        <f t="shared" si="1"/>
        <v>-3.9900000000000091</v>
      </c>
      <c r="BS5" s="22">
        <f t="shared" si="1"/>
        <v>-0.38000000000000256</v>
      </c>
    </row>
    <row r="6" spans="1:71" s="22" customFormat="1" hidden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4.9252485998413738</v>
      </c>
      <c r="J6" s="19">
        <v>4.4835886436978276</v>
      </c>
      <c r="K6" s="19">
        <v>2.6168125830892799</v>
      </c>
      <c r="L6" s="19">
        <v>35474227.910000004</v>
      </c>
      <c r="M6" s="19">
        <v>-2072351.7199999988</v>
      </c>
      <c r="N6" s="95">
        <v>1</v>
      </c>
      <c r="O6" s="18">
        <v>-1028241.8800000101</v>
      </c>
      <c r="P6" s="19">
        <v>14611858.74</v>
      </c>
      <c r="Q6" s="28">
        <v>6</v>
      </c>
      <c r="R6" s="10">
        <f>VLOOKUP($H6,'ค่ากลางกลุ่ม '!$C$2:$Y$22,16,0)</f>
        <v>5.8842857142857161</v>
      </c>
      <c r="S6" s="13"/>
      <c r="T6" s="10">
        <f>VLOOKUP($H6,'ค่ากลางกลุ่ม '!$C$2:$Y$22,17,0)</f>
        <v>3.7780252100840372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-1.4</v>
      </c>
      <c r="AB6" s="7">
        <v>-3.92</v>
      </c>
      <c r="AC6" s="9">
        <v>100.31</v>
      </c>
      <c r="AD6" s="9">
        <v>65.45</v>
      </c>
      <c r="AE6" s="9">
        <v>229.84</v>
      </c>
      <c r="AF6" s="9">
        <v>878.11</v>
      </c>
      <c r="AG6" s="9">
        <v>62.5</v>
      </c>
      <c r="AH6" s="10" t="str">
        <f t="shared" ref="AH6:AH69" si="2">IF(R6&lt;=$AA6,"1","0")</f>
        <v>0</v>
      </c>
      <c r="AI6" s="13"/>
      <c r="AJ6" s="10" t="str">
        <f t="shared" ref="AJ6:AJ69" si="3">IF(T6&lt;=$AB6,"1","0")</f>
        <v>0</v>
      </c>
      <c r="AK6" s="13"/>
      <c r="AL6" s="97">
        <f t="shared" ref="AL6:AL69" si="4">IF(OR(AND((K6&lt;0.8),(AC6&gt;180)),AND((K6&gt;=0.8),(AC6&gt;90))),0,1)</f>
        <v>0</v>
      </c>
      <c r="AM6" s="20" t="str">
        <f t="shared" ref="AM6:AM69" si="5">IF(AD6&lt;=W6,"1","0")</f>
        <v>0</v>
      </c>
      <c r="AN6" s="20" t="str">
        <f t="shared" ref="AN6:AP69" si="6">IF(AE6&lt;=X6,"1","0")</f>
        <v>0</v>
      </c>
      <c r="AO6" s="20" t="str">
        <f t="shared" si="6"/>
        <v>0</v>
      </c>
      <c r="AP6" s="20" t="str">
        <f t="shared" si="6"/>
        <v>0</v>
      </c>
      <c r="AQ6" s="24">
        <f t="shared" ref="AQ6:AQ69" si="7">AH6+AJ6+AL6+AM6+AN6+AO6+AP6</f>
        <v>0</v>
      </c>
      <c r="AR6" s="26"/>
      <c r="AS6" s="25" t="str">
        <f t="shared" ref="AS6:AS69" si="8">IF(AQ6=7,"A",IF(AQ6=6,"A-",IF(AQ6=5,"B",IF(AQ6=4,"B-",IF(AQ6=3,"C",IF(AQ6=2,"C-",IF(AQ6=1,"D",IF(AQ6=0,"F"))))))))</f>
        <v>F</v>
      </c>
      <c r="AT6" s="27"/>
      <c r="AU6" s="25" t="str">
        <f t="shared" ref="AU6:AU69" si="9">$N6&amp;" "&amp;AS6</f>
        <v>1 F</v>
      </c>
      <c r="AV6" s="27"/>
      <c r="AW6" s="21" t="str">
        <f t="shared" si="0"/>
        <v>ไม่ผ่าน</v>
      </c>
      <c r="AX6" s="21"/>
      <c r="AY6" s="171">
        <v>-1.4</v>
      </c>
      <c r="AZ6" s="171">
        <v>-3.92</v>
      </c>
      <c r="BA6" s="171">
        <v>100.31</v>
      </c>
      <c r="BB6" s="171">
        <v>65.45</v>
      </c>
      <c r="BC6" s="171">
        <v>229.84</v>
      </c>
      <c r="BD6" s="171">
        <v>878.11</v>
      </c>
      <c r="BE6" s="171">
        <v>62.5</v>
      </c>
      <c r="BF6" s="18">
        <v>-1.4</v>
      </c>
      <c r="BG6" s="18">
        <v>-3.92</v>
      </c>
      <c r="BH6" s="18">
        <v>101.71</v>
      </c>
      <c r="BI6" s="18">
        <v>66.36</v>
      </c>
      <c r="BJ6" s="18">
        <v>233.03</v>
      </c>
      <c r="BK6" s="18">
        <v>890.3</v>
      </c>
      <c r="BL6" s="18">
        <v>63.37</v>
      </c>
      <c r="BM6" s="22">
        <f t="shared" ref="BM6:BM69" si="10">AY6-BF6</f>
        <v>0</v>
      </c>
      <c r="BN6" s="22">
        <f t="shared" ref="BN6:BN69" si="11">AZ6-BG6</f>
        <v>0</v>
      </c>
      <c r="BO6" s="22">
        <f t="shared" ref="BO6:BO69" si="12">BA6-BH6</f>
        <v>-1.3999999999999915</v>
      </c>
      <c r="BP6" s="22">
        <f t="shared" ref="BP6:BP69" si="13">BB6-BI6</f>
        <v>-0.90999999999999659</v>
      </c>
      <c r="BQ6" s="22">
        <f t="shared" ref="BQ6:BQ69" si="14">BC6-BJ6</f>
        <v>-3.1899999999999977</v>
      </c>
      <c r="BR6" s="22">
        <f t="shared" ref="BR6:BR69" si="15">BD6-BK6</f>
        <v>-12.189999999999941</v>
      </c>
      <c r="BS6" s="22">
        <f t="shared" ref="BS6:BS69" si="16">BE6-BL6</f>
        <v>-0.86999999999999744</v>
      </c>
    </row>
    <row r="7" spans="1:71" s="22" customFormat="1" hidden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2.7923517821999018</v>
      </c>
      <c r="J7" s="19">
        <v>2.5421318790961522</v>
      </c>
      <c r="K7" s="19">
        <v>2.120125415012307</v>
      </c>
      <c r="L7" s="19">
        <v>17962897.350000001</v>
      </c>
      <c r="M7" s="19">
        <v>7020542.1299999952</v>
      </c>
      <c r="N7" s="95">
        <v>0</v>
      </c>
      <c r="O7" s="18">
        <v>7431801.1099999994</v>
      </c>
      <c r="P7" s="19">
        <v>11225864.279999999</v>
      </c>
      <c r="Q7" s="28">
        <v>6</v>
      </c>
      <c r="R7" s="10">
        <f>VLOOKUP($H7,'ค่ากลางกลุ่ม '!$C$2:$Y$22,16,0)</f>
        <v>5.8842857142857161</v>
      </c>
      <c r="S7" s="13"/>
      <c r="T7" s="10">
        <f>VLOOKUP($H7,'ค่ากลางกลุ่ม '!$C$2:$Y$22,17,0)</f>
        <v>3.7780252100840372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7.43</v>
      </c>
      <c r="AB7" s="7">
        <v>13.51</v>
      </c>
      <c r="AC7" s="9">
        <v>110.44</v>
      </c>
      <c r="AD7" s="9">
        <v>35.44</v>
      </c>
      <c r="AE7" s="9">
        <v>65.650000000000006</v>
      </c>
      <c r="AF7" s="9">
        <v>276.22000000000003</v>
      </c>
      <c r="AG7" s="9">
        <v>55.78</v>
      </c>
      <c r="AH7" s="10" t="str">
        <f t="shared" si="2"/>
        <v>1</v>
      </c>
      <c r="AI7" s="13"/>
      <c r="AJ7" s="10" t="str">
        <f t="shared" si="3"/>
        <v>1</v>
      </c>
      <c r="AK7" s="13"/>
      <c r="AL7" s="97">
        <f t="shared" si="4"/>
        <v>0</v>
      </c>
      <c r="AM7" s="20" t="str">
        <f t="shared" si="5"/>
        <v>1</v>
      </c>
      <c r="AN7" s="20" t="str">
        <f t="shared" si="6"/>
        <v>0</v>
      </c>
      <c r="AO7" s="20" t="str">
        <f t="shared" si="6"/>
        <v>0</v>
      </c>
      <c r="AP7" s="20" t="str">
        <f t="shared" si="6"/>
        <v>1</v>
      </c>
      <c r="AQ7" s="24">
        <f t="shared" si="7"/>
        <v>4</v>
      </c>
      <c r="AR7" s="26"/>
      <c r="AS7" s="25" t="str">
        <f t="shared" si="8"/>
        <v>B-</v>
      </c>
      <c r="AT7" s="27"/>
      <c r="AU7" s="25" t="str">
        <f t="shared" si="9"/>
        <v>0 B-</v>
      </c>
      <c r="AV7" s="27"/>
      <c r="AW7" s="21" t="str">
        <f t="shared" si="0"/>
        <v>ไม่ผ่าน</v>
      </c>
      <c r="AX7" s="21"/>
      <c r="AY7" s="171">
        <v>7.43</v>
      </c>
      <c r="AZ7" s="171">
        <v>13.51</v>
      </c>
      <c r="BA7" s="171">
        <v>110.44</v>
      </c>
      <c r="BB7" s="171">
        <v>35.44</v>
      </c>
      <c r="BC7" s="171">
        <v>65.650000000000006</v>
      </c>
      <c r="BD7" s="171">
        <v>276.22000000000003</v>
      </c>
      <c r="BE7" s="171">
        <v>55.78</v>
      </c>
      <c r="BF7" s="18">
        <v>7.43</v>
      </c>
      <c r="BG7" s="18">
        <v>13.51</v>
      </c>
      <c r="BH7" s="18">
        <v>111.97</v>
      </c>
      <c r="BI7" s="18">
        <v>35.93</v>
      </c>
      <c r="BJ7" s="18">
        <v>66.56</v>
      </c>
      <c r="BK7" s="18">
        <v>280.06</v>
      </c>
      <c r="BL7" s="18">
        <v>56.55</v>
      </c>
      <c r="BM7" s="22">
        <f t="shared" si="10"/>
        <v>0</v>
      </c>
      <c r="BN7" s="22">
        <f t="shared" si="11"/>
        <v>0</v>
      </c>
      <c r="BO7" s="22">
        <f t="shared" si="12"/>
        <v>-1.5300000000000011</v>
      </c>
      <c r="BP7" s="22">
        <f t="shared" si="13"/>
        <v>-0.49000000000000199</v>
      </c>
      <c r="BQ7" s="22">
        <f t="shared" si="14"/>
        <v>-0.90999999999999659</v>
      </c>
      <c r="BR7" s="22">
        <f t="shared" si="15"/>
        <v>-3.839999999999975</v>
      </c>
      <c r="BS7" s="22">
        <f t="shared" si="16"/>
        <v>-0.76999999999999602</v>
      </c>
    </row>
    <row r="8" spans="1:71" s="22" customFormat="1" hidden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2.2920180849456577</v>
      </c>
      <c r="J8" s="19">
        <v>2.0610201604204166</v>
      </c>
      <c r="K8" s="19">
        <v>1.7362891856319635</v>
      </c>
      <c r="L8" s="19">
        <v>20132712.799999997</v>
      </c>
      <c r="M8" s="19">
        <v>1638201.3399999887</v>
      </c>
      <c r="N8" s="95">
        <v>0</v>
      </c>
      <c r="O8" s="18">
        <v>5475336.4200000018</v>
      </c>
      <c r="P8" s="19">
        <v>11473135.619999997</v>
      </c>
      <c r="Q8" s="28">
        <v>5</v>
      </c>
      <c r="R8" s="10">
        <f>VLOOKUP($H8,'ค่ากลางกลุ่ม '!$C$2:$Y$22,16,0)</f>
        <v>6.7215199999999999</v>
      </c>
      <c r="S8" s="13"/>
      <c r="T8" s="10">
        <f>VLOOKUP($H8,'ค่ากลางกลุ่ม '!$C$2:$Y$22,17,0)</f>
        <v>4.1368400000000003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5.57</v>
      </c>
      <c r="AB8" s="7">
        <v>2.12</v>
      </c>
      <c r="AC8" s="9">
        <v>297.24</v>
      </c>
      <c r="AD8" s="9">
        <v>42.18</v>
      </c>
      <c r="AE8" s="9">
        <v>133.33000000000001</v>
      </c>
      <c r="AF8" s="9">
        <v>312.5</v>
      </c>
      <c r="AG8" s="9">
        <v>84.02</v>
      </c>
      <c r="AH8" s="10" t="str">
        <f t="shared" si="2"/>
        <v>0</v>
      </c>
      <c r="AI8" s="13"/>
      <c r="AJ8" s="10" t="str">
        <f t="shared" si="3"/>
        <v>0</v>
      </c>
      <c r="AK8" s="13"/>
      <c r="AL8" s="97">
        <f t="shared" si="4"/>
        <v>0</v>
      </c>
      <c r="AM8" s="20" t="str">
        <f t="shared" si="5"/>
        <v>1</v>
      </c>
      <c r="AN8" s="20" t="str">
        <f t="shared" si="6"/>
        <v>0</v>
      </c>
      <c r="AO8" s="20" t="str">
        <f t="shared" si="6"/>
        <v>0</v>
      </c>
      <c r="AP8" s="20" t="str">
        <f t="shared" si="6"/>
        <v>0</v>
      </c>
      <c r="AQ8" s="24">
        <f t="shared" si="7"/>
        <v>1</v>
      </c>
      <c r="AR8" s="26"/>
      <c r="AS8" s="25" t="str">
        <f t="shared" si="8"/>
        <v>D</v>
      </c>
      <c r="AT8" s="27"/>
      <c r="AU8" s="25" t="str">
        <f t="shared" si="9"/>
        <v>0 D</v>
      </c>
      <c r="AV8" s="27"/>
      <c r="AW8" s="21" t="str">
        <f t="shared" si="0"/>
        <v>ไม่ผ่าน</v>
      </c>
      <c r="AX8" s="21"/>
      <c r="AY8" s="171">
        <v>5.57</v>
      </c>
      <c r="AZ8" s="171">
        <v>2.12</v>
      </c>
      <c r="BA8" s="171">
        <v>297.24</v>
      </c>
      <c r="BB8" s="171">
        <v>42.18</v>
      </c>
      <c r="BC8" s="171">
        <v>133.33000000000001</v>
      </c>
      <c r="BD8" s="171">
        <v>312.5</v>
      </c>
      <c r="BE8" s="171">
        <v>84.02</v>
      </c>
      <c r="BF8" s="18">
        <v>5.57</v>
      </c>
      <c r="BG8" s="18">
        <v>2.12</v>
      </c>
      <c r="BH8" s="18">
        <v>301.37</v>
      </c>
      <c r="BI8" s="18">
        <v>42.77</v>
      </c>
      <c r="BJ8" s="18">
        <v>135.18</v>
      </c>
      <c r="BK8" s="18">
        <v>316.83999999999997</v>
      </c>
      <c r="BL8" s="18">
        <v>85.19</v>
      </c>
      <c r="BM8" s="22">
        <f t="shared" si="10"/>
        <v>0</v>
      </c>
      <c r="BN8" s="22">
        <f t="shared" si="11"/>
        <v>0</v>
      </c>
      <c r="BO8" s="22">
        <f t="shared" si="12"/>
        <v>-4.1299999999999955</v>
      </c>
      <c r="BP8" s="22">
        <f t="shared" si="13"/>
        <v>-0.59000000000000341</v>
      </c>
      <c r="BQ8" s="22">
        <f t="shared" si="14"/>
        <v>-1.8499999999999943</v>
      </c>
      <c r="BR8" s="22">
        <f t="shared" si="15"/>
        <v>-4.339999999999975</v>
      </c>
      <c r="BS8" s="22">
        <f t="shared" si="16"/>
        <v>-1.1700000000000017</v>
      </c>
    </row>
    <row r="9" spans="1:71" s="22" customFormat="1" hidden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3.3844591489388569</v>
      </c>
      <c r="J9" s="19">
        <v>3.0386785151245301</v>
      </c>
      <c r="K9" s="19">
        <v>2.670860259061453</v>
      </c>
      <c r="L9" s="19">
        <v>15679915.129999999</v>
      </c>
      <c r="M9" s="19">
        <v>6989518.3699999973</v>
      </c>
      <c r="N9" s="95">
        <v>0</v>
      </c>
      <c r="O9" s="18">
        <v>4354183.8099999949</v>
      </c>
      <c r="P9" s="19">
        <v>10987375.09</v>
      </c>
      <c r="Q9" s="28">
        <v>5</v>
      </c>
      <c r="R9" s="10">
        <f>VLOOKUP($H9,'ค่ากลางกลุ่ม '!$C$2:$Y$22,16,0)</f>
        <v>6.7215199999999999</v>
      </c>
      <c r="S9" s="13"/>
      <c r="T9" s="10">
        <f>VLOOKUP($H9,'ค่ากลางกลุ่ม '!$C$2:$Y$22,17,0)</f>
        <v>4.1368400000000003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7.13</v>
      </c>
      <c r="AB9" s="7">
        <v>17.55</v>
      </c>
      <c r="AC9" s="9">
        <v>201.96</v>
      </c>
      <c r="AD9" s="9">
        <v>29.87</v>
      </c>
      <c r="AE9" s="9">
        <v>86.67</v>
      </c>
      <c r="AF9" s="9">
        <v>420.43</v>
      </c>
      <c r="AG9" s="9">
        <v>85</v>
      </c>
      <c r="AH9" s="10" t="str">
        <f t="shared" si="2"/>
        <v>1</v>
      </c>
      <c r="AI9" s="13"/>
      <c r="AJ9" s="10" t="str">
        <f t="shared" si="3"/>
        <v>1</v>
      </c>
      <c r="AK9" s="13"/>
      <c r="AL9" s="97">
        <f t="shared" si="4"/>
        <v>0</v>
      </c>
      <c r="AM9" s="20" t="str">
        <f t="shared" si="5"/>
        <v>1</v>
      </c>
      <c r="AN9" s="20" t="str">
        <f t="shared" si="6"/>
        <v>0</v>
      </c>
      <c r="AO9" s="20" t="str">
        <f t="shared" si="6"/>
        <v>0</v>
      </c>
      <c r="AP9" s="20" t="str">
        <f t="shared" si="6"/>
        <v>0</v>
      </c>
      <c r="AQ9" s="24">
        <f t="shared" si="7"/>
        <v>3</v>
      </c>
      <c r="AR9" s="26"/>
      <c r="AS9" s="25" t="str">
        <f t="shared" si="8"/>
        <v>C</v>
      </c>
      <c r="AT9" s="27"/>
      <c r="AU9" s="25" t="str">
        <f t="shared" si="9"/>
        <v>0 C</v>
      </c>
      <c r="AV9" s="27"/>
      <c r="AW9" s="21" t="str">
        <f t="shared" si="0"/>
        <v>ไม่ผ่าน</v>
      </c>
      <c r="AX9" s="21"/>
      <c r="AY9" s="171">
        <v>7.13</v>
      </c>
      <c r="AZ9" s="171">
        <v>17.55</v>
      </c>
      <c r="BA9" s="171">
        <v>201.96</v>
      </c>
      <c r="BB9" s="171">
        <v>29.87</v>
      </c>
      <c r="BC9" s="171">
        <v>86.67</v>
      </c>
      <c r="BD9" s="171">
        <v>420.43</v>
      </c>
      <c r="BE9" s="171">
        <v>85</v>
      </c>
      <c r="BF9" s="18">
        <v>7.13</v>
      </c>
      <c r="BG9" s="18">
        <v>17.55</v>
      </c>
      <c r="BH9" s="18">
        <v>204.77</v>
      </c>
      <c r="BI9" s="18">
        <v>30.28</v>
      </c>
      <c r="BJ9" s="18">
        <v>87.88</v>
      </c>
      <c r="BK9" s="18">
        <v>426.27</v>
      </c>
      <c r="BL9" s="18">
        <v>86.18</v>
      </c>
      <c r="BM9" s="22">
        <f t="shared" si="10"/>
        <v>0</v>
      </c>
      <c r="BN9" s="22">
        <f t="shared" si="11"/>
        <v>0</v>
      </c>
      <c r="BO9" s="22">
        <f t="shared" si="12"/>
        <v>-2.8100000000000023</v>
      </c>
      <c r="BP9" s="22">
        <f t="shared" si="13"/>
        <v>-0.41000000000000014</v>
      </c>
      <c r="BQ9" s="22">
        <f t="shared" si="14"/>
        <v>-1.2099999999999937</v>
      </c>
      <c r="BR9" s="22">
        <f t="shared" si="15"/>
        <v>-5.839999999999975</v>
      </c>
      <c r="BS9" s="22">
        <f t="shared" si="16"/>
        <v>-1.1800000000000068</v>
      </c>
    </row>
    <row r="10" spans="1:71" s="22" customFormat="1" hidden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2.1419500291922104</v>
      </c>
      <c r="J10" s="19">
        <v>1.8746568279958855</v>
      </c>
      <c r="K10" s="19">
        <v>1.1422924981517146</v>
      </c>
      <c r="L10" s="19">
        <v>16255106.349999998</v>
      </c>
      <c r="M10" s="19">
        <v>-2965343.1799999923</v>
      </c>
      <c r="N10" s="95">
        <v>1</v>
      </c>
      <c r="O10" s="18">
        <v>-1095229.799999997</v>
      </c>
      <c r="P10" s="19">
        <v>2122914.8900000006</v>
      </c>
      <c r="Q10" s="28">
        <v>6</v>
      </c>
      <c r="R10" s="10">
        <f>VLOOKUP($H10,'ค่ากลางกลุ่ม '!$C$2:$Y$22,16,0)</f>
        <v>5.8842857142857161</v>
      </c>
      <c r="S10" s="13"/>
      <c r="T10" s="10">
        <f>VLOOKUP($H10,'ค่ากลางกลุ่ม '!$C$2:$Y$22,17,0)</f>
        <v>3.7780252100840372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-1.5</v>
      </c>
      <c r="AB10" s="7">
        <v>-5.77</v>
      </c>
      <c r="AC10" s="9">
        <v>117.2</v>
      </c>
      <c r="AD10" s="9">
        <v>26.83</v>
      </c>
      <c r="AE10" s="9">
        <v>88.74</v>
      </c>
      <c r="AF10" s="9">
        <v>614.07000000000005</v>
      </c>
      <c r="AG10" s="9">
        <v>58.84</v>
      </c>
      <c r="AH10" s="10" t="str">
        <f t="shared" si="2"/>
        <v>0</v>
      </c>
      <c r="AI10" s="13"/>
      <c r="AJ10" s="10" t="str">
        <f t="shared" si="3"/>
        <v>0</v>
      </c>
      <c r="AK10" s="13"/>
      <c r="AL10" s="97">
        <f t="shared" si="4"/>
        <v>0</v>
      </c>
      <c r="AM10" s="20" t="str">
        <f t="shared" si="5"/>
        <v>1</v>
      </c>
      <c r="AN10" s="20" t="str">
        <f t="shared" si="6"/>
        <v>0</v>
      </c>
      <c r="AO10" s="20" t="str">
        <f t="shared" si="6"/>
        <v>0</v>
      </c>
      <c r="AP10" s="20" t="str">
        <f t="shared" si="6"/>
        <v>1</v>
      </c>
      <c r="AQ10" s="24">
        <f t="shared" si="7"/>
        <v>2</v>
      </c>
      <c r="AR10" s="26"/>
      <c r="AS10" s="25" t="str">
        <f t="shared" si="8"/>
        <v>C-</v>
      </c>
      <c r="AT10" s="27"/>
      <c r="AU10" s="25" t="str">
        <f t="shared" si="9"/>
        <v>1 C-</v>
      </c>
      <c r="AV10" s="27"/>
      <c r="AW10" s="21" t="str">
        <f t="shared" si="0"/>
        <v>ไม่ผ่าน</v>
      </c>
      <c r="AX10" s="21"/>
      <c r="AY10" s="171">
        <v>-1.5</v>
      </c>
      <c r="AZ10" s="171">
        <v>-5.77</v>
      </c>
      <c r="BA10" s="171">
        <v>117.2</v>
      </c>
      <c r="BB10" s="171">
        <v>26.83</v>
      </c>
      <c r="BC10" s="171">
        <v>88.74</v>
      </c>
      <c r="BD10" s="171">
        <v>614.07000000000005</v>
      </c>
      <c r="BE10" s="171">
        <v>58.84</v>
      </c>
      <c r="BF10" s="18">
        <v>-1.5</v>
      </c>
      <c r="BG10" s="18">
        <v>-5.77</v>
      </c>
      <c r="BH10" s="18">
        <v>118.83</v>
      </c>
      <c r="BI10" s="18">
        <v>27.2</v>
      </c>
      <c r="BJ10" s="18">
        <v>89.98</v>
      </c>
      <c r="BK10" s="18">
        <v>622.6</v>
      </c>
      <c r="BL10" s="18">
        <v>59.66</v>
      </c>
      <c r="BM10" s="22">
        <f t="shared" si="10"/>
        <v>0</v>
      </c>
      <c r="BN10" s="22">
        <f t="shared" si="11"/>
        <v>0</v>
      </c>
      <c r="BO10" s="22">
        <f t="shared" si="12"/>
        <v>-1.6299999999999955</v>
      </c>
      <c r="BP10" s="22">
        <f t="shared" si="13"/>
        <v>-0.37000000000000099</v>
      </c>
      <c r="BQ10" s="22">
        <f t="shared" si="14"/>
        <v>-1.2400000000000091</v>
      </c>
      <c r="BR10" s="22">
        <f t="shared" si="15"/>
        <v>-8.5299999999999727</v>
      </c>
      <c r="BS10" s="22">
        <f t="shared" si="16"/>
        <v>-0.81999999999999318</v>
      </c>
    </row>
    <row r="11" spans="1:71" s="22" customFormat="1" hidden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2.4965836072475964</v>
      </c>
      <c r="J11" s="19">
        <v>2.2232985633093088</v>
      </c>
      <c r="K11" s="19">
        <v>1.8233166003052341</v>
      </c>
      <c r="L11" s="19">
        <v>23674685.209999993</v>
      </c>
      <c r="M11" s="19">
        <v>-11384387.129999995</v>
      </c>
      <c r="N11" s="95">
        <v>1</v>
      </c>
      <c r="O11" s="18">
        <v>-6456515.3200000077</v>
      </c>
      <c r="P11" s="19">
        <v>13024171.350000003</v>
      </c>
      <c r="Q11" s="28">
        <v>6</v>
      </c>
      <c r="R11" s="10">
        <f>VLOOKUP($H11,'ค่ากลางกลุ่ม '!$C$2:$Y$22,16,0)</f>
        <v>5.8842857142857161</v>
      </c>
      <c r="S11" s="13"/>
      <c r="T11" s="10">
        <f>VLOOKUP($H11,'ค่ากลางกลุ่ม '!$C$2:$Y$22,17,0)</f>
        <v>3.7780252100840372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-6.15</v>
      </c>
      <c r="AB11" s="7">
        <v>-23.24</v>
      </c>
      <c r="AC11" s="9">
        <v>144.35</v>
      </c>
      <c r="AD11" s="9">
        <v>22.77</v>
      </c>
      <c r="AE11" s="9">
        <v>85.43</v>
      </c>
      <c r="AF11" s="9">
        <v>393.44</v>
      </c>
      <c r="AG11" s="9">
        <v>87.73</v>
      </c>
      <c r="AH11" s="10" t="str">
        <f t="shared" si="2"/>
        <v>0</v>
      </c>
      <c r="AI11" s="13"/>
      <c r="AJ11" s="10" t="str">
        <f t="shared" si="3"/>
        <v>0</v>
      </c>
      <c r="AK11" s="13"/>
      <c r="AL11" s="97">
        <f t="shared" si="4"/>
        <v>0</v>
      </c>
      <c r="AM11" s="20" t="str">
        <f t="shared" si="5"/>
        <v>1</v>
      </c>
      <c r="AN11" s="20" t="str">
        <f t="shared" si="6"/>
        <v>0</v>
      </c>
      <c r="AO11" s="20" t="str">
        <f t="shared" si="6"/>
        <v>0</v>
      </c>
      <c r="AP11" s="20" t="str">
        <f t="shared" si="6"/>
        <v>0</v>
      </c>
      <c r="AQ11" s="24">
        <f t="shared" si="7"/>
        <v>1</v>
      </c>
      <c r="AR11" s="26"/>
      <c r="AS11" s="25" t="str">
        <f t="shared" si="8"/>
        <v>D</v>
      </c>
      <c r="AT11" s="27"/>
      <c r="AU11" s="25" t="str">
        <f t="shared" si="9"/>
        <v>1 D</v>
      </c>
      <c r="AV11" s="27"/>
      <c r="AW11" s="21" t="str">
        <f t="shared" si="0"/>
        <v>ไม่ผ่าน</v>
      </c>
      <c r="AX11" s="21"/>
      <c r="AY11" s="171">
        <v>-6.15</v>
      </c>
      <c r="AZ11" s="171">
        <v>-23.24</v>
      </c>
      <c r="BA11" s="171">
        <v>144.35</v>
      </c>
      <c r="BB11" s="171">
        <v>22.77</v>
      </c>
      <c r="BC11" s="171">
        <v>85.43</v>
      </c>
      <c r="BD11" s="171">
        <v>393.44</v>
      </c>
      <c r="BE11" s="171">
        <v>87.73</v>
      </c>
      <c r="BF11" s="18">
        <v>-6.15</v>
      </c>
      <c r="BG11" s="18">
        <v>-23.24</v>
      </c>
      <c r="BH11" s="18">
        <v>146.36000000000001</v>
      </c>
      <c r="BI11" s="18">
        <v>23.09</v>
      </c>
      <c r="BJ11" s="18">
        <v>86.61</v>
      </c>
      <c r="BK11" s="18">
        <v>398.9</v>
      </c>
      <c r="BL11" s="18">
        <v>88.94</v>
      </c>
      <c r="BM11" s="22">
        <f t="shared" si="10"/>
        <v>0</v>
      </c>
      <c r="BN11" s="22">
        <f t="shared" si="11"/>
        <v>0</v>
      </c>
      <c r="BO11" s="22">
        <f t="shared" si="12"/>
        <v>-2.0100000000000193</v>
      </c>
      <c r="BP11" s="22">
        <f t="shared" si="13"/>
        <v>-0.32000000000000028</v>
      </c>
      <c r="BQ11" s="22">
        <f t="shared" si="14"/>
        <v>-1.1799999999999926</v>
      </c>
      <c r="BR11" s="22">
        <f t="shared" si="15"/>
        <v>-5.4599999999999795</v>
      </c>
      <c r="BS11" s="22">
        <f t="shared" si="16"/>
        <v>-1.2099999999999937</v>
      </c>
    </row>
    <row r="12" spans="1:71" s="22" customFormat="1" hidden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2.7372241826109573</v>
      </c>
      <c r="J12" s="19">
        <v>2.5500576884963708</v>
      </c>
      <c r="K12" s="19">
        <v>1.6135104354921734</v>
      </c>
      <c r="L12" s="19">
        <v>49680169.939999998</v>
      </c>
      <c r="M12" s="19">
        <v>2825917.650000006</v>
      </c>
      <c r="N12" s="95">
        <v>0</v>
      </c>
      <c r="O12" s="18">
        <v>8651030.2000000179</v>
      </c>
      <c r="P12" s="19">
        <v>16618396.740000006</v>
      </c>
      <c r="Q12" s="28">
        <v>10</v>
      </c>
      <c r="R12" s="10">
        <f>VLOOKUP($H12,'ค่ากลางกลุ่ม '!$C$2:$Y$22,16,0)</f>
        <v>5.3367796610169487</v>
      </c>
      <c r="S12" s="13"/>
      <c r="T12" s="10">
        <f>VLOOKUP($H12,'ค่ากลางกลุ่ม '!$C$2:$Y$22,17,0)</f>
        <v>3.2408474576271189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4.2699999999999996</v>
      </c>
      <c r="AB12" s="7">
        <v>1.1499999999999999</v>
      </c>
      <c r="AC12" s="9">
        <v>100.84</v>
      </c>
      <c r="AD12" s="9">
        <v>63.05</v>
      </c>
      <c r="AE12" s="9">
        <v>50.34</v>
      </c>
      <c r="AF12" s="9">
        <v>229.29</v>
      </c>
      <c r="AG12" s="9">
        <v>57.84</v>
      </c>
      <c r="AH12" s="10" t="str">
        <f t="shared" si="2"/>
        <v>0</v>
      </c>
      <c r="AI12" s="13"/>
      <c r="AJ12" s="10" t="str">
        <f t="shared" si="3"/>
        <v>0</v>
      </c>
      <c r="AK12" s="13"/>
      <c r="AL12" s="97">
        <f t="shared" si="4"/>
        <v>0</v>
      </c>
      <c r="AM12" s="20" t="str">
        <f t="shared" si="5"/>
        <v>0</v>
      </c>
      <c r="AN12" s="20" t="str">
        <f t="shared" si="6"/>
        <v>1</v>
      </c>
      <c r="AO12" s="20" t="str">
        <f t="shared" si="6"/>
        <v>0</v>
      </c>
      <c r="AP12" s="20" t="str">
        <f t="shared" si="6"/>
        <v>1</v>
      </c>
      <c r="AQ12" s="24">
        <f t="shared" si="7"/>
        <v>2</v>
      </c>
      <c r="AR12" s="26"/>
      <c r="AS12" s="25" t="str">
        <f t="shared" si="8"/>
        <v>C-</v>
      </c>
      <c r="AT12" s="27"/>
      <c r="AU12" s="25" t="str">
        <f t="shared" si="9"/>
        <v>0 C-</v>
      </c>
      <c r="AV12" s="27"/>
      <c r="AW12" s="21" t="str">
        <f t="shared" si="0"/>
        <v>ไม่ผ่าน</v>
      </c>
      <c r="AX12" s="21"/>
      <c r="AY12" s="171">
        <v>4.2699999999999996</v>
      </c>
      <c r="AZ12" s="171">
        <v>1.1499999999999999</v>
      </c>
      <c r="BA12" s="171">
        <v>100.84</v>
      </c>
      <c r="BB12" s="171">
        <v>63.05</v>
      </c>
      <c r="BC12" s="171">
        <v>50.34</v>
      </c>
      <c r="BD12" s="171">
        <v>229.29</v>
      </c>
      <c r="BE12" s="171">
        <v>57.84</v>
      </c>
      <c r="BF12" s="18">
        <v>4.2699999999999996</v>
      </c>
      <c r="BG12" s="18">
        <v>1.1499999999999999</v>
      </c>
      <c r="BH12" s="18">
        <v>102.24</v>
      </c>
      <c r="BI12" s="18">
        <v>63.92</v>
      </c>
      <c r="BJ12" s="18">
        <v>51.04</v>
      </c>
      <c r="BK12" s="18">
        <v>232.48</v>
      </c>
      <c r="BL12" s="18">
        <v>58.65</v>
      </c>
      <c r="BM12" s="22">
        <f t="shared" si="10"/>
        <v>0</v>
      </c>
      <c r="BN12" s="22">
        <f t="shared" si="11"/>
        <v>0</v>
      </c>
      <c r="BO12" s="22">
        <f t="shared" si="12"/>
        <v>-1.3999999999999915</v>
      </c>
      <c r="BP12" s="22">
        <f t="shared" si="13"/>
        <v>-0.87000000000000455</v>
      </c>
      <c r="BQ12" s="22">
        <f t="shared" si="14"/>
        <v>-0.69999999999999574</v>
      </c>
      <c r="BR12" s="22">
        <f t="shared" si="15"/>
        <v>-3.1899999999999977</v>
      </c>
      <c r="BS12" s="22">
        <f t="shared" si="16"/>
        <v>-0.80999999999999517</v>
      </c>
    </row>
    <row r="13" spans="1:71" s="22" customFormat="1" hidden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3.4181294142867404</v>
      </c>
      <c r="J13" s="19">
        <v>3.1293264874685334</v>
      </c>
      <c r="K13" s="19">
        <v>2.5390867123366152</v>
      </c>
      <c r="L13" s="19">
        <v>28502215.279999994</v>
      </c>
      <c r="M13" s="19">
        <v>3546946.6200000048</v>
      </c>
      <c r="N13" s="95">
        <v>0</v>
      </c>
      <c r="O13" s="18">
        <v>4630069.3500000089</v>
      </c>
      <c r="P13" s="19">
        <v>18141039.329999998</v>
      </c>
      <c r="Q13" s="28">
        <v>6</v>
      </c>
      <c r="R13" s="10">
        <f>VLOOKUP($H13,'ค่ากลางกลุ่ม '!$C$2:$Y$22,16,0)</f>
        <v>5.8842857142857161</v>
      </c>
      <c r="S13" s="13"/>
      <c r="T13" s="10">
        <f>VLOOKUP($H13,'ค่ากลางกลุ่ม '!$C$2:$Y$22,17,0)</f>
        <v>3.7780252100840372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4.3600000000000003</v>
      </c>
      <c r="AB13" s="7">
        <v>5.19</v>
      </c>
      <c r="AC13" s="9">
        <v>174.75</v>
      </c>
      <c r="AD13" s="9">
        <v>47.79</v>
      </c>
      <c r="AE13" s="9">
        <v>134.11000000000001</v>
      </c>
      <c r="AF13" s="9">
        <v>400.04</v>
      </c>
      <c r="AG13" s="9">
        <v>66.7</v>
      </c>
      <c r="AH13" s="10" t="str">
        <f t="shared" si="2"/>
        <v>0</v>
      </c>
      <c r="AI13" s="13"/>
      <c r="AJ13" s="10" t="str">
        <f t="shared" si="3"/>
        <v>1</v>
      </c>
      <c r="AK13" s="13"/>
      <c r="AL13" s="97">
        <f t="shared" si="4"/>
        <v>0</v>
      </c>
      <c r="AM13" s="20" t="str">
        <f t="shared" si="5"/>
        <v>1</v>
      </c>
      <c r="AN13" s="20" t="str">
        <f t="shared" si="6"/>
        <v>0</v>
      </c>
      <c r="AO13" s="20" t="str">
        <f t="shared" si="6"/>
        <v>0</v>
      </c>
      <c r="AP13" s="20" t="str">
        <f t="shared" si="6"/>
        <v>0</v>
      </c>
      <c r="AQ13" s="24">
        <f t="shared" si="7"/>
        <v>2</v>
      </c>
      <c r="AR13" s="26"/>
      <c r="AS13" s="25" t="str">
        <f t="shared" si="8"/>
        <v>C-</v>
      </c>
      <c r="AT13" s="27"/>
      <c r="AU13" s="25" t="str">
        <f t="shared" si="9"/>
        <v>0 C-</v>
      </c>
      <c r="AV13" s="27"/>
      <c r="AW13" s="21" t="str">
        <f t="shared" si="0"/>
        <v>ไม่ผ่าน</v>
      </c>
      <c r="AX13" s="21"/>
      <c r="AY13" s="171">
        <v>4.3600000000000003</v>
      </c>
      <c r="AZ13" s="171">
        <v>5.19</v>
      </c>
      <c r="BA13" s="171">
        <v>174.75</v>
      </c>
      <c r="BB13" s="171">
        <v>47.79</v>
      </c>
      <c r="BC13" s="171">
        <v>134.11000000000001</v>
      </c>
      <c r="BD13" s="171">
        <v>400.04</v>
      </c>
      <c r="BE13" s="171">
        <v>66.7</v>
      </c>
      <c r="BF13" s="18">
        <v>4.3600000000000003</v>
      </c>
      <c r="BG13" s="18">
        <v>5.19</v>
      </c>
      <c r="BH13" s="18">
        <v>177.18</v>
      </c>
      <c r="BI13" s="18">
        <v>48.45</v>
      </c>
      <c r="BJ13" s="18">
        <v>135.97999999999999</v>
      </c>
      <c r="BK13" s="18">
        <v>405.59</v>
      </c>
      <c r="BL13" s="18">
        <v>67.62</v>
      </c>
      <c r="BM13" s="22">
        <f t="shared" si="10"/>
        <v>0</v>
      </c>
      <c r="BN13" s="22">
        <f t="shared" si="11"/>
        <v>0</v>
      </c>
      <c r="BO13" s="22">
        <f t="shared" si="12"/>
        <v>-2.4300000000000068</v>
      </c>
      <c r="BP13" s="22">
        <f t="shared" si="13"/>
        <v>-0.66000000000000369</v>
      </c>
      <c r="BQ13" s="22">
        <f t="shared" si="14"/>
        <v>-1.8699999999999761</v>
      </c>
      <c r="BR13" s="22">
        <f t="shared" si="15"/>
        <v>-5.5499999999999545</v>
      </c>
      <c r="BS13" s="22">
        <f t="shared" si="16"/>
        <v>-0.92000000000000171</v>
      </c>
    </row>
    <row r="14" spans="1:71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5.5899236806863541</v>
      </c>
      <c r="J14" s="19">
        <v>4.9095030010204006</v>
      </c>
      <c r="K14" s="19">
        <v>4.149552634211668</v>
      </c>
      <c r="L14" s="19">
        <v>33038630.32</v>
      </c>
      <c r="M14" s="19">
        <v>46401237.159999996</v>
      </c>
      <c r="N14" s="95">
        <v>0</v>
      </c>
      <c r="O14" s="18">
        <v>45471144.609999999</v>
      </c>
      <c r="P14" s="19">
        <v>22884000.960000005</v>
      </c>
      <c r="Q14" s="28">
        <v>6</v>
      </c>
      <c r="R14" s="10">
        <f>VLOOKUP($H14,'ค่ากลางกลุ่ม '!$C$2:$Y$22,16,0)</f>
        <v>5.8842857142857161</v>
      </c>
      <c r="S14" s="13"/>
      <c r="T14" s="10">
        <f>VLOOKUP($H14,'ค่ากลางกลุ่ม '!$C$2:$Y$22,17,0)</f>
        <v>3.7780252100840372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45.36</v>
      </c>
      <c r="AB14" s="7">
        <v>36.19</v>
      </c>
      <c r="AC14" s="9">
        <v>50.41</v>
      </c>
      <c r="AD14" s="9">
        <v>33.340000000000003</v>
      </c>
      <c r="AE14" s="9">
        <v>53.96</v>
      </c>
      <c r="AF14" s="9">
        <v>628.52</v>
      </c>
      <c r="AG14" s="9">
        <v>63</v>
      </c>
      <c r="AH14" s="10" t="str">
        <f t="shared" si="2"/>
        <v>1</v>
      </c>
      <c r="AI14" s="13"/>
      <c r="AJ14" s="10" t="str">
        <f t="shared" si="3"/>
        <v>1</v>
      </c>
      <c r="AK14" s="13"/>
      <c r="AL14" s="97">
        <f t="shared" si="4"/>
        <v>1</v>
      </c>
      <c r="AM14" s="20" t="str">
        <f t="shared" si="5"/>
        <v>1</v>
      </c>
      <c r="AN14" s="20" t="str">
        <f t="shared" si="6"/>
        <v>1</v>
      </c>
      <c r="AO14" s="20" t="str">
        <f t="shared" si="6"/>
        <v>0</v>
      </c>
      <c r="AP14" s="20" t="str">
        <f t="shared" si="6"/>
        <v>0</v>
      </c>
      <c r="AQ14" s="24">
        <f t="shared" si="7"/>
        <v>5</v>
      </c>
      <c r="AR14" s="26"/>
      <c r="AS14" s="25" t="str">
        <f t="shared" si="8"/>
        <v>B</v>
      </c>
      <c r="AT14" s="27"/>
      <c r="AU14" s="25" t="str">
        <f t="shared" si="9"/>
        <v>0 B</v>
      </c>
      <c r="AV14" s="27"/>
      <c r="AW14" s="21" t="str">
        <f t="shared" si="0"/>
        <v>ผ่าน</v>
      </c>
      <c r="AX14" s="21"/>
      <c r="AY14" s="171">
        <v>45.36</v>
      </c>
      <c r="AZ14" s="171">
        <v>36.19</v>
      </c>
      <c r="BA14" s="171">
        <v>50.41</v>
      </c>
      <c r="BB14" s="171">
        <v>33.340000000000003</v>
      </c>
      <c r="BC14" s="171">
        <v>53.96</v>
      </c>
      <c r="BD14" s="171">
        <v>628.52</v>
      </c>
      <c r="BE14" s="171">
        <v>63</v>
      </c>
      <c r="BF14" s="18">
        <v>45.36</v>
      </c>
      <c r="BG14" s="18">
        <v>36.19</v>
      </c>
      <c r="BH14" s="18">
        <v>51.11</v>
      </c>
      <c r="BI14" s="18">
        <v>33.81</v>
      </c>
      <c r="BJ14" s="18">
        <v>54.71</v>
      </c>
      <c r="BK14" s="18">
        <v>637.25</v>
      </c>
      <c r="BL14" s="18">
        <v>63.88</v>
      </c>
      <c r="BM14" s="22">
        <f t="shared" si="10"/>
        <v>0</v>
      </c>
      <c r="BN14" s="22">
        <f t="shared" si="11"/>
        <v>0</v>
      </c>
      <c r="BO14" s="22">
        <f t="shared" si="12"/>
        <v>-0.70000000000000284</v>
      </c>
      <c r="BP14" s="22">
        <f t="shared" si="13"/>
        <v>-0.46999999999999886</v>
      </c>
      <c r="BQ14" s="22">
        <f t="shared" si="14"/>
        <v>-0.75</v>
      </c>
      <c r="BR14" s="22">
        <f t="shared" si="15"/>
        <v>-8.7300000000000182</v>
      </c>
      <c r="BS14" s="22">
        <f t="shared" si="16"/>
        <v>-0.88000000000000256</v>
      </c>
    </row>
    <row r="15" spans="1:71" s="22" customFormat="1" hidden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0.73475976702949131</v>
      </c>
      <c r="J15" s="19">
        <v>0.58820094409063051</v>
      </c>
      <c r="K15" s="19">
        <v>0.31286552853929794</v>
      </c>
      <c r="L15" s="19">
        <v>-17626908.609999999</v>
      </c>
      <c r="M15" s="19">
        <v>-3776357.9099999964</v>
      </c>
      <c r="N15" s="95">
        <v>7</v>
      </c>
      <c r="O15" s="18">
        <v>7701281.0899999738</v>
      </c>
      <c r="P15" s="19">
        <v>-45664477.049999997</v>
      </c>
      <c r="Q15" s="28">
        <v>13</v>
      </c>
      <c r="R15" s="10">
        <f>VLOOKUP($H15,'ค่ากลางกลุ่ม '!$C$2:$Y$22,16,0)</f>
        <v>8.0276666666666685</v>
      </c>
      <c r="S15" s="13"/>
      <c r="T15" s="10">
        <f>VLOOKUP($H15,'ค่ากลางกลุ่ม '!$C$2:$Y$22,17,0)</f>
        <v>4.8458333333333341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2.63</v>
      </c>
      <c r="AB15" s="7">
        <v>-3.34</v>
      </c>
      <c r="AC15" s="9">
        <v>341.37</v>
      </c>
      <c r="AD15" s="9">
        <v>49.58</v>
      </c>
      <c r="AE15" s="9">
        <v>87.51</v>
      </c>
      <c r="AF15" s="9">
        <v>274.83999999999997</v>
      </c>
      <c r="AG15" s="9">
        <v>64.62</v>
      </c>
      <c r="AH15" s="10" t="str">
        <f t="shared" si="2"/>
        <v>0</v>
      </c>
      <c r="AI15" s="13"/>
      <c r="AJ15" s="10" t="str">
        <f t="shared" si="3"/>
        <v>0</v>
      </c>
      <c r="AK15" s="13"/>
      <c r="AL15" s="97">
        <f t="shared" si="4"/>
        <v>0</v>
      </c>
      <c r="AM15" s="20" t="str">
        <f t="shared" si="5"/>
        <v>1</v>
      </c>
      <c r="AN15" s="20" t="str">
        <f t="shared" si="6"/>
        <v>0</v>
      </c>
      <c r="AO15" s="20" t="str">
        <f t="shared" si="6"/>
        <v>0</v>
      </c>
      <c r="AP15" s="20" t="str">
        <f t="shared" si="6"/>
        <v>0</v>
      </c>
      <c r="AQ15" s="24">
        <f t="shared" si="7"/>
        <v>1</v>
      </c>
      <c r="AR15" s="26"/>
      <c r="AS15" s="25" t="str">
        <f t="shared" si="8"/>
        <v>D</v>
      </c>
      <c r="AT15" s="27"/>
      <c r="AU15" s="25" t="str">
        <f t="shared" si="9"/>
        <v>7 D</v>
      </c>
      <c r="AV15" s="27"/>
      <c r="AW15" s="21" t="str">
        <f t="shared" si="0"/>
        <v>ไม่ผ่าน</v>
      </c>
      <c r="AX15" s="21"/>
      <c r="AY15" s="171">
        <v>2.63</v>
      </c>
      <c r="AZ15" s="171">
        <v>-3.34</v>
      </c>
      <c r="BA15" s="171">
        <v>341.37</v>
      </c>
      <c r="BB15" s="171">
        <v>49.58</v>
      </c>
      <c r="BC15" s="171">
        <v>87.51</v>
      </c>
      <c r="BD15" s="171">
        <v>274.83999999999997</v>
      </c>
      <c r="BE15" s="171">
        <v>64.62</v>
      </c>
      <c r="BF15" s="18">
        <v>2.63</v>
      </c>
      <c r="BG15" s="18">
        <v>-3.34</v>
      </c>
      <c r="BH15" s="18">
        <v>346.12</v>
      </c>
      <c r="BI15" s="18">
        <v>50.26</v>
      </c>
      <c r="BJ15" s="18">
        <v>88.73</v>
      </c>
      <c r="BK15" s="18">
        <v>278.64999999999998</v>
      </c>
      <c r="BL15" s="18">
        <v>65.52</v>
      </c>
      <c r="BM15" s="22">
        <f t="shared" si="10"/>
        <v>0</v>
      </c>
      <c r="BN15" s="22">
        <f t="shared" si="11"/>
        <v>0</v>
      </c>
      <c r="BO15" s="22">
        <f t="shared" si="12"/>
        <v>-4.75</v>
      </c>
      <c r="BP15" s="22">
        <f t="shared" si="13"/>
        <v>-0.67999999999999972</v>
      </c>
      <c r="BQ15" s="22">
        <f t="shared" si="14"/>
        <v>-1.2199999999999989</v>
      </c>
      <c r="BR15" s="22">
        <f t="shared" si="15"/>
        <v>-3.8100000000000023</v>
      </c>
      <c r="BS15" s="22">
        <f t="shared" si="16"/>
        <v>-0.89999999999999147</v>
      </c>
    </row>
    <row r="16" spans="1:71" s="22" customFormat="1" hidden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3.8676240902946684</v>
      </c>
      <c r="J16" s="19">
        <v>3.0699840771467057</v>
      </c>
      <c r="K16" s="19">
        <v>2.2585178484511008</v>
      </c>
      <c r="L16" s="19">
        <v>9768183.3099999987</v>
      </c>
      <c r="M16" s="19">
        <v>735816.10999999195</v>
      </c>
      <c r="N16" s="95">
        <v>0</v>
      </c>
      <c r="O16" s="18">
        <v>4939590.2099999972</v>
      </c>
      <c r="P16" s="19">
        <v>4286975.09</v>
      </c>
      <c r="Q16" s="28">
        <v>2</v>
      </c>
      <c r="R16" s="10">
        <f>VLOOKUP($H16,'ค่ากลางกลุ่ม '!$C$2:$Y$22,16,0)</f>
        <v>6.4492307692307707</v>
      </c>
      <c r="S16" s="13"/>
      <c r="T16" s="10">
        <f>VLOOKUP($H16,'ค่ากลางกลุ่ม '!$C$2:$Y$22,17,0)</f>
        <v>2.5605128205128205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14.31</v>
      </c>
      <c r="AB16" s="7">
        <v>0.91</v>
      </c>
      <c r="AC16" s="9">
        <v>134.44</v>
      </c>
      <c r="AD16" s="9">
        <v>23.45</v>
      </c>
      <c r="AE16" s="9">
        <v>134.6</v>
      </c>
      <c r="AF16" s="9">
        <v>272.69</v>
      </c>
      <c r="AG16" s="9">
        <v>112.8</v>
      </c>
      <c r="AH16" s="10" t="str">
        <f t="shared" si="2"/>
        <v>1</v>
      </c>
      <c r="AI16" s="13"/>
      <c r="AJ16" s="10" t="str">
        <f t="shared" si="3"/>
        <v>0</v>
      </c>
      <c r="AK16" s="13"/>
      <c r="AL16" s="97">
        <f t="shared" si="4"/>
        <v>0</v>
      </c>
      <c r="AM16" s="20" t="str">
        <f t="shared" si="5"/>
        <v>1</v>
      </c>
      <c r="AN16" s="20" t="str">
        <f t="shared" si="6"/>
        <v>0</v>
      </c>
      <c r="AO16" s="20" t="str">
        <f t="shared" si="6"/>
        <v>0</v>
      </c>
      <c r="AP16" s="20" t="str">
        <f t="shared" si="6"/>
        <v>0</v>
      </c>
      <c r="AQ16" s="24">
        <f t="shared" si="7"/>
        <v>2</v>
      </c>
      <c r="AR16" s="26"/>
      <c r="AS16" s="25" t="str">
        <f t="shared" si="8"/>
        <v>C-</v>
      </c>
      <c r="AT16" s="27"/>
      <c r="AU16" s="25" t="str">
        <f t="shared" si="9"/>
        <v>0 C-</v>
      </c>
      <c r="AV16" s="27"/>
      <c r="AW16" s="21" t="str">
        <f t="shared" si="0"/>
        <v>ไม่ผ่าน</v>
      </c>
      <c r="AX16" s="21"/>
      <c r="AY16" s="171">
        <v>14.31</v>
      </c>
      <c r="AZ16" s="171">
        <v>0.91</v>
      </c>
      <c r="BA16" s="171">
        <v>134.44</v>
      </c>
      <c r="BB16" s="171">
        <v>23.45</v>
      </c>
      <c r="BC16" s="171">
        <v>134.6</v>
      </c>
      <c r="BD16" s="171">
        <v>272.69</v>
      </c>
      <c r="BE16" s="171">
        <v>112.8</v>
      </c>
      <c r="BF16" s="18">
        <v>14.31</v>
      </c>
      <c r="BG16" s="18">
        <v>0.91</v>
      </c>
      <c r="BH16" s="18">
        <v>136.31</v>
      </c>
      <c r="BI16" s="18">
        <v>23.77</v>
      </c>
      <c r="BJ16" s="18">
        <v>136.47</v>
      </c>
      <c r="BK16" s="18">
        <v>276.48</v>
      </c>
      <c r="BL16" s="18">
        <v>114.36</v>
      </c>
      <c r="BM16" s="22">
        <f t="shared" si="10"/>
        <v>0</v>
      </c>
      <c r="BN16" s="22">
        <f t="shared" si="11"/>
        <v>0</v>
      </c>
      <c r="BO16" s="22">
        <f t="shared" si="12"/>
        <v>-1.8700000000000045</v>
      </c>
      <c r="BP16" s="22">
        <f t="shared" si="13"/>
        <v>-0.32000000000000028</v>
      </c>
      <c r="BQ16" s="22">
        <f t="shared" si="14"/>
        <v>-1.8700000000000045</v>
      </c>
      <c r="BR16" s="22">
        <f t="shared" si="15"/>
        <v>-3.7900000000000205</v>
      </c>
      <c r="BS16" s="22">
        <f t="shared" si="16"/>
        <v>-1.5600000000000023</v>
      </c>
    </row>
    <row r="17" spans="1:71" s="22" customFormat="1" hidden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1.4021141740734582</v>
      </c>
      <c r="J17" s="19">
        <v>1.1625401350108393</v>
      </c>
      <c r="K17" s="19">
        <v>0.77546558426014056</v>
      </c>
      <c r="L17" s="19">
        <v>62111878.850000024</v>
      </c>
      <c r="M17" s="19">
        <v>16244413.570000052</v>
      </c>
      <c r="N17" s="96">
        <v>2</v>
      </c>
      <c r="O17" s="18">
        <v>67314863.310000002</v>
      </c>
      <c r="P17" s="19">
        <v>-34682324.890000001</v>
      </c>
      <c r="Q17" s="28">
        <v>16</v>
      </c>
      <c r="R17" s="10">
        <f>VLOOKUP($H17,'ค่ากลางกลุ่ม '!$C$2:$Y$22,16,0)</f>
        <v>4.4645833333333336</v>
      </c>
      <c r="S17" s="13"/>
      <c r="T17" s="10">
        <f>VLOOKUP($H17,'ค่ากลางกลุ่ม '!$C$2:$Y$22,17,0)</f>
        <v>-0.10291666666666666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12.19</v>
      </c>
      <c r="AB17" s="7">
        <v>1.5</v>
      </c>
      <c r="AC17" s="9">
        <v>186.55</v>
      </c>
      <c r="AD17" s="9">
        <v>54.12</v>
      </c>
      <c r="AE17" s="9">
        <v>67.34</v>
      </c>
      <c r="AF17" s="9">
        <v>217.83</v>
      </c>
      <c r="AG17" s="9">
        <v>69.47</v>
      </c>
      <c r="AH17" s="10" t="str">
        <f t="shared" si="2"/>
        <v>1</v>
      </c>
      <c r="AI17" s="13"/>
      <c r="AJ17" s="10" t="str">
        <f t="shared" si="3"/>
        <v>1</v>
      </c>
      <c r="AK17" s="13"/>
      <c r="AL17" s="97">
        <f t="shared" si="4"/>
        <v>0</v>
      </c>
      <c r="AM17" s="20" t="str">
        <f t="shared" si="5"/>
        <v>1</v>
      </c>
      <c r="AN17" s="20" t="str">
        <f t="shared" si="6"/>
        <v>0</v>
      </c>
      <c r="AO17" s="20" t="str">
        <f t="shared" si="6"/>
        <v>0</v>
      </c>
      <c r="AP17" s="20" t="str">
        <f t="shared" si="6"/>
        <v>0</v>
      </c>
      <c r="AQ17" s="24">
        <f t="shared" si="7"/>
        <v>3</v>
      </c>
      <c r="AR17" s="26"/>
      <c r="AS17" s="25" t="str">
        <f t="shared" si="8"/>
        <v>C</v>
      </c>
      <c r="AT17" s="27"/>
      <c r="AU17" s="25" t="str">
        <f t="shared" si="9"/>
        <v>2 C</v>
      </c>
      <c r="AV17" s="27"/>
      <c r="AW17" s="21" t="str">
        <f t="shared" si="0"/>
        <v>ไม่ผ่าน</v>
      </c>
      <c r="AX17" s="21"/>
      <c r="AY17" s="171">
        <v>12.19</v>
      </c>
      <c r="AZ17" s="171">
        <v>1.5</v>
      </c>
      <c r="BA17" s="171">
        <v>186.55</v>
      </c>
      <c r="BB17" s="171">
        <v>54.12</v>
      </c>
      <c r="BC17" s="171">
        <v>67.34</v>
      </c>
      <c r="BD17" s="171">
        <v>217.83</v>
      </c>
      <c r="BE17" s="171">
        <v>69.47</v>
      </c>
      <c r="BF17" s="18">
        <v>12.19</v>
      </c>
      <c r="BG17" s="18">
        <v>1.5</v>
      </c>
      <c r="BH17" s="18">
        <v>189.14</v>
      </c>
      <c r="BI17" s="18">
        <v>54.87</v>
      </c>
      <c r="BJ17" s="18">
        <v>68.28</v>
      </c>
      <c r="BK17" s="18">
        <v>220.85</v>
      </c>
      <c r="BL17" s="18">
        <v>70.44</v>
      </c>
      <c r="BM17" s="22">
        <f t="shared" si="10"/>
        <v>0</v>
      </c>
      <c r="BN17" s="22">
        <f t="shared" si="11"/>
        <v>0</v>
      </c>
      <c r="BO17" s="22">
        <f t="shared" si="12"/>
        <v>-2.589999999999975</v>
      </c>
      <c r="BP17" s="22">
        <f t="shared" si="13"/>
        <v>-0.75</v>
      </c>
      <c r="BQ17" s="22">
        <f t="shared" si="14"/>
        <v>-0.93999999999999773</v>
      </c>
      <c r="BR17" s="22">
        <f t="shared" si="15"/>
        <v>-3.0199999999999818</v>
      </c>
      <c r="BS17" s="22">
        <f t="shared" si="16"/>
        <v>-0.96999999999999886</v>
      </c>
    </row>
    <row r="18" spans="1:71" s="22" customFormat="1" hidden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2.8726927432035763</v>
      </c>
      <c r="J18" s="19">
        <v>2.5844260021080014</v>
      </c>
      <c r="K18" s="19">
        <v>2.2789790639508447</v>
      </c>
      <c r="L18" s="19">
        <v>28422003.740000006</v>
      </c>
      <c r="M18" s="19">
        <v>-1341120.6200000048</v>
      </c>
      <c r="N18" s="95">
        <v>1</v>
      </c>
      <c r="O18" s="18">
        <v>2647918.2599999905</v>
      </c>
      <c r="P18" s="19">
        <v>19411115.510000002</v>
      </c>
      <c r="Q18" s="28">
        <v>6</v>
      </c>
      <c r="R18" s="10">
        <f>VLOOKUP($H18,'ค่ากลางกลุ่ม '!$C$2:$Y$22,16,0)</f>
        <v>5.8842857142857161</v>
      </c>
      <c r="S18" s="13"/>
      <c r="T18" s="10">
        <f>VLOOKUP($H18,'ค่ากลางกลุ่ม '!$C$2:$Y$22,17,0)</f>
        <v>3.7780252100840372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2.0499999999999998</v>
      </c>
      <c r="AB18" s="7">
        <v>-2.84</v>
      </c>
      <c r="AC18" s="9">
        <v>85.66</v>
      </c>
      <c r="AD18" s="9">
        <v>34.369999999999997</v>
      </c>
      <c r="AE18" s="9">
        <v>81.37</v>
      </c>
      <c r="AF18" s="9">
        <v>243.55</v>
      </c>
      <c r="AG18" s="9">
        <v>66.58</v>
      </c>
      <c r="AH18" s="10" t="str">
        <f t="shared" si="2"/>
        <v>0</v>
      </c>
      <c r="AI18" s="13"/>
      <c r="AJ18" s="10" t="str">
        <f t="shared" si="3"/>
        <v>0</v>
      </c>
      <c r="AK18" s="13"/>
      <c r="AL18" s="97">
        <f t="shared" si="4"/>
        <v>1</v>
      </c>
      <c r="AM18" s="20" t="str">
        <f t="shared" si="5"/>
        <v>1</v>
      </c>
      <c r="AN18" s="20" t="str">
        <f t="shared" si="6"/>
        <v>0</v>
      </c>
      <c r="AO18" s="20" t="str">
        <f t="shared" si="6"/>
        <v>0</v>
      </c>
      <c r="AP18" s="20" t="str">
        <f t="shared" si="6"/>
        <v>0</v>
      </c>
      <c r="AQ18" s="24">
        <f t="shared" si="7"/>
        <v>2</v>
      </c>
      <c r="AR18" s="26"/>
      <c r="AS18" s="25" t="str">
        <f t="shared" si="8"/>
        <v>C-</v>
      </c>
      <c r="AT18" s="27"/>
      <c r="AU18" s="25" t="str">
        <f t="shared" si="9"/>
        <v>1 C-</v>
      </c>
      <c r="AV18" s="27"/>
      <c r="AW18" s="21" t="str">
        <f t="shared" si="0"/>
        <v>ไม่ผ่าน</v>
      </c>
      <c r="AX18" s="21"/>
      <c r="AY18" s="171">
        <v>2.0499999999999998</v>
      </c>
      <c r="AZ18" s="171">
        <v>-2.84</v>
      </c>
      <c r="BA18" s="171">
        <v>85.66</v>
      </c>
      <c r="BB18" s="171">
        <v>34.369999999999997</v>
      </c>
      <c r="BC18" s="171">
        <v>81.37</v>
      </c>
      <c r="BD18" s="171">
        <v>243.55</v>
      </c>
      <c r="BE18" s="171">
        <v>66.58</v>
      </c>
      <c r="BF18" s="18">
        <v>2.0499999999999998</v>
      </c>
      <c r="BG18" s="18">
        <v>-2.84</v>
      </c>
      <c r="BH18" s="18">
        <v>86.85</v>
      </c>
      <c r="BI18" s="18">
        <v>34.85</v>
      </c>
      <c r="BJ18" s="18">
        <v>82.5</v>
      </c>
      <c r="BK18" s="18">
        <v>246.93</v>
      </c>
      <c r="BL18" s="18">
        <v>67.510000000000005</v>
      </c>
      <c r="BM18" s="22">
        <f t="shared" si="10"/>
        <v>0</v>
      </c>
      <c r="BN18" s="22">
        <f t="shared" si="11"/>
        <v>0</v>
      </c>
      <c r="BO18" s="22">
        <f t="shared" si="12"/>
        <v>-1.1899999999999977</v>
      </c>
      <c r="BP18" s="22">
        <f t="shared" si="13"/>
        <v>-0.48000000000000398</v>
      </c>
      <c r="BQ18" s="22">
        <f t="shared" si="14"/>
        <v>-1.1299999999999955</v>
      </c>
      <c r="BR18" s="22">
        <f t="shared" si="15"/>
        <v>-3.3799999999999955</v>
      </c>
      <c r="BS18" s="22">
        <f t="shared" si="16"/>
        <v>-0.93000000000000682</v>
      </c>
    </row>
    <row r="19" spans="1:71" s="22" customFormat="1" hidden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1.7390232419241274</v>
      </c>
      <c r="J19" s="19">
        <v>1.5411615323297911</v>
      </c>
      <c r="K19" s="19">
        <v>1.1827326981027333</v>
      </c>
      <c r="L19" s="19">
        <v>17443849.050000004</v>
      </c>
      <c r="M19" s="19">
        <v>-7056219.9499999881</v>
      </c>
      <c r="N19" s="95">
        <v>1</v>
      </c>
      <c r="O19" s="18">
        <v>-2675289.450000003</v>
      </c>
      <c r="P19" s="19">
        <v>4313208.870000001</v>
      </c>
      <c r="Q19" s="28">
        <v>6</v>
      </c>
      <c r="R19" s="10">
        <f>VLOOKUP($H19,'ค่ากลางกลุ่ม '!$C$2:$Y$22,16,0)</f>
        <v>5.8842857142857161</v>
      </c>
      <c r="S19" s="13"/>
      <c r="T19" s="10">
        <f>VLOOKUP($H19,'ค่ากลางกลุ่ม '!$C$2:$Y$22,17,0)</f>
        <v>3.7780252100840372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-2.9</v>
      </c>
      <c r="AB19" s="7">
        <v>-10.73</v>
      </c>
      <c r="AC19" s="9">
        <v>175.33</v>
      </c>
      <c r="AD19" s="9">
        <v>101.67</v>
      </c>
      <c r="AE19" s="9">
        <v>47.64</v>
      </c>
      <c r="AF19" s="9">
        <v>239.35</v>
      </c>
      <c r="AG19" s="9">
        <v>68.41</v>
      </c>
      <c r="AH19" s="10" t="str">
        <f t="shared" si="2"/>
        <v>0</v>
      </c>
      <c r="AI19" s="13"/>
      <c r="AJ19" s="10" t="str">
        <f t="shared" si="3"/>
        <v>0</v>
      </c>
      <c r="AK19" s="13"/>
      <c r="AL19" s="97">
        <f t="shared" si="4"/>
        <v>0</v>
      </c>
      <c r="AM19" s="20" t="str">
        <f t="shared" si="5"/>
        <v>0</v>
      </c>
      <c r="AN19" s="20" t="str">
        <f t="shared" si="6"/>
        <v>1</v>
      </c>
      <c r="AO19" s="20" t="str">
        <f t="shared" si="6"/>
        <v>0</v>
      </c>
      <c r="AP19" s="20" t="str">
        <f t="shared" si="6"/>
        <v>0</v>
      </c>
      <c r="AQ19" s="24">
        <f t="shared" si="7"/>
        <v>1</v>
      </c>
      <c r="AR19" s="26"/>
      <c r="AS19" s="25" t="str">
        <f t="shared" si="8"/>
        <v>D</v>
      </c>
      <c r="AT19" s="27"/>
      <c r="AU19" s="25" t="str">
        <f t="shared" si="9"/>
        <v>1 D</v>
      </c>
      <c r="AV19" s="27"/>
      <c r="AW19" s="21" t="str">
        <f t="shared" si="0"/>
        <v>ไม่ผ่าน</v>
      </c>
      <c r="AX19" s="21"/>
      <c r="AY19" s="171">
        <v>-2.9</v>
      </c>
      <c r="AZ19" s="171">
        <v>-10.73</v>
      </c>
      <c r="BA19" s="171">
        <v>175.33</v>
      </c>
      <c r="BB19" s="171">
        <v>101.67</v>
      </c>
      <c r="BC19" s="171">
        <v>47.64</v>
      </c>
      <c r="BD19" s="171">
        <v>239.35</v>
      </c>
      <c r="BE19" s="171">
        <v>68.41</v>
      </c>
      <c r="BF19" s="18">
        <v>-2.9</v>
      </c>
      <c r="BG19" s="18">
        <v>-10.73</v>
      </c>
      <c r="BH19" s="18">
        <v>177.77</v>
      </c>
      <c r="BI19" s="18">
        <v>103.09</v>
      </c>
      <c r="BJ19" s="18">
        <v>48.3</v>
      </c>
      <c r="BK19" s="18">
        <v>242.67</v>
      </c>
      <c r="BL19" s="18">
        <v>69.36</v>
      </c>
      <c r="BM19" s="22">
        <f t="shared" si="10"/>
        <v>0</v>
      </c>
      <c r="BN19" s="22">
        <f t="shared" si="11"/>
        <v>0</v>
      </c>
      <c r="BO19" s="22">
        <f t="shared" si="12"/>
        <v>-2.4399999999999977</v>
      </c>
      <c r="BP19" s="22">
        <f t="shared" si="13"/>
        <v>-1.4200000000000017</v>
      </c>
      <c r="BQ19" s="22">
        <f t="shared" si="14"/>
        <v>-0.65999999999999659</v>
      </c>
      <c r="BR19" s="22">
        <f t="shared" si="15"/>
        <v>-3.3199999999999932</v>
      </c>
      <c r="BS19" s="22">
        <f t="shared" si="16"/>
        <v>-0.95000000000000284</v>
      </c>
    </row>
    <row r="20" spans="1:71" s="22" customFormat="1" hidden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2.3116212920718935</v>
      </c>
      <c r="J20" s="19">
        <v>2.0738491882184071</v>
      </c>
      <c r="K20" s="19">
        <v>1.2404388891601497</v>
      </c>
      <c r="L20" s="19">
        <v>48022911.500000007</v>
      </c>
      <c r="M20" s="19">
        <v>-3475456.130000025</v>
      </c>
      <c r="N20" s="95">
        <v>1</v>
      </c>
      <c r="O20" s="18">
        <v>6821048.5499999821</v>
      </c>
      <c r="P20" s="19">
        <v>8424614.5799999982</v>
      </c>
      <c r="Q20" s="28">
        <v>10</v>
      </c>
      <c r="R20" s="10">
        <f>VLOOKUP($H20,'ค่ากลางกลุ่ม '!$C$2:$Y$22,16,0)</f>
        <v>5.3367796610169487</v>
      </c>
      <c r="S20" s="13"/>
      <c r="T20" s="10">
        <f>VLOOKUP($H20,'ค่ากลางกลุ่ม '!$C$2:$Y$22,17,0)</f>
        <v>3.2408474576271189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2.59</v>
      </c>
      <c r="AB20" s="7">
        <v>-2.63</v>
      </c>
      <c r="AC20" s="9">
        <v>195.18</v>
      </c>
      <c r="AD20" s="9">
        <v>141.19999999999999</v>
      </c>
      <c r="AE20" s="9">
        <v>38.630000000000003</v>
      </c>
      <c r="AF20" s="9">
        <v>149.05000000000001</v>
      </c>
      <c r="AG20" s="9">
        <v>55.66</v>
      </c>
      <c r="AH20" s="10" t="str">
        <f t="shared" si="2"/>
        <v>0</v>
      </c>
      <c r="AI20" s="13"/>
      <c r="AJ20" s="10" t="str">
        <f t="shared" si="3"/>
        <v>0</v>
      </c>
      <c r="AK20" s="13"/>
      <c r="AL20" s="97">
        <f t="shared" si="4"/>
        <v>0</v>
      </c>
      <c r="AM20" s="20" t="str">
        <f t="shared" si="5"/>
        <v>0</v>
      </c>
      <c r="AN20" s="20" t="str">
        <f t="shared" si="6"/>
        <v>1</v>
      </c>
      <c r="AO20" s="20" t="str">
        <f t="shared" si="6"/>
        <v>0</v>
      </c>
      <c r="AP20" s="20" t="str">
        <f t="shared" si="6"/>
        <v>1</v>
      </c>
      <c r="AQ20" s="24">
        <f t="shared" si="7"/>
        <v>2</v>
      </c>
      <c r="AR20" s="26"/>
      <c r="AS20" s="25" t="str">
        <f t="shared" si="8"/>
        <v>C-</v>
      </c>
      <c r="AT20" s="27"/>
      <c r="AU20" s="25" t="str">
        <f t="shared" si="9"/>
        <v>1 C-</v>
      </c>
      <c r="AV20" s="27"/>
      <c r="AW20" s="21" t="str">
        <f t="shared" si="0"/>
        <v>ไม่ผ่าน</v>
      </c>
      <c r="AX20" s="21"/>
      <c r="AY20" s="171">
        <v>2.59</v>
      </c>
      <c r="AZ20" s="171">
        <v>-2.63</v>
      </c>
      <c r="BA20" s="171">
        <v>195.18</v>
      </c>
      <c r="BB20" s="171">
        <v>141.19999999999999</v>
      </c>
      <c r="BC20" s="171">
        <v>38.630000000000003</v>
      </c>
      <c r="BD20" s="171">
        <v>149.05000000000001</v>
      </c>
      <c r="BE20" s="171">
        <v>55.66</v>
      </c>
      <c r="BF20" s="18">
        <v>2.59</v>
      </c>
      <c r="BG20" s="18">
        <v>-2.63</v>
      </c>
      <c r="BH20" s="18">
        <v>197.89</v>
      </c>
      <c r="BI20" s="18">
        <v>143.16</v>
      </c>
      <c r="BJ20" s="18">
        <v>39.159999999999997</v>
      </c>
      <c r="BK20" s="18">
        <v>151.12</v>
      </c>
      <c r="BL20" s="18">
        <v>56.43</v>
      </c>
      <c r="BM20" s="22">
        <f t="shared" si="10"/>
        <v>0</v>
      </c>
      <c r="BN20" s="22">
        <f t="shared" si="11"/>
        <v>0</v>
      </c>
      <c r="BO20" s="22">
        <f t="shared" si="12"/>
        <v>-2.7099999999999795</v>
      </c>
      <c r="BP20" s="22">
        <f t="shared" si="13"/>
        <v>-1.960000000000008</v>
      </c>
      <c r="BQ20" s="22">
        <f t="shared" si="14"/>
        <v>-0.52999999999999403</v>
      </c>
      <c r="BR20" s="22">
        <f t="shared" si="15"/>
        <v>-2.0699999999999932</v>
      </c>
      <c r="BS20" s="22">
        <f t="shared" si="16"/>
        <v>-0.77000000000000313</v>
      </c>
    </row>
    <row r="21" spans="1:71" s="22" customFormat="1" hidden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4.0788171227107126</v>
      </c>
      <c r="J21" s="19">
        <v>3.7356150593702226</v>
      </c>
      <c r="K21" s="19">
        <v>2.6420808518878887</v>
      </c>
      <c r="L21" s="19">
        <v>35942521.620000005</v>
      </c>
      <c r="M21" s="19">
        <v>5777303.4600000083</v>
      </c>
      <c r="N21" s="95">
        <v>0</v>
      </c>
      <c r="O21" s="18">
        <v>10734651.620000005</v>
      </c>
      <c r="P21" s="19">
        <v>19148370.82</v>
      </c>
      <c r="Q21" s="28">
        <v>6</v>
      </c>
      <c r="R21" s="10">
        <f>VLOOKUP($H21,'ค่ากลางกลุ่ม '!$C$2:$Y$22,16,0)</f>
        <v>5.8842857142857161</v>
      </c>
      <c r="S21" s="13"/>
      <c r="T21" s="10">
        <f>VLOOKUP($H21,'ค่ากลางกลุ่ม '!$C$2:$Y$22,17,0)</f>
        <v>3.7780252100840372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10</v>
      </c>
      <c r="AB21" s="7">
        <v>6.78</v>
      </c>
      <c r="AC21" s="9">
        <v>206.3</v>
      </c>
      <c r="AD21" s="9">
        <v>119.76</v>
      </c>
      <c r="AE21" s="9">
        <v>92.54</v>
      </c>
      <c r="AF21" s="9">
        <v>240.6</v>
      </c>
      <c r="AG21" s="9">
        <v>65.5</v>
      </c>
      <c r="AH21" s="10" t="str">
        <f t="shared" si="2"/>
        <v>1</v>
      </c>
      <c r="AI21" s="13"/>
      <c r="AJ21" s="10" t="str">
        <f t="shared" si="3"/>
        <v>1</v>
      </c>
      <c r="AK21" s="13"/>
      <c r="AL21" s="97">
        <f t="shared" si="4"/>
        <v>0</v>
      </c>
      <c r="AM21" s="20" t="str">
        <f t="shared" si="5"/>
        <v>0</v>
      </c>
      <c r="AN21" s="20" t="str">
        <f t="shared" si="6"/>
        <v>0</v>
      </c>
      <c r="AO21" s="20" t="str">
        <f t="shared" si="6"/>
        <v>0</v>
      </c>
      <c r="AP21" s="20" t="str">
        <f t="shared" si="6"/>
        <v>0</v>
      </c>
      <c r="AQ21" s="24">
        <f t="shared" si="7"/>
        <v>2</v>
      </c>
      <c r="AR21" s="26"/>
      <c r="AS21" s="25" t="str">
        <f t="shared" si="8"/>
        <v>C-</v>
      </c>
      <c r="AT21" s="27"/>
      <c r="AU21" s="25" t="str">
        <f t="shared" si="9"/>
        <v>0 C-</v>
      </c>
      <c r="AV21" s="27"/>
      <c r="AW21" s="21" t="str">
        <f t="shared" si="0"/>
        <v>ไม่ผ่าน</v>
      </c>
      <c r="AX21" s="21"/>
      <c r="AY21" s="171">
        <v>10</v>
      </c>
      <c r="AZ21" s="171">
        <v>6.78</v>
      </c>
      <c r="BA21" s="171">
        <v>206.3</v>
      </c>
      <c r="BB21" s="171">
        <v>119.76</v>
      </c>
      <c r="BC21" s="171">
        <v>92.54</v>
      </c>
      <c r="BD21" s="171">
        <v>240.6</v>
      </c>
      <c r="BE21" s="171">
        <v>65.5</v>
      </c>
      <c r="BF21" s="18">
        <v>10</v>
      </c>
      <c r="BG21" s="18">
        <v>6.78</v>
      </c>
      <c r="BH21" s="18">
        <v>209.16</v>
      </c>
      <c r="BI21" s="18">
        <v>121.43</v>
      </c>
      <c r="BJ21" s="18">
        <v>93.83</v>
      </c>
      <c r="BK21" s="18">
        <v>243.94</v>
      </c>
      <c r="BL21" s="18">
        <v>66.41</v>
      </c>
      <c r="BM21" s="22">
        <f t="shared" si="10"/>
        <v>0</v>
      </c>
      <c r="BN21" s="22">
        <f t="shared" si="11"/>
        <v>0</v>
      </c>
      <c r="BO21" s="22">
        <f t="shared" si="12"/>
        <v>-2.8599999999999852</v>
      </c>
      <c r="BP21" s="22">
        <f t="shared" si="13"/>
        <v>-1.6700000000000017</v>
      </c>
      <c r="BQ21" s="22">
        <f t="shared" si="14"/>
        <v>-1.289999999999992</v>
      </c>
      <c r="BR21" s="22">
        <f t="shared" si="15"/>
        <v>-3.3400000000000034</v>
      </c>
      <c r="BS21" s="22">
        <f t="shared" si="16"/>
        <v>-0.90999999999999659</v>
      </c>
    </row>
    <row r="22" spans="1:71" s="22" customFormat="1" hidden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2.5513551185208843</v>
      </c>
      <c r="J22" s="19">
        <v>2.1143669982441562</v>
      </c>
      <c r="K22" s="19">
        <v>1.8692467112687392</v>
      </c>
      <c r="L22" s="19">
        <v>22850825.740000002</v>
      </c>
      <c r="M22" s="19">
        <v>4757277.4099999964</v>
      </c>
      <c r="N22" s="95">
        <v>0</v>
      </c>
      <c r="O22" s="18">
        <v>8096214.3800000101</v>
      </c>
      <c r="P22" s="19">
        <v>12803648.17</v>
      </c>
      <c r="Q22" s="28">
        <v>6</v>
      </c>
      <c r="R22" s="10">
        <f>VLOOKUP($H22,'ค่ากลางกลุ่ม '!$C$2:$Y$22,16,0)</f>
        <v>5.8842857142857161</v>
      </c>
      <c r="S22" s="13"/>
      <c r="T22" s="10">
        <f>VLOOKUP($H22,'ค่ากลางกลุ่ม '!$C$2:$Y$22,17,0)</f>
        <v>3.7780252100840372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7.32</v>
      </c>
      <c r="AB22" s="7">
        <v>5.64</v>
      </c>
      <c r="AC22" s="9">
        <v>171.43</v>
      </c>
      <c r="AD22" s="9">
        <v>16.170000000000002</v>
      </c>
      <c r="AE22" s="9">
        <v>65.040000000000006</v>
      </c>
      <c r="AF22" s="9">
        <v>243.41</v>
      </c>
      <c r="AG22" s="9">
        <v>114.54</v>
      </c>
      <c r="AH22" s="10" t="str">
        <f t="shared" si="2"/>
        <v>1</v>
      </c>
      <c r="AI22" s="13"/>
      <c r="AJ22" s="10" t="str">
        <f t="shared" si="3"/>
        <v>1</v>
      </c>
      <c r="AK22" s="13"/>
      <c r="AL22" s="97">
        <f t="shared" si="4"/>
        <v>0</v>
      </c>
      <c r="AM22" s="20" t="str">
        <f t="shared" si="5"/>
        <v>1</v>
      </c>
      <c r="AN22" s="20" t="str">
        <f t="shared" si="6"/>
        <v>0</v>
      </c>
      <c r="AO22" s="20" t="str">
        <f t="shared" si="6"/>
        <v>0</v>
      </c>
      <c r="AP22" s="20" t="str">
        <f t="shared" si="6"/>
        <v>0</v>
      </c>
      <c r="AQ22" s="24">
        <f t="shared" si="7"/>
        <v>3</v>
      </c>
      <c r="AR22" s="26"/>
      <c r="AS22" s="25" t="str">
        <f t="shared" si="8"/>
        <v>C</v>
      </c>
      <c r="AT22" s="27"/>
      <c r="AU22" s="25" t="str">
        <f t="shared" si="9"/>
        <v>0 C</v>
      </c>
      <c r="AV22" s="27"/>
      <c r="AW22" s="21" t="str">
        <f t="shared" si="0"/>
        <v>ไม่ผ่าน</v>
      </c>
      <c r="AX22" s="21"/>
      <c r="AY22" s="171">
        <v>7.32</v>
      </c>
      <c r="AZ22" s="171">
        <v>5.64</v>
      </c>
      <c r="BA22" s="171">
        <v>171.43</v>
      </c>
      <c r="BB22" s="171">
        <v>16.170000000000002</v>
      </c>
      <c r="BC22" s="171">
        <v>65.040000000000006</v>
      </c>
      <c r="BD22" s="171">
        <v>243.41</v>
      </c>
      <c r="BE22" s="171">
        <v>114.54</v>
      </c>
      <c r="BF22" s="18">
        <v>7.32</v>
      </c>
      <c r="BG22" s="18">
        <v>5.64</v>
      </c>
      <c r="BH22" s="18">
        <v>173.81</v>
      </c>
      <c r="BI22" s="18">
        <v>16.39</v>
      </c>
      <c r="BJ22" s="18">
        <v>65.95</v>
      </c>
      <c r="BK22" s="18">
        <v>246.79</v>
      </c>
      <c r="BL22" s="18">
        <v>116.14</v>
      </c>
      <c r="BM22" s="22">
        <f t="shared" si="10"/>
        <v>0</v>
      </c>
      <c r="BN22" s="22">
        <f t="shared" si="11"/>
        <v>0</v>
      </c>
      <c r="BO22" s="22">
        <f t="shared" si="12"/>
        <v>-2.3799999999999955</v>
      </c>
      <c r="BP22" s="22">
        <f t="shared" si="13"/>
        <v>-0.21999999999999886</v>
      </c>
      <c r="BQ22" s="22">
        <f t="shared" si="14"/>
        <v>-0.90999999999999659</v>
      </c>
      <c r="BR22" s="22">
        <f t="shared" si="15"/>
        <v>-3.3799999999999955</v>
      </c>
      <c r="BS22" s="22">
        <f t="shared" si="16"/>
        <v>-1.5999999999999943</v>
      </c>
    </row>
    <row r="23" spans="1:71" s="22" customFormat="1" hidden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1.6301779731994419</v>
      </c>
      <c r="J23" s="19">
        <v>1.4425084572738944</v>
      </c>
      <c r="K23" s="19">
        <v>1.1838389199203041</v>
      </c>
      <c r="L23" s="19">
        <v>13559033.699999999</v>
      </c>
      <c r="M23" s="19">
        <v>1488044.8299999982</v>
      </c>
      <c r="N23" s="95">
        <v>0</v>
      </c>
      <c r="O23" s="18">
        <v>3406776.4400000125</v>
      </c>
      <c r="P23" s="19">
        <v>3955074.200000003</v>
      </c>
      <c r="Q23" s="28">
        <v>6</v>
      </c>
      <c r="R23" s="10">
        <f>VLOOKUP($H23,'ค่ากลางกลุ่ม '!$C$2:$Y$22,16,0)</f>
        <v>5.8842857142857161</v>
      </c>
      <c r="S23" s="13"/>
      <c r="T23" s="10">
        <f>VLOOKUP($H23,'ค่ากลางกลุ่ม '!$C$2:$Y$22,17,0)</f>
        <v>3.7780252100840372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3.39</v>
      </c>
      <c r="AB23" s="7">
        <v>2.06</v>
      </c>
      <c r="AC23" s="9">
        <v>261.14</v>
      </c>
      <c r="AD23" s="9">
        <v>50.52</v>
      </c>
      <c r="AE23" s="9">
        <v>113.46</v>
      </c>
      <c r="AF23" s="9">
        <v>243.79</v>
      </c>
      <c r="AG23" s="9">
        <v>89.19</v>
      </c>
      <c r="AH23" s="10" t="str">
        <f t="shared" si="2"/>
        <v>0</v>
      </c>
      <c r="AI23" s="13"/>
      <c r="AJ23" s="10" t="str">
        <f t="shared" si="3"/>
        <v>0</v>
      </c>
      <c r="AK23" s="13"/>
      <c r="AL23" s="97">
        <f t="shared" si="4"/>
        <v>0</v>
      </c>
      <c r="AM23" s="20" t="str">
        <f t="shared" si="5"/>
        <v>1</v>
      </c>
      <c r="AN23" s="20" t="str">
        <f t="shared" si="6"/>
        <v>0</v>
      </c>
      <c r="AO23" s="20" t="str">
        <f t="shared" si="6"/>
        <v>0</v>
      </c>
      <c r="AP23" s="20" t="str">
        <f t="shared" si="6"/>
        <v>0</v>
      </c>
      <c r="AQ23" s="24">
        <f t="shared" si="7"/>
        <v>1</v>
      </c>
      <c r="AR23" s="26"/>
      <c r="AS23" s="25" t="str">
        <f t="shared" si="8"/>
        <v>D</v>
      </c>
      <c r="AT23" s="27"/>
      <c r="AU23" s="25" t="str">
        <f t="shared" si="9"/>
        <v>0 D</v>
      </c>
      <c r="AV23" s="27"/>
      <c r="AW23" s="21" t="str">
        <f t="shared" si="0"/>
        <v>ไม่ผ่าน</v>
      </c>
      <c r="AX23" s="21"/>
      <c r="AY23" s="171">
        <v>3.39</v>
      </c>
      <c r="AZ23" s="171">
        <v>2.06</v>
      </c>
      <c r="BA23" s="171">
        <v>261.14</v>
      </c>
      <c r="BB23" s="171">
        <v>50.52</v>
      </c>
      <c r="BC23" s="171">
        <v>113.46</v>
      </c>
      <c r="BD23" s="171">
        <v>243.79</v>
      </c>
      <c r="BE23" s="171">
        <v>89.19</v>
      </c>
      <c r="BF23" s="18">
        <v>3.39</v>
      </c>
      <c r="BG23" s="18">
        <v>2.06</v>
      </c>
      <c r="BH23" s="18">
        <v>264.76</v>
      </c>
      <c r="BI23" s="18">
        <v>51.23</v>
      </c>
      <c r="BJ23" s="18">
        <v>115.04</v>
      </c>
      <c r="BK23" s="18">
        <v>247.17</v>
      </c>
      <c r="BL23" s="18">
        <v>90.43</v>
      </c>
      <c r="BM23" s="22">
        <f t="shared" si="10"/>
        <v>0</v>
      </c>
      <c r="BN23" s="22">
        <f t="shared" si="11"/>
        <v>0</v>
      </c>
      <c r="BO23" s="22">
        <f t="shared" si="12"/>
        <v>-3.6200000000000045</v>
      </c>
      <c r="BP23" s="22">
        <f t="shared" si="13"/>
        <v>-0.70999999999999375</v>
      </c>
      <c r="BQ23" s="22">
        <f t="shared" si="14"/>
        <v>-1.5800000000000125</v>
      </c>
      <c r="BR23" s="22">
        <f t="shared" si="15"/>
        <v>-3.3799999999999955</v>
      </c>
      <c r="BS23" s="22">
        <f t="shared" si="16"/>
        <v>-1.2400000000000091</v>
      </c>
    </row>
    <row r="24" spans="1:71" s="22" customFormat="1" hidden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1.5824647199611865</v>
      </c>
      <c r="J24" s="19">
        <v>1.4982592077619621</v>
      </c>
      <c r="K24" s="19">
        <v>1.3652246359900935</v>
      </c>
      <c r="L24" s="19">
        <v>8167534.8600000031</v>
      </c>
      <c r="M24" s="19">
        <v>366266.29999999702</v>
      </c>
      <c r="N24" s="95">
        <v>0</v>
      </c>
      <c r="O24" s="18">
        <v>1067921.8000000045</v>
      </c>
      <c r="P24" s="19">
        <v>5121314.3800000027</v>
      </c>
      <c r="Q24" s="28">
        <v>2</v>
      </c>
      <c r="R24" s="10">
        <f>VLOOKUP($H24,'ค่ากลางกลุ่ม '!$C$2:$Y$22,16,0)</f>
        <v>6.4492307692307707</v>
      </c>
      <c r="S24" s="13"/>
      <c r="T24" s="10">
        <f>VLOOKUP($H24,'ค่ากลางกลุ่ม '!$C$2:$Y$22,17,0)</f>
        <v>2.5605128205128205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1.63</v>
      </c>
      <c r="AB24" s="7">
        <v>0.24</v>
      </c>
      <c r="AC24" s="9">
        <v>417.99</v>
      </c>
      <c r="AD24" s="9">
        <v>23.68</v>
      </c>
      <c r="AE24" s="9">
        <v>80.86</v>
      </c>
      <c r="AF24" s="9">
        <v>390.65</v>
      </c>
      <c r="AG24" s="9">
        <v>43.81</v>
      </c>
      <c r="AH24" s="10" t="str">
        <f t="shared" si="2"/>
        <v>0</v>
      </c>
      <c r="AI24" s="13"/>
      <c r="AJ24" s="10" t="str">
        <f t="shared" si="3"/>
        <v>0</v>
      </c>
      <c r="AK24" s="13"/>
      <c r="AL24" s="97">
        <f t="shared" si="4"/>
        <v>0</v>
      </c>
      <c r="AM24" s="20" t="str">
        <f t="shared" si="5"/>
        <v>1</v>
      </c>
      <c r="AN24" s="20" t="str">
        <f t="shared" si="6"/>
        <v>0</v>
      </c>
      <c r="AO24" s="20" t="str">
        <f t="shared" si="6"/>
        <v>0</v>
      </c>
      <c r="AP24" s="20" t="str">
        <f t="shared" si="6"/>
        <v>1</v>
      </c>
      <c r="AQ24" s="24">
        <f t="shared" si="7"/>
        <v>2</v>
      </c>
      <c r="AR24" s="26"/>
      <c r="AS24" s="25" t="str">
        <f t="shared" si="8"/>
        <v>C-</v>
      </c>
      <c r="AT24" s="27"/>
      <c r="AU24" s="25" t="str">
        <f t="shared" si="9"/>
        <v>0 C-</v>
      </c>
      <c r="AV24" s="27"/>
      <c r="AW24" s="21" t="str">
        <f t="shared" si="0"/>
        <v>ไม่ผ่าน</v>
      </c>
      <c r="AX24" s="21"/>
      <c r="AY24" s="171">
        <v>1.63</v>
      </c>
      <c r="AZ24" s="171">
        <v>0.24</v>
      </c>
      <c r="BA24" s="171">
        <v>417.99</v>
      </c>
      <c r="BB24" s="171">
        <v>23.68</v>
      </c>
      <c r="BC24" s="171">
        <v>80.86</v>
      </c>
      <c r="BD24" s="171">
        <v>390.65</v>
      </c>
      <c r="BE24" s="171">
        <v>43.81</v>
      </c>
      <c r="BF24" s="18">
        <v>1.63</v>
      </c>
      <c r="BG24" s="18">
        <v>0.24</v>
      </c>
      <c r="BH24" s="18">
        <v>423.8</v>
      </c>
      <c r="BI24" s="18">
        <v>24</v>
      </c>
      <c r="BJ24" s="18">
        <v>81.98</v>
      </c>
      <c r="BK24" s="18">
        <v>396.08</v>
      </c>
      <c r="BL24" s="18">
        <v>44.42</v>
      </c>
      <c r="BM24" s="22">
        <f t="shared" si="10"/>
        <v>0</v>
      </c>
      <c r="BN24" s="22">
        <f t="shared" si="11"/>
        <v>0</v>
      </c>
      <c r="BO24" s="22">
        <f t="shared" si="12"/>
        <v>-5.8100000000000023</v>
      </c>
      <c r="BP24" s="22">
        <f t="shared" si="13"/>
        <v>-0.32000000000000028</v>
      </c>
      <c r="BQ24" s="22">
        <f t="shared" si="14"/>
        <v>-1.1200000000000045</v>
      </c>
      <c r="BR24" s="22">
        <f t="shared" si="15"/>
        <v>-5.4300000000000068</v>
      </c>
      <c r="BS24" s="22">
        <f t="shared" si="16"/>
        <v>-0.60999999999999943</v>
      </c>
    </row>
    <row r="25" spans="1:71" s="22" customFormat="1" hidden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1.3555108577970751</v>
      </c>
      <c r="J25" s="19">
        <v>1.2370265947027064</v>
      </c>
      <c r="K25" s="19">
        <v>0.52416197087805161</v>
      </c>
      <c r="L25" s="19">
        <v>111514249.24000001</v>
      </c>
      <c r="M25" s="19">
        <v>77752624.00999999</v>
      </c>
      <c r="N25" s="96">
        <v>2</v>
      </c>
      <c r="O25" s="18">
        <v>56094962.529999971</v>
      </c>
      <c r="P25" s="19">
        <v>-149257665.17000002</v>
      </c>
      <c r="Q25" s="28">
        <v>17</v>
      </c>
      <c r="R25" s="10">
        <f>VLOOKUP($H25,'ค่ากลางกลุ่ม '!$C$2:$Y$22,16,0)</f>
        <v>5.6024000000000003</v>
      </c>
      <c r="S25" s="13"/>
      <c r="T25" s="10">
        <f>VLOOKUP($H25,'ค่ากลางกลุ่ม '!$C$2:$Y$22,17,0)</f>
        <v>4.870400000000001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3.71</v>
      </c>
      <c r="AB25" s="7">
        <v>5.76</v>
      </c>
      <c r="AC25" s="9">
        <v>210.73</v>
      </c>
      <c r="AD25" s="9">
        <v>86.31</v>
      </c>
      <c r="AE25" s="9">
        <v>58.13</v>
      </c>
      <c r="AF25" s="9">
        <v>186.25</v>
      </c>
      <c r="AG25" s="9">
        <v>30.42</v>
      </c>
      <c r="AH25" s="10" t="str">
        <f t="shared" si="2"/>
        <v>0</v>
      </c>
      <c r="AI25" s="13"/>
      <c r="AJ25" s="10" t="str">
        <f t="shared" si="3"/>
        <v>1</v>
      </c>
      <c r="AK25" s="13"/>
      <c r="AL25" s="97">
        <f t="shared" si="4"/>
        <v>0</v>
      </c>
      <c r="AM25" s="20" t="str">
        <f t="shared" si="5"/>
        <v>0</v>
      </c>
      <c r="AN25" s="20" t="str">
        <f t="shared" si="6"/>
        <v>1</v>
      </c>
      <c r="AO25" s="20" t="str">
        <f t="shared" si="6"/>
        <v>0</v>
      </c>
      <c r="AP25" s="20" t="str">
        <f t="shared" si="6"/>
        <v>1</v>
      </c>
      <c r="AQ25" s="24">
        <f t="shared" si="7"/>
        <v>3</v>
      </c>
      <c r="AR25" s="26"/>
      <c r="AS25" s="25" t="str">
        <f t="shared" si="8"/>
        <v>C</v>
      </c>
      <c r="AT25" s="27"/>
      <c r="AU25" s="25" t="str">
        <f t="shared" si="9"/>
        <v>2 C</v>
      </c>
      <c r="AV25" s="27"/>
      <c r="AW25" s="21" t="str">
        <f t="shared" si="0"/>
        <v>ไม่ผ่าน</v>
      </c>
      <c r="AX25" s="21"/>
      <c r="AY25" s="171">
        <v>3.71</v>
      </c>
      <c r="AZ25" s="171">
        <v>5.76</v>
      </c>
      <c r="BA25" s="171">
        <v>210.73</v>
      </c>
      <c r="BB25" s="171">
        <v>86.31</v>
      </c>
      <c r="BC25" s="171">
        <v>58.13</v>
      </c>
      <c r="BD25" s="171">
        <v>186.25</v>
      </c>
      <c r="BE25" s="171">
        <v>30.42</v>
      </c>
      <c r="BF25" s="18">
        <v>3.71</v>
      </c>
      <c r="BG25" s="18">
        <v>5.76</v>
      </c>
      <c r="BH25" s="18">
        <v>213.66</v>
      </c>
      <c r="BI25" s="18">
        <v>87.51</v>
      </c>
      <c r="BJ25" s="18">
        <v>58.94</v>
      </c>
      <c r="BK25" s="18">
        <v>188.84</v>
      </c>
      <c r="BL25" s="18">
        <v>30.85</v>
      </c>
      <c r="BM25" s="22">
        <f t="shared" si="10"/>
        <v>0</v>
      </c>
      <c r="BN25" s="22">
        <f t="shared" si="11"/>
        <v>0</v>
      </c>
      <c r="BO25" s="22">
        <f t="shared" si="12"/>
        <v>-2.9300000000000068</v>
      </c>
      <c r="BP25" s="22">
        <f t="shared" si="13"/>
        <v>-1.2000000000000028</v>
      </c>
      <c r="BQ25" s="22">
        <f t="shared" si="14"/>
        <v>-0.80999999999999517</v>
      </c>
      <c r="BR25" s="22">
        <f t="shared" si="15"/>
        <v>-2.5900000000000034</v>
      </c>
      <c r="BS25" s="22">
        <f t="shared" si="16"/>
        <v>-0.42999999999999972</v>
      </c>
    </row>
    <row r="26" spans="1:71" s="22" customFormat="1" hidden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4.0286328005450764</v>
      </c>
      <c r="J26" s="19">
        <v>3.6893775915646252</v>
      </c>
      <c r="K26" s="19">
        <v>2.2414689420306382</v>
      </c>
      <c r="L26" s="19">
        <v>20707387.869999997</v>
      </c>
      <c r="M26" s="19">
        <v>13544648.11999999</v>
      </c>
      <c r="N26" s="95">
        <v>0</v>
      </c>
      <c r="O26" s="18">
        <v>16514773.760000005</v>
      </c>
      <c r="P26" s="19">
        <v>8457609.5200000014</v>
      </c>
      <c r="Q26" s="28">
        <v>5</v>
      </c>
      <c r="R26" s="10">
        <f>VLOOKUP($H26,'ค่ากลางกลุ่ม '!$C$2:$Y$22,16,0)</f>
        <v>6.7215199999999999</v>
      </c>
      <c r="S26" s="13"/>
      <c r="T26" s="10">
        <f>VLOOKUP($H26,'ค่ากลางกลุ่ม '!$C$2:$Y$22,17,0)</f>
        <v>4.1368400000000003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19.72</v>
      </c>
      <c r="AB26" s="7">
        <v>25.64</v>
      </c>
      <c r="AC26" s="9">
        <v>113.36</v>
      </c>
      <c r="AD26" s="9">
        <v>49.97</v>
      </c>
      <c r="AE26" s="9">
        <v>100.4</v>
      </c>
      <c r="AF26" s="9">
        <v>204.71</v>
      </c>
      <c r="AG26" s="9">
        <v>62.79</v>
      </c>
      <c r="AH26" s="10" t="str">
        <f t="shared" si="2"/>
        <v>1</v>
      </c>
      <c r="AI26" s="13"/>
      <c r="AJ26" s="10" t="str">
        <f t="shared" si="3"/>
        <v>1</v>
      </c>
      <c r="AK26" s="13"/>
      <c r="AL26" s="97">
        <f t="shared" si="4"/>
        <v>0</v>
      </c>
      <c r="AM26" s="20" t="str">
        <f t="shared" si="5"/>
        <v>1</v>
      </c>
      <c r="AN26" s="20" t="str">
        <f t="shared" si="6"/>
        <v>0</v>
      </c>
      <c r="AO26" s="20" t="str">
        <f t="shared" si="6"/>
        <v>0</v>
      </c>
      <c r="AP26" s="20" t="str">
        <f t="shared" si="6"/>
        <v>0</v>
      </c>
      <c r="AQ26" s="24">
        <f t="shared" si="7"/>
        <v>3</v>
      </c>
      <c r="AR26" s="26"/>
      <c r="AS26" s="25" t="str">
        <f t="shared" si="8"/>
        <v>C</v>
      </c>
      <c r="AT26" s="27"/>
      <c r="AU26" s="25" t="str">
        <f t="shared" si="9"/>
        <v>0 C</v>
      </c>
      <c r="AV26" s="27"/>
      <c r="AW26" s="21" t="str">
        <f t="shared" si="0"/>
        <v>ไม่ผ่าน</v>
      </c>
      <c r="AX26" s="21"/>
      <c r="AY26" s="171">
        <v>19.72</v>
      </c>
      <c r="AZ26" s="171">
        <v>25.64</v>
      </c>
      <c r="BA26" s="171">
        <v>113.36</v>
      </c>
      <c r="BB26" s="171">
        <v>49.97</v>
      </c>
      <c r="BC26" s="171">
        <v>100.4</v>
      </c>
      <c r="BD26" s="171">
        <v>204.71</v>
      </c>
      <c r="BE26" s="171">
        <v>62.79</v>
      </c>
      <c r="BF26" s="18">
        <v>19.72</v>
      </c>
      <c r="BG26" s="18">
        <v>25.64</v>
      </c>
      <c r="BH26" s="18">
        <v>114.93</v>
      </c>
      <c r="BI26" s="18">
        <v>50.66</v>
      </c>
      <c r="BJ26" s="18">
        <v>101.79</v>
      </c>
      <c r="BK26" s="18">
        <v>207.55</v>
      </c>
      <c r="BL26" s="18">
        <v>63.67</v>
      </c>
      <c r="BM26" s="22">
        <f t="shared" si="10"/>
        <v>0</v>
      </c>
      <c r="BN26" s="22">
        <f t="shared" si="11"/>
        <v>0</v>
      </c>
      <c r="BO26" s="22">
        <f t="shared" si="12"/>
        <v>-1.5700000000000074</v>
      </c>
      <c r="BP26" s="22">
        <f t="shared" si="13"/>
        <v>-0.68999999999999773</v>
      </c>
      <c r="BQ26" s="22">
        <f t="shared" si="14"/>
        <v>-1.3900000000000006</v>
      </c>
      <c r="BR26" s="22">
        <f t="shared" si="15"/>
        <v>-2.8400000000000034</v>
      </c>
      <c r="BS26" s="22">
        <f t="shared" si="16"/>
        <v>-0.88000000000000256</v>
      </c>
    </row>
    <row r="27" spans="1:71" s="22" customFormat="1" hidden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4.6975739821815257</v>
      </c>
      <c r="J27" s="19">
        <v>3.8689723274797827</v>
      </c>
      <c r="K27" s="19">
        <v>3.100925137304873</v>
      </c>
      <c r="L27" s="19">
        <v>40922168.149999999</v>
      </c>
      <c r="M27" s="19">
        <v>-3868777.8100000024</v>
      </c>
      <c r="N27" s="95">
        <v>1</v>
      </c>
      <c r="O27" s="18">
        <v>334241.08000001311</v>
      </c>
      <c r="P27" s="19">
        <v>23251573.100000001</v>
      </c>
      <c r="Q27" s="28">
        <v>6</v>
      </c>
      <c r="R27" s="10">
        <f>VLOOKUP($H27,'ค่ากลางกลุ่ม '!$C$2:$Y$22,16,0)</f>
        <v>5.8842857142857161</v>
      </c>
      <c r="S27" s="13"/>
      <c r="T27" s="10">
        <f>VLOOKUP($H27,'ค่ากลางกลุ่ม '!$C$2:$Y$22,17,0)</f>
        <v>3.7780252100840372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-0.44</v>
      </c>
      <c r="AB27" s="7">
        <v>-4.92</v>
      </c>
      <c r="AC27" s="9">
        <v>60.2</v>
      </c>
      <c r="AD27" s="9">
        <v>26.62</v>
      </c>
      <c r="AE27" s="9">
        <v>66.28</v>
      </c>
      <c r="AF27" s="9">
        <v>141.88999999999999</v>
      </c>
      <c r="AG27" s="9">
        <v>91.23</v>
      </c>
      <c r="AH27" s="10" t="str">
        <f t="shared" si="2"/>
        <v>0</v>
      </c>
      <c r="AI27" s="13"/>
      <c r="AJ27" s="10" t="str">
        <f t="shared" si="3"/>
        <v>0</v>
      </c>
      <c r="AK27" s="13"/>
      <c r="AL27" s="97">
        <f t="shared" si="4"/>
        <v>1</v>
      </c>
      <c r="AM27" s="20" t="str">
        <f t="shared" si="5"/>
        <v>1</v>
      </c>
      <c r="AN27" s="20" t="str">
        <f t="shared" si="6"/>
        <v>0</v>
      </c>
      <c r="AO27" s="20" t="str">
        <f t="shared" si="6"/>
        <v>0</v>
      </c>
      <c r="AP27" s="20" t="str">
        <f t="shared" si="6"/>
        <v>0</v>
      </c>
      <c r="AQ27" s="24">
        <f t="shared" si="7"/>
        <v>2</v>
      </c>
      <c r="AR27" s="26"/>
      <c r="AS27" s="25" t="str">
        <f t="shared" si="8"/>
        <v>C-</v>
      </c>
      <c r="AT27" s="27"/>
      <c r="AU27" s="25" t="str">
        <f t="shared" si="9"/>
        <v>1 C-</v>
      </c>
      <c r="AV27" s="27"/>
      <c r="AW27" s="21" t="str">
        <f t="shared" si="0"/>
        <v>ไม่ผ่าน</v>
      </c>
      <c r="AX27" s="21"/>
      <c r="AY27" s="171">
        <v>-0.44</v>
      </c>
      <c r="AZ27" s="171">
        <v>-4.92</v>
      </c>
      <c r="BA27" s="171">
        <v>60.2</v>
      </c>
      <c r="BB27" s="171">
        <v>26.62</v>
      </c>
      <c r="BC27" s="171">
        <v>66.28</v>
      </c>
      <c r="BD27" s="171">
        <v>141.88999999999999</v>
      </c>
      <c r="BE27" s="171">
        <v>91.23</v>
      </c>
      <c r="BF27" s="18">
        <v>-0.44</v>
      </c>
      <c r="BG27" s="18">
        <v>-4.92</v>
      </c>
      <c r="BH27" s="18">
        <v>61.03</v>
      </c>
      <c r="BI27" s="18">
        <v>26.99</v>
      </c>
      <c r="BJ27" s="18">
        <v>67.2</v>
      </c>
      <c r="BK27" s="18">
        <v>143.86000000000001</v>
      </c>
      <c r="BL27" s="18">
        <v>92.5</v>
      </c>
      <c r="BM27" s="22">
        <f t="shared" si="10"/>
        <v>0</v>
      </c>
      <c r="BN27" s="22">
        <f t="shared" si="11"/>
        <v>0</v>
      </c>
      <c r="BO27" s="22">
        <f t="shared" si="12"/>
        <v>-0.82999999999999829</v>
      </c>
      <c r="BP27" s="22">
        <f t="shared" si="13"/>
        <v>-0.36999999999999744</v>
      </c>
      <c r="BQ27" s="22">
        <f t="shared" si="14"/>
        <v>-0.92000000000000171</v>
      </c>
      <c r="BR27" s="22">
        <f t="shared" si="15"/>
        <v>-1.9700000000000273</v>
      </c>
      <c r="BS27" s="22">
        <f t="shared" si="16"/>
        <v>-1.269999999999996</v>
      </c>
    </row>
    <row r="28" spans="1:71" s="22" customFormat="1" hidden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1.6970127688214061</v>
      </c>
      <c r="J28" s="19">
        <v>1.536617269609273</v>
      </c>
      <c r="K28" s="19">
        <v>1.3083618864902344</v>
      </c>
      <c r="L28" s="19">
        <v>20284557.820000004</v>
      </c>
      <c r="M28" s="19">
        <v>6663222.3299999982</v>
      </c>
      <c r="N28" s="95">
        <v>0</v>
      </c>
      <c r="O28" s="18">
        <v>6935398.9499999881</v>
      </c>
      <c r="P28" s="19">
        <v>8973988.4200000055</v>
      </c>
      <c r="Q28" s="28">
        <v>6</v>
      </c>
      <c r="R28" s="10">
        <f>VLOOKUP($H28,'ค่ากลางกลุ่ม '!$C$2:$Y$22,16,0)</f>
        <v>5.8842857142857161</v>
      </c>
      <c r="S28" s="13"/>
      <c r="T28" s="10">
        <f>VLOOKUP($H28,'ค่ากลางกลุ่ม '!$C$2:$Y$22,17,0)</f>
        <v>3.7780252100840372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5.42</v>
      </c>
      <c r="AB28" s="7">
        <v>7.27</v>
      </c>
      <c r="AC28" s="9">
        <v>323.74</v>
      </c>
      <c r="AD28" s="9">
        <v>13.38</v>
      </c>
      <c r="AE28" s="9">
        <v>104.55</v>
      </c>
      <c r="AF28" s="9">
        <v>192.49</v>
      </c>
      <c r="AG28" s="9">
        <v>81.36</v>
      </c>
      <c r="AH28" s="10" t="str">
        <f t="shared" si="2"/>
        <v>0</v>
      </c>
      <c r="AI28" s="13"/>
      <c r="AJ28" s="10" t="str">
        <f t="shared" si="3"/>
        <v>1</v>
      </c>
      <c r="AK28" s="13"/>
      <c r="AL28" s="97">
        <f t="shared" si="4"/>
        <v>0</v>
      </c>
      <c r="AM28" s="20" t="str">
        <f t="shared" si="5"/>
        <v>1</v>
      </c>
      <c r="AN28" s="20" t="str">
        <f t="shared" si="6"/>
        <v>0</v>
      </c>
      <c r="AO28" s="20" t="str">
        <f t="shared" si="6"/>
        <v>0</v>
      </c>
      <c r="AP28" s="20" t="str">
        <f t="shared" si="6"/>
        <v>0</v>
      </c>
      <c r="AQ28" s="24">
        <f t="shared" si="7"/>
        <v>2</v>
      </c>
      <c r="AR28" s="26"/>
      <c r="AS28" s="25" t="str">
        <f t="shared" si="8"/>
        <v>C-</v>
      </c>
      <c r="AT28" s="27"/>
      <c r="AU28" s="25" t="str">
        <f t="shared" si="9"/>
        <v>0 C-</v>
      </c>
      <c r="AV28" s="27"/>
      <c r="AW28" s="21" t="str">
        <f t="shared" si="0"/>
        <v>ไม่ผ่าน</v>
      </c>
      <c r="AX28" s="21"/>
      <c r="AY28" s="171">
        <v>5.42</v>
      </c>
      <c r="AZ28" s="171">
        <v>7.27</v>
      </c>
      <c r="BA28" s="171">
        <v>323.74</v>
      </c>
      <c r="BB28" s="171">
        <v>13.38</v>
      </c>
      <c r="BC28" s="171">
        <v>104.55</v>
      </c>
      <c r="BD28" s="171">
        <v>192.49</v>
      </c>
      <c r="BE28" s="171">
        <v>81.36</v>
      </c>
      <c r="BF28" s="18">
        <v>5.42</v>
      </c>
      <c r="BG28" s="18">
        <v>7.27</v>
      </c>
      <c r="BH28" s="18">
        <v>328.24</v>
      </c>
      <c r="BI28" s="18">
        <v>13.57</v>
      </c>
      <c r="BJ28" s="18">
        <v>106</v>
      </c>
      <c r="BK28" s="18">
        <v>195.16</v>
      </c>
      <c r="BL28" s="18">
        <v>82.49</v>
      </c>
      <c r="BM28" s="22">
        <f t="shared" si="10"/>
        <v>0</v>
      </c>
      <c r="BN28" s="22">
        <f t="shared" si="11"/>
        <v>0</v>
      </c>
      <c r="BO28" s="22">
        <f t="shared" si="12"/>
        <v>-4.5</v>
      </c>
      <c r="BP28" s="22">
        <f t="shared" si="13"/>
        <v>-0.1899999999999995</v>
      </c>
      <c r="BQ28" s="22">
        <f t="shared" si="14"/>
        <v>-1.4500000000000028</v>
      </c>
      <c r="BR28" s="22">
        <f t="shared" si="15"/>
        <v>-2.6699999999999875</v>
      </c>
      <c r="BS28" s="22">
        <f t="shared" si="16"/>
        <v>-1.1299999999999955</v>
      </c>
    </row>
    <row r="29" spans="1:71" s="22" customFormat="1" hidden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2.6192395311578496</v>
      </c>
      <c r="J29" s="19">
        <v>2.2637767183598805</v>
      </c>
      <c r="K29" s="19">
        <v>1.8867302502326033</v>
      </c>
      <c r="L29" s="19">
        <v>10099043.290000001</v>
      </c>
      <c r="M29" s="19">
        <v>8830911.8900000006</v>
      </c>
      <c r="N29" s="95">
        <v>0</v>
      </c>
      <c r="O29" s="18">
        <v>9926371.9699999988</v>
      </c>
      <c r="P29" s="19">
        <v>5530452.4199999999</v>
      </c>
      <c r="Q29" s="28">
        <v>2</v>
      </c>
      <c r="R29" s="10">
        <f>VLOOKUP($H29,'ค่ากลางกลุ่ม '!$C$2:$Y$22,16,0)</f>
        <v>6.4492307692307707</v>
      </c>
      <c r="S29" s="13"/>
      <c r="T29" s="10">
        <f>VLOOKUP($H29,'ค่ากลางกลุ่ม '!$C$2:$Y$22,17,0)</f>
        <v>2.5605128205128205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18.93</v>
      </c>
      <c r="AB29" s="7">
        <v>32.340000000000003</v>
      </c>
      <c r="AC29" s="9">
        <v>217.67</v>
      </c>
      <c r="AD29" s="9">
        <v>13.21</v>
      </c>
      <c r="AE29" s="9">
        <v>89.42</v>
      </c>
      <c r="AF29" s="9">
        <v>181.3</v>
      </c>
      <c r="AG29" s="9">
        <v>91.14</v>
      </c>
      <c r="AH29" s="10" t="str">
        <f t="shared" si="2"/>
        <v>1</v>
      </c>
      <c r="AI29" s="13"/>
      <c r="AJ29" s="10" t="str">
        <f t="shared" si="3"/>
        <v>1</v>
      </c>
      <c r="AK29" s="13"/>
      <c r="AL29" s="97">
        <f t="shared" si="4"/>
        <v>0</v>
      </c>
      <c r="AM29" s="20" t="str">
        <f t="shared" si="5"/>
        <v>1</v>
      </c>
      <c r="AN29" s="20" t="str">
        <f t="shared" si="6"/>
        <v>0</v>
      </c>
      <c r="AO29" s="20" t="str">
        <f t="shared" si="6"/>
        <v>0</v>
      </c>
      <c r="AP29" s="20" t="str">
        <f t="shared" si="6"/>
        <v>0</v>
      </c>
      <c r="AQ29" s="24">
        <f t="shared" si="7"/>
        <v>3</v>
      </c>
      <c r="AR29" s="26"/>
      <c r="AS29" s="25" t="str">
        <f t="shared" si="8"/>
        <v>C</v>
      </c>
      <c r="AT29" s="27"/>
      <c r="AU29" s="25" t="str">
        <f t="shared" si="9"/>
        <v>0 C</v>
      </c>
      <c r="AV29" s="27"/>
      <c r="AW29" s="21" t="str">
        <f t="shared" si="0"/>
        <v>ไม่ผ่าน</v>
      </c>
      <c r="AX29" s="21"/>
      <c r="AY29" s="171">
        <v>18.93</v>
      </c>
      <c r="AZ29" s="171">
        <v>32.340000000000003</v>
      </c>
      <c r="BA29" s="171">
        <v>217.67</v>
      </c>
      <c r="BB29" s="171">
        <v>13.21</v>
      </c>
      <c r="BC29" s="171">
        <v>89.42</v>
      </c>
      <c r="BD29" s="171">
        <v>181.3</v>
      </c>
      <c r="BE29" s="171">
        <v>91.14</v>
      </c>
      <c r="BF29" s="18">
        <v>18.93</v>
      </c>
      <c r="BG29" s="18">
        <v>32.340000000000003</v>
      </c>
      <c r="BH29" s="18">
        <v>220.69</v>
      </c>
      <c r="BI29" s="18">
        <v>13.4</v>
      </c>
      <c r="BJ29" s="18">
        <v>90.66</v>
      </c>
      <c r="BK29" s="18">
        <v>183.82</v>
      </c>
      <c r="BL29" s="18">
        <v>92.41</v>
      </c>
      <c r="BM29" s="22">
        <f t="shared" si="10"/>
        <v>0</v>
      </c>
      <c r="BN29" s="22">
        <f t="shared" si="11"/>
        <v>0</v>
      </c>
      <c r="BO29" s="22">
        <f t="shared" si="12"/>
        <v>-3.0200000000000102</v>
      </c>
      <c r="BP29" s="22">
        <f t="shared" si="13"/>
        <v>-0.1899999999999995</v>
      </c>
      <c r="BQ29" s="22">
        <f t="shared" si="14"/>
        <v>-1.2399999999999949</v>
      </c>
      <c r="BR29" s="22">
        <f t="shared" si="15"/>
        <v>-2.5199999999999818</v>
      </c>
      <c r="BS29" s="22">
        <f t="shared" si="16"/>
        <v>-1.269999999999996</v>
      </c>
    </row>
    <row r="30" spans="1:71" s="22" customFormat="1" hidden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2.9935823623924303</v>
      </c>
      <c r="J30" s="19">
        <v>2.7042367232843145</v>
      </c>
      <c r="K30" s="19">
        <v>2.3159087537321628</v>
      </c>
      <c r="L30" s="19">
        <v>14780082.519999998</v>
      </c>
      <c r="M30" s="19">
        <v>8708566.450000003</v>
      </c>
      <c r="N30" s="95">
        <v>0</v>
      </c>
      <c r="O30" s="18">
        <v>10465226.089999989</v>
      </c>
      <c r="P30" s="19">
        <v>9755924.9799999986</v>
      </c>
      <c r="Q30" s="28">
        <v>5</v>
      </c>
      <c r="R30" s="10">
        <f>VLOOKUP($H30,'ค่ากลางกลุ่ม '!$C$2:$Y$22,16,0)</f>
        <v>6.7215199999999999</v>
      </c>
      <c r="S30" s="13"/>
      <c r="T30" s="10">
        <f>VLOOKUP($H30,'ค่ากลางกลุ่ม '!$C$2:$Y$22,17,0)</f>
        <v>4.1368400000000003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13.7</v>
      </c>
      <c r="AB30" s="7">
        <v>20.12</v>
      </c>
      <c r="AC30" s="9">
        <v>206.47</v>
      </c>
      <c r="AD30" s="9">
        <v>5.96</v>
      </c>
      <c r="AE30" s="9">
        <v>73.25</v>
      </c>
      <c r="AF30" s="9">
        <v>161.13</v>
      </c>
      <c r="AG30" s="9">
        <v>79.27</v>
      </c>
      <c r="AH30" s="10" t="str">
        <f t="shared" si="2"/>
        <v>1</v>
      </c>
      <c r="AI30" s="13"/>
      <c r="AJ30" s="10" t="str">
        <f t="shared" si="3"/>
        <v>1</v>
      </c>
      <c r="AK30" s="13"/>
      <c r="AL30" s="97">
        <f t="shared" si="4"/>
        <v>0</v>
      </c>
      <c r="AM30" s="20" t="str">
        <f t="shared" si="5"/>
        <v>1</v>
      </c>
      <c r="AN30" s="20" t="str">
        <f t="shared" si="6"/>
        <v>0</v>
      </c>
      <c r="AO30" s="20" t="str">
        <f t="shared" si="6"/>
        <v>0</v>
      </c>
      <c r="AP30" s="20" t="str">
        <f t="shared" si="6"/>
        <v>0</v>
      </c>
      <c r="AQ30" s="24">
        <f t="shared" si="7"/>
        <v>3</v>
      </c>
      <c r="AR30" s="26"/>
      <c r="AS30" s="25" t="str">
        <f t="shared" si="8"/>
        <v>C</v>
      </c>
      <c r="AT30" s="27"/>
      <c r="AU30" s="25" t="str">
        <f t="shared" si="9"/>
        <v>0 C</v>
      </c>
      <c r="AV30" s="27"/>
      <c r="AW30" s="21" t="str">
        <f t="shared" si="0"/>
        <v>ไม่ผ่าน</v>
      </c>
      <c r="AX30" s="21"/>
      <c r="AY30" s="171">
        <v>13.7</v>
      </c>
      <c r="AZ30" s="171">
        <v>20.12</v>
      </c>
      <c r="BA30" s="171">
        <v>206.47</v>
      </c>
      <c r="BB30" s="171">
        <v>5.96</v>
      </c>
      <c r="BC30" s="171">
        <v>73.25</v>
      </c>
      <c r="BD30" s="171">
        <v>161.13</v>
      </c>
      <c r="BE30" s="171">
        <v>79.27</v>
      </c>
      <c r="BF30" s="18">
        <v>13.7</v>
      </c>
      <c r="BG30" s="18">
        <v>20.12</v>
      </c>
      <c r="BH30" s="18">
        <v>209.33</v>
      </c>
      <c r="BI30" s="18">
        <v>6.05</v>
      </c>
      <c r="BJ30" s="18">
        <v>74.27</v>
      </c>
      <c r="BK30" s="18">
        <v>163.37</v>
      </c>
      <c r="BL30" s="18">
        <v>80.37</v>
      </c>
      <c r="BM30" s="22">
        <f t="shared" si="10"/>
        <v>0</v>
      </c>
      <c r="BN30" s="22">
        <f t="shared" si="11"/>
        <v>0</v>
      </c>
      <c r="BO30" s="22">
        <f t="shared" si="12"/>
        <v>-2.8600000000000136</v>
      </c>
      <c r="BP30" s="22">
        <f t="shared" si="13"/>
        <v>-8.9999999999999858E-2</v>
      </c>
      <c r="BQ30" s="22">
        <f t="shared" si="14"/>
        <v>-1.019999999999996</v>
      </c>
      <c r="BR30" s="22">
        <f t="shared" si="15"/>
        <v>-2.2400000000000091</v>
      </c>
      <c r="BS30" s="22">
        <f t="shared" si="16"/>
        <v>-1.1000000000000085</v>
      </c>
    </row>
    <row r="31" spans="1:71" s="22" customFormat="1" hidden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4.8917942056799655</v>
      </c>
      <c r="J31" s="19">
        <v>4.1855118331938668</v>
      </c>
      <c r="K31" s="19">
        <v>3.3927975839861539</v>
      </c>
      <c r="L31" s="19">
        <v>18788727.32</v>
      </c>
      <c r="M31" s="19">
        <v>938619.38650000095</v>
      </c>
      <c r="N31" s="95">
        <v>0</v>
      </c>
      <c r="O31" s="18">
        <v>3794067.5865000039</v>
      </c>
      <c r="P31" s="19">
        <v>11551900.989999998</v>
      </c>
      <c r="Q31" s="28">
        <v>5</v>
      </c>
      <c r="R31" s="10">
        <f>VLOOKUP($H31,'ค่ากลางกลุ่ม '!$C$2:$Y$22,16,0)</f>
        <v>6.7215199999999999</v>
      </c>
      <c r="S31" s="13"/>
      <c r="T31" s="10">
        <f>VLOOKUP($H31,'ค่ากลางกลุ่ม '!$C$2:$Y$22,17,0)</f>
        <v>4.1368400000000003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4.2</v>
      </c>
      <c r="AB31" s="7">
        <v>0.92</v>
      </c>
      <c r="AC31" s="9">
        <v>23.03</v>
      </c>
      <c r="AD31" s="9">
        <v>34.35</v>
      </c>
      <c r="AE31" s="9">
        <v>82.56</v>
      </c>
      <c r="AF31" s="9">
        <v>169.64</v>
      </c>
      <c r="AG31" s="9">
        <v>80.33</v>
      </c>
      <c r="AH31" s="10" t="str">
        <f t="shared" si="2"/>
        <v>0</v>
      </c>
      <c r="AI31" s="13"/>
      <c r="AJ31" s="10" t="str">
        <f t="shared" si="3"/>
        <v>0</v>
      </c>
      <c r="AK31" s="13"/>
      <c r="AL31" s="97">
        <f t="shared" si="4"/>
        <v>1</v>
      </c>
      <c r="AM31" s="20" t="str">
        <f t="shared" si="5"/>
        <v>1</v>
      </c>
      <c r="AN31" s="20" t="str">
        <f t="shared" si="6"/>
        <v>0</v>
      </c>
      <c r="AO31" s="20" t="str">
        <f t="shared" si="6"/>
        <v>0</v>
      </c>
      <c r="AP31" s="20" t="str">
        <f t="shared" si="6"/>
        <v>0</v>
      </c>
      <c r="AQ31" s="24">
        <f t="shared" si="7"/>
        <v>2</v>
      </c>
      <c r="AR31" s="26"/>
      <c r="AS31" s="25" t="str">
        <f t="shared" si="8"/>
        <v>C-</v>
      </c>
      <c r="AT31" s="27"/>
      <c r="AU31" s="25" t="str">
        <f t="shared" si="9"/>
        <v>0 C-</v>
      </c>
      <c r="AV31" s="27"/>
      <c r="AW31" s="21" t="str">
        <f t="shared" si="0"/>
        <v>ไม่ผ่าน</v>
      </c>
      <c r="AX31" s="21"/>
      <c r="AY31" s="171">
        <v>4.2</v>
      </c>
      <c r="AZ31" s="171">
        <v>0.92</v>
      </c>
      <c r="BA31" s="171">
        <v>23.03</v>
      </c>
      <c r="BB31" s="171">
        <v>34.35</v>
      </c>
      <c r="BC31" s="171">
        <v>82.56</v>
      </c>
      <c r="BD31" s="171">
        <v>169.64</v>
      </c>
      <c r="BE31" s="171">
        <v>80.33</v>
      </c>
      <c r="BF31" s="18">
        <v>4.2</v>
      </c>
      <c r="BG31" s="18">
        <v>0.92</v>
      </c>
      <c r="BH31" s="18">
        <v>23.35</v>
      </c>
      <c r="BI31" s="18">
        <v>34.83</v>
      </c>
      <c r="BJ31" s="18">
        <v>83.71</v>
      </c>
      <c r="BK31" s="18">
        <v>172</v>
      </c>
      <c r="BL31" s="18">
        <v>81.44</v>
      </c>
      <c r="BM31" s="22">
        <f t="shared" si="10"/>
        <v>0</v>
      </c>
      <c r="BN31" s="22">
        <f t="shared" si="11"/>
        <v>0</v>
      </c>
      <c r="BO31" s="22">
        <f t="shared" si="12"/>
        <v>-0.32000000000000028</v>
      </c>
      <c r="BP31" s="22">
        <f t="shared" si="13"/>
        <v>-0.47999999999999687</v>
      </c>
      <c r="BQ31" s="22">
        <f t="shared" si="14"/>
        <v>-1.1499999999999915</v>
      </c>
      <c r="BR31" s="22">
        <f t="shared" si="15"/>
        <v>-2.3600000000000136</v>
      </c>
      <c r="BS31" s="22">
        <f t="shared" si="16"/>
        <v>-1.1099999999999994</v>
      </c>
    </row>
    <row r="32" spans="1:71" s="22" customFormat="1" hidden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0.96255001262704831</v>
      </c>
      <c r="J32" s="19">
        <v>0.71642874655274624</v>
      </c>
      <c r="K32" s="19">
        <v>0.50046409885670173</v>
      </c>
      <c r="L32" s="19">
        <v>-2054911.5300000012</v>
      </c>
      <c r="M32" s="19">
        <v>-5920355.0999999642</v>
      </c>
      <c r="N32" s="95">
        <v>7</v>
      </c>
      <c r="O32" s="18">
        <v>6314558.0600000322</v>
      </c>
      <c r="P32" s="19">
        <v>-27409944.699999996</v>
      </c>
      <c r="Q32" s="28">
        <v>10</v>
      </c>
      <c r="R32" s="10">
        <f>VLOOKUP($H32,'ค่ากลางกลุ่ม '!$C$2:$Y$22,16,0)</f>
        <v>5.3367796610169487</v>
      </c>
      <c r="S32" s="13"/>
      <c r="T32" s="10">
        <f>VLOOKUP($H32,'ค่ากลางกลุ่ม '!$C$2:$Y$22,17,0)</f>
        <v>3.2408474576271189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1.86</v>
      </c>
      <c r="AB32" s="7">
        <v>-4.22</v>
      </c>
      <c r="AC32" s="9">
        <v>243.63</v>
      </c>
      <c r="AD32" s="9">
        <v>22.44</v>
      </c>
      <c r="AE32" s="9">
        <v>112.92</v>
      </c>
      <c r="AF32" s="9">
        <v>170.93</v>
      </c>
      <c r="AG32" s="9">
        <v>82.64</v>
      </c>
      <c r="AH32" s="10" t="str">
        <f t="shared" si="2"/>
        <v>0</v>
      </c>
      <c r="AI32" s="13"/>
      <c r="AJ32" s="10" t="str">
        <f t="shared" si="3"/>
        <v>0</v>
      </c>
      <c r="AK32" s="13"/>
      <c r="AL32" s="97">
        <f t="shared" si="4"/>
        <v>0</v>
      </c>
      <c r="AM32" s="20" t="str">
        <f t="shared" si="5"/>
        <v>1</v>
      </c>
      <c r="AN32" s="20" t="str">
        <f t="shared" si="6"/>
        <v>0</v>
      </c>
      <c r="AO32" s="20" t="str">
        <f t="shared" si="6"/>
        <v>0</v>
      </c>
      <c r="AP32" s="20" t="str">
        <f t="shared" si="6"/>
        <v>0</v>
      </c>
      <c r="AQ32" s="24">
        <f t="shared" si="7"/>
        <v>1</v>
      </c>
      <c r="AR32" s="26"/>
      <c r="AS32" s="25" t="str">
        <f t="shared" si="8"/>
        <v>D</v>
      </c>
      <c r="AT32" s="27"/>
      <c r="AU32" s="25" t="str">
        <f t="shared" si="9"/>
        <v>7 D</v>
      </c>
      <c r="AV32" s="27"/>
      <c r="AW32" s="21" t="str">
        <f t="shared" si="0"/>
        <v>ไม่ผ่าน</v>
      </c>
      <c r="AX32" s="21"/>
      <c r="AY32" s="171">
        <v>1.86</v>
      </c>
      <c r="AZ32" s="171">
        <v>-4.22</v>
      </c>
      <c r="BA32" s="171">
        <v>243.63</v>
      </c>
      <c r="BB32" s="171">
        <v>22.44</v>
      </c>
      <c r="BC32" s="171">
        <v>112.92</v>
      </c>
      <c r="BD32" s="171">
        <v>170.93</v>
      </c>
      <c r="BE32" s="171">
        <v>82.64</v>
      </c>
      <c r="BF32" s="18">
        <v>1.86</v>
      </c>
      <c r="BG32" s="18">
        <v>-4.22</v>
      </c>
      <c r="BH32" s="18">
        <v>247.01</v>
      </c>
      <c r="BI32" s="18">
        <v>22.75</v>
      </c>
      <c r="BJ32" s="18">
        <v>114.49</v>
      </c>
      <c r="BK32" s="18">
        <v>173.31</v>
      </c>
      <c r="BL32" s="18">
        <v>83.79</v>
      </c>
      <c r="BM32" s="22">
        <f t="shared" si="10"/>
        <v>0</v>
      </c>
      <c r="BN32" s="22">
        <f t="shared" si="11"/>
        <v>0</v>
      </c>
      <c r="BO32" s="22">
        <f t="shared" si="12"/>
        <v>-3.3799999999999955</v>
      </c>
      <c r="BP32" s="22">
        <f t="shared" si="13"/>
        <v>-0.30999999999999872</v>
      </c>
      <c r="BQ32" s="22">
        <f t="shared" si="14"/>
        <v>-1.5699999999999932</v>
      </c>
      <c r="BR32" s="22">
        <f t="shared" si="15"/>
        <v>-2.3799999999999955</v>
      </c>
      <c r="BS32" s="22">
        <f t="shared" si="16"/>
        <v>-1.1500000000000057</v>
      </c>
    </row>
    <row r="33" spans="1:71" s="22" customFormat="1" hidden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1.4156573811914199</v>
      </c>
      <c r="J33" s="19">
        <v>1.1070602345410898</v>
      </c>
      <c r="K33" s="19">
        <v>0.87532357181077547</v>
      </c>
      <c r="L33" s="19">
        <v>4768263.0699999984</v>
      </c>
      <c r="M33" s="19">
        <v>1116206.2800000012</v>
      </c>
      <c r="N33" s="95">
        <v>1</v>
      </c>
      <c r="O33" s="18">
        <v>4530740.5300000012</v>
      </c>
      <c r="P33" s="19">
        <v>-1430240.4700000007</v>
      </c>
      <c r="Q33" s="28">
        <v>5</v>
      </c>
      <c r="R33" s="10">
        <f>VLOOKUP($H33,'ค่ากลางกลุ่ม '!$C$2:$Y$22,16,0)</f>
        <v>6.7215199999999999</v>
      </c>
      <c r="S33" s="13"/>
      <c r="T33" s="10">
        <f>VLOOKUP($H33,'ค่ากลางกลุ่ม '!$C$2:$Y$22,17,0)</f>
        <v>4.1368400000000003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5.28</v>
      </c>
      <c r="AB33" s="7">
        <v>1.37</v>
      </c>
      <c r="AC33" s="9">
        <v>239.16</v>
      </c>
      <c r="AD33" s="9">
        <v>15.06</v>
      </c>
      <c r="AE33" s="9">
        <v>67.75</v>
      </c>
      <c r="AF33" s="9">
        <v>163.22</v>
      </c>
      <c r="AG33" s="9">
        <v>79.819999999999993</v>
      </c>
      <c r="AH33" s="10" t="str">
        <f t="shared" si="2"/>
        <v>0</v>
      </c>
      <c r="AI33" s="13"/>
      <c r="AJ33" s="10" t="str">
        <f t="shared" si="3"/>
        <v>0</v>
      </c>
      <c r="AK33" s="13"/>
      <c r="AL33" s="97">
        <f t="shared" si="4"/>
        <v>0</v>
      </c>
      <c r="AM33" s="20" t="str">
        <f t="shared" si="5"/>
        <v>1</v>
      </c>
      <c r="AN33" s="20" t="str">
        <f t="shared" si="6"/>
        <v>0</v>
      </c>
      <c r="AO33" s="20" t="str">
        <f t="shared" si="6"/>
        <v>0</v>
      </c>
      <c r="AP33" s="20" t="str">
        <f t="shared" si="6"/>
        <v>0</v>
      </c>
      <c r="AQ33" s="24">
        <f t="shared" si="7"/>
        <v>1</v>
      </c>
      <c r="AR33" s="26"/>
      <c r="AS33" s="25" t="str">
        <f t="shared" si="8"/>
        <v>D</v>
      </c>
      <c r="AT33" s="27"/>
      <c r="AU33" s="25" t="str">
        <f t="shared" si="9"/>
        <v>1 D</v>
      </c>
      <c r="AV33" s="27"/>
      <c r="AW33" s="21" t="str">
        <f t="shared" si="0"/>
        <v>ไม่ผ่าน</v>
      </c>
      <c r="AX33" s="21"/>
      <c r="AY33" s="171">
        <v>5.28</v>
      </c>
      <c r="AZ33" s="171">
        <v>1.37</v>
      </c>
      <c r="BA33" s="171">
        <v>239.16</v>
      </c>
      <c r="BB33" s="171">
        <v>15.06</v>
      </c>
      <c r="BC33" s="171">
        <v>67.75</v>
      </c>
      <c r="BD33" s="171">
        <v>163.22</v>
      </c>
      <c r="BE33" s="171">
        <v>79.819999999999993</v>
      </c>
      <c r="BF33" s="18">
        <v>5.28</v>
      </c>
      <c r="BG33" s="18">
        <v>1.37</v>
      </c>
      <c r="BH33" s="18">
        <v>242.48</v>
      </c>
      <c r="BI33" s="18">
        <v>15.27</v>
      </c>
      <c r="BJ33" s="18">
        <v>68.7</v>
      </c>
      <c r="BK33" s="18">
        <v>165.49</v>
      </c>
      <c r="BL33" s="18">
        <v>80.930000000000007</v>
      </c>
      <c r="BM33" s="22">
        <f t="shared" si="10"/>
        <v>0</v>
      </c>
      <c r="BN33" s="22">
        <f t="shared" si="11"/>
        <v>0</v>
      </c>
      <c r="BO33" s="22">
        <f t="shared" si="12"/>
        <v>-3.3199999999999932</v>
      </c>
      <c r="BP33" s="22">
        <f t="shared" si="13"/>
        <v>-0.20999999999999908</v>
      </c>
      <c r="BQ33" s="22">
        <f t="shared" si="14"/>
        <v>-0.95000000000000284</v>
      </c>
      <c r="BR33" s="22">
        <f t="shared" si="15"/>
        <v>-2.2700000000000102</v>
      </c>
      <c r="BS33" s="22">
        <f t="shared" si="16"/>
        <v>-1.1100000000000136</v>
      </c>
    </row>
    <row r="34" spans="1:71" s="22" customFormat="1" hidden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1.5575853332115668</v>
      </c>
      <c r="J34" s="19">
        <v>1.3665800391961014</v>
      </c>
      <c r="K34" s="19">
        <v>0.81912654250468564</v>
      </c>
      <c r="L34" s="19">
        <v>7972883.4900000002</v>
      </c>
      <c r="M34" s="19">
        <v>-225540.01000000536</v>
      </c>
      <c r="N34" s="95">
        <v>1</v>
      </c>
      <c r="O34" s="18">
        <v>2934973.1799999923</v>
      </c>
      <c r="P34" s="19">
        <v>-2619190.0999999996</v>
      </c>
      <c r="Q34" s="28">
        <v>5</v>
      </c>
      <c r="R34" s="10">
        <f>VLOOKUP($H34,'ค่ากลางกลุ่ม '!$C$2:$Y$22,16,0)</f>
        <v>6.7215199999999999</v>
      </c>
      <c r="S34" s="13"/>
      <c r="T34" s="10">
        <f>VLOOKUP($H34,'ค่ากลางกลุ่ม '!$C$2:$Y$22,17,0)</f>
        <v>4.1368400000000003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3.15</v>
      </c>
      <c r="AB34" s="7">
        <v>-2.02</v>
      </c>
      <c r="AC34" s="9">
        <v>233.78</v>
      </c>
      <c r="AD34" s="9">
        <v>22.06</v>
      </c>
      <c r="AE34" s="9">
        <v>76.11</v>
      </c>
      <c r="AF34" s="9">
        <v>177.47</v>
      </c>
      <c r="AG34" s="9">
        <v>79.94</v>
      </c>
      <c r="AH34" s="10" t="str">
        <f t="shared" si="2"/>
        <v>0</v>
      </c>
      <c r="AI34" s="13"/>
      <c r="AJ34" s="10" t="str">
        <f t="shared" si="3"/>
        <v>0</v>
      </c>
      <c r="AK34" s="13"/>
      <c r="AL34" s="97">
        <f t="shared" si="4"/>
        <v>0</v>
      </c>
      <c r="AM34" s="20" t="str">
        <f t="shared" si="5"/>
        <v>1</v>
      </c>
      <c r="AN34" s="20" t="str">
        <f t="shared" si="6"/>
        <v>0</v>
      </c>
      <c r="AO34" s="20" t="str">
        <f t="shared" si="6"/>
        <v>0</v>
      </c>
      <c r="AP34" s="20" t="str">
        <f t="shared" si="6"/>
        <v>0</v>
      </c>
      <c r="AQ34" s="24">
        <f t="shared" si="7"/>
        <v>1</v>
      </c>
      <c r="AR34" s="26"/>
      <c r="AS34" s="25" t="str">
        <f t="shared" si="8"/>
        <v>D</v>
      </c>
      <c r="AT34" s="27"/>
      <c r="AU34" s="25" t="str">
        <f t="shared" si="9"/>
        <v>1 D</v>
      </c>
      <c r="AV34" s="27"/>
      <c r="AW34" s="21" t="str">
        <f t="shared" si="0"/>
        <v>ไม่ผ่าน</v>
      </c>
      <c r="AX34" s="21"/>
      <c r="AY34" s="171">
        <v>3.15</v>
      </c>
      <c r="AZ34" s="171">
        <v>-2.02</v>
      </c>
      <c r="BA34" s="171">
        <v>233.78</v>
      </c>
      <c r="BB34" s="171">
        <v>22.06</v>
      </c>
      <c r="BC34" s="171">
        <v>76.11</v>
      </c>
      <c r="BD34" s="171">
        <v>177.47</v>
      </c>
      <c r="BE34" s="171">
        <v>79.94</v>
      </c>
      <c r="BF34" s="18">
        <v>3.15</v>
      </c>
      <c r="BG34" s="18">
        <v>-2.02</v>
      </c>
      <c r="BH34" s="18">
        <v>237.02</v>
      </c>
      <c r="BI34" s="18">
        <v>22.37</v>
      </c>
      <c r="BJ34" s="18">
        <v>77.17</v>
      </c>
      <c r="BK34" s="18">
        <v>179.94</v>
      </c>
      <c r="BL34" s="18">
        <v>81.05</v>
      </c>
      <c r="BM34" s="22">
        <f t="shared" si="10"/>
        <v>0</v>
      </c>
      <c r="BN34" s="22">
        <f t="shared" si="11"/>
        <v>0</v>
      </c>
      <c r="BO34" s="22">
        <f t="shared" si="12"/>
        <v>-3.2400000000000091</v>
      </c>
      <c r="BP34" s="22">
        <f t="shared" si="13"/>
        <v>-0.31000000000000227</v>
      </c>
      <c r="BQ34" s="22">
        <f t="shared" si="14"/>
        <v>-1.0600000000000023</v>
      </c>
      <c r="BR34" s="22">
        <f t="shared" si="15"/>
        <v>-2.4699999999999989</v>
      </c>
      <c r="BS34" s="22">
        <f t="shared" si="16"/>
        <v>-1.1099999999999994</v>
      </c>
    </row>
    <row r="35" spans="1:71" s="22" customFormat="1" hidden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4.6800635296110222</v>
      </c>
      <c r="J35" s="19">
        <v>4.2146758226551624</v>
      </c>
      <c r="K35" s="19">
        <v>3.8089107986502087</v>
      </c>
      <c r="L35" s="19">
        <v>33711048.079999998</v>
      </c>
      <c r="M35" s="19">
        <v>3193398.5300000012</v>
      </c>
      <c r="N35" s="95">
        <v>0</v>
      </c>
      <c r="O35" s="18">
        <v>4254838.4800000042</v>
      </c>
      <c r="P35" s="19">
        <v>25705644.649999999</v>
      </c>
      <c r="Q35" s="28">
        <v>6</v>
      </c>
      <c r="R35" s="10">
        <f>VLOOKUP($H35,'ค่ากลางกลุ่ม '!$C$2:$Y$22,16,0)</f>
        <v>5.8842857142857161</v>
      </c>
      <c r="S35" s="13"/>
      <c r="T35" s="10">
        <f>VLOOKUP($H35,'ค่ากลางกลุ่ม '!$C$2:$Y$22,17,0)</f>
        <v>3.7780252100840372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3.43</v>
      </c>
      <c r="AB35" s="7">
        <v>3.35</v>
      </c>
      <c r="AC35" s="9">
        <v>71.33</v>
      </c>
      <c r="AD35" s="9">
        <v>20.3</v>
      </c>
      <c r="AE35" s="9">
        <v>59.24</v>
      </c>
      <c r="AF35" s="9">
        <v>176.21</v>
      </c>
      <c r="AG35" s="9">
        <v>81.3</v>
      </c>
      <c r="AH35" s="10" t="str">
        <f t="shared" si="2"/>
        <v>0</v>
      </c>
      <c r="AI35" s="13"/>
      <c r="AJ35" s="10" t="str">
        <f t="shared" si="3"/>
        <v>0</v>
      </c>
      <c r="AK35" s="13"/>
      <c r="AL35" s="97">
        <f t="shared" si="4"/>
        <v>1</v>
      </c>
      <c r="AM35" s="20" t="str">
        <f t="shared" si="5"/>
        <v>1</v>
      </c>
      <c r="AN35" s="20" t="str">
        <f t="shared" si="6"/>
        <v>1</v>
      </c>
      <c r="AO35" s="20" t="str">
        <f t="shared" si="6"/>
        <v>0</v>
      </c>
      <c r="AP35" s="20" t="str">
        <f t="shared" si="6"/>
        <v>0</v>
      </c>
      <c r="AQ35" s="24">
        <f t="shared" si="7"/>
        <v>3</v>
      </c>
      <c r="AR35" s="26"/>
      <c r="AS35" s="25" t="str">
        <f t="shared" si="8"/>
        <v>C</v>
      </c>
      <c r="AT35" s="27"/>
      <c r="AU35" s="25" t="str">
        <f t="shared" si="9"/>
        <v>0 C</v>
      </c>
      <c r="AV35" s="27"/>
      <c r="AW35" s="21" t="str">
        <f t="shared" si="0"/>
        <v>ไม่ผ่าน</v>
      </c>
      <c r="AX35" s="21"/>
      <c r="AY35" s="171">
        <v>3.43</v>
      </c>
      <c r="AZ35" s="171">
        <v>3.35</v>
      </c>
      <c r="BA35" s="171">
        <v>71.33</v>
      </c>
      <c r="BB35" s="171">
        <v>20.3</v>
      </c>
      <c r="BC35" s="171">
        <v>59.24</v>
      </c>
      <c r="BD35" s="171">
        <v>176.21</v>
      </c>
      <c r="BE35" s="171">
        <v>81.3</v>
      </c>
      <c r="BF35" s="18">
        <v>3.43</v>
      </c>
      <c r="BG35" s="18">
        <v>3.35</v>
      </c>
      <c r="BH35" s="18">
        <v>72.319999999999993</v>
      </c>
      <c r="BI35" s="18">
        <v>20.59</v>
      </c>
      <c r="BJ35" s="18">
        <v>60.07</v>
      </c>
      <c r="BK35" s="18">
        <v>178.65</v>
      </c>
      <c r="BL35" s="18">
        <v>82.43</v>
      </c>
      <c r="BM35" s="22">
        <f t="shared" si="10"/>
        <v>0</v>
      </c>
      <c r="BN35" s="22">
        <f t="shared" si="11"/>
        <v>0</v>
      </c>
      <c r="BO35" s="22">
        <f t="shared" si="12"/>
        <v>-0.98999999999999488</v>
      </c>
      <c r="BP35" s="22">
        <f t="shared" si="13"/>
        <v>-0.28999999999999915</v>
      </c>
      <c r="BQ35" s="22">
        <f t="shared" si="14"/>
        <v>-0.82999999999999829</v>
      </c>
      <c r="BR35" s="22">
        <f t="shared" si="15"/>
        <v>-2.4399999999999977</v>
      </c>
      <c r="BS35" s="22">
        <f t="shared" si="16"/>
        <v>-1.1300000000000097</v>
      </c>
    </row>
    <row r="36" spans="1:71" s="22" customFormat="1" hidden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1.2464723582697796</v>
      </c>
      <c r="J36" s="19">
        <v>0.98599121299233161</v>
      </c>
      <c r="K36" s="19">
        <v>0.67728336217194818</v>
      </c>
      <c r="L36" s="19">
        <v>5996659.6700000018</v>
      </c>
      <c r="M36" s="19">
        <v>-2859349.7400000095</v>
      </c>
      <c r="N36" s="95">
        <v>4</v>
      </c>
      <c r="O36" s="18">
        <v>5129690.400000006</v>
      </c>
      <c r="P36" s="19">
        <v>-7851679.0299999993</v>
      </c>
      <c r="Q36" s="28">
        <v>12</v>
      </c>
      <c r="R36" s="10">
        <f>VLOOKUP($H36,'ค่ากลางกลุ่ม '!$C$2:$Y$22,16,0)</f>
        <v>5.8426666666666645</v>
      </c>
      <c r="S36" s="13"/>
      <c r="T36" s="10">
        <f>VLOOKUP($H36,'ค่ากลางกลุ่ม '!$C$2:$Y$22,17,0)</f>
        <v>2.9160000000000008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2.79</v>
      </c>
      <c r="AB36" s="7">
        <v>-4.1900000000000004</v>
      </c>
      <c r="AC36" s="9">
        <v>199.47</v>
      </c>
      <c r="AD36" s="9">
        <v>25.39</v>
      </c>
      <c r="AE36" s="9">
        <v>69.599999999999994</v>
      </c>
      <c r="AF36" s="9">
        <v>152.25</v>
      </c>
      <c r="AG36" s="9">
        <v>57.27</v>
      </c>
      <c r="AH36" s="10" t="str">
        <f t="shared" si="2"/>
        <v>0</v>
      </c>
      <c r="AI36" s="13"/>
      <c r="AJ36" s="10" t="str">
        <f t="shared" si="3"/>
        <v>0</v>
      </c>
      <c r="AK36" s="13"/>
      <c r="AL36" s="97">
        <f t="shared" si="4"/>
        <v>0</v>
      </c>
      <c r="AM36" s="20" t="str">
        <f t="shared" si="5"/>
        <v>1</v>
      </c>
      <c r="AN36" s="20" t="str">
        <f t="shared" si="6"/>
        <v>0</v>
      </c>
      <c r="AO36" s="20" t="str">
        <f t="shared" si="6"/>
        <v>0</v>
      </c>
      <c r="AP36" s="20" t="str">
        <f t="shared" si="6"/>
        <v>1</v>
      </c>
      <c r="AQ36" s="24">
        <f t="shared" si="7"/>
        <v>2</v>
      </c>
      <c r="AR36" s="26"/>
      <c r="AS36" s="25" t="str">
        <f t="shared" si="8"/>
        <v>C-</v>
      </c>
      <c r="AT36" s="27"/>
      <c r="AU36" s="25" t="str">
        <f t="shared" si="9"/>
        <v>4 C-</v>
      </c>
      <c r="AV36" s="27"/>
      <c r="AW36" s="21" t="str">
        <f t="shared" si="0"/>
        <v>ไม่ผ่าน</v>
      </c>
      <c r="AX36" s="21"/>
      <c r="AY36" s="171">
        <v>2.79</v>
      </c>
      <c r="AZ36" s="171">
        <v>-4.1900000000000004</v>
      </c>
      <c r="BA36" s="171">
        <v>199.47</v>
      </c>
      <c r="BB36" s="171">
        <v>25.39</v>
      </c>
      <c r="BC36" s="171">
        <v>69.599999999999994</v>
      </c>
      <c r="BD36" s="171">
        <v>152.25</v>
      </c>
      <c r="BE36" s="171">
        <v>57.27</v>
      </c>
      <c r="BF36" s="18">
        <v>2.79</v>
      </c>
      <c r="BG36" s="18">
        <v>-4.1900000000000004</v>
      </c>
      <c r="BH36" s="18">
        <v>202.24</v>
      </c>
      <c r="BI36" s="18">
        <v>25.74</v>
      </c>
      <c r="BJ36" s="18">
        <v>70.56</v>
      </c>
      <c r="BK36" s="18">
        <v>154.36000000000001</v>
      </c>
      <c r="BL36" s="18">
        <v>58.07</v>
      </c>
      <c r="BM36" s="22">
        <f t="shared" si="10"/>
        <v>0</v>
      </c>
      <c r="BN36" s="22">
        <f t="shared" si="11"/>
        <v>0</v>
      </c>
      <c r="BO36" s="22">
        <f t="shared" si="12"/>
        <v>-2.7700000000000102</v>
      </c>
      <c r="BP36" s="22">
        <f t="shared" si="13"/>
        <v>-0.34999999999999787</v>
      </c>
      <c r="BQ36" s="22">
        <f t="shared" si="14"/>
        <v>-0.96000000000000796</v>
      </c>
      <c r="BR36" s="22">
        <f t="shared" si="15"/>
        <v>-2.1100000000000136</v>
      </c>
      <c r="BS36" s="22">
        <f t="shared" si="16"/>
        <v>-0.79999999999999716</v>
      </c>
    </row>
    <row r="37" spans="1:71" s="22" customFormat="1" hidden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6.277726083867667</v>
      </c>
      <c r="J37" s="19">
        <v>6.0778855314590903</v>
      </c>
      <c r="K37" s="19">
        <v>5.4463326711831206</v>
      </c>
      <c r="L37" s="19">
        <v>56611840.329999998</v>
      </c>
      <c r="M37" s="19">
        <v>352018.96000000834</v>
      </c>
      <c r="N37" s="95">
        <v>0</v>
      </c>
      <c r="O37" s="18">
        <v>4148453.7800000012</v>
      </c>
      <c r="P37" s="19">
        <v>47648819.819999993</v>
      </c>
      <c r="Q37" s="28">
        <v>6</v>
      </c>
      <c r="R37" s="10">
        <f>VLOOKUP($H37,'ค่ากลางกลุ่ม '!$C$2:$Y$22,16,0)</f>
        <v>5.8842857142857161</v>
      </c>
      <c r="S37" s="13"/>
      <c r="T37" s="10">
        <f>VLOOKUP($H37,'ค่ากลางกลุ่ม '!$C$2:$Y$22,17,0)</f>
        <v>3.7780252100840372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4.42</v>
      </c>
      <c r="AB37" s="7">
        <v>-0.32</v>
      </c>
      <c r="AC37" s="9">
        <v>127.56</v>
      </c>
      <c r="AD37" s="9">
        <v>49.45</v>
      </c>
      <c r="AE37" s="9">
        <v>102.84</v>
      </c>
      <c r="AF37" s="9">
        <v>182.39</v>
      </c>
      <c r="AG37" s="9">
        <v>54.42</v>
      </c>
      <c r="AH37" s="10" t="str">
        <f t="shared" si="2"/>
        <v>0</v>
      </c>
      <c r="AI37" s="13"/>
      <c r="AJ37" s="10" t="str">
        <f t="shared" si="3"/>
        <v>0</v>
      </c>
      <c r="AK37" s="13"/>
      <c r="AL37" s="97">
        <f t="shared" si="4"/>
        <v>0</v>
      </c>
      <c r="AM37" s="20" t="str">
        <f t="shared" si="5"/>
        <v>1</v>
      </c>
      <c r="AN37" s="20" t="str">
        <f t="shared" si="6"/>
        <v>0</v>
      </c>
      <c r="AO37" s="20" t="str">
        <f t="shared" si="6"/>
        <v>0</v>
      </c>
      <c r="AP37" s="20" t="str">
        <f t="shared" si="6"/>
        <v>1</v>
      </c>
      <c r="AQ37" s="24">
        <f t="shared" si="7"/>
        <v>2</v>
      </c>
      <c r="AR37" s="26"/>
      <c r="AS37" s="25" t="str">
        <f t="shared" si="8"/>
        <v>C-</v>
      </c>
      <c r="AT37" s="27"/>
      <c r="AU37" s="25" t="str">
        <f t="shared" si="9"/>
        <v>0 C-</v>
      </c>
      <c r="AV37" s="27"/>
      <c r="AW37" s="21" t="str">
        <f t="shared" ref="AW37:AW68" si="17">IF(AQ37&gt;=5,"ผ่าน","ไม่ผ่าน")</f>
        <v>ไม่ผ่าน</v>
      </c>
      <c r="AX37" s="21"/>
      <c r="AY37" s="171">
        <v>4.42</v>
      </c>
      <c r="AZ37" s="171">
        <v>-0.32</v>
      </c>
      <c r="BA37" s="171">
        <v>127.56</v>
      </c>
      <c r="BB37" s="171">
        <v>49.45</v>
      </c>
      <c r="BC37" s="171">
        <v>102.84</v>
      </c>
      <c r="BD37" s="171">
        <v>182.39</v>
      </c>
      <c r="BE37" s="171">
        <v>54.42</v>
      </c>
      <c r="BF37" s="18">
        <v>4.42</v>
      </c>
      <c r="BG37" s="18">
        <v>-0.32</v>
      </c>
      <c r="BH37" s="18">
        <v>129.34</v>
      </c>
      <c r="BI37" s="18">
        <v>50.14</v>
      </c>
      <c r="BJ37" s="18">
        <v>104.26</v>
      </c>
      <c r="BK37" s="18">
        <v>184.93</v>
      </c>
      <c r="BL37" s="18">
        <v>55.18</v>
      </c>
      <c r="BM37" s="22">
        <f t="shared" si="10"/>
        <v>0</v>
      </c>
      <c r="BN37" s="22">
        <f t="shared" si="11"/>
        <v>0</v>
      </c>
      <c r="BO37" s="22">
        <f t="shared" si="12"/>
        <v>-1.7800000000000011</v>
      </c>
      <c r="BP37" s="22">
        <f t="shared" si="13"/>
        <v>-0.68999999999999773</v>
      </c>
      <c r="BQ37" s="22">
        <f t="shared" si="14"/>
        <v>-1.4200000000000017</v>
      </c>
      <c r="BR37" s="22">
        <f t="shared" si="15"/>
        <v>-2.5400000000000205</v>
      </c>
      <c r="BS37" s="22">
        <f t="shared" si="16"/>
        <v>-0.75999999999999801</v>
      </c>
    </row>
    <row r="38" spans="1:71" s="22" customFormat="1" hidden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2.362256621179903</v>
      </c>
      <c r="J38" s="19">
        <v>1.8858842973642034</v>
      </c>
      <c r="K38" s="19">
        <v>1.1252244795031396</v>
      </c>
      <c r="L38" s="19">
        <v>8237724.7499999991</v>
      </c>
      <c r="M38" s="19">
        <v>4211003.6700000018</v>
      </c>
      <c r="N38" s="95">
        <v>0</v>
      </c>
      <c r="O38" s="18">
        <v>8907208.1000000015</v>
      </c>
      <c r="P38" s="19">
        <v>757247.03999999911</v>
      </c>
      <c r="Q38" s="28">
        <v>3</v>
      </c>
      <c r="R38" s="10">
        <f>VLOOKUP($H38,'ค่ากลางกลุ่ม '!$C$2:$Y$22,16,0)</f>
        <v>12.627222222222223</v>
      </c>
      <c r="S38" s="13"/>
      <c r="T38" s="10">
        <f>VLOOKUP($H38,'ค่ากลางกลุ่ม '!$C$2:$Y$22,17,0)</f>
        <v>5.8905555555555544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14.91</v>
      </c>
      <c r="AB38" s="7">
        <v>5.63</v>
      </c>
      <c r="AC38" s="9">
        <v>188.04</v>
      </c>
      <c r="AD38" s="9">
        <v>22.26</v>
      </c>
      <c r="AE38" s="9">
        <v>133.07</v>
      </c>
      <c r="AF38" s="9">
        <v>188.1</v>
      </c>
      <c r="AG38" s="9">
        <v>72.47</v>
      </c>
      <c r="AH38" s="10" t="str">
        <f t="shared" si="2"/>
        <v>1</v>
      </c>
      <c r="AI38" s="13"/>
      <c r="AJ38" s="10" t="str">
        <f t="shared" si="3"/>
        <v>0</v>
      </c>
      <c r="AK38" s="13"/>
      <c r="AL38" s="97">
        <f t="shared" si="4"/>
        <v>0</v>
      </c>
      <c r="AM38" s="20" t="str">
        <f t="shared" si="5"/>
        <v>1</v>
      </c>
      <c r="AN38" s="20" t="str">
        <f t="shared" si="6"/>
        <v>0</v>
      </c>
      <c r="AO38" s="20" t="str">
        <f t="shared" si="6"/>
        <v>0</v>
      </c>
      <c r="AP38" s="20" t="str">
        <f t="shared" si="6"/>
        <v>0</v>
      </c>
      <c r="AQ38" s="24">
        <f t="shared" si="7"/>
        <v>2</v>
      </c>
      <c r="AR38" s="26"/>
      <c r="AS38" s="25" t="str">
        <f t="shared" si="8"/>
        <v>C-</v>
      </c>
      <c r="AT38" s="27"/>
      <c r="AU38" s="25" t="str">
        <f t="shared" si="9"/>
        <v>0 C-</v>
      </c>
      <c r="AV38" s="27"/>
      <c r="AW38" s="21" t="str">
        <f t="shared" si="17"/>
        <v>ไม่ผ่าน</v>
      </c>
      <c r="AX38" s="21"/>
      <c r="AY38" s="171">
        <v>14.91</v>
      </c>
      <c r="AZ38" s="171">
        <v>5.63</v>
      </c>
      <c r="BA38" s="171">
        <v>188.04</v>
      </c>
      <c r="BB38" s="171">
        <v>22.26</v>
      </c>
      <c r="BC38" s="171">
        <v>133.07</v>
      </c>
      <c r="BD38" s="171">
        <v>188.1</v>
      </c>
      <c r="BE38" s="171">
        <v>72.47</v>
      </c>
      <c r="BF38" s="18">
        <v>14.91</v>
      </c>
      <c r="BG38" s="18">
        <v>5.63</v>
      </c>
      <c r="BH38" s="18">
        <v>190.65</v>
      </c>
      <c r="BI38" s="18">
        <v>22.57</v>
      </c>
      <c r="BJ38" s="18">
        <v>134.91</v>
      </c>
      <c r="BK38" s="18">
        <v>190.71</v>
      </c>
      <c r="BL38" s="18">
        <v>73.48</v>
      </c>
      <c r="BM38" s="22">
        <f t="shared" si="10"/>
        <v>0</v>
      </c>
      <c r="BN38" s="22">
        <f t="shared" si="11"/>
        <v>0</v>
      </c>
      <c r="BO38" s="22">
        <f t="shared" si="12"/>
        <v>-2.6100000000000136</v>
      </c>
      <c r="BP38" s="22">
        <f t="shared" si="13"/>
        <v>-0.30999999999999872</v>
      </c>
      <c r="BQ38" s="22">
        <f t="shared" si="14"/>
        <v>-1.8400000000000034</v>
      </c>
      <c r="BR38" s="22">
        <f t="shared" si="15"/>
        <v>-2.6100000000000136</v>
      </c>
      <c r="BS38" s="22">
        <f t="shared" si="16"/>
        <v>-1.0100000000000051</v>
      </c>
    </row>
    <row r="39" spans="1:71" s="22" customFormat="1" hidden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1.3137039401099564</v>
      </c>
      <c r="J39" s="19">
        <v>1.0562977010510224</v>
      </c>
      <c r="K39" s="19">
        <v>0.57481979611955702</v>
      </c>
      <c r="L39" s="19">
        <v>193218562.70000005</v>
      </c>
      <c r="M39" s="19">
        <v>105555817.48000002</v>
      </c>
      <c r="N39" s="95">
        <v>2</v>
      </c>
      <c r="O39" s="18">
        <v>233753143.67000008</v>
      </c>
      <c r="P39" s="19">
        <v>-262363871.63</v>
      </c>
      <c r="Q39" s="28">
        <v>19</v>
      </c>
      <c r="R39" s="10">
        <f>VLOOKUP($H39,'ค่ากลางกลุ่ม '!$C$2:$Y$22,16,0)</f>
        <v>6.9479999999999995</v>
      </c>
      <c r="S39" s="13"/>
      <c r="T39" s="10">
        <f>VLOOKUP($H39,'ค่ากลางกลุ่ม '!$C$2:$Y$22,17,0)</f>
        <v>3.4293333333333327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10.41</v>
      </c>
      <c r="AB39" s="7">
        <v>3.97</v>
      </c>
      <c r="AC39" s="9">
        <v>187.74</v>
      </c>
      <c r="AD39" s="9">
        <v>56.37</v>
      </c>
      <c r="AE39" s="9">
        <v>67.31</v>
      </c>
      <c r="AF39" s="9">
        <v>81.13</v>
      </c>
      <c r="AG39" s="9">
        <v>79.180000000000007</v>
      </c>
      <c r="AH39" s="10" t="str">
        <f t="shared" si="2"/>
        <v>1</v>
      </c>
      <c r="AI39" s="13"/>
      <c r="AJ39" s="10" t="str">
        <f t="shared" si="3"/>
        <v>1</v>
      </c>
      <c r="AK39" s="13"/>
      <c r="AL39" s="97">
        <f t="shared" si="4"/>
        <v>0</v>
      </c>
      <c r="AM39" s="20" t="str">
        <f t="shared" si="5"/>
        <v>1</v>
      </c>
      <c r="AN39" s="20" t="str">
        <f t="shared" si="6"/>
        <v>0</v>
      </c>
      <c r="AO39" s="20" t="str">
        <f t="shared" si="6"/>
        <v>1</v>
      </c>
      <c r="AP39" s="20" t="str">
        <f t="shared" si="6"/>
        <v>0</v>
      </c>
      <c r="AQ39" s="24">
        <f t="shared" si="7"/>
        <v>4</v>
      </c>
      <c r="AR39" s="26"/>
      <c r="AS39" s="25" t="str">
        <f t="shared" si="8"/>
        <v>B-</v>
      </c>
      <c r="AT39" s="27"/>
      <c r="AU39" s="25" t="str">
        <f t="shared" si="9"/>
        <v>2 B-</v>
      </c>
      <c r="AV39" s="27"/>
      <c r="AW39" s="21" t="str">
        <f t="shared" si="17"/>
        <v>ไม่ผ่าน</v>
      </c>
      <c r="AX39" s="21"/>
      <c r="AY39" s="171">
        <v>10.41</v>
      </c>
      <c r="AZ39" s="171">
        <v>3.97</v>
      </c>
      <c r="BA39" s="171">
        <v>187.74</v>
      </c>
      <c r="BB39" s="171">
        <v>56.37</v>
      </c>
      <c r="BC39" s="171">
        <v>67.31</v>
      </c>
      <c r="BD39" s="171">
        <v>81.13</v>
      </c>
      <c r="BE39" s="171">
        <v>79.180000000000007</v>
      </c>
      <c r="BF39" s="18">
        <v>10.41</v>
      </c>
      <c r="BG39" s="18">
        <v>3.97</v>
      </c>
      <c r="BH39" s="18">
        <v>190.35</v>
      </c>
      <c r="BI39" s="18">
        <v>57.15</v>
      </c>
      <c r="BJ39" s="18">
        <v>68.239999999999995</v>
      </c>
      <c r="BK39" s="18">
        <v>82.25</v>
      </c>
      <c r="BL39" s="18">
        <v>80.28</v>
      </c>
      <c r="BM39" s="22">
        <f t="shared" si="10"/>
        <v>0</v>
      </c>
      <c r="BN39" s="22">
        <f t="shared" si="11"/>
        <v>0</v>
      </c>
      <c r="BO39" s="22">
        <f t="shared" si="12"/>
        <v>-2.6099999999999852</v>
      </c>
      <c r="BP39" s="22">
        <f t="shared" si="13"/>
        <v>-0.78000000000000114</v>
      </c>
      <c r="BQ39" s="22">
        <f t="shared" si="14"/>
        <v>-0.92999999999999261</v>
      </c>
      <c r="BR39" s="22">
        <f t="shared" si="15"/>
        <v>-1.1200000000000045</v>
      </c>
      <c r="BS39" s="22">
        <f t="shared" si="16"/>
        <v>-1.0999999999999943</v>
      </c>
    </row>
    <row r="40" spans="1:71" s="22" customFormat="1" hidden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2.0254814355101414</v>
      </c>
      <c r="J40" s="19">
        <v>1.5979753046265384</v>
      </c>
      <c r="K40" s="19">
        <v>1.2041759805072243</v>
      </c>
      <c r="L40" s="19">
        <v>11697380</v>
      </c>
      <c r="M40" s="19">
        <v>453750.46999999881</v>
      </c>
      <c r="N40" s="95">
        <v>0</v>
      </c>
      <c r="O40" s="18">
        <v>5525657.5700000077</v>
      </c>
      <c r="P40" s="19">
        <v>2202478.3199999984</v>
      </c>
      <c r="Q40" s="28">
        <v>6</v>
      </c>
      <c r="R40" s="10">
        <f>VLOOKUP($H40,'ค่ากลางกลุ่ม '!$C$2:$Y$22,16,0)</f>
        <v>5.8842857142857161</v>
      </c>
      <c r="S40" s="13"/>
      <c r="T40" s="10">
        <f>VLOOKUP($H40,'ค่ากลางกลุ่ม '!$C$2:$Y$22,17,0)</f>
        <v>3.7780252100840372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5.55</v>
      </c>
      <c r="AB40" s="7">
        <v>-0.31</v>
      </c>
      <c r="AC40" s="9">
        <v>184.65</v>
      </c>
      <c r="AD40" s="9">
        <v>37.75</v>
      </c>
      <c r="AE40" s="9">
        <v>155.21</v>
      </c>
      <c r="AF40" s="9">
        <v>161.09</v>
      </c>
      <c r="AG40" s="9">
        <v>103.02</v>
      </c>
      <c r="AH40" s="10" t="str">
        <f t="shared" si="2"/>
        <v>0</v>
      </c>
      <c r="AI40" s="13"/>
      <c r="AJ40" s="10" t="str">
        <f t="shared" si="3"/>
        <v>0</v>
      </c>
      <c r="AK40" s="13"/>
      <c r="AL40" s="97">
        <f t="shared" si="4"/>
        <v>0</v>
      </c>
      <c r="AM40" s="20" t="str">
        <f t="shared" si="5"/>
        <v>1</v>
      </c>
      <c r="AN40" s="20" t="str">
        <f t="shared" si="6"/>
        <v>0</v>
      </c>
      <c r="AO40" s="20" t="str">
        <f t="shared" si="6"/>
        <v>0</v>
      </c>
      <c r="AP40" s="20" t="str">
        <f t="shared" si="6"/>
        <v>0</v>
      </c>
      <c r="AQ40" s="24">
        <f t="shared" si="7"/>
        <v>1</v>
      </c>
      <c r="AR40" s="26"/>
      <c r="AS40" s="25" t="str">
        <f t="shared" si="8"/>
        <v>D</v>
      </c>
      <c r="AT40" s="27"/>
      <c r="AU40" s="25" t="str">
        <f t="shared" si="9"/>
        <v>0 D</v>
      </c>
      <c r="AV40" s="27"/>
      <c r="AW40" s="21" t="str">
        <f t="shared" si="17"/>
        <v>ไม่ผ่าน</v>
      </c>
      <c r="AX40" s="21"/>
      <c r="AY40" s="171">
        <v>5.55</v>
      </c>
      <c r="AZ40" s="171">
        <v>-0.31</v>
      </c>
      <c r="BA40" s="171">
        <v>184.65</v>
      </c>
      <c r="BB40" s="171">
        <v>37.75</v>
      </c>
      <c r="BC40" s="171">
        <v>155.21</v>
      </c>
      <c r="BD40" s="171">
        <v>161.09</v>
      </c>
      <c r="BE40" s="171">
        <v>103.02</v>
      </c>
      <c r="BF40" s="18">
        <v>5.55</v>
      </c>
      <c r="BG40" s="18">
        <v>-0.31</v>
      </c>
      <c r="BH40" s="18">
        <v>187.21</v>
      </c>
      <c r="BI40" s="18">
        <v>38.270000000000003</v>
      </c>
      <c r="BJ40" s="18">
        <v>157.36000000000001</v>
      </c>
      <c r="BK40" s="18">
        <v>163.33000000000001</v>
      </c>
      <c r="BL40" s="18">
        <v>104.45</v>
      </c>
      <c r="BM40" s="22">
        <f t="shared" si="10"/>
        <v>0</v>
      </c>
      <c r="BN40" s="22">
        <f t="shared" si="11"/>
        <v>0</v>
      </c>
      <c r="BO40" s="22">
        <f t="shared" si="12"/>
        <v>-2.5600000000000023</v>
      </c>
      <c r="BP40" s="22">
        <f t="shared" si="13"/>
        <v>-0.52000000000000313</v>
      </c>
      <c r="BQ40" s="22">
        <f t="shared" si="14"/>
        <v>-2.1500000000000057</v>
      </c>
      <c r="BR40" s="22">
        <f t="shared" si="15"/>
        <v>-2.2400000000000091</v>
      </c>
      <c r="BS40" s="22">
        <f t="shared" si="16"/>
        <v>-1.4300000000000068</v>
      </c>
    </row>
    <row r="41" spans="1:71" s="22" customFormat="1" hidden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1.6983042510050244</v>
      </c>
      <c r="J41" s="19">
        <v>1.5609198933779305</v>
      </c>
      <c r="K41" s="19">
        <v>1.440344043925637</v>
      </c>
      <c r="L41" s="19">
        <v>13185737.680000003</v>
      </c>
      <c r="M41" s="19">
        <v>-4405781.5700000077</v>
      </c>
      <c r="N41" s="95">
        <v>1</v>
      </c>
      <c r="O41" s="18">
        <v>-2729052.6499999911</v>
      </c>
      <c r="P41" s="19">
        <v>8203785.2400000021</v>
      </c>
      <c r="Q41" s="28">
        <v>5</v>
      </c>
      <c r="R41" s="10">
        <f>VLOOKUP($H41,'ค่ากลางกลุ่ม '!$C$2:$Y$22,16,0)</f>
        <v>6.7215199999999999</v>
      </c>
      <c r="S41" s="13"/>
      <c r="T41" s="10">
        <f>VLOOKUP($H41,'ค่ากลางกลุ่ม '!$C$2:$Y$22,17,0)</f>
        <v>4.1368400000000003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-5.12</v>
      </c>
      <c r="AB41" s="7">
        <v>-9.57</v>
      </c>
      <c r="AC41" s="9">
        <v>306.99</v>
      </c>
      <c r="AD41" s="9">
        <v>28.2</v>
      </c>
      <c r="AE41" s="9">
        <v>66.52</v>
      </c>
      <c r="AF41" s="9">
        <v>83.06</v>
      </c>
      <c r="AG41" s="9">
        <v>56.45</v>
      </c>
      <c r="AH41" s="10" t="str">
        <f t="shared" si="2"/>
        <v>0</v>
      </c>
      <c r="AI41" s="13"/>
      <c r="AJ41" s="10" t="str">
        <f t="shared" si="3"/>
        <v>0</v>
      </c>
      <c r="AK41" s="13"/>
      <c r="AL41" s="97">
        <f t="shared" si="4"/>
        <v>0</v>
      </c>
      <c r="AM41" s="20" t="str">
        <f t="shared" si="5"/>
        <v>1</v>
      </c>
      <c r="AN41" s="20" t="str">
        <f t="shared" si="6"/>
        <v>0</v>
      </c>
      <c r="AO41" s="20" t="str">
        <f t="shared" si="6"/>
        <v>1</v>
      </c>
      <c r="AP41" s="20" t="str">
        <f t="shared" si="6"/>
        <v>1</v>
      </c>
      <c r="AQ41" s="24">
        <f t="shared" si="7"/>
        <v>3</v>
      </c>
      <c r="AR41" s="26"/>
      <c r="AS41" s="25" t="str">
        <f t="shared" si="8"/>
        <v>C</v>
      </c>
      <c r="AT41" s="27"/>
      <c r="AU41" s="25" t="str">
        <f t="shared" si="9"/>
        <v>1 C</v>
      </c>
      <c r="AV41" s="27"/>
      <c r="AW41" s="21" t="str">
        <f t="shared" si="17"/>
        <v>ไม่ผ่าน</v>
      </c>
      <c r="AX41" s="21"/>
      <c r="AY41" s="171">
        <v>-5.12</v>
      </c>
      <c r="AZ41" s="171">
        <v>-9.57</v>
      </c>
      <c r="BA41" s="171">
        <v>306.99</v>
      </c>
      <c r="BB41" s="171">
        <v>28.2</v>
      </c>
      <c r="BC41" s="171">
        <v>66.52</v>
      </c>
      <c r="BD41" s="171">
        <v>83.06</v>
      </c>
      <c r="BE41" s="171">
        <v>56.45</v>
      </c>
      <c r="BF41" s="18">
        <v>-5.12</v>
      </c>
      <c r="BG41" s="18">
        <v>-9.57</v>
      </c>
      <c r="BH41" s="18">
        <v>311.25</v>
      </c>
      <c r="BI41" s="18">
        <v>28.59</v>
      </c>
      <c r="BJ41" s="18">
        <v>67.45</v>
      </c>
      <c r="BK41" s="18">
        <v>84.21</v>
      </c>
      <c r="BL41" s="18">
        <v>57.23</v>
      </c>
      <c r="BM41" s="22">
        <f t="shared" si="10"/>
        <v>0</v>
      </c>
      <c r="BN41" s="22">
        <f t="shared" si="11"/>
        <v>0</v>
      </c>
      <c r="BO41" s="22">
        <f t="shared" si="12"/>
        <v>-4.2599999999999909</v>
      </c>
      <c r="BP41" s="22">
        <f t="shared" si="13"/>
        <v>-0.39000000000000057</v>
      </c>
      <c r="BQ41" s="22">
        <f t="shared" si="14"/>
        <v>-0.93000000000000682</v>
      </c>
      <c r="BR41" s="22">
        <f t="shared" si="15"/>
        <v>-1.1499999999999915</v>
      </c>
      <c r="BS41" s="22">
        <f t="shared" si="16"/>
        <v>-0.77999999999999403</v>
      </c>
    </row>
    <row r="42" spans="1:71" s="22" customFormat="1" hidden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1.1419970867527462</v>
      </c>
      <c r="J42" s="19">
        <v>0.80113162049696229</v>
      </c>
      <c r="K42" s="19">
        <v>0.3926607654430449</v>
      </c>
      <c r="L42" s="19">
        <v>9292758.2399999946</v>
      </c>
      <c r="M42" s="19">
        <v>1900321.6899999976</v>
      </c>
      <c r="N42" s="95">
        <v>3</v>
      </c>
      <c r="O42" s="18">
        <v>6282195.9399999976</v>
      </c>
      <c r="P42" s="19">
        <v>-39187371.980000004</v>
      </c>
      <c r="Q42" s="28">
        <v>6</v>
      </c>
      <c r="R42" s="10">
        <f>VLOOKUP($H42,'ค่ากลางกลุ่ม '!$C$2:$Y$22,16,0)</f>
        <v>5.8842857142857161</v>
      </c>
      <c r="S42" s="13"/>
      <c r="T42" s="10">
        <f>VLOOKUP($H42,'ค่ากลางกลุ่ม '!$C$2:$Y$22,17,0)</f>
        <v>3.7780252100840372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3.15</v>
      </c>
      <c r="AB42" s="7">
        <v>0.7</v>
      </c>
      <c r="AC42" s="9">
        <v>434.92</v>
      </c>
      <c r="AD42" s="9">
        <v>45.13</v>
      </c>
      <c r="AE42" s="9">
        <v>125.64</v>
      </c>
      <c r="AF42" s="9">
        <v>102.18</v>
      </c>
      <c r="AG42" s="9">
        <v>181.54</v>
      </c>
      <c r="AH42" s="10" t="str">
        <f t="shared" si="2"/>
        <v>0</v>
      </c>
      <c r="AI42" s="13"/>
      <c r="AJ42" s="10" t="str">
        <f t="shared" si="3"/>
        <v>0</v>
      </c>
      <c r="AK42" s="13"/>
      <c r="AL42" s="97">
        <f t="shared" si="4"/>
        <v>0</v>
      </c>
      <c r="AM42" s="20" t="str">
        <f t="shared" si="5"/>
        <v>1</v>
      </c>
      <c r="AN42" s="20" t="str">
        <f t="shared" si="6"/>
        <v>0</v>
      </c>
      <c r="AO42" s="20" t="str">
        <f t="shared" si="6"/>
        <v>0</v>
      </c>
      <c r="AP42" s="20" t="str">
        <f t="shared" si="6"/>
        <v>0</v>
      </c>
      <c r="AQ42" s="24">
        <f t="shared" si="7"/>
        <v>1</v>
      </c>
      <c r="AR42" s="26"/>
      <c r="AS42" s="25" t="str">
        <f t="shared" si="8"/>
        <v>D</v>
      </c>
      <c r="AT42" s="27"/>
      <c r="AU42" s="25" t="str">
        <f t="shared" si="9"/>
        <v>3 D</v>
      </c>
      <c r="AV42" s="27"/>
      <c r="AW42" s="21" t="str">
        <f t="shared" si="17"/>
        <v>ไม่ผ่าน</v>
      </c>
      <c r="AX42" s="21"/>
      <c r="AY42" s="171">
        <v>3.15</v>
      </c>
      <c r="AZ42" s="171">
        <v>0.7</v>
      </c>
      <c r="BA42" s="171">
        <v>434.92</v>
      </c>
      <c r="BB42" s="171">
        <v>45.13</v>
      </c>
      <c r="BC42" s="171">
        <v>125.64</v>
      </c>
      <c r="BD42" s="171">
        <v>102.18</v>
      </c>
      <c r="BE42" s="171">
        <v>181.54</v>
      </c>
      <c r="BF42" s="18">
        <v>3.15</v>
      </c>
      <c r="BG42" s="18">
        <v>0.7</v>
      </c>
      <c r="BH42" s="18">
        <v>440.97</v>
      </c>
      <c r="BI42" s="18">
        <v>45.75</v>
      </c>
      <c r="BJ42" s="18">
        <v>127.39</v>
      </c>
      <c r="BK42" s="18">
        <v>103.6</v>
      </c>
      <c r="BL42" s="18">
        <v>184.06</v>
      </c>
      <c r="BM42" s="22">
        <f t="shared" si="10"/>
        <v>0</v>
      </c>
      <c r="BN42" s="22">
        <f t="shared" si="11"/>
        <v>0</v>
      </c>
      <c r="BO42" s="22">
        <f t="shared" si="12"/>
        <v>-6.0500000000000114</v>
      </c>
      <c r="BP42" s="22">
        <f t="shared" si="13"/>
        <v>-0.61999999999999744</v>
      </c>
      <c r="BQ42" s="22">
        <f t="shared" si="14"/>
        <v>-1.75</v>
      </c>
      <c r="BR42" s="22">
        <f t="shared" si="15"/>
        <v>-1.4199999999999875</v>
      </c>
      <c r="BS42" s="22">
        <f t="shared" si="16"/>
        <v>-2.5200000000000102</v>
      </c>
    </row>
    <row r="43" spans="1:71" s="22" customFormat="1" hidden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0.89951273735551096</v>
      </c>
      <c r="J43" s="19">
        <v>0.6640996739764784</v>
      </c>
      <c r="K43" s="19">
        <v>0.36177553771003862</v>
      </c>
      <c r="L43" s="19">
        <v>-2174267.2699999996</v>
      </c>
      <c r="M43" s="19">
        <v>-344000.87999999523</v>
      </c>
      <c r="N43" s="95">
        <v>7</v>
      </c>
      <c r="O43" s="18">
        <v>5374369.3300000131</v>
      </c>
      <c r="P43" s="19">
        <v>-14062175.460000001</v>
      </c>
      <c r="Q43" s="28">
        <v>9</v>
      </c>
      <c r="R43" s="10">
        <f>VLOOKUP($H43,'ค่ากลางกลุ่ม '!$C$2:$Y$22,16,0)</f>
        <v>6.443437499999999</v>
      </c>
      <c r="S43" s="13"/>
      <c r="T43" s="10">
        <f>VLOOKUP($H43,'ค่ากลางกลุ่ม '!$C$2:$Y$22,17,0)</f>
        <v>3.5143750000000002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2.85</v>
      </c>
      <c r="AB43" s="7">
        <v>-2.11</v>
      </c>
      <c r="AC43" s="9">
        <v>189.29</v>
      </c>
      <c r="AD43" s="9">
        <v>27.72</v>
      </c>
      <c r="AE43" s="9">
        <v>63.17</v>
      </c>
      <c r="AF43" s="9">
        <v>157</v>
      </c>
      <c r="AG43" s="9">
        <v>47.55</v>
      </c>
      <c r="AH43" s="10" t="str">
        <f t="shared" si="2"/>
        <v>0</v>
      </c>
      <c r="AI43" s="13"/>
      <c r="AJ43" s="10" t="str">
        <f t="shared" si="3"/>
        <v>0</v>
      </c>
      <c r="AK43" s="13"/>
      <c r="AL43" s="97">
        <f t="shared" si="4"/>
        <v>0</v>
      </c>
      <c r="AM43" s="20" t="str">
        <f t="shared" si="5"/>
        <v>1</v>
      </c>
      <c r="AN43" s="20" t="str">
        <f t="shared" si="6"/>
        <v>0</v>
      </c>
      <c r="AO43" s="20" t="str">
        <f t="shared" si="6"/>
        <v>0</v>
      </c>
      <c r="AP43" s="20" t="str">
        <f t="shared" si="6"/>
        <v>1</v>
      </c>
      <c r="AQ43" s="24">
        <f t="shared" si="7"/>
        <v>2</v>
      </c>
      <c r="AR43" s="26"/>
      <c r="AS43" s="25" t="str">
        <f t="shared" si="8"/>
        <v>C-</v>
      </c>
      <c r="AT43" s="27"/>
      <c r="AU43" s="25" t="str">
        <f t="shared" si="9"/>
        <v>7 C-</v>
      </c>
      <c r="AV43" s="27"/>
      <c r="AW43" s="21" t="str">
        <f t="shared" si="17"/>
        <v>ไม่ผ่าน</v>
      </c>
      <c r="AX43" s="21"/>
      <c r="AY43" s="171">
        <v>2.85</v>
      </c>
      <c r="AZ43" s="171">
        <v>-2.11</v>
      </c>
      <c r="BA43" s="171">
        <v>189.29</v>
      </c>
      <c r="BB43" s="171">
        <v>27.72</v>
      </c>
      <c r="BC43" s="171">
        <v>63.17</v>
      </c>
      <c r="BD43" s="171">
        <v>157</v>
      </c>
      <c r="BE43" s="171">
        <v>47.55</v>
      </c>
      <c r="BF43" s="18">
        <v>2.85</v>
      </c>
      <c r="BG43" s="18">
        <v>-2.11</v>
      </c>
      <c r="BH43" s="18">
        <v>191.92</v>
      </c>
      <c r="BI43" s="18">
        <v>28.1</v>
      </c>
      <c r="BJ43" s="18">
        <v>64.040000000000006</v>
      </c>
      <c r="BK43" s="18">
        <v>159.18</v>
      </c>
      <c r="BL43" s="18">
        <v>48.21</v>
      </c>
      <c r="BM43" s="22">
        <f t="shared" si="10"/>
        <v>0</v>
      </c>
      <c r="BN43" s="22">
        <f t="shared" si="11"/>
        <v>0</v>
      </c>
      <c r="BO43" s="22">
        <f t="shared" si="12"/>
        <v>-2.6299999999999955</v>
      </c>
      <c r="BP43" s="22">
        <f t="shared" si="13"/>
        <v>-0.38000000000000256</v>
      </c>
      <c r="BQ43" s="22">
        <f t="shared" si="14"/>
        <v>-0.87000000000000455</v>
      </c>
      <c r="BR43" s="22">
        <f t="shared" si="15"/>
        <v>-2.1800000000000068</v>
      </c>
      <c r="BS43" s="22">
        <f t="shared" si="16"/>
        <v>-0.66000000000000369</v>
      </c>
    </row>
    <row r="44" spans="1:71" s="22" customFormat="1" hidden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1.5685308934741427</v>
      </c>
      <c r="J44" s="19">
        <v>1.2497232230333197</v>
      </c>
      <c r="K44" s="19">
        <v>0.76753478245541329</v>
      </c>
      <c r="L44" s="19">
        <v>5847060.6699999999</v>
      </c>
      <c r="M44" s="19">
        <v>3751660.9300000072</v>
      </c>
      <c r="N44" s="95">
        <v>1</v>
      </c>
      <c r="O44" s="18">
        <v>6751344.5599999875</v>
      </c>
      <c r="P44" s="19">
        <v>-2390790.4499999993</v>
      </c>
      <c r="Q44" s="28">
        <v>6</v>
      </c>
      <c r="R44" s="10">
        <f>VLOOKUP($H44,'ค่ากลางกลุ่ม '!$C$2:$Y$22,16,0)</f>
        <v>5.8842857142857161</v>
      </c>
      <c r="S44" s="13"/>
      <c r="T44" s="10">
        <f>VLOOKUP($H44,'ค่ากลางกลุ่ม '!$C$2:$Y$22,17,0)</f>
        <v>3.7780252100840372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6.85</v>
      </c>
      <c r="AB44" s="7">
        <v>6.14</v>
      </c>
      <c r="AC44" s="9">
        <v>216.78</v>
      </c>
      <c r="AD44" s="9">
        <v>13.79</v>
      </c>
      <c r="AE44" s="9">
        <v>82.11</v>
      </c>
      <c r="AF44" s="9">
        <v>150.94999999999999</v>
      </c>
      <c r="AG44" s="9">
        <v>62.99</v>
      </c>
      <c r="AH44" s="10" t="str">
        <f t="shared" si="2"/>
        <v>1</v>
      </c>
      <c r="AI44" s="13"/>
      <c r="AJ44" s="10" t="str">
        <f t="shared" si="3"/>
        <v>1</v>
      </c>
      <c r="AK44" s="13"/>
      <c r="AL44" s="97">
        <f t="shared" si="4"/>
        <v>0</v>
      </c>
      <c r="AM44" s="20" t="str">
        <f t="shared" si="5"/>
        <v>1</v>
      </c>
      <c r="AN44" s="20" t="str">
        <f t="shared" si="6"/>
        <v>0</v>
      </c>
      <c r="AO44" s="20" t="str">
        <f t="shared" si="6"/>
        <v>0</v>
      </c>
      <c r="AP44" s="20" t="str">
        <f t="shared" si="6"/>
        <v>0</v>
      </c>
      <c r="AQ44" s="24">
        <f t="shared" si="7"/>
        <v>3</v>
      </c>
      <c r="AR44" s="26"/>
      <c r="AS44" s="25" t="str">
        <f t="shared" si="8"/>
        <v>C</v>
      </c>
      <c r="AT44" s="27"/>
      <c r="AU44" s="25" t="str">
        <f t="shared" si="9"/>
        <v>1 C</v>
      </c>
      <c r="AV44" s="27"/>
      <c r="AW44" s="21" t="str">
        <f t="shared" si="17"/>
        <v>ไม่ผ่าน</v>
      </c>
      <c r="AX44" s="21"/>
      <c r="AY44" s="171">
        <v>6.85</v>
      </c>
      <c r="AZ44" s="171">
        <v>6.14</v>
      </c>
      <c r="BA44" s="171">
        <v>216.78</v>
      </c>
      <c r="BB44" s="171">
        <v>13.79</v>
      </c>
      <c r="BC44" s="171">
        <v>82.11</v>
      </c>
      <c r="BD44" s="171">
        <v>150.94999999999999</v>
      </c>
      <c r="BE44" s="171">
        <v>62.99</v>
      </c>
      <c r="BF44" s="18">
        <v>6.85</v>
      </c>
      <c r="BG44" s="18">
        <v>6.14</v>
      </c>
      <c r="BH44" s="18">
        <v>219.8</v>
      </c>
      <c r="BI44" s="18">
        <v>13.98</v>
      </c>
      <c r="BJ44" s="18">
        <v>83.25</v>
      </c>
      <c r="BK44" s="18">
        <v>153.04</v>
      </c>
      <c r="BL44" s="18">
        <v>63.87</v>
      </c>
      <c r="BM44" s="22">
        <f t="shared" si="10"/>
        <v>0</v>
      </c>
      <c r="BN44" s="22">
        <f t="shared" si="11"/>
        <v>0</v>
      </c>
      <c r="BO44" s="22">
        <f t="shared" si="12"/>
        <v>-3.0200000000000102</v>
      </c>
      <c r="BP44" s="22">
        <f t="shared" si="13"/>
        <v>-0.19000000000000128</v>
      </c>
      <c r="BQ44" s="22">
        <f t="shared" si="14"/>
        <v>-1.1400000000000006</v>
      </c>
      <c r="BR44" s="22">
        <f t="shared" si="15"/>
        <v>-2.0900000000000034</v>
      </c>
      <c r="BS44" s="22">
        <f t="shared" si="16"/>
        <v>-0.87999999999999545</v>
      </c>
    </row>
    <row r="45" spans="1:71" s="22" customFormat="1" hidden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1.6088756340427295</v>
      </c>
      <c r="J45" s="19">
        <v>1.4988542500655939</v>
      </c>
      <c r="K45" s="19">
        <v>1.3016243043996973</v>
      </c>
      <c r="L45" s="19">
        <v>5509869.1100000013</v>
      </c>
      <c r="M45" s="19">
        <v>-639563.47000000626</v>
      </c>
      <c r="N45" s="95">
        <v>1</v>
      </c>
      <c r="O45" s="18">
        <v>1287911.4399999976</v>
      </c>
      <c r="P45" s="19">
        <v>2655974.370000001</v>
      </c>
      <c r="Q45" s="28">
        <v>2</v>
      </c>
      <c r="R45" s="10">
        <f>VLOOKUP($H45,'ค่ากลางกลุ่ม '!$C$2:$Y$22,16,0)</f>
        <v>6.4492307692307707</v>
      </c>
      <c r="S45" s="13"/>
      <c r="T45" s="10">
        <f>VLOOKUP($H45,'ค่ากลางกลุ่ม '!$C$2:$Y$22,17,0)</f>
        <v>2.5605128205128205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2.7</v>
      </c>
      <c r="AB45" s="7">
        <v>-2.59</v>
      </c>
      <c r="AC45" s="9">
        <v>354.33</v>
      </c>
      <c r="AD45" s="9">
        <v>25.15</v>
      </c>
      <c r="AE45" s="9">
        <v>139.94999999999999</v>
      </c>
      <c r="AF45" s="9">
        <v>131.1</v>
      </c>
      <c r="AG45" s="9">
        <v>55.98</v>
      </c>
      <c r="AH45" s="10" t="str">
        <f t="shared" si="2"/>
        <v>0</v>
      </c>
      <c r="AI45" s="13"/>
      <c r="AJ45" s="10" t="str">
        <f t="shared" si="3"/>
        <v>0</v>
      </c>
      <c r="AK45" s="13"/>
      <c r="AL45" s="97">
        <f t="shared" si="4"/>
        <v>0</v>
      </c>
      <c r="AM45" s="20" t="str">
        <f t="shared" si="5"/>
        <v>1</v>
      </c>
      <c r="AN45" s="20" t="str">
        <f t="shared" si="6"/>
        <v>0</v>
      </c>
      <c r="AO45" s="20" t="str">
        <f t="shared" si="6"/>
        <v>0</v>
      </c>
      <c r="AP45" s="20" t="str">
        <f t="shared" si="6"/>
        <v>1</v>
      </c>
      <c r="AQ45" s="24">
        <f t="shared" si="7"/>
        <v>2</v>
      </c>
      <c r="AR45" s="26"/>
      <c r="AS45" s="25" t="str">
        <f t="shared" si="8"/>
        <v>C-</v>
      </c>
      <c r="AT45" s="27"/>
      <c r="AU45" s="25" t="str">
        <f t="shared" si="9"/>
        <v>1 C-</v>
      </c>
      <c r="AV45" s="27"/>
      <c r="AW45" s="21" t="str">
        <f t="shared" si="17"/>
        <v>ไม่ผ่าน</v>
      </c>
      <c r="AX45" s="21"/>
      <c r="AY45" s="171">
        <v>2.7</v>
      </c>
      <c r="AZ45" s="171">
        <v>-2.59</v>
      </c>
      <c r="BA45" s="171">
        <v>354.33</v>
      </c>
      <c r="BB45" s="171">
        <v>25.15</v>
      </c>
      <c r="BC45" s="171">
        <v>139.94999999999999</v>
      </c>
      <c r="BD45" s="171">
        <v>131.1</v>
      </c>
      <c r="BE45" s="171">
        <v>55.98</v>
      </c>
      <c r="BF45" s="18">
        <v>2.7</v>
      </c>
      <c r="BG45" s="18">
        <v>-2.59</v>
      </c>
      <c r="BH45" s="18">
        <v>359.25</v>
      </c>
      <c r="BI45" s="18">
        <v>25.5</v>
      </c>
      <c r="BJ45" s="18">
        <v>141.88999999999999</v>
      </c>
      <c r="BK45" s="18">
        <v>132.91999999999999</v>
      </c>
      <c r="BL45" s="18">
        <v>56.76</v>
      </c>
      <c r="BM45" s="22">
        <f t="shared" si="10"/>
        <v>0</v>
      </c>
      <c r="BN45" s="22">
        <f t="shared" si="11"/>
        <v>0</v>
      </c>
      <c r="BO45" s="22">
        <f t="shared" si="12"/>
        <v>-4.9200000000000159</v>
      </c>
      <c r="BP45" s="22">
        <f t="shared" si="13"/>
        <v>-0.35000000000000142</v>
      </c>
      <c r="BQ45" s="22">
        <f t="shared" si="14"/>
        <v>-1.9399999999999977</v>
      </c>
      <c r="BR45" s="22">
        <f t="shared" si="15"/>
        <v>-1.8199999999999932</v>
      </c>
      <c r="BS45" s="22">
        <f t="shared" si="16"/>
        <v>-0.78000000000000114</v>
      </c>
    </row>
    <row r="46" spans="1:71" s="22" customFormat="1" hidden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1.7911192252694774</v>
      </c>
      <c r="J46" s="19">
        <v>1.4689577091477064</v>
      </c>
      <c r="K46" s="19">
        <v>0.93490289526017756</v>
      </c>
      <c r="L46" s="19">
        <v>42683876.549999997</v>
      </c>
      <c r="M46" s="19">
        <v>29029522.949999988</v>
      </c>
      <c r="N46" s="95">
        <v>0</v>
      </c>
      <c r="O46" s="18">
        <v>30203713.139999986</v>
      </c>
      <c r="P46" s="19">
        <v>-4339747.0900000036</v>
      </c>
      <c r="Q46" s="28">
        <v>14</v>
      </c>
      <c r="R46" s="10">
        <f>VLOOKUP($H46,'ค่ากลางกลุ่ม '!$C$2:$Y$22,16,0)</f>
        <v>8.2999999999999989</v>
      </c>
      <c r="S46" s="13"/>
      <c r="T46" s="10">
        <f>VLOOKUP($H46,'ค่ากลางกลุ่ม '!$C$2:$Y$22,17,0)</f>
        <v>5.1022222222222213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7.3</v>
      </c>
      <c r="AB46" s="7">
        <v>7</v>
      </c>
      <c r="AC46" s="9">
        <v>92.12</v>
      </c>
      <c r="AD46" s="9">
        <v>16.38</v>
      </c>
      <c r="AE46" s="9">
        <v>56.91</v>
      </c>
      <c r="AF46" s="9">
        <v>177.83</v>
      </c>
      <c r="AG46" s="9">
        <v>59.81</v>
      </c>
      <c r="AH46" s="10" t="str">
        <f t="shared" si="2"/>
        <v>0</v>
      </c>
      <c r="AI46" s="13"/>
      <c r="AJ46" s="10" t="str">
        <f t="shared" si="3"/>
        <v>1</v>
      </c>
      <c r="AK46" s="13"/>
      <c r="AL46" s="97">
        <f t="shared" si="4"/>
        <v>0</v>
      </c>
      <c r="AM46" s="20" t="str">
        <f t="shared" si="5"/>
        <v>1</v>
      </c>
      <c r="AN46" s="20" t="str">
        <f t="shared" si="6"/>
        <v>1</v>
      </c>
      <c r="AO46" s="20" t="str">
        <f t="shared" si="6"/>
        <v>0</v>
      </c>
      <c r="AP46" s="20" t="str">
        <f t="shared" si="6"/>
        <v>1</v>
      </c>
      <c r="AQ46" s="24">
        <f t="shared" si="7"/>
        <v>4</v>
      </c>
      <c r="AR46" s="26"/>
      <c r="AS46" s="25" t="str">
        <f t="shared" si="8"/>
        <v>B-</v>
      </c>
      <c r="AT46" s="27"/>
      <c r="AU46" s="25" t="str">
        <f t="shared" si="9"/>
        <v>0 B-</v>
      </c>
      <c r="AV46" s="27"/>
      <c r="AW46" s="21" t="str">
        <f t="shared" si="17"/>
        <v>ไม่ผ่าน</v>
      </c>
      <c r="AX46" s="21"/>
      <c r="AY46" s="171">
        <v>7.3</v>
      </c>
      <c r="AZ46" s="171">
        <v>7</v>
      </c>
      <c r="BA46" s="171">
        <v>92.12</v>
      </c>
      <c r="BB46" s="171">
        <v>16.38</v>
      </c>
      <c r="BC46" s="171">
        <v>56.91</v>
      </c>
      <c r="BD46" s="171">
        <v>177.83</v>
      </c>
      <c r="BE46" s="171">
        <v>59.81</v>
      </c>
      <c r="BF46" s="18">
        <v>7.3</v>
      </c>
      <c r="BG46" s="18">
        <v>7</v>
      </c>
      <c r="BH46" s="18">
        <v>93.4</v>
      </c>
      <c r="BI46" s="18">
        <v>16.61</v>
      </c>
      <c r="BJ46" s="18">
        <v>57.7</v>
      </c>
      <c r="BK46" s="18">
        <v>180.3</v>
      </c>
      <c r="BL46" s="18">
        <v>60.64</v>
      </c>
      <c r="BM46" s="22">
        <f t="shared" si="10"/>
        <v>0</v>
      </c>
      <c r="BN46" s="22">
        <f t="shared" si="11"/>
        <v>0</v>
      </c>
      <c r="BO46" s="22">
        <f t="shared" si="12"/>
        <v>-1.2800000000000011</v>
      </c>
      <c r="BP46" s="22">
        <f t="shared" si="13"/>
        <v>-0.23000000000000043</v>
      </c>
      <c r="BQ46" s="22">
        <f t="shared" si="14"/>
        <v>-0.79000000000000625</v>
      </c>
      <c r="BR46" s="22">
        <f t="shared" si="15"/>
        <v>-2.4699999999999989</v>
      </c>
      <c r="BS46" s="22">
        <f t="shared" si="16"/>
        <v>-0.82999999999999829</v>
      </c>
    </row>
    <row r="47" spans="1:71" s="22" customFormat="1" hidden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2.7677635517732933</v>
      </c>
      <c r="J47" s="19">
        <v>2.3438864073307881</v>
      </c>
      <c r="K47" s="19">
        <v>1.9377988473899175</v>
      </c>
      <c r="L47" s="19">
        <v>15027640.91</v>
      </c>
      <c r="M47" s="19">
        <v>1947955.0700000077</v>
      </c>
      <c r="N47" s="95">
        <v>0</v>
      </c>
      <c r="O47" s="18">
        <v>4380694.8900000006</v>
      </c>
      <c r="P47" s="19">
        <v>7848165.910000002</v>
      </c>
      <c r="Q47" s="28">
        <v>6</v>
      </c>
      <c r="R47" s="10">
        <f>VLOOKUP($H47,'ค่ากลางกลุ่ม '!$C$2:$Y$22,16,0)</f>
        <v>5.8842857142857161</v>
      </c>
      <c r="S47" s="13"/>
      <c r="T47" s="10">
        <f>VLOOKUP($H47,'ค่ากลางกลุ่ม '!$C$2:$Y$22,17,0)</f>
        <v>3.7780252100840372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4.4000000000000004</v>
      </c>
      <c r="AB47" s="7">
        <v>2.62</v>
      </c>
      <c r="AC47" s="9">
        <v>124.32</v>
      </c>
      <c r="AD47" s="9">
        <v>31.61</v>
      </c>
      <c r="AE47" s="9">
        <v>71.569999999999993</v>
      </c>
      <c r="AF47" s="9">
        <v>124.99</v>
      </c>
      <c r="AG47" s="9">
        <v>79.959999999999994</v>
      </c>
      <c r="AH47" s="10" t="str">
        <f t="shared" si="2"/>
        <v>0</v>
      </c>
      <c r="AI47" s="13"/>
      <c r="AJ47" s="10" t="str">
        <f t="shared" si="3"/>
        <v>0</v>
      </c>
      <c r="AK47" s="13"/>
      <c r="AL47" s="97">
        <f t="shared" si="4"/>
        <v>0</v>
      </c>
      <c r="AM47" s="20" t="str">
        <f t="shared" si="5"/>
        <v>1</v>
      </c>
      <c r="AN47" s="20" t="str">
        <f t="shared" si="6"/>
        <v>0</v>
      </c>
      <c r="AO47" s="20" t="str">
        <f t="shared" si="6"/>
        <v>0</v>
      </c>
      <c r="AP47" s="20" t="str">
        <f t="shared" si="6"/>
        <v>0</v>
      </c>
      <c r="AQ47" s="24">
        <f t="shared" si="7"/>
        <v>1</v>
      </c>
      <c r="AR47" s="26"/>
      <c r="AS47" s="25" t="str">
        <f t="shared" si="8"/>
        <v>D</v>
      </c>
      <c r="AT47" s="27"/>
      <c r="AU47" s="25" t="str">
        <f t="shared" si="9"/>
        <v>0 D</v>
      </c>
      <c r="AV47" s="27"/>
      <c r="AW47" s="21" t="str">
        <f t="shared" si="17"/>
        <v>ไม่ผ่าน</v>
      </c>
      <c r="AX47" s="21"/>
      <c r="AY47" s="171">
        <v>4.4000000000000004</v>
      </c>
      <c r="AZ47" s="171">
        <v>2.62</v>
      </c>
      <c r="BA47" s="171">
        <v>124.32</v>
      </c>
      <c r="BB47" s="171">
        <v>31.61</v>
      </c>
      <c r="BC47" s="171">
        <v>71.569999999999993</v>
      </c>
      <c r="BD47" s="171">
        <v>124.99</v>
      </c>
      <c r="BE47" s="171">
        <v>79.959999999999994</v>
      </c>
      <c r="BF47" s="18">
        <v>4.4000000000000004</v>
      </c>
      <c r="BG47" s="18">
        <v>2.62</v>
      </c>
      <c r="BH47" s="18">
        <v>126.04</v>
      </c>
      <c r="BI47" s="18">
        <v>32.049999999999997</v>
      </c>
      <c r="BJ47" s="18">
        <v>72.56</v>
      </c>
      <c r="BK47" s="18">
        <v>126.73</v>
      </c>
      <c r="BL47" s="18">
        <v>81.069999999999993</v>
      </c>
      <c r="BM47" s="22">
        <f t="shared" si="10"/>
        <v>0</v>
      </c>
      <c r="BN47" s="22">
        <f t="shared" si="11"/>
        <v>0</v>
      </c>
      <c r="BO47" s="22">
        <f t="shared" si="12"/>
        <v>-1.7200000000000131</v>
      </c>
      <c r="BP47" s="22">
        <f t="shared" si="13"/>
        <v>-0.43999999999999773</v>
      </c>
      <c r="BQ47" s="22">
        <f t="shared" si="14"/>
        <v>-0.99000000000000909</v>
      </c>
      <c r="BR47" s="22">
        <f t="shared" si="15"/>
        <v>-1.7400000000000091</v>
      </c>
      <c r="BS47" s="22">
        <f t="shared" si="16"/>
        <v>-1.1099999999999994</v>
      </c>
    </row>
    <row r="48" spans="1:71" s="22" customFormat="1" hidden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1.057073081640618</v>
      </c>
      <c r="J48" s="19">
        <v>0.8293850642561259</v>
      </c>
      <c r="K48" s="19">
        <v>0.57483909357724761</v>
      </c>
      <c r="L48" s="19">
        <v>1845730.3500000015</v>
      </c>
      <c r="M48" s="19">
        <v>-558613.97000002861</v>
      </c>
      <c r="N48" s="95">
        <v>4</v>
      </c>
      <c r="O48" s="18">
        <v>7959193.849999994</v>
      </c>
      <c r="P48" s="19">
        <v>-14217878.149999999</v>
      </c>
      <c r="Q48" s="28">
        <v>10</v>
      </c>
      <c r="R48" s="10">
        <f>VLOOKUP($H48,'ค่ากลางกลุ่ม '!$C$2:$Y$22,16,0)</f>
        <v>5.3367796610169487</v>
      </c>
      <c r="S48" s="13"/>
      <c r="T48" s="10">
        <f>VLOOKUP($H48,'ค่ากลางกลุ่ม '!$C$2:$Y$22,17,0)</f>
        <v>3.2408474576271189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4.3600000000000003</v>
      </c>
      <c r="AB48" s="7">
        <v>-1.77</v>
      </c>
      <c r="AC48" s="9">
        <v>288.76</v>
      </c>
      <c r="AD48" s="9">
        <v>31.03</v>
      </c>
      <c r="AE48" s="9">
        <v>72.069999999999993</v>
      </c>
      <c r="AF48" s="9">
        <v>72.67</v>
      </c>
      <c r="AG48" s="9">
        <v>68.42</v>
      </c>
      <c r="AH48" s="10" t="str">
        <f t="shared" si="2"/>
        <v>0</v>
      </c>
      <c r="AI48" s="13"/>
      <c r="AJ48" s="10" t="str">
        <f t="shared" si="3"/>
        <v>0</v>
      </c>
      <c r="AK48" s="13"/>
      <c r="AL48" s="97">
        <f t="shared" si="4"/>
        <v>0</v>
      </c>
      <c r="AM48" s="20" t="str">
        <f t="shared" si="5"/>
        <v>1</v>
      </c>
      <c r="AN48" s="20" t="str">
        <f t="shared" si="6"/>
        <v>0</v>
      </c>
      <c r="AO48" s="20" t="str">
        <f t="shared" si="6"/>
        <v>1</v>
      </c>
      <c r="AP48" s="20" t="str">
        <f t="shared" si="6"/>
        <v>0</v>
      </c>
      <c r="AQ48" s="24">
        <f t="shared" si="7"/>
        <v>2</v>
      </c>
      <c r="AR48" s="26"/>
      <c r="AS48" s="25" t="str">
        <f t="shared" si="8"/>
        <v>C-</v>
      </c>
      <c r="AT48" s="27"/>
      <c r="AU48" s="25" t="str">
        <f t="shared" si="9"/>
        <v>4 C-</v>
      </c>
      <c r="AV48" s="27"/>
      <c r="AW48" s="21" t="str">
        <f t="shared" si="17"/>
        <v>ไม่ผ่าน</v>
      </c>
      <c r="AX48" s="21"/>
      <c r="AY48" s="171">
        <v>4.3600000000000003</v>
      </c>
      <c r="AZ48" s="171">
        <v>-1.77</v>
      </c>
      <c r="BA48" s="171">
        <v>288.76</v>
      </c>
      <c r="BB48" s="171">
        <v>31.03</v>
      </c>
      <c r="BC48" s="171">
        <v>72.069999999999993</v>
      </c>
      <c r="BD48" s="171">
        <v>72.67</v>
      </c>
      <c r="BE48" s="171">
        <v>68.42</v>
      </c>
      <c r="BF48" s="18">
        <v>4.3600000000000003</v>
      </c>
      <c r="BG48" s="18">
        <v>-1.77</v>
      </c>
      <c r="BH48" s="18">
        <v>292.77</v>
      </c>
      <c r="BI48" s="18">
        <v>31.46</v>
      </c>
      <c r="BJ48" s="18">
        <v>73.069999999999993</v>
      </c>
      <c r="BK48" s="18">
        <v>73.680000000000007</v>
      </c>
      <c r="BL48" s="18">
        <v>69.37</v>
      </c>
      <c r="BM48" s="22">
        <f t="shared" si="10"/>
        <v>0</v>
      </c>
      <c r="BN48" s="22">
        <f t="shared" si="11"/>
        <v>0</v>
      </c>
      <c r="BO48" s="22">
        <f t="shared" si="12"/>
        <v>-4.0099999999999909</v>
      </c>
      <c r="BP48" s="22">
        <f t="shared" si="13"/>
        <v>-0.42999999999999972</v>
      </c>
      <c r="BQ48" s="22">
        <f t="shared" si="14"/>
        <v>-1</v>
      </c>
      <c r="BR48" s="22">
        <f t="shared" si="15"/>
        <v>-1.0100000000000051</v>
      </c>
      <c r="BS48" s="22">
        <f t="shared" si="16"/>
        <v>-0.95000000000000284</v>
      </c>
    </row>
    <row r="49" spans="1:71" s="22" customFormat="1" hidden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0.73434917001870526</v>
      </c>
      <c r="J49" s="19">
        <v>0.47535151790595592</v>
      </c>
      <c r="K49" s="19">
        <v>0.26897723238979909</v>
      </c>
      <c r="L49" s="19">
        <v>-10880922.02</v>
      </c>
      <c r="M49" s="19">
        <v>7434853.3700000346</v>
      </c>
      <c r="N49" s="95">
        <v>6</v>
      </c>
      <c r="O49" s="18">
        <v>15302076.270000011</v>
      </c>
      <c r="P49" s="19">
        <v>-30189350.380000003</v>
      </c>
      <c r="Q49" s="28">
        <v>10</v>
      </c>
      <c r="R49" s="10">
        <f>VLOOKUP($H49,'ค่ากลางกลุ่ม '!$C$2:$Y$22,16,0)</f>
        <v>5.3367796610169487</v>
      </c>
      <c r="S49" s="13"/>
      <c r="T49" s="10">
        <f>VLOOKUP($H49,'ค่ากลางกลุ่ม '!$C$2:$Y$22,17,0)</f>
        <v>3.2408474576271189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8.56</v>
      </c>
      <c r="AB49" s="7">
        <v>7.3</v>
      </c>
      <c r="AC49" s="9">
        <v>365.71</v>
      </c>
      <c r="AD49" s="9">
        <v>9.34</v>
      </c>
      <c r="AE49" s="9">
        <v>31.97</v>
      </c>
      <c r="AF49" s="9">
        <v>169.28</v>
      </c>
      <c r="AG49" s="9">
        <v>100.98</v>
      </c>
      <c r="AH49" s="10" t="str">
        <f t="shared" si="2"/>
        <v>1</v>
      </c>
      <c r="AI49" s="13"/>
      <c r="AJ49" s="10" t="str">
        <f t="shared" si="3"/>
        <v>1</v>
      </c>
      <c r="AK49" s="13"/>
      <c r="AL49" s="97">
        <f t="shared" si="4"/>
        <v>0</v>
      </c>
      <c r="AM49" s="20" t="str">
        <f t="shared" si="5"/>
        <v>1</v>
      </c>
      <c r="AN49" s="20" t="str">
        <f t="shared" si="6"/>
        <v>1</v>
      </c>
      <c r="AO49" s="20" t="str">
        <f t="shared" si="6"/>
        <v>0</v>
      </c>
      <c r="AP49" s="20" t="str">
        <f t="shared" si="6"/>
        <v>0</v>
      </c>
      <c r="AQ49" s="24">
        <f t="shared" si="7"/>
        <v>4</v>
      </c>
      <c r="AR49" s="26"/>
      <c r="AS49" s="25" t="str">
        <f t="shared" si="8"/>
        <v>B-</v>
      </c>
      <c r="AT49" s="27"/>
      <c r="AU49" s="25" t="str">
        <f t="shared" si="9"/>
        <v>6 B-</v>
      </c>
      <c r="AV49" s="27"/>
      <c r="AW49" s="21" t="str">
        <f t="shared" si="17"/>
        <v>ไม่ผ่าน</v>
      </c>
      <c r="AX49" s="21"/>
      <c r="AY49" s="171">
        <v>8.56</v>
      </c>
      <c r="AZ49" s="171">
        <v>7.3</v>
      </c>
      <c r="BA49" s="171">
        <v>365.71</v>
      </c>
      <c r="BB49" s="171">
        <v>9.34</v>
      </c>
      <c r="BC49" s="171">
        <v>31.97</v>
      </c>
      <c r="BD49" s="171">
        <v>169.28</v>
      </c>
      <c r="BE49" s="171">
        <v>100.98</v>
      </c>
      <c r="BF49" s="18">
        <v>8.56</v>
      </c>
      <c r="BG49" s="18">
        <v>7.3</v>
      </c>
      <c r="BH49" s="18">
        <v>370.79</v>
      </c>
      <c r="BI49" s="18">
        <v>9.4700000000000006</v>
      </c>
      <c r="BJ49" s="18">
        <v>32.409999999999997</v>
      </c>
      <c r="BK49" s="18">
        <v>171.63</v>
      </c>
      <c r="BL49" s="18">
        <v>102.39</v>
      </c>
      <c r="BM49" s="22">
        <f t="shared" si="10"/>
        <v>0</v>
      </c>
      <c r="BN49" s="22">
        <f t="shared" si="11"/>
        <v>0</v>
      </c>
      <c r="BO49" s="22">
        <f t="shared" si="12"/>
        <v>-5.0800000000000409</v>
      </c>
      <c r="BP49" s="22">
        <f t="shared" si="13"/>
        <v>-0.13000000000000078</v>
      </c>
      <c r="BQ49" s="22">
        <f t="shared" si="14"/>
        <v>-0.43999999999999773</v>
      </c>
      <c r="BR49" s="22">
        <f t="shared" si="15"/>
        <v>-2.3499999999999943</v>
      </c>
      <c r="BS49" s="22">
        <f t="shared" si="16"/>
        <v>-1.4099999999999966</v>
      </c>
    </row>
    <row r="50" spans="1:71" s="22" customFormat="1" hidden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2.1849612934240503</v>
      </c>
      <c r="J50" s="19">
        <v>1.9275921373499723</v>
      </c>
      <c r="K50" s="19">
        <v>1.6754631630642782</v>
      </c>
      <c r="L50" s="19">
        <v>13129878.969999999</v>
      </c>
      <c r="M50" s="19">
        <v>1311597.4599999934</v>
      </c>
      <c r="N50" s="95">
        <v>0</v>
      </c>
      <c r="O50" s="18">
        <v>3713018.2899999917</v>
      </c>
      <c r="P50" s="19">
        <v>7358656.3299999982</v>
      </c>
      <c r="Q50" s="28">
        <v>5</v>
      </c>
      <c r="R50" s="10">
        <f>VLOOKUP($H50,'ค่ากลางกลุ่ม '!$C$2:$Y$22,16,0)</f>
        <v>6.7215199999999999</v>
      </c>
      <c r="S50" s="13"/>
      <c r="T50" s="10">
        <f>VLOOKUP($H50,'ค่ากลางกลุ่ม '!$C$2:$Y$22,17,0)</f>
        <v>4.1368400000000003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4.1399999999999997</v>
      </c>
      <c r="AB50" s="7">
        <v>1.99</v>
      </c>
      <c r="AC50" s="9">
        <v>146.49</v>
      </c>
      <c r="AD50" s="9">
        <v>17.739999999999998</v>
      </c>
      <c r="AE50" s="9">
        <v>66.099999999999994</v>
      </c>
      <c r="AF50" s="9">
        <v>366.44</v>
      </c>
      <c r="AG50" s="9">
        <v>70.760000000000005</v>
      </c>
      <c r="AH50" s="10" t="str">
        <f t="shared" si="2"/>
        <v>0</v>
      </c>
      <c r="AI50" s="13"/>
      <c r="AJ50" s="10" t="str">
        <f t="shared" si="3"/>
        <v>0</v>
      </c>
      <c r="AK50" s="13"/>
      <c r="AL50" s="97">
        <f t="shared" si="4"/>
        <v>0</v>
      </c>
      <c r="AM50" s="20" t="str">
        <f t="shared" si="5"/>
        <v>1</v>
      </c>
      <c r="AN50" s="20" t="str">
        <f t="shared" si="6"/>
        <v>0</v>
      </c>
      <c r="AO50" s="20" t="str">
        <f t="shared" si="6"/>
        <v>0</v>
      </c>
      <c r="AP50" s="20" t="str">
        <f t="shared" si="6"/>
        <v>0</v>
      </c>
      <c r="AQ50" s="24">
        <f t="shared" si="7"/>
        <v>1</v>
      </c>
      <c r="AR50" s="26"/>
      <c r="AS50" s="25" t="str">
        <f t="shared" si="8"/>
        <v>D</v>
      </c>
      <c r="AT50" s="27"/>
      <c r="AU50" s="25" t="str">
        <f t="shared" si="9"/>
        <v>0 D</v>
      </c>
      <c r="AV50" s="27"/>
      <c r="AW50" s="21" t="str">
        <f t="shared" si="17"/>
        <v>ไม่ผ่าน</v>
      </c>
      <c r="AX50" s="21"/>
      <c r="AY50" s="171">
        <v>4.1399999999999997</v>
      </c>
      <c r="AZ50" s="171">
        <v>1.99</v>
      </c>
      <c r="BA50" s="171">
        <v>146.49</v>
      </c>
      <c r="BB50" s="171">
        <v>17.739999999999998</v>
      </c>
      <c r="BC50" s="171">
        <v>66.099999999999994</v>
      </c>
      <c r="BD50" s="171">
        <v>366.44</v>
      </c>
      <c r="BE50" s="171">
        <v>70.760000000000005</v>
      </c>
      <c r="BF50" s="18">
        <v>4.1399999999999997</v>
      </c>
      <c r="BG50" s="18">
        <v>1.99</v>
      </c>
      <c r="BH50" s="18">
        <v>148.52000000000001</v>
      </c>
      <c r="BI50" s="18">
        <v>17.98</v>
      </c>
      <c r="BJ50" s="18">
        <v>67.02</v>
      </c>
      <c r="BK50" s="18">
        <v>371.53</v>
      </c>
      <c r="BL50" s="18">
        <v>71.739999999999995</v>
      </c>
      <c r="BM50" s="22">
        <f t="shared" si="10"/>
        <v>0</v>
      </c>
      <c r="BN50" s="22">
        <f t="shared" si="11"/>
        <v>0</v>
      </c>
      <c r="BO50" s="22">
        <f t="shared" si="12"/>
        <v>-2.0300000000000011</v>
      </c>
      <c r="BP50" s="22">
        <f t="shared" si="13"/>
        <v>-0.24000000000000199</v>
      </c>
      <c r="BQ50" s="22">
        <f t="shared" si="14"/>
        <v>-0.92000000000000171</v>
      </c>
      <c r="BR50" s="22">
        <f t="shared" si="15"/>
        <v>-5.089999999999975</v>
      </c>
      <c r="BS50" s="22">
        <f t="shared" si="16"/>
        <v>-0.97999999999998977</v>
      </c>
    </row>
    <row r="51" spans="1:71" s="22" customFormat="1" hidden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1.2904968236967547</v>
      </c>
      <c r="J51" s="19">
        <v>1.1501772968161832</v>
      </c>
      <c r="K51" s="19">
        <v>0.90782303181593027</v>
      </c>
      <c r="L51" s="19">
        <v>3833617.629999999</v>
      </c>
      <c r="M51" s="19">
        <v>-347526.60000000149</v>
      </c>
      <c r="N51" s="95">
        <v>2</v>
      </c>
      <c r="O51" s="18">
        <v>917285.02000000328</v>
      </c>
      <c r="P51" s="19">
        <v>-1254437.5700000003</v>
      </c>
      <c r="Q51" s="28">
        <v>5</v>
      </c>
      <c r="R51" s="10">
        <f>VLOOKUP($H51,'ค่ากลางกลุ่ม '!$C$2:$Y$22,16,0)</f>
        <v>6.7215199999999999</v>
      </c>
      <c r="S51" s="13"/>
      <c r="T51" s="10">
        <f>VLOOKUP($H51,'ค่ากลางกลุ่ม '!$C$2:$Y$22,17,0)</f>
        <v>4.1368400000000003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0.94</v>
      </c>
      <c r="AB51" s="7">
        <v>-1.64</v>
      </c>
      <c r="AC51" s="9">
        <v>266.04000000000002</v>
      </c>
      <c r="AD51" s="9">
        <v>35.090000000000003</v>
      </c>
      <c r="AE51" s="9">
        <v>154.38</v>
      </c>
      <c r="AF51" s="9">
        <v>127.96</v>
      </c>
      <c r="AG51" s="9">
        <v>50.63</v>
      </c>
      <c r="AH51" s="10" t="str">
        <f t="shared" si="2"/>
        <v>0</v>
      </c>
      <c r="AI51" s="13"/>
      <c r="AJ51" s="10" t="str">
        <f t="shared" si="3"/>
        <v>0</v>
      </c>
      <c r="AK51" s="13"/>
      <c r="AL51" s="97">
        <f t="shared" si="4"/>
        <v>0</v>
      </c>
      <c r="AM51" s="20" t="str">
        <f t="shared" si="5"/>
        <v>1</v>
      </c>
      <c r="AN51" s="20" t="str">
        <f t="shared" si="6"/>
        <v>0</v>
      </c>
      <c r="AO51" s="20" t="str">
        <f t="shared" si="6"/>
        <v>0</v>
      </c>
      <c r="AP51" s="20" t="str">
        <f t="shared" si="6"/>
        <v>1</v>
      </c>
      <c r="AQ51" s="24">
        <f t="shared" si="7"/>
        <v>2</v>
      </c>
      <c r="AR51" s="26"/>
      <c r="AS51" s="25" t="str">
        <f t="shared" si="8"/>
        <v>C-</v>
      </c>
      <c r="AT51" s="27"/>
      <c r="AU51" s="25" t="str">
        <f t="shared" si="9"/>
        <v>2 C-</v>
      </c>
      <c r="AV51" s="27"/>
      <c r="AW51" s="21" t="str">
        <f t="shared" si="17"/>
        <v>ไม่ผ่าน</v>
      </c>
      <c r="AX51" s="21"/>
      <c r="AY51" s="171">
        <v>0.94</v>
      </c>
      <c r="AZ51" s="171">
        <v>-1.64</v>
      </c>
      <c r="BA51" s="171">
        <v>266.04000000000002</v>
      </c>
      <c r="BB51" s="171">
        <v>35.090000000000003</v>
      </c>
      <c r="BC51" s="171">
        <v>154.38</v>
      </c>
      <c r="BD51" s="171">
        <v>127.96</v>
      </c>
      <c r="BE51" s="171">
        <v>50.63</v>
      </c>
      <c r="BF51" s="18">
        <v>0.94</v>
      </c>
      <c r="BG51" s="18">
        <v>-1.64</v>
      </c>
      <c r="BH51" s="18">
        <v>269.74</v>
      </c>
      <c r="BI51" s="18">
        <v>35.57</v>
      </c>
      <c r="BJ51" s="18">
        <v>156.52000000000001</v>
      </c>
      <c r="BK51" s="18">
        <v>129.74</v>
      </c>
      <c r="BL51" s="18">
        <v>51.33</v>
      </c>
      <c r="BM51" s="22">
        <f t="shared" si="10"/>
        <v>0</v>
      </c>
      <c r="BN51" s="22">
        <f t="shared" si="11"/>
        <v>0</v>
      </c>
      <c r="BO51" s="22">
        <f t="shared" si="12"/>
        <v>-3.6999999999999886</v>
      </c>
      <c r="BP51" s="22">
        <f t="shared" si="13"/>
        <v>-0.47999999999999687</v>
      </c>
      <c r="BQ51" s="22">
        <f t="shared" si="14"/>
        <v>-2.1400000000000148</v>
      </c>
      <c r="BR51" s="22">
        <f t="shared" si="15"/>
        <v>-1.7800000000000153</v>
      </c>
      <c r="BS51" s="22">
        <f t="shared" si="16"/>
        <v>-0.69999999999999574</v>
      </c>
    </row>
    <row r="52" spans="1:71" s="22" customFormat="1" hidden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0.96077832216732162</v>
      </c>
      <c r="J52" s="19">
        <v>0.79853201517957761</v>
      </c>
      <c r="K52" s="19">
        <v>0.57836274484200789</v>
      </c>
      <c r="L52" s="19">
        <v>-724518.33999999985</v>
      </c>
      <c r="M52" s="19">
        <v>2194766.0300000012</v>
      </c>
      <c r="N52" s="95">
        <v>5</v>
      </c>
      <c r="O52" s="18">
        <v>7508910.8299999982</v>
      </c>
      <c r="P52" s="19">
        <v>-7921150.0800000019</v>
      </c>
      <c r="Q52" s="28">
        <v>5</v>
      </c>
      <c r="R52" s="10">
        <f>VLOOKUP($H52,'ค่ากลางกลุ่ม '!$C$2:$Y$22,16,0)</f>
        <v>6.7215199999999999</v>
      </c>
      <c r="S52" s="13"/>
      <c r="T52" s="10">
        <f>VLOOKUP($H52,'ค่ากลางกลุ่ม '!$C$2:$Y$22,17,0)</f>
        <v>4.1368400000000003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7.99</v>
      </c>
      <c r="AB52" s="7">
        <v>1.98</v>
      </c>
      <c r="AC52" s="9">
        <v>338.05</v>
      </c>
      <c r="AD52" s="9">
        <v>30.22</v>
      </c>
      <c r="AE52" s="9">
        <v>86.66</v>
      </c>
      <c r="AF52" s="9">
        <v>215.5</v>
      </c>
      <c r="AG52" s="9">
        <v>66.94</v>
      </c>
      <c r="AH52" s="10" t="str">
        <f t="shared" si="2"/>
        <v>1</v>
      </c>
      <c r="AI52" s="13"/>
      <c r="AJ52" s="10" t="str">
        <f t="shared" si="3"/>
        <v>0</v>
      </c>
      <c r="AK52" s="13"/>
      <c r="AL52" s="97">
        <f t="shared" si="4"/>
        <v>0</v>
      </c>
      <c r="AM52" s="20" t="str">
        <f t="shared" si="5"/>
        <v>1</v>
      </c>
      <c r="AN52" s="20" t="str">
        <f t="shared" si="6"/>
        <v>0</v>
      </c>
      <c r="AO52" s="20" t="str">
        <f t="shared" si="6"/>
        <v>0</v>
      </c>
      <c r="AP52" s="20" t="str">
        <f t="shared" si="6"/>
        <v>0</v>
      </c>
      <c r="AQ52" s="24">
        <f t="shared" si="7"/>
        <v>2</v>
      </c>
      <c r="AR52" s="26"/>
      <c r="AS52" s="25" t="str">
        <f t="shared" si="8"/>
        <v>C-</v>
      </c>
      <c r="AT52" s="27"/>
      <c r="AU52" s="25" t="str">
        <f t="shared" si="9"/>
        <v>5 C-</v>
      </c>
      <c r="AV52" s="27"/>
      <c r="AW52" s="21" t="str">
        <f t="shared" si="17"/>
        <v>ไม่ผ่าน</v>
      </c>
      <c r="AX52" s="21"/>
      <c r="AY52" s="171">
        <v>7.99</v>
      </c>
      <c r="AZ52" s="171">
        <v>1.98</v>
      </c>
      <c r="BA52" s="171">
        <v>338.05</v>
      </c>
      <c r="BB52" s="171">
        <v>30.22</v>
      </c>
      <c r="BC52" s="171">
        <v>86.66</v>
      </c>
      <c r="BD52" s="171">
        <v>215.5</v>
      </c>
      <c r="BE52" s="171">
        <v>66.94</v>
      </c>
      <c r="BF52" s="18">
        <v>7.99</v>
      </c>
      <c r="BG52" s="18">
        <v>1.98</v>
      </c>
      <c r="BH52" s="18">
        <v>342.74</v>
      </c>
      <c r="BI52" s="18">
        <v>30.64</v>
      </c>
      <c r="BJ52" s="18">
        <v>87.86</v>
      </c>
      <c r="BK52" s="18">
        <v>218.49</v>
      </c>
      <c r="BL52" s="18">
        <v>67.87</v>
      </c>
      <c r="BM52" s="22">
        <f t="shared" si="10"/>
        <v>0</v>
      </c>
      <c r="BN52" s="22">
        <f t="shared" si="11"/>
        <v>0</v>
      </c>
      <c r="BO52" s="22">
        <f t="shared" si="12"/>
        <v>-4.6899999999999977</v>
      </c>
      <c r="BP52" s="22">
        <f t="shared" si="13"/>
        <v>-0.42000000000000171</v>
      </c>
      <c r="BQ52" s="22">
        <f t="shared" si="14"/>
        <v>-1.2000000000000028</v>
      </c>
      <c r="BR52" s="22">
        <f t="shared" si="15"/>
        <v>-2.9900000000000091</v>
      </c>
      <c r="BS52" s="22">
        <f t="shared" si="16"/>
        <v>-0.93000000000000682</v>
      </c>
    </row>
    <row r="53" spans="1:71" s="22" customFormat="1" hidden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1.4256263822798501</v>
      </c>
      <c r="J53" s="19">
        <v>1.1969076924861248</v>
      </c>
      <c r="K53" s="19">
        <v>1.0598597025326948</v>
      </c>
      <c r="L53" s="19">
        <v>9890823.1400000006</v>
      </c>
      <c r="M53" s="19">
        <v>3116988.1299999952</v>
      </c>
      <c r="N53" s="95">
        <v>1</v>
      </c>
      <c r="O53" s="18">
        <v>7320221.25</v>
      </c>
      <c r="P53" s="19">
        <v>1229536.2600000016</v>
      </c>
      <c r="Q53" s="28">
        <v>6</v>
      </c>
      <c r="R53" s="10">
        <f>VLOOKUP($H53,'ค่ากลางกลุ่ม '!$C$2:$Y$22,16,0)</f>
        <v>5.8842857142857161</v>
      </c>
      <c r="S53" s="13"/>
      <c r="T53" s="10">
        <f>VLOOKUP($H53,'ค่ากลางกลุ่ม '!$C$2:$Y$22,17,0)</f>
        <v>3.7780252100840372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8.73</v>
      </c>
      <c r="AB53" s="7">
        <v>5.13</v>
      </c>
      <c r="AC53" s="9">
        <v>395.21</v>
      </c>
      <c r="AD53" s="9">
        <v>25.31</v>
      </c>
      <c r="AE53" s="9">
        <v>47.86</v>
      </c>
      <c r="AF53" s="9">
        <v>336.81</v>
      </c>
      <c r="AG53" s="9">
        <v>101.59</v>
      </c>
      <c r="AH53" s="10" t="str">
        <f t="shared" si="2"/>
        <v>1</v>
      </c>
      <c r="AI53" s="13"/>
      <c r="AJ53" s="10" t="str">
        <f t="shared" si="3"/>
        <v>1</v>
      </c>
      <c r="AK53" s="13"/>
      <c r="AL53" s="97">
        <f t="shared" si="4"/>
        <v>0</v>
      </c>
      <c r="AM53" s="20" t="str">
        <f t="shared" si="5"/>
        <v>1</v>
      </c>
      <c r="AN53" s="20" t="str">
        <f t="shared" si="6"/>
        <v>1</v>
      </c>
      <c r="AO53" s="20" t="str">
        <f t="shared" si="6"/>
        <v>0</v>
      </c>
      <c r="AP53" s="20" t="str">
        <f t="shared" si="6"/>
        <v>0</v>
      </c>
      <c r="AQ53" s="24">
        <f t="shared" si="7"/>
        <v>4</v>
      </c>
      <c r="AR53" s="26"/>
      <c r="AS53" s="25" t="str">
        <f t="shared" si="8"/>
        <v>B-</v>
      </c>
      <c r="AT53" s="27"/>
      <c r="AU53" s="25" t="str">
        <f t="shared" si="9"/>
        <v>1 B-</v>
      </c>
      <c r="AV53" s="27"/>
      <c r="AW53" s="21" t="str">
        <f t="shared" si="17"/>
        <v>ไม่ผ่าน</v>
      </c>
      <c r="AX53" s="21"/>
      <c r="AY53" s="171">
        <v>8.73</v>
      </c>
      <c r="AZ53" s="171">
        <v>5.13</v>
      </c>
      <c r="BA53" s="171">
        <v>395.21</v>
      </c>
      <c r="BB53" s="171">
        <v>25.31</v>
      </c>
      <c r="BC53" s="171">
        <v>47.86</v>
      </c>
      <c r="BD53" s="171">
        <v>336.81</v>
      </c>
      <c r="BE53" s="171">
        <v>101.59</v>
      </c>
      <c r="BF53" s="18">
        <v>8.73</v>
      </c>
      <c r="BG53" s="18">
        <v>5.13</v>
      </c>
      <c r="BH53" s="18">
        <v>400.7</v>
      </c>
      <c r="BI53" s="18">
        <v>25.66</v>
      </c>
      <c r="BJ53" s="18">
        <v>48.52</v>
      </c>
      <c r="BK53" s="18">
        <v>341.49</v>
      </c>
      <c r="BL53" s="18">
        <v>103</v>
      </c>
      <c r="BM53" s="22">
        <f t="shared" si="10"/>
        <v>0</v>
      </c>
      <c r="BN53" s="22">
        <f t="shared" si="11"/>
        <v>0</v>
      </c>
      <c r="BO53" s="22">
        <f t="shared" si="12"/>
        <v>-5.4900000000000091</v>
      </c>
      <c r="BP53" s="22">
        <f t="shared" si="13"/>
        <v>-0.35000000000000142</v>
      </c>
      <c r="BQ53" s="22">
        <f t="shared" si="14"/>
        <v>-0.66000000000000369</v>
      </c>
      <c r="BR53" s="22">
        <f t="shared" si="15"/>
        <v>-4.6800000000000068</v>
      </c>
      <c r="BS53" s="22">
        <f t="shared" si="16"/>
        <v>-1.4099999999999966</v>
      </c>
    </row>
    <row r="54" spans="1:71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4.7090206524173279</v>
      </c>
      <c r="J54" s="19">
        <v>4.0522732956391696</v>
      </c>
      <c r="K54" s="19">
        <v>3.5745995833406461</v>
      </c>
      <c r="L54" s="19">
        <v>16738118.879999999</v>
      </c>
      <c r="M54" s="19">
        <v>3035829.1100000143</v>
      </c>
      <c r="N54" s="95">
        <v>0</v>
      </c>
      <c r="O54" s="18">
        <v>8349257.9400000125</v>
      </c>
      <c r="P54" s="19">
        <v>11618688.039999999</v>
      </c>
      <c r="Q54" s="28">
        <v>5</v>
      </c>
      <c r="R54" s="10">
        <f>VLOOKUP($H54,'ค่ากลางกลุ่ม '!$C$2:$Y$22,16,0)</f>
        <v>6.7215199999999999</v>
      </c>
      <c r="S54" s="13"/>
      <c r="T54" s="10">
        <f>VLOOKUP($H54,'ค่ากลางกลุ่ม '!$C$2:$Y$22,17,0)</f>
        <v>4.1368400000000003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11.3</v>
      </c>
      <c r="AB54" s="7">
        <v>4.63</v>
      </c>
      <c r="AC54" s="9">
        <v>89.97</v>
      </c>
      <c r="AD54" s="9">
        <v>20.49</v>
      </c>
      <c r="AE54" s="9">
        <v>52.51</v>
      </c>
      <c r="AF54" s="9">
        <v>154.72999999999999</v>
      </c>
      <c r="AG54" s="9">
        <v>91.23</v>
      </c>
      <c r="AH54" s="10" t="str">
        <f t="shared" si="2"/>
        <v>1</v>
      </c>
      <c r="AI54" s="13"/>
      <c r="AJ54" s="10" t="str">
        <f t="shared" si="3"/>
        <v>1</v>
      </c>
      <c r="AK54" s="13"/>
      <c r="AL54" s="97">
        <f t="shared" si="4"/>
        <v>1</v>
      </c>
      <c r="AM54" s="20" t="str">
        <f t="shared" si="5"/>
        <v>1</v>
      </c>
      <c r="AN54" s="20" t="str">
        <f t="shared" si="6"/>
        <v>1</v>
      </c>
      <c r="AO54" s="20" t="str">
        <f t="shared" si="6"/>
        <v>0</v>
      </c>
      <c r="AP54" s="20" t="str">
        <f t="shared" si="6"/>
        <v>0</v>
      </c>
      <c r="AQ54" s="24">
        <f t="shared" si="7"/>
        <v>5</v>
      </c>
      <c r="AR54" s="26"/>
      <c r="AS54" s="25" t="str">
        <f t="shared" si="8"/>
        <v>B</v>
      </c>
      <c r="AT54" s="27"/>
      <c r="AU54" s="25" t="str">
        <f t="shared" si="9"/>
        <v>0 B</v>
      </c>
      <c r="AV54" s="27"/>
      <c r="AW54" s="21" t="str">
        <f t="shared" si="17"/>
        <v>ผ่าน</v>
      </c>
      <c r="AX54" s="21"/>
      <c r="AY54" s="171">
        <v>11.3</v>
      </c>
      <c r="AZ54" s="171">
        <v>4.63</v>
      </c>
      <c r="BA54" s="171">
        <v>89.97</v>
      </c>
      <c r="BB54" s="171">
        <v>20.49</v>
      </c>
      <c r="BC54" s="171">
        <v>52.51</v>
      </c>
      <c r="BD54" s="171">
        <v>154.72999999999999</v>
      </c>
      <c r="BE54" s="171">
        <v>91.23</v>
      </c>
      <c r="BF54" s="18">
        <v>11.3</v>
      </c>
      <c r="BG54" s="18">
        <v>4.63</v>
      </c>
      <c r="BH54" s="18">
        <v>91.22</v>
      </c>
      <c r="BI54" s="18">
        <v>20.77</v>
      </c>
      <c r="BJ54" s="18">
        <v>53.24</v>
      </c>
      <c r="BK54" s="18">
        <v>156.88</v>
      </c>
      <c r="BL54" s="18">
        <v>92.49</v>
      </c>
      <c r="BM54" s="22">
        <f t="shared" si="10"/>
        <v>0</v>
      </c>
      <c r="BN54" s="22">
        <f t="shared" si="11"/>
        <v>0</v>
      </c>
      <c r="BO54" s="22">
        <f t="shared" si="12"/>
        <v>-1.25</v>
      </c>
      <c r="BP54" s="22">
        <f t="shared" si="13"/>
        <v>-0.28000000000000114</v>
      </c>
      <c r="BQ54" s="22">
        <f t="shared" si="14"/>
        <v>-0.73000000000000398</v>
      </c>
      <c r="BR54" s="22">
        <f t="shared" si="15"/>
        <v>-2.1500000000000057</v>
      </c>
      <c r="BS54" s="22">
        <f t="shared" si="16"/>
        <v>-1.2599999999999909</v>
      </c>
    </row>
    <row r="55" spans="1:71" s="22" customFormat="1" hidden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1.4198787679895508</v>
      </c>
      <c r="J55" s="19">
        <v>1.1060417581921052</v>
      </c>
      <c r="K55" s="19">
        <v>0.75574234923906802</v>
      </c>
      <c r="L55" s="19">
        <v>48231569.530000016</v>
      </c>
      <c r="M55" s="19">
        <v>-60889160.49999994</v>
      </c>
      <c r="N55" s="95">
        <v>3</v>
      </c>
      <c r="O55" s="18">
        <v>-16487081.300000012</v>
      </c>
      <c r="P55" s="19">
        <v>-28169457.700000003</v>
      </c>
      <c r="Q55" s="28">
        <v>15</v>
      </c>
      <c r="R55" s="10">
        <f>VLOOKUP($H55,'ค่ากลางกลุ่ม '!$C$2:$Y$22,16,0)</f>
        <v>8.0255172413793101</v>
      </c>
      <c r="S55" s="13"/>
      <c r="T55" s="10">
        <f>VLOOKUP($H55,'ค่ากลางกลุ่ม '!$C$2:$Y$22,17,0)</f>
        <v>2.7344827586206892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-4.62</v>
      </c>
      <c r="AB55" s="7">
        <v>-12.5</v>
      </c>
      <c r="AC55" s="9">
        <v>149.08000000000001</v>
      </c>
      <c r="AD55" s="9">
        <v>42.35</v>
      </c>
      <c r="AE55" s="9">
        <v>52.45</v>
      </c>
      <c r="AF55" s="9">
        <v>-2194.31</v>
      </c>
      <c r="AG55" s="9">
        <v>78.95</v>
      </c>
      <c r="AH55" s="10" t="str">
        <f t="shared" si="2"/>
        <v>0</v>
      </c>
      <c r="AI55" s="13"/>
      <c r="AJ55" s="10" t="str">
        <f t="shared" si="3"/>
        <v>0</v>
      </c>
      <c r="AK55" s="13"/>
      <c r="AL55" s="97">
        <f t="shared" si="4"/>
        <v>1</v>
      </c>
      <c r="AM55" s="20" t="str">
        <f t="shared" si="5"/>
        <v>1</v>
      </c>
      <c r="AN55" s="20" t="str">
        <f t="shared" si="6"/>
        <v>1</v>
      </c>
      <c r="AO55" s="20" t="str">
        <f t="shared" si="6"/>
        <v>1</v>
      </c>
      <c r="AP55" s="20" t="str">
        <f t="shared" si="6"/>
        <v>0</v>
      </c>
      <c r="AQ55" s="24">
        <f t="shared" si="7"/>
        <v>4</v>
      </c>
      <c r="AR55" s="26"/>
      <c r="AS55" s="25" t="str">
        <f t="shared" si="8"/>
        <v>B-</v>
      </c>
      <c r="AT55" s="27"/>
      <c r="AU55" s="25" t="str">
        <f t="shared" si="9"/>
        <v>3 B-</v>
      </c>
      <c r="AV55" s="27"/>
      <c r="AW55" s="21" t="str">
        <f t="shared" si="17"/>
        <v>ไม่ผ่าน</v>
      </c>
      <c r="AX55" s="21"/>
      <c r="AY55" s="171">
        <v>-4.62</v>
      </c>
      <c r="AZ55" s="171">
        <v>-12.5</v>
      </c>
      <c r="BA55" s="171">
        <v>149.08000000000001</v>
      </c>
      <c r="BB55" s="171">
        <v>42.35</v>
      </c>
      <c r="BC55" s="171">
        <v>52.45</v>
      </c>
      <c r="BD55" s="171">
        <v>-2194.31</v>
      </c>
      <c r="BE55" s="171">
        <v>78.95</v>
      </c>
      <c r="BF55" s="18">
        <v>-4.62</v>
      </c>
      <c r="BG55" s="18">
        <v>-12.5</v>
      </c>
      <c r="BH55" s="18">
        <v>151.15</v>
      </c>
      <c r="BI55" s="18">
        <v>42.94</v>
      </c>
      <c r="BJ55" s="18">
        <v>53.17</v>
      </c>
      <c r="BK55" s="18">
        <v>-2224.79</v>
      </c>
      <c r="BL55" s="18">
        <v>80.040000000000006</v>
      </c>
      <c r="BM55" s="22">
        <f t="shared" si="10"/>
        <v>0</v>
      </c>
      <c r="BN55" s="22">
        <f t="shared" si="11"/>
        <v>0</v>
      </c>
      <c r="BO55" s="22">
        <f t="shared" si="12"/>
        <v>-2.0699999999999932</v>
      </c>
      <c r="BP55" s="22">
        <f t="shared" si="13"/>
        <v>-0.58999999999999631</v>
      </c>
      <c r="BQ55" s="22">
        <f t="shared" si="14"/>
        <v>-0.71999999999999886</v>
      </c>
      <c r="BR55" s="22">
        <f t="shared" si="15"/>
        <v>30.480000000000018</v>
      </c>
      <c r="BS55" s="22">
        <f t="shared" si="16"/>
        <v>-1.0900000000000034</v>
      </c>
    </row>
    <row r="56" spans="1:71" s="22" customFormat="1" hidden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1.2638630947042342</v>
      </c>
      <c r="J56" s="19">
        <v>1.0977509285047835</v>
      </c>
      <c r="K56" s="19">
        <v>0.91094775052630139</v>
      </c>
      <c r="L56" s="19">
        <v>5001351.4200000018</v>
      </c>
      <c r="M56" s="19">
        <v>6155127.6800000072</v>
      </c>
      <c r="N56" s="95">
        <v>1</v>
      </c>
      <c r="O56" s="18">
        <v>15484157.060000002</v>
      </c>
      <c r="P56" s="19">
        <v>-1810568.8200000003</v>
      </c>
      <c r="Q56" s="28">
        <v>5</v>
      </c>
      <c r="R56" s="10">
        <f>VLOOKUP($H56,'ค่ากลางกลุ่ม '!$C$2:$Y$22,16,0)</f>
        <v>6.7215199999999999</v>
      </c>
      <c r="S56" s="13"/>
      <c r="T56" s="10">
        <f>VLOOKUP($H56,'ค่ากลางกลุ่ม '!$C$2:$Y$22,17,0)</f>
        <v>4.1368400000000003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19.5</v>
      </c>
      <c r="AB56" s="7">
        <v>4.2</v>
      </c>
      <c r="AC56" s="9">
        <v>363.52</v>
      </c>
      <c r="AD56" s="9">
        <v>15.6</v>
      </c>
      <c r="AE56" s="9">
        <v>133.22</v>
      </c>
      <c r="AF56" s="9">
        <v>134.47999999999999</v>
      </c>
      <c r="AG56" s="9">
        <v>89.47</v>
      </c>
      <c r="AH56" s="10" t="str">
        <f t="shared" si="2"/>
        <v>1</v>
      </c>
      <c r="AI56" s="13"/>
      <c r="AJ56" s="10" t="str">
        <f t="shared" si="3"/>
        <v>1</v>
      </c>
      <c r="AK56" s="13"/>
      <c r="AL56" s="97">
        <f t="shared" si="4"/>
        <v>0</v>
      </c>
      <c r="AM56" s="20" t="str">
        <f t="shared" si="5"/>
        <v>1</v>
      </c>
      <c r="AN56" s="20" t="str">
        <f t="shared" si="6"/>
        <v>0</v>
      </c>
      <c r="AO56" s="20" t="str">
        <f t="shared" si="6"/>
        <v>0</v>
      </c>
      <c r="AP56" s="20" t="str">
        <f t="shared" si="6"/>
        <v>0</v>
      </c>
      <c r="AQ56" s="24">
        <f t="shared" si="7"/>
        <v>3</v>
      </c>
      <c r="AR56" s="26"/>
      <c r="AS56" s="25" t="str">
        <f t="shared" si="8"/>
        <v>C</v>
      </c>
      <c r="AT56" s="27"/>
      <c r="AU56" s="25" t="str">
        <f t="shared" si="9"/>
        <v>1 C</v>
      </c>
      <c r="AV56" s="27"/>
      <c r="AW56" s="21" t="str">
        <f t="shared" si="17"/>
        <v>ไม่ผ่าน</v>
      </c>
      <c r="AX56" s="21"/>
      <c r="AY56" s="171">
        <v>19.5</v>
      </c>
      <c r="AZ56" s="171">
        <v>4.2</v>
      </c>
      <c r="BA56" s="171">
        <v>363.52</v>
      </c>
      <c r="BB56" s="171">
        <v>15.6</v>
      </c>
      <c r="BC56" s="171">
        <v>133.22</v>
      </c>
      <c r="BD56" s="171">
        <v>134.47999999999999</v>
      </c>
      <c r="BE56" s="171">
        <v>89.47</v>
      </c>
      <c r="BF56" s="18">
        <v>19.5</v>
      </c>
      <c r="BG56" s="18">
        <v>4.2</v>
      </c>
      <c r="BH56" s="18">
        <v>368.57</v>
      </c>
      <c r="BI56" s="18">
        <v>15.82</v>
      </c>
      <c r="BJ56" s="18">
        <v>135.07</v>
      </c>
      <c r="BK56" s="18">
        <v>136.35</v>
      </c>
      <c r="BL56" s="18">
        <v>90.71</v>
      </c>
      <c r="BM56" s="22">
        <f t="shared" si="10"/>
        <v>0</v>
      </c>
      <c r="BN56" s="22">
        <f t="shared" si="11"/>
        <v>0</v>
      </c>
      <c r="BO56" s="22">
        <f t="shared" si="12"/>
        <v>-5.0500000000000114</v>
      </c>
      <c r="BP56" s="22">
        <f t="shared" si="13"/>
        <v>-0.22000000000000064</v>
      </c>
      <c r="BQ56" s="22">
        <f t="shared" si="14"/>
        <v>-1.8499999999999943</v>
      </c>
      <c r="BR56" s="22">
        <f t="shared" si="15"/>
        <v>-1.8700000000000045</v>
      </c>
      <c r="BS56" s="22">
        <f t="shared" si="16"/>
        <v>-1.2399999999999949</v>
      </c>
    </row>
    <row r="57" spans="1:71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3.9089437163328462</v>
      </c>
      <c r="J57" s="19">
        <v>3.4366009675004348</v>
      </c>
      <c r="K57" s="19">
        <v>2.8154934915180596</v>
      </c>
      <c r="L57" s="19">
        <v>353026580.98999995</v>
      </c>
      <c r="M57" s="19">
        <v>242986843.01999998</v>
      </c>
      <c r="N57" s="96">
        <v>0</v>
      </c>
      <c r="O57" s="18">
        <v>97731619.379999876</v>
      </c>
      <c r="P57" s="19">
        <v>220326524.89000005</v>
      </c>
      <c r="Q57" s="28">
        <v>17</v>
      </c>
      <c r="R57" s="10">
        <f>VLOOKUP($H57,'ค่ากลางกลุ่ม '!$C$2:$Y$22,16,0)</f>
        <v>5.6024000000000003</v>
      </c>
      <c r="S57" s="13"/>
      <c r="T57" s="10">
        <f>VLOOKUP($H57,'ค่ากลางกลุ่ม '!$C$2:$Y$22,17,0)</f>
        <v>4.870400000000001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9.6999999999999993</v>
      </c>
      <c r="AB57" s="7">
        <v>19.59</v>
      </c>
      <c r="AC57" s="9">
        <v>92.6</v>
      </c>
      <c r="AD57" s="9">
        <v>55.78</v>
      </c>
      <c r="AE57" s="9">
        <v>52.86</v>
      </c>
      <c r="AF57" s="9">
        <v>85.19</v>
      </c>
      <c r="AG57" s="9">
        <v>56.06</v>
      </c>
      <c r="AH57" s="10" t="str">
        <f t="shared" si="2"/>
        <v>1</v>
      </c>
      <c r="AI57" s="13"/>
      <c r="AJ57" s="10" t="str">
        <f t="shared" si="3"/>
        <v>1</v>
      </c>
      <c r="AK57" s="13"/>
      <c r="AL57" s="97">
        <f t="shared" si="4"/>
        <v>0</v>
      </c>
      <c r="AM57" s="20" t="str">
        <f t="shared" si="5"/>
        <v>1</v>
      </c>
      <c r="AN57" s="20" t="str">
        <f t="shared" si="6"/>
        <v>1</v>
      </c>
      <c r="AO57" s="20" t="str">
        <f t="shared" si="6"/>
        <v>1</v>
      </c>
      <c r="AP57" s="20" t="str">
        <f t="shared" si="6"/>
        <v>1</v>
      </c>
      <c r="AQ57" s="24">
        <f t="shared" si="7"/>
        <v>6</v>
      </c>
      <c r="AR57" s="26"/>
      <c r="AS57" s="25" t="str">
        <f t="shared" si="8"/>
        <v>A-</v>
      </c>
      <c r="AT57" s="27"/>
      <c r="AU57" s="25" t="str">
        <f t="shared" si="9"/>
        <v>0 A-</v>
      </c>
      <c r="AV57" s="27"/>
      <c r="AW57" s="21" t="str">
        <f t="shared" si="17"/>
        <v>ผ่าน</v>
      </c>
      <c r="AX57" s="21"/>
      <c r="AY57" s="171">
        <v>9.6999999999999993</v>
      </c>
      <c r="AZ57" s="171">
        <v>19.59</v>
      </c>
      <c r="BA57" s="171">
        <v>92.6</v>
      </c>
      <c r="BB57" s="171">
        <v>55.78</v>
      </c>
      <c r="BC57" s="171">
        <v>52.86</v>
      </c>
      <c r="BD57" s="171">
        <v>85.19</v>
      </c>
      <c r="BE57" s="171">
        <v>56.06</v>
      </c>
      <c r="BF57" s="18">
        <v>9.6999999999999993</v>
      </c>
      <c r="BG57" s="18">
        <v>19.59</v>
      </c>
      <c r="BH57" s="18">
        <v>93.89</v>
      </c>
      <c r="BI57" s="18">
        <v>56.55</v>
      </c>
      <c r="BJ57" s="18">
        <v>53.59</v>
      </c>
      <c r="BK57" s="18">
        <v>86.37</v>
      </c>
      <c r="BL57" s="18">
        <v>56.84</v>
      </c>
      <c r="BM57" s="22">
        <f t="shared" si="10"/>
        <v>0</v>
      </c>
      <c r="BN57" s="22">
        <f t="shared" si="11"/>
        <v>0</v>
      </c>
      <c r="BO57" s="22">
        <f t="shared" si="12"/>
        <v>-1.2900000000000063</v>
      </c>
      <c r="BP57" s="22">
        <f t="shared" si="13"/>
        <v>-0.76999999999999602</v>
      </c>
      <c r="BQ57" s="22">
        <f t="shared" si="14"/>
        <v>-0.73000000000000398</v>
      </c>
      <c r="BR57" s="22">
        <f t="shared" si="15"/>
        <v>-1.1800000000000068</v>
      </c>
      <c r="BS57" s="22">
        <f t="shared" si="16"/>
        <v>-0.78000000000000114</v>
      </c>
    </row>
    <row r="58" spans="1:71" s="22" customFormat="1" hidden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1.3249003095473586</v>
      </c>
      <c r="J58" s="19">
        <v>1.1684161778152429</v>
      </c>
      <c r="K58" s="19">
        <v>0.78020771338739592</v>
      </c>
      <c r="L58" s="19">
        <v>17647495.829999998</v>
      </c>
      <c r="M58" s="19">
        <v>4363093.5300000012</v>
      </c>
      <c r="N58" s="95">
        <v>2</v>
      </c>
      <c r="O58" s="18">
        <v>15234538.860000014</v>
      </c>
      <c r="P58" s="19">
        <v>-11938380.32</v>
      </c>
      <c r="Q58" s="28">
        <v>10</v>
      </c>
      <c r="R58" s="10">
        <f>VLOOKUP($H58,'ค่ากลางกลุ่ม '!$C$2:$Y$22,16,0)</f>
        <v>5.3367796610169487</v>
      </c>
      <c r="S58" s="13"/>
      <c r="T58" s="10">
        <f>VLOOKUP($H58,'ค่ากลางกลุ่ม '!$C$2:$Y$22,17,0)</f>
        <v>3.2408474576271189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6.81</v>
      </c>
      <c r="AB58" s="7">
        <v>1.5</v>
      </c>
      <c r="AC58" s="9">
        <v>264.49</v>
      </c>
      <c r="AD58" s="9">
        <v>44.58</v>
      </c>
      <c r="AE58" s="9">
        <v>119.07</v>
      </c>
      <c r="AF58" s="9">
        <v>176.74</v>
      </c>
      <c r="AG58" s="9">
        <v>78.290000000000006</v>
      </c>
      <c r="AH58" s="10" t="str">
        <f t="shared" si="2"/>
        <v>1</v>
      </c>
      <c r="AI58" s="13"/>
      <c r="AJ58" s="10" t="str">
        <f t="shared" si="3"/>
        <v>0</v>
      </c>
      <c r="AK58" s="13"/>
      <c r="AL58" s="97">
        <f t="shared" si="4"/>
        <v>0</v>
      </c>
      <c r="AM58" s="20" t="str">
        <f t="shared" si="5"/>
        <v>1</v>
      </c>
      <c r="AN58" s="20" t="str">
        <f t="shared" si="6"/>
        <v>0</v>
      </c>
      <c r="AO58" s="20" t="str">
        <f t="shared" si="6"/>
        <v>0</v>
      </c>
      <c r="AP58" s="20" t="str">
        <f t="shared" si="6"/>
        <v>0</v>
      </c>
      <c r="AQ58" s="24">
        <f t="shared" si="7"/>
        <v>2</v>
      </c>
      <c r="AR58" s="26"/>
      <c r="AS58" s="25" t="str">
        <f t="shared" si="8"/>
        <v>C-</v>
      </c>
      <c r="AT58" s="27"/>
      <c r="AU58" s="25" t="str">
        <f t="shared" si="9"/>
        <v>2 C-</v>
      </c>
      <c r="AV58" s="27"/>
      <c r="AW58" s="21" t="str">
        <f t="shared" si="17"/>
        <v>ไม่ผ่าน</v>
      </c>
      <c r="AX58" s="21"/>
      <c r="AY58" s="171">
        <v>6.81</v>
      </c>
      <c r="AZ58" s="171">
        <v>1.5</v>
      </c>
      <c r="BA58" s="171">
        <v>264.49</v>
      </c>
      <c r="BB58" s="171">
        <v>44.58</v>
      </c>
      <c r="BC58" s="171">
        <v>119.07</v>
      </c>
      <c r="BD58" s="171">
        <v>176.74</v>
      </c>
      <c r="BE58" s="171">
        <v>78.290000000000006</v>
      </c>
      <c r="BF58" s="18">
        <v>6.81</v>
      </c>
      <c r="BG58" s="18">
        <v>1.5</v>
      </c>
      <c r="BH58" s="18">
        <v>268.17</v>
      </c>
      <c r="BI58" s="18">
        <v>45.2</v>
      </c>
      <c r="BJ58" s="18">
        <v>120.73</v>
      </c>
      <c r="BK58" s="18">
        <v>179.19</v>
      </c>
      <c r="BL58" s="18">
        <v>79.37</v>
      </c>
      <c r="BM58" s="22">
        <f t="shared" si="10"/>
        <v>0</v>
      </c>
      <c r="BN58" s="22">
        <f t="shared" si="11"/>
        <v>0</v>
      </c>
      <c r="BO58" s="22">
        <f t="shared" si="12"/>
        <v>-3.6800000000000068</v>
      </c>
      <c r="BP58" s="22">
        <f t="shared" si="13"/>
        <v>-0.62000000000000455</v>
      </c>
      <c r="BQ58" s="22">
        <f t="shared" si="14"/>
        <v>-1.6600000000000108</v>
      </c>
      <c r="BR58" s="22">
        <f t="shared" si="15"/>
        <v>-2.4499999999999886</v>
      </c>
      <c r="BS58" s="22">
        <f t="shared" si="16"/>
        <v>-1.0799999999999983</v>
      </c>
    </row>
    <row r="59" spans="1:71" s="22" customFormat="1" hidden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1.17270133715855</v>
      </c>
      <c r="J59" s="19">
        <v>1.0085109262945806</v>
      </c>
      <c r="K59" s="19">
        <v>0.50850257467058457</v>
      </c>
      <c r="L59" s="19">
        <v>2829062.9399999976</v>
      </c>
      <c r="M59" s="19">
        <v>2623854.5600000024</v>
      </c>
      <c r="N59" s="95">
        <v>2</v>
      </c>
      <c r="O59" s="18">
        <v>2291058.3400000036</v>
      </c>
      <c r="P59" s="19">
        <v>-8345961.5800000001</v>
      </c>
      <c r="Q59" s="28">
        <v>5</v>
      </c>
      <c r="R59" s="10">
        <f>VLOOKUP($H59,'ค่ากลางกลุ่ม '!$C$2:$Y$22,16,0)</f>
        <v>6.7215199999999999</v>
      </c>
      <c r="S59" s="13"/>
      <c r="T59" s="10">
        <f>VLOOKUP($H59,'ค่ากลางกลุ่ม '!$C$2:$Y$22,17,0)</f>
        <v>4.1368400000000003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2.6</v>
      </c>
      <c r="AB59" s="7">
        <v>6.99</v>
      </c>
      <c r="AC59" s="9">
        <v>432.94</v>
      </c>
      <c r="AD59" s="9">
        <v>19.59</v>
      </c>
      <c r="AE59" s="9">
        <v>45.01</v>
      </c>
      <c r="AF59" s="9">
        <v>214.85</v>
      </c>
      <c r="AG59" s="9">
        <v>87.5</v>
      </c>
      <c r="AH59" s="10" t="str">
        <f t="shared" si="2"/>
        <v>0</v>
      </c>
      <c r="AI59" s="13"/>
      <c r="AJ59" s="10" t="str">
        <f t="shared" si="3"/>
        <v>1</v>
      </c>
      <c r="AK59" s="13"/>
      <c r="AL59" s="97">
        <f t="shared" si="4"/>
        <v>0</v>
      </c>
      <c r="AM59" s="20" t="str">
        <f t="shared" si="5"/>
        <v>1</v>
      </c>
      <c r="AN59" s="20" t="str">
        <f t="shared" si="6"/>
        <v>1</v>
      </c>
      <c r="AO59" s="20" t="str">
        <f t="shared" si="6"/>
        <v>0</v>
      </c>
      <c r="AP59" s="20" t="str">
        <f t="shared" si="6"/>
        <v>0</v>
      </c>
      <c r="AQ59" s="24">
        <f t="shared" si="7"/>
        <v>3</v>
      </c>
      <c r="AR59" s="26"/>
      <c r="AS59" s="25" t="str">
        <f t="shared" si="8"/>
        <v>C</v>
      </c>
      <c r="AT59" s="27"/>
      <c r="AU59" s="25" t="str">
        <f t="shared" si="9"/>
        <v>2 C</v>
      </c>
      <c r="AV59" s="27"/>
      <c r="AW59" s="21" t="str">
        <f t="shared" si="17"/>
        <v>ไม่ผ่าน</v>
      </c>
      <c r="AX59" s="21"/>
      <c r="AY59" s="171">
        <v>2.6</v>
      </c>
      <c r="AZ59" s="171">
        <v>6.99</v>
      </c>
      <c r="BA59" s="171">
        <v>432.94</v>
      </c>
      <c r="BB59" s="171">
        <v>19.59</v>
      </c>
      <c r="BC59" s="171">
        <v>45.01</v>
      </c>
      <c r="BD59" s="171">
        <v>214.85</v>
      </c>
      <c r="BE59" s="171">
        <v>87.5</v>
      </c>
      <c r="BF59" s="18">
        <v>2.6</v>
      </c>
      <c r="BG59" s="18">
        <v>6.99</v>
      </c>
      <c r="BH59" s="18">
        <v>438.95</v>
      </c>
      <c r="BI59" s="18">
        <v>19.86</v>
      </c>
      <c r="BJ59" s="18">
        <v>45.64</v>
      </c>
      <c r="BK59" s="18">
        <v>217.83</v>
      </c>
      <c r="BL59" s="18">
        <v>88.72</v>
      </c>
      <c r="BM59" s="22">
        <f t="shared" si="10"/>
        <v>0</v>
      </c>
      <c r="BN59" s="22">
        <f t="shared" si="11"/>
        <v>0</v>
      </c>
      <c r="BO59" s="22">
        <f t="shared" si="12"/>
        <v>-6.0099999999999909</v>
      </c>
      <c r="BP59" s="22">
        <f t="shared" si="13"/>
        <v>-0.26999999999999957</v>
      </c>
      <c r="BQ59" s="22">
        <f t="shared" si="14"/>
        <v>-0.63000000000000256</v>
      </c>
      <c r="BR59" s="22">
        <f t="shared" si="15"/>
        <v>-2.9800000000000182</v>
      </c>
      <c r="BS59" s="22">
        <f t="shared" si="16"/>
        <v>-1.2199999999999989</v>
      </c>
    </row>
    <row r="60" spans="1:71" s="22" customFormat="1" hidden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1.1703546634930828</v>
      </c>
      <c r="J60" s="19">
        <v>0.93346262411572667</v>
      </c>
      <c r="K60" s="19">
        <v>0.66024788087454578</v>
      </c>
      <c r="L60" s="19">
        <v>2574644.3500000015</v>
      </c>
      <c r="M60" s="19">
        <v>17976230.310000002</v>
      </c>
      <c r="N60" s="95">
        <v>3</v>
      </c>
      <c r="O60" s="18">
        <v>22203670.5</v>
      </c>
      <c r="P60" s="19">
        <v>-5462202.6100000013</v>
      </c>
      <c r="Q60" s="28">
        <v>5</v>
      </c>
      <c r="R60" s="10">
        <f>VLOOKUP($H60,'ค่ากลางกลุ่ม '!$C$2:$Y$22,16,0)</f>
        <v>6.7215199999999999</v>
      </c>
      <c r="S60" s="13"/>
      <c r="T60" s="10">
        <f>VLOOKUP($H60,'ค่ากลางกลุ่ม '!$C$2:$Y$22,17,0)</f>
        <v>4.1368400000000003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27.36</v>
      </c>
      <c r="AB60" s="7">
        <v>8.52</v>
      </c>
      <c r="AC60" s="9">
        <v>260.48</v>
      </c>
      <c r="AD60" s="9">
        <v>21.78</v>
      </c>
      <c r="AE60" s="9">
        <v>73.64</v>
      </c>
      <c r="AF60" s="9">
        <v>148.37</v>
      </c>
      <c r="AG60" s="9">
        <v>60.29</v>
      </c>
      <c r="AH60" s="10" t="str">
        <f t="shared" si="2"/>
        <v>1</v>
      </c>
      <c r="AI60" s="13"/>
      <c r="AJ60" s="10" t="str">
        <f t="shared" si="3"/>
        <v>1</v>
      </c>
      <c r="AK60" s="13"/>
      <c r="AL60" s="97">
        <f t="shared" si="4"/>
        <v>0</v>
      </c>
      <c r="AM60" s="20" t="str">
        <f t="shared" si="5"/>
        <v>1</v>
      </c>
      <c r="AN60" s="20" t="str">
        <f t="shared" si="6"/>
        <v>0</v>
      </c>
      <c r="AO60" s="20" t="str">
        <f t="shared" si="6"/>
        <v>0</v>
      </c>
      <c r="AP60" s="20" t="str">
        <f t="shared" si="6"/>
        <v>0</v>
      </c>
      <c r="AQ60" s="24">
        <f t="shared" si="7"/>
        <v>3</v>
      </c>
      <c r="AR60" s="26"/>
      <c r="AS60" s="25" t="str">
        <f t="shared" si="8"/>
        <v>C</v>
      </c>
      <c r="AT60" s="27"/>
      <c r="AU60" s="25" t="str">
        <f t="shared" si="9"/>
        <v>3 C</v>
      </c>
      <c r="AV60" s="27"/>
      <c r="AW60" s="21" t="str">
        <f t="shared" si="17"/>
        <v>ไม่ผ่าน</v>
      </c>
      <c r="AX60" s="21"/>
      <c r="AY60" s="171">
        <v>27.36</v>
      </c>
      <c r="AZ60" s="171">
        <v>8.52</v>
      </c>
      <c r="BA60" s="171">
        <v>260.48</v>
      </c>
      <c r="BB60" s="171">
        <v>21.78</v>
      </c>
      <c r="BC60" s="171">
        <v>73.64</v>
      </c>
      <c r="BD60" s="171">
        <v>148.37</v>
      </c>
      <c r="BE60" s="171">
        <v>60.29</v>
      </c>
      <c r="BF60" s="18">
        <v>27.36</v>
      </c>
      <c r="BG60" s="18">
        <v>8.52</v>
      </c>
      <c r="BH60" s="18">
        <v>264.10000000000002</v>
      </c>
      <c r="BI60" s="18">
        <v>22.08</v>
      </c>
      <c r="BJ60" s="18">
        <v>74.66</v>
      </c>
      <c r="BK60" s="18">
        <v>150.43</v>
      </c>
      <c r="BL60" s="18">
        <v>61.13</v>
      </c>
      <c r="BM60" s="22">
        <f t="shared" si="10"/>
        <v>0</v>
      </c>
      <c r="BN60" s="22">
        <f t="shared" si="11"/>
        <v>0</v>
      </c>
      <c r="BO60" s="22">
        <f t="shared" si="12"/>
        <v>-3.6200000000000045</v>
      </c>
      <c r="BP60" s="22">
        <f t="shared" si="13"/>
        <v>-0.29999999999999716</v>
      </c>
      <c r="BQ60" s="22">
        <f t="shared" si="14"/>
        <v>-1.019999999999996</v>
      </c>
      <c r="BR60" s="22">
        <f t="shared" si="15"/>
        <v>-2.0600000000000023</v>
      </c>
      <c r="BS60" s="22">
        <f t="shared" si="16"/>
        <v>-0.84000000000000341</v>
      </c>
    </row>
    <row r="61" spans="1:71" s="22" customFormat="1" hidden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0.6886063078493424</v>
      </c>
      <c r="J61" s="19">
        <v>0.56869386072086681</v>
      </c>
      <c r="K61" s="19">
        <v>0.27912073520286917</v>
      </c>
      <c r="L61" s="19">
        <v>-79953745.669999987</v>
      </c>
      <c r="M61" s="19">
        <v>44491692.640000105</v>
      </c>
      <c r="N61" s="95">
        <v>6</v>
      </c>
      <c r="O61" s="18">
        <v>24991371.909999967</v>
      </c>
      <c r="P61" s="19">
        <v>-185205769.98000002</v>
      </c>
      <c r="Q61" s="28">
        <v>13</v>
      </c>
      <c r="R61" s="10">
        <f>VLOOKUP($H61,'ค่ากลางกลุ่ม '!$C$2:$Y$22,16,0)</f>
        <v>8.0276666666666685</v>
      </c>
      <c r="S61" s="13"/>
      <c r="T61" s="10">
        <f>VLOOKUP($H61,'ค่ากลางกลุ่ม '!$C$2:$Y$22,17,0)</f>
        <v>4.8458333333333341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3.37</v>
      </c>
      <c r="AB61" s="7">
        <v>6.12</v>
      </c>
      <c r="AC61" s="9">
        <v>355.06</v>
      </c>
      <c r="AD61" s="9">
        <v>34.270000000000003</v>
      </c>
      <c r="AE61" s="9">
        <v>65.010000000000005</v>
      </c>
      <c r="AF61" s="9">
        <v>200.98</v>
      </c>
      <c r="AG61" s="9">
        <v>63.88</v>
      </c>
      <c r="AH61" s="10" t="str">
        <f t="shared" si="2"/>
        <v>0</v>
      </c>
      <c r="AI61" s="13"/>
      <c r="AJ61" s="10" t="str">
        <f t="shared" si="3"/>
        <v>1</v>
      </c>
      <c r="AK61" s="13"/>
      <c r="AL61" s="97">
        <f t="shared" si="4"/>
        <v>0</v>
      </c>
      <c r="AM61" s="20" t="str">
        <f t="shared" si="5"/>
        <v>1</v>
      </c>
      <c r="AN61" s="20" t="str">
        <f t="shared" si="6"/>
        <v>0</v>
      </c>
      <c r="AO61" s="20" t="str">
        <f t="shared" si="6"/>
        <v>0</v>
      </c>
      <c r="AP61" s="20" t="str">
        <f t="shared" si="6"/>
        <v>0</v>
      </c>
      <c r="AQ61" s="24">
        <f t="shared" si="7"/>
        <v>2</v>
      </c>
      <c r="AR61" s="26"/>
      <c r="AS61" s="25" t="str">
        <f t="shared" si="8"/>
        <v>C-</v>
      </c>
      <c r="AT61" s="27"/>
      <c r="AU61" s="25" t="str">
        <f t="shared" si="9"/>
        <v>6 C-</v>
      </c>
      <c r="AV61" s="27"/>
      <c r="AW61" s="21" t="str">
        <f t="shared" si="17"/>
        <v>ไม่ผ่าน</v>
      </c>
      <c r="AX61" s="21"/>
      <c r="AY61" s="171">
        <v>3.37</v>
      </c>
      <c r="AZ61" s="171">
        <v>6.12</v>
      </c>
      <c r="BA61" s="171">
        <v>355.06</v>
      </c>
      <c r="BB61" s="171">
        <v>34.270000000000003</v>
      </c>
      <c r="BC61" s="171">
        <v>65.010000000000005</v>
      </c>
      <c r="BD61" s="171">
        <v>200.98</v>
      </c>
      <c r="BE61" s="171">
        <v>63.88</v>
      </c>
      <c r="BF61" s="18">
        <v>3.37</v>
      </c>
      <c r="BG61" s="18">
        <v>6.12</v>
      </c>
      <c r="BH61" s="18">
        <v>360</v>
      </c>
      <c r="BI61" s="18">
        <v>34.75</v>
      </c>
      <c r="BJ61" s="18">
        <v>65.91</v>
      </c>
      <c r="BK61" s="18">
        <v>203.77</v>
      </c>
      <c r="BL61" s="18">
        <v>64.77</v>
      </c>
      <c r="BM61" s="22">
        <f t="shared" si="10"/>
        <v>0</v>
      </c>
      <c r="BN61" s="22">
        <f t="shared" si="11"/>
        <v>0</v>
      </c>
      <c r="BO61" s="22">
        <f t="shared" si="12"/>
        <v>-4.9399999999999977</v>
      </c>
      <c r="BP61" s="22">
        <f t="shared" si="13"/>
        <v>-0.47999999999999687</v>
      </c>
      <c r="BQ61" s="22">
        <f t="shared" si="14"/>
        <v>-0.89999999999999147</v>
      </c>
      <c r="BR61" s="22">
        <f t="shared" si="15"/>
        <v>-2.7900000000000205</v>
      </c>
      <c r="BS61" s="22">
        <f t="shared" si="16"/>
        <v>-0.88999999999999346</v>
      </c>
    </row>
    <row r="62" spans="1:71" s="22" customFormat="1" hidden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2.5373497418989017</v>
      </c>
      <c r="J62" s="19">
        <v>2.3269653884472943</v>
      </c>
      <c r="K62" s="19">
        <v>2.1116293805768951</v>
      </c>
      <c r="L62" s="19">
        <v>15805794.140000002</v>
      </c>
      <c r="M62" s="19">
        <v>6080866.950000003</v>
      </c>
      <c r="N62" s="95">
        <v>0</v>
      </c>
      <c r="O62" s="18">
        <v>9104472.1299999952</v>
      </c>
      <c r="P62" s="19">
        <v>9910623.2400000002</v>
      </c>
      <c r="Q62" s="28">
        <v>3</v>
      </c>
      <c r="R62" s="10">
        <f>VLOOKUP($H62,'ค่ากลางกลุ่ม '!$C$2:$Y$22,16,0)</f>
        <v>12.627222222222223</v>
      </c>
      <c r="S62" s="13"/>
      <c r="T62" s="10">
        <f>VLOOKUP($H62,'ค่ากลางกลุ่ม '!$C$2:$Y$22,17,0)</f>
        <v>5.8905555555555544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15.64</v>
      </c>
      <c r="AB62" s="7">
        <v>12.78</v>
      </c>
      <c r="AC62" s="9">
        <v>213.32</v>
      </c>
      <c r="AD62" s="9">
        <v>29.37</v>
      </c>
      <c r="AE62" s="9">
        <v>52.22</v>
      </c>
      <c r="AF62" s="9">
        <v>260.52</v>
      </c>
      <c r="AG62" s="9">
        <v>70.650000000000006</v>
      </c>
      <c r="AH62" s="10" t="str">
        <f t="shared" si="2"/>
        <v>1</v>
      </c>
      <c r="AI62" s="13"/>
      <c r="AJ62" s="10" t="str">
        <f t="shared" si="3"/>
        <v>1</v>
      </c>
      <c r="AK62" s="13"/>
      <c r="AL62" s="97">
        <f t="shared" si="4"/>
        <v>0</v>
      </c>
      <c r="AM62" s="20" t="str">
        <f t="shared" si="5"/>
        <v>1</v>
      </c>
      <c r="AN62" s="20" t="str">
        <f t="shared" si="6"/>
        <v>1</v>
      </c>
      <c r="AO62" s="20" t="str">
        <f t="shared" si="6"/>
        <v>0</v>
      </c>
      <c r="AP62" s="20" t="str">
        <f t="shared" si="6"/>
        <v>0</v>
      </c>
      <c r="AQ62" s="24">
        <f t="shared" si="7"/>
        <v>4</v>
      </c>
      <c r="AR62" s="26"/>
      <c r="AS62" s="25" t="str">
        <f t="shared" si="8"/>
        <v>B-</v>
      </c>
      <c r="AT62" s="27"/>
      <c r="AU62" s="25" t="str">
        <f t="shared" si="9"/>
        <v>0 B-</v>
      </c>
      <c r="AV62" s="27"/>
      <c r="AW62" s="21" t="str">
        <f t="shared" si="17"/>
        <v>ไม่ผ่าน</v>
      </c>
      <c r="AX62" s="21"/>
      <c r="AY62" s="171">
        <v>15.64</v>
      </c>
      <c r="AZ62" s="171">
        <v>12.78</v>
      </c>
      <c r="BA62" s="171">
        <v>213.32</v>
      </c>
      <c r="BB62" s="171">
        <v>29.37</v>
      </c>
      <c r="BC62" s="171">
        <v>52.22</v>
      </c>
      <c r="BD62" s="171">
        <v>260.52</v>
      </c>
      <c r="BE62" s="171">
        <v>70.650000000000006</v>
      </c>
      <c r="BF62" s="18">
        <v>15.64</v>
      </c>
      <c r="BG62" s="18">
        <v>12.78</v>
      </c>
      <c r="BH62" s="18">
        <v>216.28</v>
      </c>
      <c r="BI62" s="18">
        <v>29.78</v>
      </c>
      <c r="BJ62" s="18">
        <v>52.94</v>
      </c>
      <c r="BK62" s="18">
        <v>264.14</v>
      </c>
      <c r="BL62" s="18">
        <v>71.64</v>
      </c>
      <c r="BM62" s="22">
        <f t="shared" si="10"/>
        <v>0</v>
      </c>
      <c r="BN62" s="22">
        <f t="shared" si="11"/>
        <v>0</v>
      </c>
      <c r="BO62" s="22">
        <f t="shared" si="12"/>
        <v>-2.960000000000008</v>
      </c>
      <c r="BP62" s="22">
        <f t="shared" si="13"/>
        <v>-0.41000000000000014</v>
      </c>
      <c r="BQ62" s="22">
        <f t="shared" si="14"/>
        <v>-0.71999999999999886</v>
      </c>
      <c r="BR62" s="22">
        <f t="shared" si="15"/>
        <v>-3.6200000000000045</v>
      </c>
      <c r="BS62" s="22">
        <f t="shared" si="16"/>
        <v>-0.98999999999999488</v>
      </c>
    </row>
    <row r="63" spans="1:71" s="22" customFormat="1" hidden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1.0162875139628433</v>
      </c>
      <c r="J63" s="19">
        <v>0.93304386699210495</v>
      </c>
      <c r="K63" s="19">
        <v>0.4489258191822208</v>
      </c>
      <c r="L63" s="19">
        <v>276261.23000000045</v>
      </c>
      <c r="M63" s="19">
        <v>9449008.4200000092</v>
      </c>
      <c r="N63" s="95">
        <v>3</v>
      </c>
      <c r="O63" s="18">
        <v>4709271.140000008</v>
      </c>
      <c r="P63" s="19">
        <v>-9347063.7300000004</v>
      </c>
      <c r="Q63" s="28">
        <v>2</v>
      </c>
      <c r="R63" s="10">
        <f>VLOOKUP($H63,'ค่ากลางกลุ่ม '!$C$2:$Y$22,16,0)</f>
        <v>6.4492307692307707</v>
      </c>
      <c r="S63" s="13"/>
      <c r="T63" s="10">
        <f>VLOOKUP($H63,'ค่ากลางกลุ่ม '!$C$2:$Y$22,17,0)</f>
        <v>2.5605128205128205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11.77</v>
      </c>
      <c r="AB63" s="7">
        <v>14.06</v>
      </c>
      <c r="AC63" s="9">
        <v>603.36</v>
      </c>
      <c r="AD63" s="9">
        <v>16.66</v>
      </c>
      <c r="AE63" s="9">
        <v>65.06</v>
      </c>
      <c r="AF63" s="9">
        <v>437.83</v>
      </c>
      <c r="AG63" s="9">
        <v>60.64</v>
      </c>
      <c r="AH63" s="10" t="str">
        <f t="shared" si="2"/>
        <v>1</v>
      </c>
      <c r="AI63" s="13"/>
      <c r="AJ63" s="10" t="str">
        <f t="shared" si="3"/>
        <v>1</v>
      </c>
      <c r="AK63" s="13"/>
      <c r="AL63" s="97">
        <f t="shared" si="4"/>
        <v>0</v>
      </c>
      <c r="AM63" s="20" t="str">
        <f t="shared" si="5"/>
        <v>1</v>
      </c>
      <c r="AN63" s="20" t="str">
        <f t="shared" si="6"/>
        <v>0</v>
      </c>
      <c r="AO63" s="20" t="str">
        <f t="shared" si="6"/>
        <v>0</v>
      </c>
      <c r="AP63" s="20" t="str">
        <f t="shared" si="6"/>
        <v>0</v>
      </c>
      <c r="AQ63" s="24">
        <f t="shared" si="7"/>
        <v>3</v>
      </c>
      <c r="AR63" s="26"/>
      <c r="AS63" s="25" t="str">
        <f t="shared" si="8"/>
        <v>C</v>
      </c>
      <c r="AT63" s="27"/>
      <c r="AU63" s="25" t="str">
        <f t="shared" si="9"/>
        <v>3 C</v>
      </c>
      <c r="AV63" s="27"/>
      <c r="AW63" s="21" t="str">
        <f t="shared" si="17"/>
        <v>ไม่ผ่าน</v>
      </c>
      <c r="AX63" s="21"/>
      <c r="AY63" s="171">
        <v>11.77</v>
      </c>
      <c r="AZ63" s="171">
        <v>14.06</v>
      </c>
      <c r="BA63" s="171">
        <v>603.36</v>
      </c>
      <c r="BB63" s="171">
        <v>16.66</v>
      </c>
      <c r="BC63" s="171">
        <v>65.06</v>
      </c>
      <c r="BD63" s="171">
        <v>437.83</v>
      </c>
      <c r="BE63" s="171">
        <v>60.64</v>
      </c>
      <c r="BF63" s="18">
        <v>11.77</v>
      </c>
      <c r="BG63" s="18">
        <v>14.06</v>
      </c>
      <c r="BH63" s="18">
        <v>611.74</v>
      </c>
      <c r="BI63" s="18">
        <v>16.89</v>
      </c>
      <c r="BJ63" s="18">
        <v>65.959999999999994</v>
      </c>
      <c r="BK63" s="18">
        <v>443.91</v>
      </c>
      <c r="BL63" s="18">
        <v>61.49</v>
      </c>
      <c r="BM63" s="22">
        <f t="shared" si="10"/>
        <v>0</v>
      </c>
      <c r="BN63" s="22">
        <f t="shared" si="11"/>
        <v>0</v>
      </c>
      <c r="BO63" s="22">
        <f t="shared" si="12"/>
        <v>-8.3799999999999955</v>
      </c>
      <c r="BP63" s="22">
        <f t="shared" si="13"/>
        <v>-0.23000000000000043</v>
      </c>
      <c r="BQ63" s="22">
        <f t="shared" si="14"/>
        <v>-0.89999999999999147</v>
      </c>
      <c r="BR63" s="22">
        <f t="shared" si="15"/>
        <v>-6.0800000000000409</v>
      </c>
      <c r="BS63" s="22">
        <f t="shared" si="16"/>
        <v>-0.85000000000000142</v>
      </c>
    </row>
    <row r="64" spans="1:71" s="22" customFormat="1" hidden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1.400188323850923</v>
      </c>
      <c r="J64" s="19">
        <v>1.231090636821607</v>
      </c>
      <c r="K64" s="19">
        <v>1.1221881229436299</v>
      </c>
      <c r="L64" s="19">
        <v>12007962.719999999</v>
      </c>
      <c r="M64" s="19">
        <v>-7305631.5900000036</v>
      </c>
      <c r="N64" s="95">
        <v>2</v>
      </c>
      <c r="O64" s="18">
        <v>-4050022.4600000083</v>
      </c>
      <c r="P64" s="19">
        <v>3482715.9100000039</v>
      </c>
      <c r="Q64" s="28">
        <v>4</v>
      </c>
      <c r="R64" s="10">
        <f>VLOOKUP($H64,'ค่ากลางกลุ่ม '!$C$2:$Y$22,16,0)</f>
        <v>23.4375</v>
      </c>
      <c r="S64" s="13"/>
      <c r="T64" s="10">
        <f>VLOOKUP($H64,'ค่ากลางกลุ่ม '!$C$2:$Y$22,17,0)</f>
        <v>13.34625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-6.94</v>
      </c>
      <c r="AB64" s="7">
        <v>-9.52</v>
      </c>
      <c r="AC64" s="9">
        <v>266.49</v>
      </c>
      <c r="AD64" s="9">
        <v>91.54</v>
      </c>
      <c r="AE64" s="9">
        <v>86.72</v>
      </c>
      <c r="AF64" s="9">
        <v>271.31</v>
      </c>
      <c r="AG64" s="9">
        <v>105.89</v>
      </c>
      <c r="AH64" s="10" t="str">
        <f t="shared" si="2"/>
        <v>0</v>
      </c>
      <c r="AI64" s="13"/>
      <c r="AJ64" s="10" t="str">
        <f t="shared" si="3"/>
        <v>0</v>
      </c>
      <c r="AK64" s="13"/>
      <c r="AL64" s="97">
        <f t="shared" si="4"/>
        <v>0</v>
      </c>
      <c r="AM64" s="20" t="str">
        <f t="shared" si="5"/>
        <v>0</v>
      </c>
      <c r="AN64" s="20" t="str">
        <f t="shared" si="6"/>
        <v>0</v>
      </c>
      <c r="AO64" s="20" t="str">
        <f t="shared" si="6"/>
        <v>0</v>
      </c>
      <c r="AP64" s="20" t="str">
        <f t="shared" si="6"/>
        <v>0</v>
      </c>
      <c r="AQ64" s="24">
        <f t="shared" si="7"/>
        <v>0</v>
      </c>
      <c r="AR64" s="26"/>
      <c r="AS64" s="25" t="str">
        <f t="shared" si="8"/>
        <v>F</v>
      </c>
      <c r="AT64" s="27"/>
      <c r="AU64" s="25" t="str">
        <f t="shared" si="9"/>
        <v>2 F</v>
      </c>
      <c r="AV64" s="27"/>
      <c r="AW64" s="21" t="str">
        <f t="shared" si="17"/>
        <v>ไม่ผ่าน</v>
      </c>
      <c r="AX64" s="21"/>
      <c r="AY64" s="171">
        <v>-6.94</v>
      </c>
      <c r="AZ64" s="171">
        <v>-9.52</v>
      </c>
      <c r="BA64" s="171">
        <v>266.49</v>
      </c>
      <c r="BB64" s="171">
        <v>91.54</v>
      </c>
      <c r="BC64" s="171">
        <v>86.72</v>
      </c>
      <c r="BD64" s="171">
        <v>271.31</v>
      </c>
      <c r="BE64" s="171">
        <v>105.89</v>
      </c>
      <c r="BF64" s="18">
        <v>-6.94</v>
      </c>
      <c r="BG64" s="18">
        <v>-9.52</v>
      </c>
      <c r="BH64" s="18">
        <v>270.19</v>
      </c>
      <c r="BI64" s="18">
        <v>92.81</v>
      </c>
      <c r="BJ64" s="18">
        <v>87.92</v>
      </c>
      <c r="BK64" s="18">
        <v>275.08</v>
      </c>
      <c r="BL64" s="18">
        <v>107.36</v>
      </c>
      <c r="BM64" s="22">
        <f t="shared" si="10"/>
        <v>0</v>
      </c>
      <c r="BN64" s="22">
        <f t="shared" si="11"/>
        <v>0</v>
      </c>
      <c r="BO64" s="22">
        <f t="shared" si="12"/>
        <v>-3.6999999999999886</v>
      </c>
      <c r="BP64" s="22">
        <f t="shared" si="13"/>
        <v>-1.269999999999996</v>
      </c>
      <c r="BQ64" s="22">
        <f t="shared" si="14"/>
        <v>-1.2000000000000028</v>
      </c>
      <c r="BR64" s="22">
        <f t="shared" si="15"/>
        <v>-3.7699999999999818</v>
      </c>
      <c r="BS64" s="22">
        <f t="shared" si="16"/>
        <v>-1.4699999999999989</v>
      </c>
    </row>
    <row r="65" spans="1:71" s="22" customFormat="1" hidden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1.2687513927660468</v>
      </c>
      <c r="J65" s="19">
        <v>1.0301339189306882</v>
      </c>
      <c r="K65" s="19">
        <v>0.71469523239615596</v>
      </c>
      <c r="L65" s="19">
        <v>3775790.5499999989</v>
      </c>
      <c r="M65" s="19">
        <v>5306534.2499999851</v>
      </c>
      <c r="N65" s="95">
        <v>2</v>
      </c>
      <c r="O65" s="18">
        <v>1397629.0100000054</v>
      </c>
      <c r="P65" s="19">
        <v>-4348440.2100000009</v>
      </c>
      <c r="Q65" s="28">
        <v>4</v>
      </c>
      <c r="R65" s="10">
        <f>VLOOKUP($H65,'ค่ากลางกลุ่ม '!$C$2:$Y$22,16,0)</f>
        <v>23.4375</v>
      </c>
      <c r="S65" s="13"/>
      <c r="T65" s="10">
        <f>VLOOKUP($H65,'ค่ากลางกลุ่ม '!$C$2:$Y$22,17,0)</f>
        <v>13.34625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1.87</v>
      </c>
      <c r="AB65" s="7">
        <v>6.82</v>
      </c>
      <c r="AC65" s="9">
        <v>131.25</v>
      </c>
      <c r="AD65" s="9">
        <v>53.98</v>
      </c>
      <c r="AE65" s="9">
        <v>96.2</v>
      </c>
      <c r="AF65" s="9">
        <v>254.14</v>
      </c>
      <c r="AG65" s="9">
        <v>85.85</v>
      </c>
      <c r="AH65" s="10" t="str">
        <f t="shared" si="2"/>
        <v>0</v>
      </c>
      <c r="AI65" s="13"/>
      <c r="AJ65" s="10" t="str">
        <f t="shared" si="3"/>
        <v>0</v>
      </c>
      <c r="AK65" s="13"/>
      <c r="AL65" s="97">
        <f t="shared" si="4"/>
        <v>1</v>
      </c>
      <c r="AM65" s="20" t="str">
        <f t="shared" si="5"/>
        <v>1</v>
      </c>
      <c r="AN65" s="20" t="str">
        <f t="shared" si="6"/>
        <v>0</v>
      </c>
      <c r="AO65" s="20" t="str">
        <f t="shared" si="6"/>
        <v>0</v>
      </c>
      <c r="AP65" s="20" t="str">
        <f t="shared" si="6"/>
        <v>0</v>
      </c>
      <c r="AQ65" s="24">
        <f t="shared" si="7"/>
        <v>2</v>
      </c>
      <c r="AR65" s="26"/>
      <c r="AS65" s="25" t="str">
        <f t="shared" si="8"/>
        <v>C-</v>
      </c>
      <c r="AT65" s="27"/>
      <c r="AU65" s="25" t="str">
        <f t="shared" si="9"/>
        <v>2 C-</v>
      </c>
      <c r="AV65" s="27"/>
      <c r="AW65" s="21" t="str">
        <f t="shared" si="17"/>
        <v>ไม่ผ่าน</v>
      </c>
      <c r="AX65" s="21"/>
      <c r="AY65" s="171">
        <v>1.87</v>
      </c>
      <c r="AZ65" s="171">
        <v>6.82</v>
      </c>
      <c r="BA65" s="171">
        <v>131.25</v>
      </c>
      <c r="BB65" s="171">
        <v>53.98</v>
      </c>
      <c r="BC65" s="171">
        <v>96.2</v>
      </c>
      <c r="BD65" s="171">
        <v>254.14</v>
      </c>
      <c r="BE65" s="171">
        <v>85.85</v>
      </c>
      <c r="BF65" s="18">
        <v>1.87</v>
      </c>
      <c r="BG65" s="18">
        <v>6.82</v>
      </c>
      <c r="BH65" s="18">
        <v>133.07</v>
      </c>
      <c r="BI65" s="18">
        <v>54.73</v>
      </c>
      <c r="BJ65" s="18">
        <v>97.54</v>
      </c>
      <c r="BK65" s="18">
        <v>257.67</v>
      </c>
      <c r="BL65" s="18">
        <v>87.05</v>
      </c>
      <c r="BM65" s="22">
        <f t="shared" si="10"/>
        <v>0</v>
      </c>
      <c r="BN65" s="22">
        <f t="shared" si="11"/>
        <v>0</v>
      </c>
      <c r="BO65" s="22">
        <f t="shared" si="12"/>
        <v>-1.8199999999999932</v>
      </c>
      <c r="BP65" s="22">
        <f t="shared" si="13"/>
        <v>-0.75</v>
      </c>
      <c r="BQ65" s="22">
        <f t="shared" si="14"/>
        <v>-1.3400000000000034</v>
      </c>
      <c r="BR65" s="22">
        <f t="shared" si="15"/>
        <v>-3.5300000000000296</v>
      </c>
      <c r="BS65" s="22">
        <f t="shared" si="16"/>
        <v>-1.2000000000000028</v>
      </c>
    </row>
    <row r="66" spans="1:71" s="22" customFormat="1" hidden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1.377655242536262</v>
      </c>
      <c r="J66" s="19">
        <v>1.1586181781050486</v>
      </c>
      <c r="K66" s="19">
        <v>0.71461141202817358</v>
      </c>
      <c r="L66" s="19">
        <v>64172997.149999976</v>
      </c>
      <c r="M66" s="19">
        <v>-38186039.159999967</v>
      </c>
      <c r="N66" s="96">
        <v>3</v>
      </c>
      <c r="O66" s="18">
        <v>6560222.060000062</v>
      </c>
      <c r="P66" s="19">
        <v>-48494602.959999993</v>
      </c>
      <c r="Q66" s="28">
        <v>16</v>
      </c>
      <c r="R66" s="10">
        <f>VLOOKUP($H66,'ค่ากลางกลุ่ม '!$C$2:$Y$22,16,0)</f>
        <v>4.4645833333333336</v>
      </c>
      <c r="S66" s="13"/>
      <c r="T66" s="10">
        <f>VLOOKUP($H66,'ค่ากลางกลุ่ม '!$C$2:$Y$22,17,0)</f>
        <v>-0.10291666666666666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-0.21</v>
      </c>
      <c r="AB66" s="7">
        <v>-9.8800000000000008</v>
      </c>
      <c r="AC66" s="9">
        <v>171.35</v>
      </c>
      <c r="AD66" s="9">
        <v>52.55</v>
      </c>
      <c r="AE66" s="9">
        <v>106.64</v>
      </c>
      <c r="AF66" s="9">
        <v>93.67</v>
      </c>
      <c r="AG66" s="9">
        <v>71.66</v>
      </c>
      <c r="AH66" s="10" t="str">
        <f t="shared" si="2"/>
        <v>0</v>
      </c>
      <c r="AI66" s="13"/>
      <c r="AJ66" s="10" t="str">
        <f t="shared" si="3"/>
        <v>0</v>
      </c>
      <c r="AK66" s="13"/>
      <c r="AL66" s="97">
        <f t="shared" si="4"/>
        <v>1</v>
      </c>
      <c r="AM66" s="20" t="str">
        <f t="shared" si="5"/>
        <v>1</v>
      </c>
      <c r="AN66" s="20" t="str">
        <f t="shared" si="6"/>
        <v>0</v>
      </c>
      <c r="AO66" s="20" t="str">
        <f t="shared" si="6"/>
        <v>0</v>
      </c>
      <c r="AP66" s="20" t="str">
        <f t="shared" si="6"/>
        <v>0</v>
      </c>
      <c r="AQ66" s="24">
        <f t="shared" si="7"/>
        <v>2</v>
      </c>
      <c r="AR66" s="26"/>
      <c r="AS66" s="25" t="str">
        <f t="shared" si="8"/>
        <v>C-</v>
      </c>
      <c r="AT66" s="27"/>
      <c r="AU66" s="25" t="str">
        <f t="shared" si="9"/>
        <v>3 C-</v>
      </c>
      <c r="AV66" s="27"/>
      <c r="AW66" s="21" t="str">
        <f t="shared" si="17"/>
        <v>ไม่ผ่าน</v>
      </c>
      <c r="AX66" s="21"/>
      <c r="AY66" s="171">
        <v>-0.21</v>
      </c>
      <c r="AZ66" s="171">
        <v>-9.8800000000000008</v>
      </c>
      <c r="BA66" s="171">
        <v>171.35</v>
      </c>
      <c r="BB66" s="171">
        <v>52.55</v>
      </c>
      <c r="BC66" s="171">
        <v>106.64</v>
      </c>
      <c r="BD66" s="171">
        <v>93.67</v>
      </c>
      <c r="BE66" s="171">
        <v>71.66</v>
      </c>
      <c r="BF66" s="18">
        <v>-0.21</v>
      </c>
      <c r="BG66" s="18">
        <v>-9.8800000000000008</v>
      </c>
      <c r="BH66" s="18">
        <v>173.73</v>
      </c>
      <c r="BI66" s="18">
        <v>53.28</v>
      </c>
      <c r="BJ66" s="18">
        <v>108.12</v>
      </c>
      <c r="BK66" s="18">
        <v>94.97</v>
      </c>
      <c r="BL66" s="18">
        <v>72.66</v>
      </c>
      <c r="BM66" s="22">
        <f t="shared" si="10"/>
        <v>0</v>
      </c>
      <c r="BN66" s="22">
        <f t="shared" si="11"/>
        <v>0</v>
      </c>
      <c r="BO66" s="22">
        <f t="shared" si="12"/>
        <v>-2.3799999999999955</v>
      </c>
      <c r="BP66" s="22">
        <f t="shared" si="13"/>
        <v>-0.73000000000000398</v>
      </c>
      <c r="BQ66" s="22">
        <f t="shared" si="14"/>
        <v>-1.480000000000004</v>
      </c>
      <c r="BR66" s="22">
        <f t="shared" si="15"/>
        <v>-1.2999999999999972</v>
      </c>
      <c r="BS66" s="22">
        <f t="shared" si="16"/>
        <v>-1</v>
      </c>
    </row>
    <row r="67" spans="1:71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0.98074404674493998</v>
      </c>
      <c r="J67" s="19">
        <v>0.83886681342719005</v>
      </c>
      <c r="K67" s="19">
        <v>0.68071369406248017</v>
      </c>
      <c r="L67" s="19">
        <v>-777475.8900000006</v>
      </c>
      <c r="M67" s="19">
        <v>5480672.9699999988</v>
      </c>
      <c r="N67" s="95">
        <v>4</v>
      </c>
      <c r="O67" s="18">
        <v>9752239.3000000119</v>
      </c>
      <c r="P67" s="19">
        <v>-12891462.790000003</v>
      </c>
      <c r="Q67" s="28">
        <v>10</v>
      </c>
      <c r="R67" s="10">
        <f>VLOOKUP($H67,'ค่ากลางกลุ่ม '!$C$2:$Y$22,16,0)</f>
        <v>5.3367796610169487</v>
      </c>
      <c r="S67" s="13"/>
      <c r="T67" s="10">
        <f>VLOOKUP($H67,'ค่ากลางกลุ่ม '!$C$2:$Y$22,17,0)</f>
        <v>3.2408474576271189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5.95</v>
      </c>
      <c r="AB67" s="7">
        <v>4.34</v>
      </c>
      <c r="AC67" s="9">
        <v>357.7</v>
      </c>
      <c r="AD67" s="9">
        <v>24.18</v>
      </c>
      <c r="AE67" s="9">
        <v>49.98</v>
      </c>
      <c r="AF67" s="9">
        <v>71.8</v>
      </c>
      <c r="AG67" s="9">
        <v>56.3</v>
      </c>
      <c r="AH67" s="10" t="str">
        <f t="shared" si="2"/>
        <v>1</v>
      </c>
      <c r="AI67" s="13"/>
      <c r="AJ67" s="10" t="str">
        <f t="shared" si="3"/>
        <v>1</v>
      </c>
      <c r="AK67" s="13"/>
      <c r="AL67" s="97">
        <f t="shared" si="4"/>
        <v>0</v>
      </c>
      <c r="AM67" s="20" t="str">
        <f t="shared" si="5"/>
        <v>1</v>
      </c>
      <c r="AN67" s="20" t="str">
        <f t="shared" si="6"/>
        <v>1</v>
      </c>
      <c r="AO67" s="20" t="str">
        <f t="shared" si="6"/>
        <v>1</v>
      </c>
      <c r="AP67" s="20" t="str">
        <f t="shared" si="6"/>
        <v>1</v>
      </c>
      <c r="AQ67" s="24">
        <f t="shared" si="7"/>
        <v>6</v>
      </c>
      <c r="AR67" s="26"/>
      <c r="AS67" s="25" t="str">
        <f t="shared" si="8"/>
        <v>A-</v>
      </c>
      <c r="AT67" s="27"/>
      <c r="AU67" s="25" t="str">
        <f t="shared" si="9"/>
        <v>4 A-</v>
      </c>
      <c r="AV67" s="27"/>
      <c r="AW67" s="21" t="str">
        <f t="shared" si="17"/>
        <v>ผ่าน</v>
      </c>
      <c r="AX67" s="21"/>
      <c r="AY67" s="171">
        <v>5.95</v>
      </c>
      <c r="AZ67" s="171">
        <v>4.34</v>
      </c>
      <c r="BA67" s="171">
        <v>357.7</v>
      </c>
      <c r="BB67" s="171">
        <v>24.18</v>
      </c>
      <c r="BC67" s="171">
        <v>49.98</v>
      </c>
      <c r="BD67" s="171">
        <v>71.8</v>
      </c>
      <c r="BE67" s="171">
        <v>56.3</v>
      </c>
      <c r="BF67" s="18">
        <v>5.95</v>
      </c>
      <c r="BG67" s="18">
        <v>4.34</v>
      </c>
      <c r="BH67" s="18">
        <v>362.67</v>
      </c>
      <c r="BI67" s="18">
        <v>24.52</v>
      </c>
      <c r="BJ67" s="18">
        <v>50.67</v>
      </c>
      <c r="BK67" s="18">
        <v>72.790000000000006</v>
      </c>
      <c r="BL67" s="18">
        <v>57.08</v>
      </c>
      <c r="BM67" s="22">
        <f t="shared" si="10"/>
        <v>0</v>
      </c>
      <c r="BN67" s="22">
        <f t="shared" si="11"/>
        <v>0</v>
      </c>
      <c r="BO67" s="22">
        <f t="shared" si="12"/>
        <v>-4.9700000000000273</v>
      </c>
      <c r="BP67" s="22">
        <f t="shared" si="13"/>
        <v>-0.33999999999999986</v>
      </c>
      <c r="BQ67" s="22">
        <f t="shared" si="14"/>
        <v>-0.69000000000000483</v>
      </c>
      <c r="BR67" s="22">
        <f t="shared" si="15"/>
        <v>-0.99000000000000909</v>
      </c>
      <c r="BS67" s="22">
        <f t="shared" si="16"/>
        <v>-0.78000000000000114</v>
      </c>
    </row>
    <row r="68" spans="1:71" s="22" customFormat="1" hidden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0.98668278773833462</v>
      </c>
      <c r="J68" s="19">
        <v>0.81986788286061174</v>
      </c>
      <c r="K68" s="19">
        <v>0.65299280925196723</v>
      </c>
      <c r="L68" s="19">
        <v>-408612.64999999851</v>
      </c>
      <c r="M68" s="19">
        <v>2176698.8599999994</v>
      </c>
      <c r="N68" s="95">
        <v>4</v>
      </c>
      <c r="O68" s="18">
        <v>8829095.7900000066</v>
      </c>
      <c r="P68" s="19">
        <v>-10647237.949999999</v>
      </c>
      <c r="Q68" s="28">
        <v>6</v>
      </c>
      <c r="R68" s="10">
        <f>VLOOKUP($H68,'ค่ากลางกลุ่ม '!$C$2:$Y$22,16,0)</f>
        <v>5.8842857142857161</v>
      </c>
      <c r="S68" s="13"/>
      <c r="T68" s="10">
        <f>VLOOKUP($H68,'ค่ากลางกลุ่ม '!$C$2:$Y$22,17,0)</f>
        <v>3.7780252100840372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7.36</v>
      </c>
      <c r="AB68" s="7">
        <v>1.86</v>
      </c>
      <c r="AC68" s="9">
        <v>375.71</v>
      </c>
      <c r="AD68" s="9">
        <v>40.17</v>
      </c>
      <c r="AE68" s="9">
        <v>58.72</v>
      </c>
      <c r="AF68" s="9">
        <v>68.8</v>
      </c>
      <c r="AG68" s="9">
        <v>80.02</v>
      </c>
      <c r="AH68" s="10" t="str">
        <f t="shared" si="2"/>
        <v>1</v>
      </c>
      <c r="AI68" s="13"/>
      <c r="AJ68" s="10" t="str">
        <f t="shared" si="3"/>
        <v>0</v>
      </c>
      <c r="AK68" s="13"/>
      <c r="AL68" s="97">
        <f t="shared" si="4"/>
        <v>0</v>
      </c>
      <c r="AM68" s="20" t="str">
        <f t="shared" si="5"/>
        <v>1</v>
      </c>
      <c r="AN68" s="20" t="str">
        <f t="shared" si="6"/>
        <v>1</v>
      </c>
      <c r="AO68" s="20" t="str">
        <f t="shared" si="6"/>
        <v>1</v>
      </c>
      <c r="AP68" s="20" t="str">
        <f t="shared" si="6"/>
        <v>0</v>
      </c>
      <c r="AQ68" s="24">
        <f t="shared" si="7"/>
        <v>4</v>
      </c>
      <c r="AR68" s="26"/>
      <c r="AS68" s="25" t="str">
        <f t="shared" si="8"/>
        <v>B-</v>
      </c>
      <c r="AT68" s="27"/>
      <c r="AU68" s="25" t="str">
        <f t="shared" si="9"/>
        <v>4 B-</v>
      </c>
      <c r="AV68" s="27"/>
      <c r="AW68" s="21" t="str">
        <f t="shared" si="17"/>
        <v>ไม่ผ่าน</v>
      </c>
      <c r="AX68" s="21"/>
      <c r="AY68" s="171">
        <v>7.36</v>
      </c>
      <c r="AZ68" s="171">
        <v>1.86</v>
      </c>
      <c r="BA68" s="171">
        <v>375.71</v>
      </c>
      <c r="BB68" s="171">
        <v>40.17</v>
      </c>
      <c r="BC68" s="171">
        <v>58.72</v>
      </c>
      <c r="BD68" s="171">
        <v>68.8</v>
      </c>
      <c r="BE68" s="171">
        <v>80.02</v>
      </c>
      <c r="BF68" s="18">
        <v>7.36</v>
      </c>
      <c r="BG68" s="18">
        <v>1.86</v>
      </c>
      <c r="BH68" s="18">
        <v>380.93</v>
      </c>
      <c r="BI68" s="18">
        <v>40.729999999999997</v>
      </c>
      <c r="BJ68" s="18">
        <v>59.54</v>
      </c>
      <c r="BK68" s="18">
        <v>69.760000000000005</v>
      </c>
      <c r="BL68" s="18">
        <v>81.13</v>
      </c>
      <c r="BM68" s="22">
        <f t="shared" si="10"/>
        <v>0</v>
      </c>
      <c r="BN68" s="22">
        <f t="shared" si="11"/>
        <v>0</v>
      </c>
      <c r="BO68" s="22">
        <f t="shared" si="12"/>
        <v>-5.2200000000000273</v>
      </c>
      <c r="BP68" s="22">
        <f t="shared" si="13"/>
        <v>-0.55999999999999517</v>
      </c>
      <c r="BQ68" s="22">
        <f t="shared" si="14"/>
        <v>-0.82000000000000028</v>
      </c>
      <c r="BR68" s="22">
        <f t="shared" si="15"/>
        <v>-0.96000000000000796</v>
      </c>
      <c r="BS68" s="22">
        <f t="shared" si="16"/>
        <v>-1.1099999999999994</v>
      </c>
    </row>
    <row r="69" spans="1:71" s="22" customFormat="1" hidden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1.0566360790112763</v>
      </c>
      <c r="J69" s="19">
        <v>0.8575325868491861</v>
      </c>
      <c r="K69" s="19">
        <v>0.70763836928836177</v>
      </c>
      <c r="L69" s="19">
        <v>2027943.5600000024</v>
      </c>
      <c r="M69" s="19">
        <v>5770495.7400000095</v>
      </c>
      <c r="N69" s="95">
        <v>3</v>
      </c>
      <c r="O69" s="18">
        <v>12458380.479999989</v>
      </c>
      <c r="P69" s="19">
        <v>-10468466.329999998</v>
      </c>
      <c r="Q69" s="28">
        <v>10</v>
      </c>
      <c r="R69" s="10">
        <f>VLOOKUP($H69,'ค่ากลางกลุ่ม '!$C$2:$Y$22,16,0)</f>
        <v>5.3367796610169487</v>
      </c>
      <c r="S69" s="13"/>
      <c r="T69" s="10">
        <f>VLOOKUP($H69,'ค่ากลางกลุ่ม '!$C$2:$Y$22,17,0)</f>
        <v>3.2408474576271189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6.21</v>
      </c>
      <c r="AB69" s="7">
        <v>4.04</v>
      </c>
      <c r="AC69" s="9">
        <v>289.95999999999998</v>
      </c>
      <c r="AD69" s="9">
        <v>13.89</v>
      </c>
      <c r="AE69" s="9">
        <v>64.08</v>
      </c>
      <c r="AF69" s="9">
        <v>75.849999999999994</v>
      </c>
      <c r="AG69" s="9">
        <v>60.18</v>
      </c>
      <c r="AH69" s="10" t="str">
        <f t="shared" si="2"/>
        <v>1</v>
      </c>
      <c r="AI69" s="13"/>
      <c r="AJ69" s="10" t="str">
        <f t="shared" si="3"/>
        <v>1</v>
      </c>
      <c r="AK69" s="13"/>
      <c r="AL69" s="97">
        <f t="shared" si="4"/>
        <v>0</v>
      </c>
      <c r="AM69" s="20" t="str">
        <f t="shared" si="5"/>
        <v>1</v>
      </c>
      <c r="AN69" s="20" t="str">
        <f t="shared" si="6"/>
        <v>0</v>
      </c>
      <c r="AO69" s="20" t="str">
        <f t="shared" si="6"/>
        <v>1</v>
      </c>
      <c r="AP69" s="20" t="str">
        <f t="shared" si="6"/>
        <v>0</v>
      </c>
      <c r="AQ69" s="24">
        <f t="shared" si="7"/>
        <v>4</v>
      </c>
      <c r="AR69" s="26"/>
      <c r="AS69" s="25" t="str">
        <f t="shared" si="8"/>
        <v>B-</v>
      </c>
      <c r="AT69" s="27"/>
      <c r="AU69" s="25" t="str">
        <f t="shared" si="9"/>
        <v>3 B-</v>
      </c>
      <c r="AV69" s="27"/>
      <c r="AW69" s="21" t="str">
        <f t="shared" ref="AW69:AW92" si="18">IF(AQ69&gt;=5,"ผ่าน","ไม่ผ่าน")</f>
        <v>ไม่ผ่าน</v>
      </c>
      <c r="AX69" s="21"/>
      <c r="AY69" s="171">
        <v>6.21</v>
      </c>
      <c r="AZ69" s="171">
        <v>4.04</v>
      </c>
      <c r="BA69" s="171">
        <v>289.95999999999998</v>
      </c>
      <c r="BB69" s="171">
        <v>13.89</v>
      </c>
      <c r="BC69" s="171">
        <v>64.08</v>
      </c>
      <c r="BD69" s="171">
        <v>75.849999999999994</v>
      </c>
      <c r="BE69" s="171">
        <v>60.18</v>
      </c>
      <c r="BF69" s="18">
        <v>6.21</v>
      </c>
      <c r="BG69" s="18">
        <v>4.04</v>
      </c>
      <c r="BH69" s="18">
        <v>293.99</v>
      </c>
      <c r="BI69" s="18">
        <v>14.08</v>
      </c>
      <c r="BJ69" s="18">
        <v>64.97</v>
      </c>
      <c r="BK69" s="18">
        <v>76.900000000000006</v>
      </c>
      <c r="BL69" s="18">
        <v>61.01</v>
      </c>
      <c r="BM69" s="22">
        <f t="shared" si="10"/>
        <v>0</v>
      </c>
      <c r="BN69" s="22">
        <f t="shared" si="11"/>
        <v>0</v>
      </c>
      <c r="BO69" s="22">
        <f t="shared" si="12"/>
        <v>-4.0300000000000296</v>
      </c>
      <c r="BP69" s="22">
        <f t="shared" si="13"/>
        <v>-0.1899999999999995</v>
      </c>
      <c r="BQ69" s="22">
        <f t="shared" si="14"/>
        <v>-0.89000000000000057</v>
      </c>
      <c r="BR69" s="22">
        <f t="shared" si="15"/>
        <v>-1.0500000000000114</v>
      </c>
      <c r="BS69" s="22">
        <f t="shared" si="16"/>
        <v>-0.82999999999999829</v>
      </c>
    </row>
    <row r="70" spans="1:71" s="22" customFormat="1" hidden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1.1732172149164579</v>
      </c>
      <c r="J70" s="19">
        <v>0.81198493279584349</v>
      </c>
      <c r="K70" s="19">
        <v>0.57075115767593521</v>
      </c>
      <c r="L70" s="19">
        <v>4398953.6100000031</v>
      </c>
      <c r="M70" s="19">
        <v>1691777.7100000083</v>
      </c>
      <c r="N70" s="95">
        <v>3</v>
      </c>
      <c r="O70" s="18">
        <v>6771045.6700000018</v>
      </c>
      <c r="P70" s="19">
        <v>-10901028.199999999</v>
      </c>
      <c r="Q70" s="28">
        <v>6</v>
      </c>
      <c r="R70" s="10">
        <f>VLOOKUP($H70,'ค่ากลางกลุ่ม '!$C$2:$Y$22,16,0)</f>
        <v>5.8842857142857161</v>
      </c>
      <c r="S70" s="13"/>
      <c r="T70" s="10">
        <f>VLOOKUP($H70,'ค่ากลางกลุ่ม '!$C$2:$Y$22,17,0)</f>
        <v>3.7780252100840372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5.07</v>
      </c>
      <c r="AB70" s="7">
        <v>1.46</v>
      </c>
      <c r="AC70" s="9">
        <v>244.59</v>
      </c>
      <c r="AD70" s="9">
        <v>27.92</v>
      </c>
      <c r="AE70" s="9">
        <v>98.64</v>
      </c>
      <c r="AF70" s="9">
        <v>76.34</v>
      </c>
      <c r="AG70" s="9">
        <v>114.06</v>
      </c>
      <c r="AH70" s="10" t="str">
        <f t="shared" ref="AH70:AH92" si="19">IF(R70&lt;=$AA70,"1","0")</f>
        <v>0</v>
      </c>
      <c r="AI70" s="13"/>
      <c r="AJ70" s="10" t="str">
        <f t="shared" ref="AJ70:AJ92" si="20">IF(T70&lt;=$AB70,"1","0")</f>
        <v>0</v>
      </c>
      <c r="AK70" s="13"/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2</v>
      </c>
      <c r="AR70" s="26"/>
      <c r="AS70" s="25" t="str">
        <f t="shared" ref="AS70:AS92" si="25">IF(AQ70=7,"A",IF(AQ70=6,"A-",IF(AQ70=5,"B",IF(AQ70=4,"B-",IF(AQ70=3,"C",IF(AQ70=2,"C-",IF(AQ70=1,"D",IF(AQ70=0,"F"))))))))</f>
        <v>C-</v>
      </c>
      <c r="AT70" s="27"/>
      <c r="AU70" s="25" t="str">
        <f t="shared" ref="AU70:AU92" si="26">$N70&amp;" "&amp;AS70</f>
        <v>3 C-</v>
      </c>
      <c r="AV70" s="27"/>
      <c r="AW70" s="21" t="str">
        <f t="shared" si="18"/>
        <v>ไม่ผ่าน</v>
      </c>
      <c r="AX70" s="21"/>
      <c r="AY70" s="171">
        <v>5.07</v>
      </c>
      <c r="AZ70" s="171">
        <v>1.46</v>
      </c>
      <c r="BA70" s="171">
        <v>244.59</v>
      </c>
      <c r="BB70" s="171">
        <v>27.92</v>
      </c>
      <c r="BC70" s="171">
        <v>98.64</v>
      </c>
      <c r="BD70" s="171">
        <v>76.34</v>
      </c>
      <c r="BE70" s="171">
        <v>114.06</v>
      </c>
      <c r="BF70" s="18">
        <v>5.07</v>
      </c>
      <c r="BG70" s="18">
        <v>1.46</v>
      </c>
      <c r="BH70" s="18">
        <v>247.98</v>
      </c>
      <c r="BI70" s="18">
        <v>28.31</v>
      </c>
      <c r="BJ70" s="18">
        <v>100.01</v>
      </c>
      <c r="BK70" s="18">
        <v>77.400000000000006</v>
      </c>
      <c r="BL70" s="18">
        <v>115.65</v>
      </c>
      <c r="BM70" s="22">
        <f t="shared" ref="BM70:BM92" si="27">AY70-BF70</f>
        <v>0</v>
      </c>
      <c r="BN70" s="22">
        <f t="shared" ref="BN70:BN92" si="28">AZ70-BG70</f>
        <v>0</v>
      </c>
      <c r="BO70" s="22">
        <f t="shared" ref="BO70:BO92" si="29">BA70-BH70</f>
        <v>-3.3899999999999864</v>
      </c>
      <c r="BP70" s="22">
        <f t="shared" ref="BP70:BP92" si="30">BB70-BI70</f>
        <v>-0.38999999999999702</v>
      </c>
      <c r="BQ70" s="22">
        <f t="shared" ref="BQ70:BQ92" si="31">BC70-BJ70</f>
        <v>-1.3700000000000045</v>
      </c>
      <c r="BR70" s="22">
        <f t="shared" ref="BR70:BR92" si="32">BD70-BK70</f>
        <v>-1.0600000000000023</v>
      </c>
      <c r="BS70" s="22">
        <f t="shared" ref="BS70:BS92" si="33">BE70-BL70</f>
        <v>-1.5900000000000034</v>
      </c>
    </row>
    <row r="71" spans="1:71" s="22" customFormat="1" hidden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1.0360601942096956</v>
      </c>
      <c r="J71" s="19">
        <v>0.80489891268623037</v>
      </c>
      <c r="K71" s="19">
        <v>0.63009359479089899</v>
      </c>
      <c r="L71" s="19">
        <v>1054152.8500000015</v>
      </c>
      <c r="M71" s="19">
        <v>6961055.799999997</v>
      </c>
      <c r="N71" s="95">
        <v>3</v>
      </c>
      <c r="O71" s="18">
        <v>15656711.329999983</v>
      </c>
      <c r="P71" s="19">
        <v>-10813527.210000001</v>
      </c>
      <c r="Q71" s="28">
        <v>5</v>
      </c>
      <c r="R71" s="10">
        <f>VLOOKUP($H71,'ค่ากลางกลุ่ม '!$C$2:$Y$22,16,0)</f>
        <v>6.7215199999999999</v>
      </c>
      <c r="S71" s="13"/>
      <c r="T71" s="10">
        <f>VLOOKUP($H71,'ค่ากลางกลุ่ม '!$C$2:$Y$22,17,0)</f>
        <v>4.1368400000000003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17.64</v>
      </c>
      <c r="AB71" s="7">
        <v>6.67</v>
      </c>
      <c r="AC71" s="9">
        <v>255.17</v>
      </c>
      <c r="AD71" s="9">
        <v>24.98</v>
      </c>
      <c r="AE71" s="9">
        <v>74.069999999999993</v>
      </c>
      <c r="AF71" s="9">
        <v>77.95</v>
      </c>
      <c r="AG71" s="9">
        <v>108.41</v>
      </c>
      <c r="AH71" s="10" t="str">
        <f t="shared" si="19"/>
        <v>1</v>
      </c>
      <c r="AI71" s="13"/>
      <c r="AJ71" s="10" t="str">
        <f t="shared" si="20"/>
        <v>1</v>
      </c>
      <c r="AK71" s="13"/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4</v>
      </c>
      <c r="AR71" s="26"/>
      <c r="AS71" s="25" t="str">
        <f t="shared" si="25"/>
        <v>B-</v>
      </c>
      <c r="AT71" s="27"/>
      <c r="AU71" s="25" t="str">
        <f t="shared" si="26"/>
        <v>3 B-</v>
      </c>
      <c r="AV71" s="27"/>
      <c r="AW71" s="21" t="str">
        <f t="shared" si="18"/>
        <v>ไม่ผ่าน</v>
      </c>
      <c r="AX71" s="21"/>
      <c r="AY71" s="171">
        <v>17.64</v>
      </c>
      <c r="AZ71" s="171">
        <v>6.67</v>
      </c>
      <c r="BA71" s="171">
        <v>255.17</v>
      </c>
      <c r="BB71" s="171">
        <v>24.98</v>
      </c>
      <c r="BC71" s="171">
        <v>74.069999999999993</v>
      </c>
      <c r="BD71" s="171">
        <v>77.95</v>
      </c>
      <c r="BE71" s="171">
        <v>108.41</v>
      </c>
      <c r="BF71" s="18">
        <v>17.64</v>
      </c>
      <c r="BG71" s="18">
        <v>6.67</v>
      </c>
      <c r="BH71" s="18">
        <v>258.70999999999998</v>
      </c>
      <c r="BI71" s="18">
        <v>25.32</v>
      </c>
      <c r="BJ71" s="18">
        <v>75.099999999999994</v>
      </c>
      <c r="BK71" s="18">
        <v>79.040000000000006</v>
      </c>
      <c r="BL71" s="18">
        <v>109.91</v>
      </c>
      <c r="BM71" s="22">
        <f t="shared" si="27"/>
        <v>0</v>
      </c>
      <c r="BN71" s="22">
        <f t="shared" si="28"/>
        <v>0</v>
      </c>
      <c r="BO71" s="22">
        <f t="shared" si="29"/>
        <v>-3.539999999999992</v>
      </c>
      <c r="BP71" s="22">
        <f t="shared" si="30"/>
        <v>-0.33999999999999986</v>
      </c>
      <c r="BQ71" s="22">
        <f t="shared" si="31"/>
        <v>-1.0300000000000011</v>
      </c>
      <c r="BR71" s="22">
        <f t="shared" si="32"/>
        <v>-1.0900000000000034</v>
      </c>
      <c r="BS71" s="22">
        <f t="shared" si="33"/>
        <v>-1.5</v>
      </c>
    </row>
    <row r="72" spans="1:71" s="22" customFormat="1" hidden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3.077338960550914</v>
      </c>
      <c r="J72" s="19">
        <v>2.6331504467260656</v>
      </c>
      <c r="K72" s="19">
        <v>1.6626765168687274</v>
      </c>
      <c r="L72" s="19">
        <v>927777239.59000003</v>
      </c>
      <c r="M72" s="19">
        <v>-19532934.210000038</v>
      </c>
      <c r="N72" s="96">
        <v>1</v>
      </c>
      <c r="O72" s="18">
        <v>-58535931.890000343</v>
      </c>
      <c r="P72" s="19">
        <v>311040045.68000001</v>
      </c>
      <c r="Q72" s="28">
        <v>20</v>
      </c>
      <c r="R72" s="10">
        <f>VLOOKUP($H72,'ค่ากลางกลุ่ม '!$C$2:$Y$22,16,0)</f>
        <v>3.81</v>
      </c>
      <c r="S72" s="13"/>
      <c r="T72" s="10">
        <f>VLOOKUP($H72,'ค่ากลางกลุ่ม '!$C$2:$Y$22,17,0)</f>
        <v>1.32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-3.29</v>
      </c>
      <c r="AB72" s="7">
        <v>-2.21</v>
      </c>
      <c r="AC72" s="9">
        <v>59.08</v>
      </c>
      <c r="AD72" s="9">
        <v>61.17</v>
      </c>
      <c r="AE72" s="9">
        <v>37.69</v>
      </c>
      <c r="AF72" s="9">
        <v>71.98</v>
      </c>
      <c r="AG72" s="9">
        <v>47.08</v>
      </c>
      <c r="AH72" s="10" t="str">
        <f t="shared" si="19"/>
        <v>0</v>
      </c>
      <c r="AI72" s="13"/>
      <c r="AJ72" s="10" t="str">
        <f t="shared" si="20"/>
        <v>0</v>
      </c>
      <c r="AK72" s="13"/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4</v>
      </c>
      <c r="AR72" s="26"/>
      <c r="AS72" s="25" t="str">
        <f t="shared" si="25"/>
        <v>B-</v>
      </c>
      <c r="AT72" s="27"/>
      <c r="AU72" s="25" t="str">
        <f t="shared" si="26"/>
        <v>1 B-</v>
      </c>
      <c r="AV72" s="27"/>
      <c r="AW72" s="21" t="str">
        <f t="shared" si="18"/>
        <v>ไม่ผ่าน</v>
      </c>
      <c r="AX72" s="21"/>
      <c r="AY72" s="171">
        <v>-3.29</v>
      </c>
      <c r="AZ72" s="171">
        <v>-2.21</v>
      </c>
      <c r="BA72" s="171">
        <v>59.08</v>
      </c>
      <c r="BB72" s="171">
        <v>61.17</v>
      </c>
      <c r="BC72" s="171">
        <v>37.69</v>
      </c>
      <c r="BD72" s="171">
        <v>71.98</v>
      </c>
      <c r="BE72" s="171">
        <v>47.08</v>
      </c>
      <c r="BF72" s="18">
        <v>-3.29</v>
      </c>
      <c r="BG72" s="18">
        <v>-2.21</v>
      </c>
      <c r="BH72" s="18">
        <v>59.9</v>
      </c>
      <c r="BI72" s="18">
        <v>62.02</v>
      </c>
      <c r="BJ72" s="18">
        <v>38.21</v>
      </c>
      <c r="BK72" s="18">
        <v>72.98</v>
      </c>
      <c r="BL72" s="18">
        <v>47.73</v>
      </c>
      <c r="BM72" s="22">
        <f t="shared" si="27"/>
        <v>0</v>
      </c>
      <c r="BN72" s="22">
        <f t="shared" si="28"/>
        <v>0</v>
      </c>
      <c r="BO72" s="22">
        <f t="shared" si="29"/>
        <v>-0.82000000000000028</v>
      </c>
      <c r="BP72" s="22">
        <f t="shared" si="30"/>
        <v>-0.85000000000000142</v>
      </c>
      <c r="BQ72" s="22">
        <f t="shared" si="31"/>
        <v>-0.52000000000000313</v>
      </c>
      <c r="BR72" s="22">
        <f t="shared" si="32"/>
        <v>-1</v>
      </c>
      <c r="BS72" s="22">
        <f t="shared" si="33"/>
        <v>-0.64999999999999858</v>
      </c>
    </row>
    <row r="73" spans="1:71" s="22" customFormat="1" hidden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1.0706818638464781</v>
      </c>
      <c r="J73" s="19">
        <v>0.9134994847916631</v>
      </c>
      <c r="K73" s="19">
        <v>0.67752233482322122</v>
      </c>
      <c r="L73" s="19">
        <v>1868616.0500000007</v>
      </c>
      <c r="M73" s="19">
        <v>1127662.7700000107</v>
      </c>
      <c r="N73" s="95">
        <v>3</v>
      </c>
      <c r="O73" s="18">
        <v>1792708.3799999952</v>
      </c>
      <c r="P73" s="19">
        <v>-8525340.2800000012</v>
      </c>
      <c r="Q73" s="28">
        <v>6</v>
      </c>
      <c r="R73" s="10">
        <f>VLOOKUP($H73,'ค่ากลางกลุ่ม '!$C$2:$Y$22,16,0)</f>
        <v>5.8842857142857161</v>
      </c>
      <c r="S73" s="13"/>
      <c r="T73" s="10">
        <f>VLOOKUP($H73,'ค่ากลางกลุ่ม '!$C$2:$Y$22,17,0)</f>
        <v>3.7780252100840372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0.69</v>
      </c>
      <c r="AB73" s="7">
        <v>0.28999999999999998</v>
      </c>
      <c r="AC73" s="9">
        <v>268.63</v>
      </c>
      <c r="AD73" s="9">
        <v>23.51</v>
      </c>
      <c r="AE73" s="9">
        <v>63.71</v>
      </c>
      <c r="AF73" s="9">
        <v>102.1</v>
      </c>
      <c r="AG73" s="9">
        <v>55.78</v>
      </c>
      <c r="AH73" s="10" t="str">
        <f t="shared" si="19"/>
        <v>0</v>
      </c>
      <c r="AI73" s="13"/>
      <c r="AJ73" s="10" t="str">
        <f t="shared" si="20"/>
        <v>0</v>
      </c>
      <c r="AK73" s="13"/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0</v>
      </c>
      <c r="AP73" s="20" t="str">
        <f t="shared" si="23"/>
        <v>1</v>
      </c>
      <c r="AQ73" s="24">
        <f t="shared" si="24"/>
        <v>2</v>
      </c>
      <c r="AR73" s="26"/>
      <c r="AS73" s="25" t="str">
        <f t="shared" si="25"/>
        <v>C-</v>
      </c>
      <c r="AT73" s="27"/>
      <c r="AU73" s="25" t="str">
        <f t="shared" si="26"/>
        <v>3 C-</v>
      </c>
      <c r="AV73" s="27"/>
      <c r="AW73" s="21" t="str">
        <f t="shared" si="18"/>
        <v>ไม่ผ่าน</v>
      </c>
      <c r="AX73" s="21"/>
      <c r="AY73" s="171">
        <v>0.69</v>
      </c>
      <c r="AZ73" s="171">
        <v>0.28999999999999998</v>
      </c>
      <c r="BA73" s="171">
        <v>268.63</v>
      </c>
      <c r="BB73" s="171">
        <v>23.51</v>
      </c>
      <c r="BC73" s="171">
        <v>63.71</v>
      </c>
      <c r="BD73" s="171">
        <v>102.1</v>
      </c>
      <c r="BE73" s="171">
        <v>55.78</v>
      </c>
      <c r="BF73" s="18">
        <v>0.69</v>
      </c>
      <c r="BG73" s="18">
        <v>0.28999999999999998</v>
      </c>
      <c r="BH73" s="18">
        <v>272.36</v>
      </c>
      <c r="BI73" s="18">
        <v>23.84</v>
      </c>
      <c r="BJ73" s="18">
        <v>64.599999999999994</v>
      </c>
      <c r="BK73" s="18">
        <v>103.52</v>
      </c>
      <c r="BL73" s="18">
        <v>56.56</v>
      </c>
      <c r="BM73" s="22">
        <f t="shared" si="27"/>
        <v>0</v>
      </c>
      <c r="BN73" s="22">
        <f t="shared" si="28"/>
        <v>0</v>
      </c>
      <c r="BO73" s="22">
        <f t="shared" si="29"/>
        <v>-3.7300000000000182</v>
      </c>
      <c r="BP73" s="22">
        <f t="shared" si="30"/>
        <v>-0.32999999999999829</v>
      </c>
      <c r="BQ73" s="22">
        <f t="shared" si="31"/>
        <v>-0.88999999999999346</v>
      </c>
      <c r="BR73" s="22">
        <f t="shared" si="32"/>
        <v>-1.4200000000000017</v>
      </c>
      <c r="BS73" s="22">
        <f t="shared" si="33"/>
        <v>-0.78000000000000114</v>
      </c>
    </row>
    <row r="74" spans="1:71" s="22" customFormat="1" hidden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1.0746552365025428</v>
      </c>
      <c r="J74" s="19">
        <v>0.83669134581878346</v>
      </c>
      <c r="K74" s="19">
        <v>0.55019177248256301</v>
      </c>
      <c r="L74" s="19">
        <v>1799732.3800000027</v>
      </c>
      <c r="M74" s="19">
        <v>1329811.6299999952</v>
      </c>
      <c r="N74" s="95">
        <v>3</v>
      </c>
      <c r="O74" s="18">
        <v>3640168.5900000036</v>
      </c>
      <c r="P74" s="19">
        <v>-10843638.969999999</v>
      </c>
      <c r="Q74" s="28">
        <v>6</v>
      </c>
      <c r="R74" s="10">
        <f>VLOOKUP($H74,'ค่ากลางกลุ่ม '!$C$2:$Y$22,16,0)</f>
        <v>5.8842857142857161</v>
      </c>
      <c r="S74" s="13"/>
      <c r="T74" s="10">
        <f>VLOOKUP($H74,'ค่ากลางกลุ่ม '!$C$2:$Y$22,17,0)</f>
        <v>3.7780252100840372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2.35</v>
      </c>
      <c r="AB74" s="7">
        <v>1.2</v>
      </c>
      <c r="AC74" s="9">
        <v>330.43</v>
      </c>
      <c r="AD74" s="9">
        <v>14.88</v>
      </c>
      <c r="AE74" s="9">
        <v>55.81</v>
      </c>
      <c r="AF74" s="9">
        <v>72.64</v>
      </c>
      <c r="AG74" s="9">
        <v>90.31</v>
      </c>
      <c r="AH74" s="10" t="str">
        <f t="shared" si="19"/>
        <v>0</v>
      </c>
      <c r="AI74" s="13"/>
      <c r="AJ74" s="10" t="str">
        <f t="shared" si="20"/>
        <v>0</v>
      </c>
      <c r="AK74" s="13"/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1</v>
      </c>
      <c r="AP74" s="20" t="str">
        <f t="shared" si="23"/>
        <v>0</v>
      </c>
      <c r="AQ74" s="24">
        <f t="shared" si="24"/>
        <v>3</v>
      </c>
      <c r="AR74" s="26"/>
      <c r="AS74" s="25" t="str">
        <f t="shared" si="25"/>
        <v>C</v>
      </c>
      <c r="AT74" s="27"/>
      <c r="AU74" s="25" t="str">
        <f t="shared" si="26"/>
        <v>3 C</v>
      </c>
      <c r="AV74" s="27"/>
      <c r="AW74" s="21" t="str">
        <f t="shared" si="18"/>
        <v>ไม่ผ่าน</v>
      </c>
      <c r="AX74" s="21"/>
      <c r="AY74" s="171">
        <v>2.35</v>
      </c>
      <c r="AZ74" s="171">
        <v>1.2</v>
      </c>
      <c r="BA74" s="171">
        <v>330.43</v>
      </c>
      <c r="BB74" s="171">
        <v>14.88</v>
      </c>
      <c r="BC74" s="171">
        <v>55.81</v>
      </c>
      <c r="BD74" s="171">
        <v>72.64</v>
      </c>
      <c r="BE74" s="171">
        <v>90.31</v>
      </c>
      <c r="BF74" s="18">
        <v>2.35</v>
      </c>
      <c r="BG74" s="18">
        <v>1.2</v>
      </c>
      <c r="BH74" s="18">
        <v>335.02</v>
      </c>
      <c r="BI74" s="18">
        <v>15.09</v>
      </c>
      <c r="BJ74" s="18">
        <v>56.59</v>
      </c>
      <c r="BK74" s="18">
        <v>73.650000000000006</v>
      </c>
      <c r="BL74" s="18">
        <v>91.56</v>
      </c>
      <c r="BM74" s="22">
        <f t="shared" si="27"/>
        <v>0</v>
      </c>
      <c r="BN74" s="22">
        <f t="shared" si="28"/>
        <v>0</v>
      </c>
      <c r="BO74" s="22">
        <f t="shared" si="29"/>
        <v>-4.589999999999975</v>
      </c>
      <c r="BP74" s="22">
        <f t="shared" si="30"/>
        <v>-0.20999999999999908</v>
      </c>
      <c r="BQ74" s="22">
        <f t="shared" si="31"/>
        <v>-0.78000000000000114</v>
      </c>
      <c r="BR74" s="22">
        <f t="shared" si="32"/>
        <v>-1.0100000000000051</v>
      </c>
      <c r="BS74" s="22">
        <f t="shared" si="33"/>
        <v>-1.25</v>
      </c>
    </row>
    <row r="75" spans="1:71" s="22" customFormat="1" hidden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0.9778026514083229</v>
      </c>
      <c r="J75" s="19">
        <v>0.79623495999751792</v>
      </c>
      <c r="K75" s="19">
        <v>0.41383142329489936</v>
      </c>
      <c r="L75" s="19">
        <v>-3052271.8900000155</v>
      </c>
      <c r="M75" s="19">
        <v>304882.37000000477</v>
      </c>
      <c r="N75" s="95">
        <v>6</v>
      </c>
      <c r="O75" s="18">
        <v>34105193.160000026</v>
      </c>
      <c r="P75" s="19">
        <v>-80601783.530000001</v>
      </c>
      <c r="Q75" s="28">
        <v>14</v>
      </c>
      <c r="R75" s="10">
        <f>VLOOKUP($H75,'ค่ากลางกลุ่ม '!$C$2:$Y$22,16,0)</f>
        <v>8.2999999999999989</v>
      </c>
      <c r="S75" s="13"/>
      <c r="T75" s="10">
        <f>VLOOKUP($H75,'ค่ากลางกลุ่ม '!$C$2:$Y$22,17,0)</f>
        <v>5.1022222222222213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6.01</v>
      </c>
      <c r="AB75" s="7">
        <v>-0.8</v>
      </c>
      <c r="AC75" s="9">
        <v>256.63</v>
      </c>
      <c r="AD75" s="9">
        <v>31.49</v>
      </c>
      <c r="AE75" s="9">
        <v>94.31</v>
      </c>
      <c r="AF75" s="9">
        <v>60.41</v>
      </c>
      <c r="AG75" s="9">
        <v>59.58</v>
      </c>
      <c r="AH75" s="10" t="str">
        <f t="shared" si="19"/>
        <v>0</v>
      </c>
      <c r="AI75" s="13"/>
      <c r="AJ75" s="10" t="str">
        <f t="shared" si="20"/>
        <v>0</v>
      </c>
      <c r="AK75" s="13"/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1</v>
      </c>
      <c r="AQ75" s="24">
        <f t="shared" si="24"/>
        <v>3</v>
      </c>
      <c r="AR75" s="26"/>
      <c r="AS75" s="25" t="str">
        <f t="shared" si="25"/>
        <v>C</v>
      </c>
      <c r="AT75" s="27"/>
      <c r="AU75" s="25" t="str">
        <f t="shared" si="26"/>
        <v>6 C</v>
      </c>
      <c r="AV75" s="27"/>
      <c r="AW75" s="21" t="str">
        <f t="shared" si="18"/>
        <v>ไม่ผ่าน</v>
      </c>
      <c r="AX75" s="21"/>
      <c r="AY75" s="171">
        <v>6.01</v>
      </c>
      <c r="AZ75" s="171">
        <v>-0.8</v>
      </c>
      <c r="BA75" s="171">
        <v>256.63</v>
      </c>
      <c r="BB75" s="171">
        <v>31.49</v>
      </c>
      <c r="BC75" s="171">
        <v>94.31</v>
      </c>
      <c r="BD75" s="171">
        <v>60.41</v>
      </c>
      <c r="BE75" s="171">
        <v>59.58</v>
      </c>
      <c r="BF75" s="18">
        <v>6.01</v>
      </c>
      <c r="BG75" s="18">
        <v>-0.8</v>
      </c>
      <c r="BH75" s="18">
        <v>260.19</v>
      </c>
      <c r="BI75" s="18">
        <v>31.93</v>
      </c>
      <c r="BJ75" s="18">
        <v>95.62</v>
      </c>
      <c r="BK75" s="18">
        <v>61.25</v>
      </c>
      <c r="BL75" s="18">
        <v>60.4</v>
      </c>
      <c r="BM75" s="22">
        <f t="shared" si="27"/>
        <v>0</v>
      </c>
      <c r="BN75" s="22">
        <f t="shared" si="28"/>
        <v>0</v>
      </c>
      <c r="BO75" s="22">
        <f t="shared" si="29"/>
        <v>-3.5600000000000023</v>
      </c>
      <c r="BP75" s="22">
        <f t="shared" si="30"/>
        <v>-0.44000000000000128</v>
      </c>
      <c r="BQ75" s="22">
        <f t="shared" si="31"/>
        <v>-1.3100000000000023</v>
      </c>
      <c r="BR75" s="22">
        <f t="shared" si="32"/>
        <v>-0.84000000000000341</v>
      </c>
      <c r="BS75" s="22">
        <f t="shared" si="33"/>
        <v>-0.82000000000000028</v>
      </c>
    </row>
    <row r="76" spans="1:71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2.5019472282216557</v>
      </c>
      <c r="J76" s="19">
        <v>2.0446756394939118</v>
      </c>
      <c r="K76" s="19">
        <v>1.7480185948994622</v>
      </c>
      <c r="L76" s="19">
        <v>4802011.74</v>
      </c>
      <c r="M76" s="19">
        <v>7175343.1199999973</v>
      </c>
      <c r="N76" s="95">
        <v>0</v>
      </c>
      <c r="O76" s="18">
        <v>7510891.8000000007</v>
      </c>
      <c r="P76" s="19">
        <v>2391558.11</v>
      </c>
      <c r="Q76" s="28">
        <v>2</v>
      </c>
      <c r="R76" s="10">
        <f>VLOOKUP($H76,'ค่ากลางกลุ่ม '!$C$2:$Y$22,16,0)</f>
        <v>6.4492307692307707</v>
      </c>
      <c r="S76" s="13"/>
      <c r="T76" s="10">
        <f>VLOOKUP($H76,'ค่ากลางกลุ่ม '!$C$2:$Y$22,17,0)</f>
        <v>2.5605128205128205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24.51</v>
      </c>
      <c r="AB76" s="7">
        <v>20.420000000000002</v>
      </c>
      <c r="AC76" s="9">
        <v>935.72</v>
      </c>
      <c r="AD76" s="9">
        <v>58.38</v>
      </c>
      <c r="AE76" s="9">
        <v>53.07</v>
      </c>
      <c r="AF76" s="9">
        <v>83.54</v>
      </c>
      <c r="AG76" s="9">
        <v>102.89</v>
      </c>
      <c r="AH76" s="10" t="str">
        <f t="shared" si="19"/>
        <v>1</v>
      </c>
      <c r="AI76" s="13"/>
      <c r="AJ76" s="10" t="str">
        <f t="shared" si="20"/>
        <v>1</v>
      </c>
      <c r="AK76" s="13"/>
      <c r="AL76" s="97">
        <f t="shared" si="21"/>
        <v>0</v>
      </c>
      <c r="AM76" s="20" t="str">
        <f t="shared" si="22"/>
        <v>1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5</v>
      </c>
      <c r="AR76" s="26"/>
      <c r="AS76" s="25" t="str">
        <f t="shared" si="25"/>
        <v>B</v>
      </c>
      <c r="AT76" s="27"/>
      <c r="AU76" s="25" t="str">
        <f t="shared" si="26"/>
        <v>0 B</v>
      </c>
      <c r="AV76" s="27"/>
      <c r="AW76" s="21" t="str">
        <f t="shared" si="18"/>
        <v>ผ่าน</v>
      </c>
      <c r="AX76" s="21"/>
      <c r="AY76" s="171">
        <v>24.51</v>
      </c>
      <c r="AZ76" s="171">
        <v>20.420000000000002</v>
      </c>
      <c r="BA76" s="171">
        <v>935.72</v>
      </c>
      <c r="BB76" s="171">
        <v>58.38</v>
      </c>
      <c r="BC76" s="171">
        <v>53.07</v>
      </c>
      <c r="BD76" s="171">
        <v>83.54</v>
      </c>
      <c r="BE76" s="171">
        <v>102.89</v>
      </c>
      <c r="BF76" s="18">
        <v>24.51</v>
      </c>
      <c r="BG76" s="18">
        <v>20.420000000000002</v>
      </c>
      <c r="BH76" s="18">
        <v>948.71</v>
      </c>
      <c r="BI76" s="18">
        <v>59.19</v>
      </c>
      <c r="BJ76" s="18">
        <v>53.8</v>
      </c>
      <c r="BK76" s="18">
        <v>84.7</v>
      </c>
      <c r="BL76" s="18">
        <v>104.32</v>
      </c>
      <c r="BM76" s="22">
        <f t="shared" si="27"/>
        <v>0</v>
      </c>
      <c r="BN76" s="22">
        <f t="shared" si="28"/>
        <v>0</v>
      </c>
      <c r="BO76" s="22">
        <f t="shared" si="29"/>
        <v>-12.990000000000009</v>
      </c>
      <c r="BP76" s="22">
        <f t="shared" si="30"/>
        <v>-0.80999999999999517</v>
      </c>
      <c r="BQ76" s="22">
        <f t="shared" si="31"/>
        <v>-0.72999999999999687</v>
      </c>
      <c r="BR76" s="22">
        <f t="shared" si="32"/>
        <v>-1.1599999999999966</v>
      </c>
      <c r="BS76" s="22">
        <f t="shared" si="33"/>
        <v>-1.4299999999999926</v>
      </c>
    </row>
    <row r="77" spans="1:71" s="22" customFormat="1" hidden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1.5526985664060002</v>
      </c>
      <c r="J77" s="19">
        <v>1.3509982760418524</v>
      </c>
      <c r="K77" s="19">
        <v>0.94910094099628017</v>
      </c>
      <c r="L77" s="19">
        <v>7588395.7099999972</v>
      </c>
      <c r="M77" s="19">
        <v>-4350528.700000003</v>
      </c>
      <c r="N77" s="95">
        <v>1</v>
      </c>
      <c r="O77" s="18">
        <v>-2769885.3400000036</v>
      </c>
      <c r="P77" s="19">
        <v>-733429.75000000186</v>
      </c>
      <c r="Q77" s="28">
        <v>6</v>
      </c>
      <c r="R77" s="10">
        <f>VLOOKUP($H77,'ค่ากลางกลุ่ม '!$C$2:$Y$22,16,0)</f>
        <v>5.8842857142857161</v>
      </c>
      <c r="S77" s="13"/>
      <c r="T77" s="10">
        <f>VLOOKUP($H77,'ค่ากลางกลุ่ม '!$C$2:$Y$22,17,0)</f>
        <v>3.7780252100840372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-3.52</v>
      </c>
      <c r="AB77" s="7">
        <v>-8.19</v>
      </c>
      <c r="AC77" s="9">
        <v>171.18</v>
      </c>
      <c r="AD77" s="9">
        <v>27.05</v>
      </c>
      <c r="AE77" s="9">
        <v>65.27</v>
      </c>
      <c r="AF77" s="9">
        <v>75.56</v>
      </c>
      <c r="AG77" s="9">
        <v>55.65</v>
      </c>
      <c r="AH77" s="10" t="str">
        <f t="shared" si="19"/>
        <v>0</v>
      </c>
      <c r="AI77" s="13"/>
      <c r="AJ77" s="10" t="str">
        <f t="shared" si="20"/>
        <v>0</v>
      </c>
      <c r="AK77" s="13"/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3</v>
      </c>
      <c r="AR77" s="26"/>
      <c r="AS77" s="25" t="str">
        <f t="shared" si="25"/>
        <v>C</v>
      </c>
      <c r="AT77" s="27"/>
      <c r="AU77" s="25" t="str">
        <f t="shared" si="26"/>
        <v>1 C</v>
      </c>
      <c r="AV77" s="27"/>
      <c r="AW77" s="21" t="str">
        <f t="shared" si="18"/>
        <v>ไม่ผ่าน</v>
      </c>
      <c r="AX77" s="21"/>
      <c r="AY77" s="171">
        <v>-3.52</v>
      </c>
      <c r="AZ77" s="171">
        <v>-8.19</v>
      </c>
      <c r="BA77" s="171">
        <v>171.18</v>
      </c>
      <c r="BB77" s="171">
        <v>27.05</v>
      </c>
      <c r="BC77" s="171">
        <v>65.27</v>
      </c>
      <c r="BD77" s="171">
        <v>75.56</v>
      </c>
      <c r="BE77" s="171">
        <v>55.65</v>
      </c>
      <c r="BF77" s="18">
        <v>-3.52</v>
      </c>
      <c r="BG77" s="18">
        <v>-8.19</v>
      </c>
      <c r="BH77" s="18">
        <v>173.56</v>
      </c>
      <c r="BI77" s="18">
        <v>27.42</v>
      </c>
      <c r="BJ77" s="18">
        <v>66.17</v>
      </c>
      <c r="BK77" s="18">
        <v>76.61</v>
      </c>
      <c r="BL77" s="18">
        <v>56.42</v>
      </c>
      <c r="BM77" s="22">
        <f t="shared" si="27"/>
        <v>0</v>
      </c>
      <c r="BN77" s="22">
        <f t="shared" si="28"/>
        <v>0</v>
      </c>
      <c r="BO77" s="22">
        <f t="shared" si="29"/>
        <v>-2.3799999999999955</v>
      </c>
      <c r="BP77" s="22">
        <f t="shared" si="30"/>
        <v>-0.37000000000000099</v>
      </c>
      <c r="BQ77" s="22">
        <f t="shared" si="31"/>
        <v>-0.90000000000000568</v>
      </c>
      <c r="BR77" s="22">
        <f t="shared" si="32"/>
        <v>-1.0499999999999972</v>
      </c>
      <c r="BS77" s="22">
        <f t="shared" si="33"/>
        <v>-0.77000000000000313</v>
      </c>
    </row>
    <row r="78" spans="1:71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0.82512490020376805</v>
      </c>
      <c r="J78" s="19">
        <v>0.70507588678040711</v>
      </c>
      <c r="K78" s="19">
        <v>0.49514762291209025</v>
      </c>
      <c r="L78" s="19">
        <v>-12295480.409999996</v>
      </c>
      <c r="M78" s="19">
        <v>22011891.469999969</v>
      </c>
      <c r="N78" s="95">
        <v>6</v>
      </c>
      <c r="O78" s="18">
        <v>3839123.5900000334</v>
      </c>
      <c r="P78" s="19">
        <v>-35756205.689999998</v>
      </c>
      <c r="Q78" s="28">
        <v>12</v>
      </c>
      <c r="R78" s="10">
        <f>VLOOKUP($H78,'ค่ากลางกลุ่ม '!$C$2:$Y$22,16,0)</f>
        <v>5.8426666666666645</v>
      </c>
      <c r="S78" s="13"/>
      <c r="T78" s="10">
        <f>VLOOKUP($H78,'ค่ากลางกลุ่ม '!$C$2:$Y$22,17,0)</f>
        <v>2.9160000000000008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0.59</v>
      </c>
      <c r="AB78" s="7">
        <v>7.81</v>
      </c>
      <c r="AC78" s="9">
        <v>249.7</v>
      </c>
      <c r="AD78" s="9">
        <v>25.2</v>
      </c>
      <c r="AE78" s="9">
        <v>52.61</v>
      </c>
      <c r="AF78" s="9">
        <v>75.48</v>
      </c>
      <c r="AG78" s="9">
        <v>46.82</v>
      </c>
      <c r="AH78" s="10" t="str">
        <f t="shared" si="19"/>
        <v>0</v>
      </c>
      <c r="AI78" s="13"/>
      <c r="AJ78" s="10" t="str">
        <f t="shared" si="20"/>
        <v>1</v>
      </c>
      <c r="AK78" s="13"/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5</v>
      </c>
      <c r="AR78" s="26"/>
      <c r="AS78" s="25" t="str">
        <f t="shared" si="25"/>
        <v>B</v>
      </c>
      <c r="AT78" s="27"/>
      <c r="AU78" s="25" t="str">
        <f t="shared" si="26"/>
        <v>6 B</v>
      </c>
      <c r="AV78" s="27"/>
      <c r="AW78" s="21" t="str">
        <f t="shared" si="18"/>
        <v>ผ่าน</v>
      </c>
      <c r="AX78" s="21"/>
      <c r="AY78" s="171">
        <v>0.59</v>
      </c>
      <c r="AZ78" s="171">
        <v>7.81</v>
      </c>
      <c r="BA78" s="171">
        <v>249.7</v>
      </c>
      <c r="BB78" s="171">
        <v>25.2</v>
      </c>
      <c r="BC78" s="171">
        <v>52.61</v>
      </c>
      <c r="BD78" s="171">
        <v>75.48</v>
      </c>
      <c r="BE78" s="171">
        <v>46.82</v>
      </c>
      <c r="BF78" s="18">
        <v>0.59</v>
      </c>
      <c r="BG78" s="18">
        <v>7.81</v>
      </c>
      <c r="BH78" s="18">
        <v>253.17</v>
      </c>
      <c r="BI78" s="18">
        <v>25.55</v>
      </c>
      <c r="BJ78" s="18">
        <v>53.34</v>
      </c>
      <c r="BK78" s="18">
        <v>76.52</v>
      </c>
      <c r="BL78" s="18">
        <v>47.47</v>
      </c>
      <c r="BM78" s="22">
        <f t="shared" si="27"/>
        <v>0</v>
      </c>
      <c r="BN78" s="22">
        <f t="shared" si="28"/>
        <v>0</v>
      </c>
      <c r="BO78" s="22">
        <f t="shared" si="29"/>
        <v>-3.4699999999999989</v>
      </c>
      <c r="BP78" s="22">
        <f t="shared" si="30"/>
        <v>-0.35000000000000142</v>
      </c>
      <c r="BQ78" s="22">
        <f t="shared" si="31"/>
        <v>-0.73000000000000398</v>
      </c>
      <c r="BR78" s="22">
        <f t="shared" si="32"/>
        <v>-1.039999999999992</v>
      </c>
      <c r="BS78" s="22">
        <f t="shared" si="33"/>
        <v>-0.64999999999999858</v>
      </c>
    </row>
    <row r="79" spans="1:71" s="22" customFormat="1" hidden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1.6022517915117045</v>
      </c>
      <c r="J79" s="19">
        <v>1.2326420967112981</v>
      </c>
      <c r="K79" s="19">
        <v>0.83463529477575771</v>
      </c>
      <c r="L79" s="19">
        <v>5960999.870000001</v>
      </c>
      <c r="M79" s="19">
        <v>1979809.3799999952</v>
      </c>
      <c r="N79" s="95">
        <v>0</v>
      </c>
      <c r="O79" s="18">
        <v>5718043.9600000083</v>
      </c>
      <c r="P79" s="19">
        <v>-1636755.5899999999</v>
      </c>
      <c r="Q79" s="28">
        <v>5</v>
      </c>
      <c r="R79" s="10">
        <f>VLOOKUP($H79,'ค่ากลางกลุ่ม '!$C$2:$Y$22,16,0)</f>
        <v>6.7215199999999999</v>
      </c>
      <c r="S79" s="13"/>
      <c r="T79" s="10">
        <f>VLOOKUP($H79,'ค่ากลางกลุ่ม '!$C$2:$Y$22,17,0)</f>
        <v>4.1368400000000003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6.87</v>
      </c>
      <c r="AB79" s="7">
        <v>3.76</v>
      </c>
      <c r="AC79" s="9">
        <v>148.24</v>
      </c>
      <c r="AD79" s="9">
        <v>10.85</v>
      </c>
      <c r="AE79" s="9">
        <v>64.95</v>
      </c>
      <c r="AF79" s="9">
        <v>55.34</v>
      </c>
      <c r="AG79" s="9">
        <v>66.81</v>
      </c>
      <c r="AH79" s="10" t="str">
        <f t="shared" si="19"/>
        <v>1</v>
      </c>
      <c r="AI79" s="13"/>
      <c r="AJ79" s="10" t="str">
        <f t="shared" si="20"/>
        <v>0</v>
      </c>
      <c r="AK79" s="13"/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3</v>
      </c>
      <c r="AR79" s="26"/>
      <c r="AS79" s="25" t="str">
        <f t="shared" si="25"/>
        <v>C</v>
      </c>
      <c r="AT79" s="27"/>
      <c r="AU79" s="25" t="str">
        <f t="shared" si="26"/>
        <v>0 C</v>
      </c>
      <c r="AV79" s="27"/>
      <c r="AW79" s="21" t="str">
        <f t="shared" si="18"/>
        <v>ไม่ผ่าน</v>
      </c>
      <c r="AX79" s="21"/>
      <c r="AY79" s="171">
        <v>6.87</v>
      </c>
      <c r="AZ79" s="171">
        <v>3.76</v>
      </c>
      <c r="BA79" s="171">
        <v>148.24</v>
      </c>
      <c r="BB79" s="171">
        <v>10.85</v>
      </c>
      <c r="BC79" s="171">
        <v>64.95</v>
      </c>
      <c r="BD79" s="171">
        <v>55.34</v>
      </c>
      <c r="BE79" s="171">
        <v>66.81</v>
      </c>
      <c r="BF79" s="18">
        <v>6.87</v>
      </c>
      <c r="BG79" s="18">
        <v>3.76</v>
      </c>
      <c r="BH79" s="18">
        <v>150.30000000000001</v>
      </c>
      <c r="BI79" s="18">
        <v>11</v>
      </c>
      <c r="BJ79" s="18">
        <v>65.86</v>
      </c>
      <c r="BK79" s="18">
        <v>56.11</v>
      </c>
      <c r="BL79" s="18">
        <v>67.739999999999995</v>
      </c>
      <c r="BM79" s="22">
        <f t="shared" si="27"/>
        <v>0</v>
      </c>
      <c r="BN79" s="22">
        <f t="shared" si="28"/>
        <v>0</v>
      </c>
      <c r="BO79" s="22">
        <f t="shared" si="29"/>
        <v>-2.0600000000000023</v>
      </c>
      <c r="BP79" s="22">
        <f t="shared" si="30"/>
        <v>-0.15000000000000036</v>
      </c>
      <c r="BQ79" s="22">
        <f t="shared" si="31"/>
        <v>-0.90999999999999659</v>
      </c>
      <c r="BR79" s="22">
        <f t="shared" si="32"/>
        <v>-0.76999999999999602</v>
      </c>
      <c r="BS79" s="22">
        <f t="shared" si="33"/>
        <v>-0.92999999999999261</v>
      </c>
    </row>
    <row r="80" spans="1:71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1.0459081705061528</v>
      </c>
      <c r="J80" s="19">
        <v>0.79725871474443721</v>
      </c>
      <c r="K80" s="19">
        <v>0.60103815280110484</v>
      </c>
      <c r="L80" s="19">
        <v>634827.25000000186</v>
      </c>
      <c r="M80" s="19">
        <v>1860966.9299999923</v>
      </c>
      <c r="N80" s="95">
        <v>3</v>
      </c>
      <c r="O80" s="18">
        <v>5798624.3999999911</v>
      </c>
      <c r="P80" s="19">
        <v>-5516923.2299999995</v>
      </c>
      <c r="Q80" s="28">
        <v>6</v>
      </c>
      <c r="R80" s="10">
        <f>VLOOKUP($H80,'ค่ากลางกลุ่ม '!$C$2:$Y$22,16,0)</f>
        <v>5.8842857142857161</v>
      </c>
      <c r="S80" s="13"/>
      <c r="T80" s="10">
        <f>VLOOKUP($H80,'ค่ากลางกลุ่ม '!$C$2:$Y$22,17,0)</f>
        <v>3.7780252100840372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6.62</v>
      </c>
      <c r="AB80" s="7">
        <v>2.84</v>
      </c>
      <c r="AC80" s="9">
        <v>265.54000000000002</v>
      </c>
      <c r="AD80" s="9">
        <v>21.44</v>
      </c>
      <c r="AE80" s="9">
        <v>52.04</v>
      </c>
      <c r="AF80" s="9">
        <v>69.680000000000007</v>
      </c>
      <c r="AG80" s="9">
        <v>56.02</v>
      </c>
      <c r="AH80" s="10" t="str">
        <f t="shared" si="19"/>
        <v>1</v>
      </c>
      <c r="AI80" s="13"/>
      <c r="AJ80" s="10" t="str">
        <f t="shared" si="20"/>
        <v>0</v>
      </c>
      <c r="AK80" s="13"/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1</v>
      </c>
      <c r="AP80" s="20" t="str">
        <f t="shared" si="23"/>
        <v>1</v>
      </c>
      <c r="AQ80" s="24">
        <f t="shared" si="24"/>
        <v>5</v>
      </c>
      <c r="AR80" s="26"/>
      <c r="AS80" s="25" t="str">
        <f t="shared" si="25"/>
        <v>B</v>
      </c>
      <c r="AT80" s="27"/>
      <c r="AU80" s="25" t="str">
        <f t="shared" si="26"/>
        <v>3 B</v>
      </c>
      <c r="AV80" s="27"/>
      <c r="AW80" s="21" t="str">
        <f t="shared" si="18"/>
        <v>ผ่าน</v>
      </c>
      <c r="AX80" s="21"/>
      <c r="AY80" s="171">
        <v>6.62</v>
      </c>
      <c r="AZ80" s="171">
        <v>2.84</v>
      </c>
      <c r="BA80" s="171">
        <v>265.54000000000002</v>
      </c>
      <c r="BB80" s="171">
        <v>21.44</v>
      </c>
      <c r="BC80" s="171">
        <v>52.04</v>
      </c>
      <c r="BD80" s="171">
        <v>69.680000000000007</v>
      </c>
      <c r="BE80" s="171">
        <v>56.02</v>
      </c>
      <c r="BF80" s="18">
        <v>6.62</v>
      </c>
      <c r="BG80" s="18">
        <v>2.84</v>
      </c>
      <c r="BH80" s="18">
        <v>269.23</v>
      </c>
      <c r="BI80" s="18">
        <v>21.73</v>
      </c>
      <c r="BJ80" s="18">
        <v>52.77</v>
      </c>
      <c r="BK80" s="18">
        <v>70.650000000000006</v>
      </c>
      <c r="BL80" s="18">
        <v>56.8</v>
      </c>
      <c r="BM80" s="22">
        <f t="shared" si="27"/>
        <v>0</v>
      </c>
      <c r="BN80" s="22">
        <f t="shared" si="28"/>
        <v>0</v>
      </c>
      <c r="BO80" s="22">
        <f t="shared" si="29"/>
        <v>-3.6899999999999977</v>
      </c>
      <c r="BP80" s="22">
        <f t="shared" si="30"/>
        <v>-0.28999999999999915</v>
      </c>
      <c r="BQ80" s="22">
        <f t="shared" si="31"/>
        <v>-0.73000000000000398</v>
      </c>
      <c r="BR80" s="22">
        <f t="shared" si="32"/>
        <v>-0.96999999999999886</v>
      </c>
      <c r="BS80" s="22">
        <f t="shared" si="33"/>
        <v>-0.77999999999999403</v>
      </c>
    </row>
    <row r="81" spans="1:71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2.1984789046161017</v>
      </c>
      <c r="J81" s="19">
        <v>1.9277125735784839</v>
      </c>
      <c r="K81" s="19">
        <v>1.678211681810607</v>
      </c>
      <c r="L81" s="19">
        <v>15695384.41</v>
      </c>
      <c r="M81" s="19">
        <v>5163844.1700000018</v>
      </c>
      <c r="N81" s="95">
        <v>0</v>
      </c>
      <c r="O81" s="18">
        <v>3700501.25</v>
      </c>
      <c r="P81" s="19">
        <v>8881919.4199999981</v>
      </c>
      <c r="Q81" s="28">
        <v>6</v>
      </c>
      <c r="R81" s="10">
        <f>VLOOKUP($H81,'ค่ากลางกลุ่ม '!$C$2:$Y$22,16,0)</f>
        <v>5.8842857142857161</v>
      </c>
      <c r="S81" s="13"/>
      <c r="T81" s="10">
        <f>VLOOKUP($H81,'ค่ากลางกลุ่ม '!$C$2:$Y$22,17,0)</f>
        <v>3.7780252100840372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3.26</v>
      </c>
      <c r="AB81" s="7">
        <v>8.82</v>
      </c>
      <c r="AC81" s="9">
        <v>81.5</v>
      </c>
      <c r="AD81" s="9">
        <v>5.51</v>
      </c>
      <c r="AE81" s="9">
        <v>62.04</v>
      </c>
      <c r="AF81" s="9">
        <v>88.34</v>
      </c>
      <c r="AG81" s="9">
        <v>59.57</v>
      </c>
      <c r="AH81" s="10" t="str">
        <f t="shared" si="19"/>
        <v>0</v>
      </c>
      <c r="AI81" s="13"/>
      <c r="AJ81" s="10" t="str">
        <f t="shared" si="20"/>
        <v>1</v>
      </c>
      <c r="AK81" s="13"/>
      <c r="AL81" s="97">
        <f t="shared" si="21"/>
        <v>1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1</v>
      </c>
      <c r="AP81" s="20" t="str">
        <f t="shared" si="23"/>
        <v>1</v>
      </c>
      <c r="AQ81" s="24">
        <f t="shared" si="24"/>
        <v>5</v>
      </c>
      <c r="AR81" s="26"/>
      <c r="AS81" s="25" t="str">
        <f t="shared" si="25"/>
        <v>B</v>
      </c>
      <c r="AT81" s="27"/>
      <c r="AU81" s="25" t="str">
        <f t="shared" si="26"/>
        <v>0 B</v>
      </c>
      <c r="AV81" s="27"/>
      <c r="AW81" s="21" t="str">
        <f t="shared" si="18"/>
        <v>ผ่าน</v>
      </c>
      <c r="AX81" s="21"/>
      <c r="AY81" s="171">
        <v>3.26</v>
      </c>
      <c r="AZ81" s="171">
        <v>8.82</v>
      </c>
      <c r="BA81" s="171">
        <v>81.5</v>
      </c>
      <c r="BB81" s="171">
        <v>5.51</v>
      </c>
      <c r="BC81" s="171">
        <v>62.04</v>
      </c>
      <c r="BD81" s="171">
        <v>88.34</v>
      </c>
      <c r="BE81" s="171">
        <v>59.57</v>
      </c>
      <c r="BF81" s="18">
        <v>3.26</v>
      </c>
      <c r="BG81" s="18">
        <v>8.82</v>
      </c>
      <c r="BH81" s="18">
        <v>82.64</v>
      </c>
      <c r="BI81" s="18">
        <v>5.59</v>
      </c>
      <c r="BJ81" s="18">
        <v>62.9</v>
      </c>
      <c r="BK81" s="18">
        <v>89.57</v>
      </c>
      <c r="BL81" s="18">
        <v>60.4</v>
      </c>
      <c r="BM81" s="22">
        <f t="shared" si="27"/>
        <v>0</v>
      </c>
      <c r="BN81" s="22">
        <f t="shared" si="28"/>
        <v>0</v>
      </c>
      <c r="BO81" s="22">
        <f t="shared" si="29"/>
        <v>-1.1400000000000006</v>
      </c>
      <c r="BP81" s="22">
        <f t="shared" si="30"/>
        <v>-8.0000000000000071E-2</v>
      </c>
      <c r="BQ81" s="22">
        <f t="shared" si="31"/>
        <v>-0.85999999999999943</v>
      </c>
      <c r="BR81" s="22">
        <f t="shared" si="32"/>
        <v>-1.2299999999999898</v>
      </c>
      <c r="BS81" s="22">
        <f t="shared" si="33"/>
        <v>-0.82999999999999829</v>
      </c>
    </row>
    <row r="82" spans="1:71" s="22" customFormat="1" hidden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1.2821539397605859</v>
      </c>
      <c r="J82" s="19">
        <v>0.9935540123180252</v>
      </c>
      <c r="K82" s="19">
        <v>0.64015606583243345</v>
      </c>
      <c r="L82" s="19">
        <v>9185554.820000004</v>
      </c>
      <c r="M82" s="19">
        <v>5855549.9700000286</v>
      </c>
      <c r="N82" s="95">
        <v>3</v>
      </c>
      <c r="O82" s="18">
        <v>7698550.7200000137</v>
      </c>
      <c r="P82" s="19">
        <v>-11714761.759999998</v>
      </c>
      <c r="Q82" s="28">
        <v>6</v>
      </c>
      <c r="R82" s="10">
        <f>VLOOKUP($H82,'ค่ากลางกลุ่ม '!$C$2:$Y$22,16,0)</f>
        <v>5.8842857142857161</v>
      </c>
      <c r="S82" s="13"/>
      <c r="T82" s="10">
        <f>VLOOKUP($H82,'ค่ากลางกลุ่ม '!$C$2:$Y$22,17,0)</f>
        <v>3.7780252100840372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5.44</v>
      </c>
      <c r="AB82" s="7">
        <v>5.75</v>
      </c>
      <c r="AC82" s="9">
        <v>372.63</v>
      </c>
      <c r="AD82" s="9">
        <v>43.07</v>
      </c>
      <c r="AE82" s="9">
        <v>86.63</v>
      </c>
      <c r="AF82" s="9">
        <v>119.7</v>
      </c>
      <c r="AG82" s="9">
        <v>81.99</v>
      </c>
      <c r="AH82" s="10" t="str">
        <f t="shared" si="19"/>
        <v>0</v>
      </c>
      <c r="AI82" s="13"/>
      <c r="AJ82" s="10" t="str">
        <f t="shared" si="20"/>
        <v>1</v>
      </c>
      <c r="AK82" s="13"/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/>
      <c r="AS82" s="25" t="str">
        <f t="shared" si="25"/>
        <v>C-</v>
      </c>
      <c r="AT82" s="27"/>
      <c r="AU82" s="25" t="str">
        <f t="shared" si="26"/>
        <v>3 C-</v>
      </c>
      <c r="AV82" s="27"/>
      <c r="AW82" s="21" t="str">
        <f t="shared" si="18"/>
        <v>ไม่ผ่าน</v>
      </c>
      <c r="AX82" s="21"/>
      <c r="AY82" s="171">
        <v>5.44</v>
      </c>
      <c r="AZ82" s="171">
        <v>5.75</v>
      </c>
      <c r="BA82" s="171">
        <v>372.63</v>
      </c>
      <c r="BB82" s="171">
        <v>43.07</v>
      </c>
      <c r="BC82" s="171">
        <v>86.63</v>
      </c>
      <c r="BD82" s="171">
        <v>119.7</v>
      </c>
      <c r="BE82" s="171">
        <v>81.99</v>
      </c>
      <c r="BF82" s="18">
        <v>5.44</v>
      </c>
      <c r="BG82" s="18">
        <v>5.75</v>
      </c>
      <c r="BH82" s="18">
        <v>377.8</v>
      </c>
      <c r="BI82" s="18">
        <v>43.67</v>
      </c>
      <c r="BJ82" s="18">
        <v>87.83</v>
      </c>
      <c r="BK82" s="18">
        <v>121.36</v>
      </c>
      <c r="BL82" s="18">
        <v>83.13</v>
      </c>
      <c r="BM82" s="22">
        <f t="shared" si="27"/>
        <v>0</v>
      </c>
      <c r="BN82" s="22">
        <f t="shared" si="28"/>
        <v>0</v>
      </c>
      <c r="BO82" s="22">
        <f t="shared" si="29"/>
        <v>-5.1700000000000159</v>
      </c>
      <c r="BP82" s="22">
        <f t="shared" si="30"/>
        <v>-0.60000000000000142</v>
      </c>
      <c r="BQ82" s="22">
        <f t="shared" si="31"/>
        <v>-1.2000000000000028</v>
      </c>
      <c r="BR82" s="22">
        <f t="shared" si="32"/>
        <v>-1.6599999999999966</v>
      </c>
      <c r="BS82" s="22">
        <f t="shared" si="33"/>
        <v>-1.1400000000000006</v>
      </c>
    </row>
    <row r="83" spans="1:71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1.2552874783087913</v>
      </c>
      <c r="J83" s="19">
        <v>1.0330064981437461</v>
      </c>
      <c r="K83" s="19">
        <v>0.77696456426146687</v>
      </c>
      <c r="L83" s="19">
        <v>14240977.090000004</v>
      </c>
      <c r="M83" s="19">
        <v>20505300.020000041</v>
      </c>
      <c r="N83" s="95">
        <v>2</v>
      </c>
      <c r="O83" s="18">
        <v>-1753149.4400000274</v>
      </c>
      <c r="P83" s="19">
        <v>-12414523.57</v>
      </c>
      <c r="Q83" s="28">
        <v>13</v>
      </c>
      <c r="R83" s="10">
        <f>VLOOKUP($H83,'ค่ากลางกลุ่ม '!$C$2:$Y$22,16,0)</f>
        <v>8.0276666666666685</v>
      </c>
      <c r="S83" s="13"/>
      <c r="T83" s="10">
        <f>VLOOKUP($H83,'ค่ากลางกลุ่ม '!$C$2:$Y$22,17,0)</f>
        <v>4.8458333333333341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-1.7</v>
      </c>
      <c r="AB83" s="7">
        <v>6.68</v>
      </c>
      <c r="AC83" s="9">
        <v>147.66999999999999</v>
      </c>
      <c r="AD83" s="9">
        <v>19.72</v>
      </c>
      <c r="AE83" s="9">
        <v>48.84</v>
      </c>
      <c r="AF83" s="9">
        <v>77.81</v>
      </c>
      <c r="AG83" s="9">
        <v>62.67</v>
      </c>
      <c r="AH83" s="10" t="str">
        <f t="shared" si="19"/>
        <v>0</v>
      </c>
      <c r="AI83" s="13"/>
      <c r="AJ83" s="10" t="str">
        <f t="shared" si="20"/>
        <v>1</v>
      </c>
      <c r="AK83" s="13"/>
      <c r="AL83" s="97">
        <f t="shared" si="21"/>
        <v>1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5</v>
      </c>
      <c r="AR83" s="26"/>
      <c r="AS83" s="25" t="str">
        <f t="shared" si="25"/>
        <v>B</v>
      </c>
      <c r="AT83" s="27"/>
      <c r="AU83" s="25" t="str">
        <f t="shared" si="26"/>
        <v>2 B</v>
      </c>
      <c r="AV83" s="27"/>
      <c r="AW83" s="21" t="str">
        <f t="shared" si="18"/>
        <v>ผ่าน</v>
      </c>
      <c r="AX83" s="21"/>
      <c r="AY83" s="171">
        <v>-1.7</v>
      </c>
      <c r="AZ83" s="171">
        <v>6.68</v>
      </c>
      <c r="BA83" s="171">
        <v>147.66999999999999</v>
      </c>
      <c r="BB83" s="171">
        <v>19.72</v>
      </c>
      <c r="BC83" s="171">
        <v>48.84</v>
      </c>
      <c r="BD83" s="171">
        <v>77.81</v>
      </c>
      <c r="BE83" s="171">
        <v>62.67</v>
      </c>
      <c r="BF83" s="18">
        <v>-1.7</v>
      </c>
      <c r="BG83" s="18">
        <v>6.68</v>
      </c>
      <c r="BH83" s="18">
        <v>149.72</v>
      </c>
      <c r="BI83" s="18">
        <v>19.989999999999998</v>
      </c>
      <c r="BJ83" s="18">
        <v>49.52</v>
      </c>
      <c r="BK83" s="18">
        <v>78.89</v>
      </c>
      <c r="BL83" s="18">
        <v>63.54</v>
      </c>
      <c r="BM83" s="22">
        <f t="shared" si="27"/>
        <v>0</v>
      </c>
      <c r="BN83" s="22">
        <f t="shared" si="28"/>
        <v>0</v>
      </c>
      <c r="BO83" s="22">
        <f t="shared" si="29"/>
        <v>-2.0500000000000114</v>
      </c>
      <c r="BP83" s="22">
        <f t="shared" si="30"/>
        <v>-0.26999999999999957</v>
      </c>
      <c r="BQ83" s="22">
        <f t="shared" si="31"/>
        <v>-0.67999999999999972</v>
      </c>
      <c r="BR83" s="22">
        <f t="shared" si="32"/>
        <v>-1.0799999999999983</v>
      </c>
      <c r="BS83" s="22">
        <f t="shared" si="33"/>
        <v>-0.86999999999999744</v>
      </c>
    </row>
    <row r="84" spans="1:71" s="22" customFormat="1" hidden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2.0683905686503725</v>
      </c>
      <c r="J84" s="19">
        <v>1.8460061419982088</v>
      </c>
      <c r="K84" s="19">
        <v>1.6124783664980613</v>
      </c>
      <c r="L84" s="19">
        <v>27650829.199999999</v>
      </c>
      <c r="M84" s="19">
        <v>6579886.400000006</v>
      </c>
      <c r="N84" s="95">
        <v>0</v>
      </c>
      <c r="O84" s="18">
        <v>9147220.4099999964</v>
      </c>
      <c r="P84" s="19">
        <v>15851445.34</v>
      </c>
      <c r="Q84" s="28">
        <v>9</v>
      </c>
      <c r="R84" s="10">
        <f>VLOOKUP($H84,'ค่ากลางกลุ่ม '!$C$2:$Y$22,16,0)</f>
        <v>6.443437499999999</v>
      </c>
      <c r="S84" s="13"/>
      <c r="T84" s="10">
        <f>VLOOKUP($H84,'ค่ากลางกลุ่ม '!$C$2:$Y$22,17,0)</f>
        <v>3.5143750000000002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5.96</v>
      </c>
      <c r="AB84" s="7">
        <v>5.85</v>
      </c>
      <c r="AC84" s="9">
        <v>236.45</v>
      </c>
      <c r="AD84" s="9">
        <v>28.47</v>
      </c>
      <c r="AE84" s="9">
        <v>53.81</v>
      </c>
      <c r="AF84" s="9">
        <v>95.57</v>
      </c>
      <c r="AG84" s="9">
        <v>70.34</v>
      </c>
      <c r="AH84" s="10" t="str">
        <f t="shared" si="19"/>
        <v>0</v>
      </c>
      <c r="AI84" s="13"/>
      <c r="AJ84" s="10" t="str">
        <f t="shared" si="20"/>
        <v>1</v>
      </c>
      <c r="AK84" s="13"/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0</v>
      </c>
      <c r="AP84" s="20" t="str">
        <f t="shared" si="23"/>
        <v>0</v>
      </c>
      <c r="AQ84" s="24">
        <f t="shared" si="24"/>
        <v>3</v>
      </c>
      <c r="AR84" s="26"/>
      <c r="AS84" s="25" t="str">
        <f t="shared" si="25"/>
        <v>C</v>
      </c>
      <c r="AT84" s="27"/>
      <c r="AU84" s="25" t="str">
        <f t="shared" si="26"/>
        <v>0 C</v>
      </c>
      <c r="AV84" s="27"/>
      <c r="AW84" s="21" t="str">
        <f t="shared" si="18"/>
        <v>ไม่ผ่าน</v>
      </c>
      <c r="AX84" s="21"/>
      <c r="AY84" s="171">
        <v>5.96</v>
      </c>
      <c r="AZ84" s="171">
        <v>5.85</v>
      </c>
      <c r="BA84" s="171">
        <v>236.45</v>
      </c>
      <c r="BB84" s="171">
        <v>28.47</v>
      </c>
      <c r="BC84" s="171">
        <v>53.81</v>
      </c>
      <c r="BD84" s="171">
        <v>95.57</v>
      </c>
      <c r="BE84" s="171">
        <v>70.34</v>
      </c>
      <c r="BF84" s="18">
        <v>5.96</v>
      </c>
      <c r="BG84" s="18">
        <v>5.85</v>
      </c>
      <c r="BH84" s="18">
        <v>239.73</v>
      </c>
      <c r="BI84" s="18">
        <v>28.86</v>
      </c>
      <c r="BJ84" s="18">
        <v>54.55</v>
      </c>
      <c r="BK84" s="18">
        <v>96.9</v>
      </c>
      <c r="BL84" s="18">
        <v>71.31</v>
      </c>
      <c r="BM84" s="22">
        <f t="shared" si="27"/>
        <v>0</v>
      </c>
      <c r="BN84" s="22">
        <f t="shared" si="28"/>
        <v>0</v>
      </c>
      <c r="BO84" s="22">
        <f t="shared" si="29"/>
        <v>-3.2800000000000011</v>
      </c>
      <c r="BP84" s="22">
        <f t="shared" si="30"/>
        <v>-0.39000000000000057</v>
      </c>
      <c r="BQ84" s="22">
        <f t="shared" si="31"/>
        <v>-0.73999999999999488</v>
      </c>
      <c r="BR84" s="22">
        <f t="shared" si="32"/>
        <v>-1.3300000000000125</v>
      </c>
      <c r="BS84" s="22">
        <f t="shared" si="33"/>
        <v>-0.96999999999999886</v>
      </c>
    </row>
    <row r="85" spans="1:71" s="22" customFormat="1" hidden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2.5580648528871142</v>
      </c>
      <c r="J85" s="19">
        <v>2.2212265668250115</v>
      </c>
      <c r="K85" s="19">
        <v>1.8488229857850293</v>
      </c>
      <c r="L85" s="19">
        <v>41853206.230000004</v>
      </c>
      <c r="M85" s="19">
        <v>35228530.430000007</v>
      </c>
      <c r="N85" s="95">
        <v>0</v>
      </c>
      <c r="O85" s="18">
        <v>7822689.0799999833</v>
      </c>
      <c r="P85" s="19">
        <v>22839475.089999996</v>
      </c>
      <c r="Q85" s="28">
        <v>10</v>
      </c>
      <c r="R85" s="10">
        <f>VLOOKUP($H85,'ค่ากลางกลุ่ม '!$C$2:$Y$22,16,0)</f>
        <v>5.3367796610169487</v>
      </c>
      <c r="S85" s="13"/>
      <c r="T85" s="10">
        <f>VLOOKUP($H85,'ค่ากลางกลุ่ม '!$C$2:$Y$22,17,0)</f>
        <v>3.2408474576271189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2.84</v>
      </c>
      <c r="AB85" s="7">
        <v>14.61</v>
      </c>
      <c r="AC85" s="9">
        <v>93.93</v>
      </c>
      <c r="AD85" s="9">
        <v>17.14</v>
      </c>
      <c r="AE85" s="9">
        <v>55.94</v>
      </c>
      <c r="AF85" s="9">
        <v>76.319999999999993</v>
      </c>
      <c r="AG85" s="9">
        <v>66.709999999999994</v>
      </c>
      <c r="AH85" s="10" t="str">
        <f t="shared" si="19"/>
        <v>0</v>
      </c>
      <c r="AI85" s="13"/>
      <c r="AJ85" s="10" t="str">
        <f t="shared" si="20"/>
        <v>1</v>
      </c>
      <c r="AK85" s="13"/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4</v>
      </c>
      <c r="AR85" s="26"/>
      <c r="AS85" s="25" t="str">
        <f t="shared" si="25"/>
        <v>B-</v>
      </c>
      <c r="AT85" s="27"/>
      <c r="AU85" s="25" t="str">
        <f t="shared" si="26"/>
        <v>0 B-</v>
      </c>
      <c r="AV85" s="27"/>
      <c r="AW85" s="21" t="str">
        <f t="shared" si="18"/>
        <v>ไม่ผ่าน</v>
      </c>
      <c r="AX85" s="21"/>
      <c r="AY85" s="171">
        <v>2.84</v>
      </c>
      <c r="AZ85" s="171">
        <v>14.61</v>
      </c>
      <c r="BA85" s="171">
        <v>93.93</v>
      </c>
      <c r="BB85" s="171">
        <v>17.14</v>
      </c>
      <c r="BC85" s="171">
        <v>55.94</v>
      </c>
      <c r="BD85" s="171">
        <v>76.319999999999993</v>
      </c>
      <c r="BE85" s="171">
        <v>66.709999999999994</v>
      </c>
      <c r="BF85" s="18">
        <v>2.84</v>
      </c>
      <c r="BG85" s="18">
        <v>14.61</v>
      </c>
      <c r="BH85" s="18">
        <v>95.23</v>
      </c>
      <c r="BI85" s="18">
        <v>17.38</v>
      </c>
      <c r="BJ85" s="18">
        <v>56.71</v>
      </c>
      <c r="BK85" s="18">
        <v>77.38</v>
      </c>
      <c r="BL85" s="18">
        <v>67.64</v>
      </c>
      <c r="BM85" s="22">
        <f t="shared" si="27"/>
        <v>0</v>
      </c>
      <c r="BN85" s="22">
        <f t="shared" si="28"/>
        <v>0</v>
      </c>
      <c r="BO85" s="22">
        <f t="shared" si="29"/>
        <v>-1.2999999999999972</v>
      </c>
      <c r="BP85" s="22">
        <f t="shared" si="30"/>
        <v>-0.23999999999999844</v>
      </c>
      <c r="BQ85" s="22">
        <f t="shared" si="31"/>
        <v>-0.77000000000000313</v>
      </c>
      <c r="BR85" s="22">
        <f t="shared" si="32"/>
        <v>-1.0600000000000023</v>
      </c>
      <c r="BS85" s="22">
        <f t="shared" si="33"/>
        <v>-0.93000000000000682</v>
      </c>
    </row>
    <row r="86" spans="1:71" s="22" customFormat="1" hidden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1.4629121891843302</v>
      </c>
      <c r="J86" s="19">
        <v>1.3031277889556863</v>
      </c>
      <c r="K86" s="19">
        <v>1.1924104320104527</v>
      </c>
      <c r="L86" s="19">
        <v>7864388.3100000024</v>
      </c>
      <c r="M86" s="19">
        <v>832699.55000001192</v>
      </c>
      <c r="N86" s="95">
        <v>1</v>
      </c>
      <c r="O86" s="18">
        <v>4015854.0900000036</v>
      </c>
      <c r="P86" s="19">
        <v>3279770.6600000039</v>
      </c>
      <c r="Q86" s="28">
        <v>5</v>
      </c>
      <c r="R86" s="10">
        <f>VLOOKUP($H86,'ค่ากลางกลุ่ม '!$C$2:$Y$22,16,0)</f>
        <v>6.7215199999999999</v>
      </c>
      <c r="S86" s="13"/>
      <c r="T86" s="10">
        <f>VLOOKUP($H86,'ค่ากลางกลุ่ม '!$C$2:$Y$22,17,0)</f>
        <v>4.1368400000000003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5.57</v>
      </c>
      <c r="AB86" s="7">
        <v>1.21</v>
      </c>
      <c r="AC86" s="9">
        <v>266.83999999999997</v>
      </c>
      <c r="AD86" s="9">
        <v>7.37</v>
      </c>
      <c r="AE86" s="9">
        <v>60.3</v>
      </c>
      <c r="AF86" s="9">
        <v>73.349999999999994</v>
      </c>
      <c r="AG86" s="9">
        <v>95.22</v>
      </c>
      <c r="AH86" s="10" t="str">
        <f t="shared" si="19"/>
        <v>0</v>
      </c>
      <c r="AI86" s="13"/>
      <c r="AJ86" s="10" t="str">
        <f t="shared" si="20"/>
        <v>0</v>
      </c>
      <c r="AK86" s="13"/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2</v>
      </c>
      <c r="AR86" s="26"/>
      <c r="AS86" s="25" t="str">
        <f t="shared" si="25"/>
        <v>C-</v>
      </c>
      <c r="AT86" s="27"/>
      <c r="AU86" s="25" t="str">
        <f t="shared" si="26"/>
        <v>1 C-</v>
      </c>
      <c r="AV86" s="27"/>
      <c r="AW86" s="21" t="str">
        <f t="shared" si="18"/>
        <v>ไม่ผ่าน</v>
      </c>
      <c r="AX86" s="21"/>
      <c r="AY86" s="171">
        <v>5.57</v>
      </c>
      <c r="AZ86" s="171">
        <v>1.21</v>
      </c>
      <c r="BA86" s="171">
        <v>266.83999999999997</v>
      </c>
      <c r="BB86" s="171">
        <v>7.37</v>
      </c>
      <c r="BC86" s="171">
        <v>60.3</v>
      </c>
      <c r="BD86" s="171">
        <v>73.349999999999994</v>
      </c>
      <c r="BE86" s="171">
        <v>95.22</v>
      </c>
      <c r="BF86" s="18">
        <v>5.57</v>
      </c>
      <c r="BG86" s="18">
        <v>1.21</v>
      </c>
      <c r="BH86" s="18">
        <v>270.54000000000002</v>
      </c>
      <c r="BI86" s="18">
        <v>7.47</v>
      </c>
      <c r="BJ86" s="18">
        <v>61.14</v>
      </c>
      <c r="BK86" s="18">
        <v>74.37</v>
      </c>
      <c r="BL86" s="18">
        <v>96.54</v>
      </c>
      <c r="BM86" s="22">
        <f t="shared" si="27"/>
        <v>0</v>
      </c>
      <c r="BN86" s="22">
        <f t="shared" si="28"/>
        <v>0</v>
      </c>
      <c r="BO86" s="22">
        <f t="shared" si="29"/>
        <v>-3.7000000000000455</v>
      </c>
      <c r="BP86" s="22">
        <f t="shared" si="30"/>
        <v>-9.9999999999999645E-2</v>
      </c>
      <c r="BQ86" s="22">
        <f t="shared" si="31"/>
        <v>-0.84000000000000341</v>
      </c>
      <c r="BR86" s="22">
        <f t="shared" si="32"/>
        <v>-1.0200000000000102</v>
      </c>
      <c r="BS86" s="22">
        <f t="shared" si="33"/>
        <v>-1.3200000000000074</v>
      </c>
    </row>
    <row r="87" spans="1:71" s="22" customFormat="1" hidden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1.3906819999707727</v>
      </c>
      <c r="J87" s="19">
        <v>1.1905385964230621</v>
      </c>
      <c r="K87" s="19">
        <v>1.0670951989761881</v>
      </c>
      <c r="L87" s="19">
        <v>6888572.1699999981</v>
      </c>
      <c r="M87" s="19">
        <v>742750.04000000656</v>
      </c>
      <c r="N87" s="95">
        <v>1</v>
      </c>
      <c r="O87" s="18">
        <v>250282.86000001431</v>
      </c>
      <c r="P87" s="19">
        <v>1174609.8299999982</v>
      </c>
      <c r="Q87" s="28">
        <v>5</v>
      </c>
      <c r="R87" s="10">
        <f>VLOOKUP($H87,'ค่ากลางกลุ่ม '!$C$2:$Y$22,16,0)</f>
        <v>6.7215199999999999</v>
      </c>
      <c r="S87" s="13"/>
      <c r="T87" s="10">
        <f>VLOOKUP($H87,'ค่ากลางกลุ่ม '!$C$2:$Y$22,17,0)</f>
        <v>4.1368400000000003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-7.0000000000000007E-2</v>
      </c>
      <c r="AB87" s="7">
        <v>1.01</v>
      </c>
      <c r="AC87" s="9">
        <v>436.17</v>
      </c>
      <c r="AD87" s="9">
        <v>16.07</v>
      </c>
      <c r="AE87" s="9">
        <v>50.02</v>
      </c>
      <c r="AF87" s="9">
        <v>67.06</v>
      </c>
      <c r="AG87" s="9">
        <v>92.76</v>
      </c>
      <c r="AH87" s="10" t="str">
        <f t="shared" si="19"/>
        <v>0</v>
      </c>
      <c r="AI87" s="13"/>
      <c r="AJ87" s="10" t="str">
        <f t="shared" si="20"/>
        <v>0</v>
      </c>
      <c r="AK87" s="13"/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3</v>
      </c>
      <c r="AR87" s="26"/>
      <c r="AS87" s="25" t="str">
        <f t="shared" si="25"/>
        <v>C</v>
      </c>
      <c r="AT87" s="27"/>
      <c r="AU87" s="25" t="str">
        <f t="shared" si="26"/>
        <v>1 C</v>
      </c>
      <c r="AV87" s="27"/>
      <c r="AW87" s="21" t="str">
        <f t="shared" si="18"/>
        <v>ไม่ผ่าน</v>
      </c>
      <c r="AX87" s="21"/>
      <c r="AY87" s="171">
        <v>-7.0000000000000007E-2</v>
      </c>
      <c r="AZ87" s="171">
        <v>1.01</v>
      </c>
      <c r="BA87" s="171">
        <v>436.17</v>
      </c>
      <c r="BB87" s="171">
        <v>16.07</v>
      </c>
      <c r="BC87" s="171">
        <v>50.02</v>
      </c>
      <c r="BD87" s="171">
        <v>67.06</v>
      </c>
      <c r="BE87" s="171">
        <v>92.76</v>
      </c>
      <c r="BF87" s="18">
        <v>-7.0000000000000007E-2</v>
      </c>
      <c r="BG87" s="18">
        <v>1.01</v>
      </c>
      <c r="BH87" s="18">
        <v>442.23</v>
      </c>
      <c r="BI87" s="18">
        <v>16.29</v>
      </c>
      <c r="BJ87" s="18">
        <v>50.72</v>
      </c>
      <c r="BK87" s="18">
        <v>67.989999999999995</v>
      </c>
      <c r="BL87" s="18">
        <v>94.05</v>
      </c>
      <c r="BM87" s="22">
        <f t="shared" si="27"/>
        <v>0</v>
      </c>
      <c r="BN87" s="22">
        <f t="shared" si="28"/>
        <v>0</v>
      </c>
      <c r="BO87" s="22">
        <f t="shared" si="29"/>
        <v>-6.0600000000000023</v>
      </c>
      <c r="BP87" s="22">
        <f t="shared" si="30"/>
        <v>-0.21999999999999886</v>
      </c>
      <c r="BQ87" s="22">
        <f t="shared" si="31"/>
        <v>-0.69999999999999574</v>
      </c>
      <c r="BR87" s="22">
        <f t="shared" si="32"/>
        <v>-0.92999999999999261</v>
      </c>
      <c r="BS87" s="22">
        <f t="shared" si="33"/>
        <v>-1.289999999999992</v>
      </c>
    </row>
    <row r="88" spans="1:71" s="22" customFormat="1" hidden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1.3067543687732366</v>
      </c>
      <c r="J88" s="19">
        <v>1.1389646377764915</v>
      </c>
      <c r="K88" s="19">
        <v>0.96776535484624826</v>
      </c>
      <c r="L88" s="19">
        <v>5153129.4899999984</v>
      </c>
      <c r="M88" s="19">
        <v>3262133.5699999928</v>
      </c>
      <c r="N88" s="95">
        <v>1</v>
      </c>
      <c r="O88" s="18">
        <v>6428437.099999994</v>
      </c>
      <c r="P88" s="19">
        <v>-382675.73000000045</v>
      </c>
      <c r="Q88" s="28">
        <v>5</v>
      </c>
      <c r="R88" s="10">
        <f>VLOOKUP($H88,'ค่ากลางกลุ่ม '!$C$2:$Y$22,16,0)</f>
        <v>6.7215199999999999</v>
      </c>
      <c r="S88" s="13"/>
      <c r="T88" s="10">
        <f>VLOOKUP($H88,'ค่ากลางกลุ่ม '!$C$2:$Y$22,17,0)</f>
        <v>4.1368400000000003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9.4700000000000006</v>
      </c>
      <c r="AB88" s="7">
        <v>5.67</v>
      </c>
      <c r="AC88" s="9">
        <v>350.77</v>
      </c>
      <c r="AD88" s="9">
        <v>16.77</v>
      </c>
      <c r="AE88" s="9">
        <v>92.32</v>
      </c>
      <c r="AF88" s="9">
        <v>85.85</v>
      </c>
      <c r="AG88" s="9">
        <v>84.17</v>
      </c>
      <c r="AH88" s="10" t="str">
        <f t="shared" si="19"/>
        <v>1</v>
      </c>
      <c r="AI88" s="13"/>
      <c r="AJ88" s="10" t="str">
        <f t="shared" si="20"/>
        <v>1</v>
      </c>
      <c r="AK88" s="13"/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4</v>
      </c>
      <c r="AR88" s="26"/>
      <c r="AS88" s="25" t="str">
        <f t="shared" si="25"/>
        <v>B-</v>
      </c>
      <c r="AT88" s="27"/>
      <c r="AU88" s="25" t="str">
        <f t="shared" si="26"/>
        <v>1 B-</v>
      </c>
      <c r="AV88" s="27"/>
      <c r="AW88" s="21" t="str">
        <f t="shared" si="18"/>
        <v>ไม่ผ่าน</v>
      </c>
      <c r="AX88" s="21"/>
      <c r="AY88" s="171">
        <v>9.4700000000000006</v>
      </c>
      <c r="AZ88" s="171">
        <v>5.67</v>
      </c>
      <c r="BA88" s="171">
        <v>350.77</v>
      </c>
      <c r="BB88" s="171">
        <v>16.77</v>
      </c>
      <c r="BC88" s="171">
        <v>92.32</v>
      </c>
      <c r="BD88" s="171">
        <v>85.85</v>
      </c>
      <c r="BE88" s="171">
        <v>84.17</v>
      </c>
      <c r="BF88" s="18">
        <v>9.4700000000000006</v>
      </c>
      <c r="BG88" s="18">
        <v>5.67</v>
      </c>
      <c r="BH88" s="18">
        <v>355.64</v>
      </c>
      <c r="BI88" s="18">
        <v>17</v>
      </c>
      <c r="BJ88" s="18">
        <v>93.61</v>
      </c>
      <c r="BK88" s="18">
        <v>87.04</v>
      </c>
      <c r="BL88" s="18">
        <v>85.34</v>
      </c>
      <c r="BM88" s="22">
        <f t="shared" si="27"/>
        <v>0</v>
      </c>
      <c r="BN88" s="22">
        <f t="shared" si="28"/>
        <v>0</v>
      </c>
      <c r="BO88" s="22">
        <f t="shared" si="29"/>
        <v>-4.8700000000000045</v>
      </c>
      <c r="BP88" s="22">
        <f t="shared" si="30"/>
        <v>-0.23000000000000043</v>
      </c>
      <c r="BQ88" s="22">
        <f t="shared" si="31"/>
        <v>-1.2900000000000063</v>
      </c>
      <c r="BR88" s="22">
        <f t="shared" si="32"/>
        <v>-1.1900000000000119</v>
      </c>
      <c r="BS88" s="22">
        <f t="shared" si="33"/>
        <v>-1.1700000000000017</v>
      </c>
    </row>
    <row r="89" spans="1:71" s="22" customFormat="1" hidden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1.1124807134229546</v>
      </c>
      <c r="J89" s="19">
        <v>0.87607999856502572</v>
      </c>
      <c r="K89" s="19">
        <v>0.69529195793259868</v>
      </c>
      <c r="L89" s="19">
        <v>1809318.08</v>
      </c>
      <c r="M89" s="19">
        <v>114971.40000000596</v>
      </c>
      <c r="N89" s="95">
        <v>3</v>
      </c>
      <c r="O89" s="18">
        <v>-576516.63999998569</v>
      </c>
      <c r="P89" s="19">
        <v>-4901407.120000001</v>
      </c>
      <c r="Q89" s="28">
        <v>5</v>
      </c>
      <c r="R89" s="10">
        <f>VLOOKUP($H89,'ค่ากลางกลุ่ม '!$C$2:$Y$22,16,0)</f>
        <v>6.7215199999999999</v>
      </c>
      <c r="S89" s="13"/>
      <c r="T89" s="10">
        <f>VLOOKUP($H89,'ค่ากลางกลุ่ม '!$C$2:$Y$22,17,0)</f>
        <v>4.1368400000000003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-1.52</v>
      </c>
      <c r="AB89" s="7">
        <v>-0.99</v>
      </c>
      <c r="AC89" s="9">
        <v>193.83</v>
      </c>
      <c r="AD89" s="9">
        <v>24.85</v>
      </c>
      <c r="AE89" s="9">
        <v>82.77</v>
      </c>
      <c r="AF89" s="9">
        <v>76.98</v>
      </c>
      <c r="AG89" s="9">
        <v>93.52</v>
      </c>
      <c r="AH89" s="10" t="str">
        <f t="shared" si="19"/>
        <v>0</v>
      </c>
      <c r="AI89" s="13"/>
      <c r="AJ89" s="10" t="str">
        <f t="shared" si="20"/>
        <v>0</v>
      </c>
      <c r="AK89" s="13"/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1</v>
      </c>
      <c r="AP89" s="20" t="str">
        <f t="shared" si="23"/>
        <v>0</v>
      </c>
      <c r="AQ89" s="24">
        <f t="shared" si="24"/>
        <v>2</v>
      </c>
      <c r="AR89" s="26"/>
      <c r="AS89" s="25" t="str">
        <f t="shared" si="25"/>
        <v>C-</v>
      </c>
      <c r="AT89" s="27"/>
      <c r="AU89" s="25" t="str">
        <f t="shared" si="26"/>
        <v>3 C-</v>
      </c>
      <c r="AV89" s="27"/>
      <c r="AW89" s="21" t="str">
        <f t="shared" si="18"/>
        <v>ไม่ผ่าน</v>
      </c>
      <c r="AX89" s="21"/>
      <c r="AY89" s="171">
        <v>-1.52</v>
      </c>
      <c r="AZ89" s="171">
        <v>-0.99</v>
      </c>
      <c r="BA89" s="171">
        <v>193.83</v>
      </c>
      <c r="BB89" s="171">
        <v>24.85</v>
      </c>
      <c r="BC89" s="171">
        <v>82.77</v>
      </c>
      <c r="BD89" s="171">
        <v>76.98</v>
      </c>
      <c r="BE89" s="171">
        <v>93.52</v>
      </c>
      <c r="BF89" s="18">
        <v>-1.52</v>
      </c>
      <c r="BG89" s="18">
        <v>-0.99</v>
      </c>
      <c r="BH89" s="18">
        <v>196.52</v>
      </c>
      <c r="BI89" s="18">
        <v>25.19</v>
      </c>
      <c r="BJ89" s="18">
        <v>83.92</v>
      </c>
      <c r="BK89" s="18">
        <v>78.05</v>
      </c>
      <c r="BL89" s="18">
        <v>94.82</v>
      </c>
      <c r="BM89" s="22">
        <f t="shared" si="27"/>
        <v>0</v>
      </c>
      <c r="BN89" s="22">
        <f t="shared" si="28"/>
        <v>0</v>
      </c>
      <c r="BO89" s="22">
        <f t="shared" si="29"/>
        <v>-2.6899999999999977</v>
      </c>
      <c r="BP89" s="22">
        <f t="shared" si="30"/>
        <v>-0.33999999999999986</v>
      </c>
      <c r="BQ89" s="22">
        <f t="shared" si="31"/>
        <v>-1.1500000000000057</v>
      </c>
      <c r="BR89" s="22">
        <f t="shared" si="32"/>
        <v>-1.0699999999999932</v>
      </c>
      <c r="BS89" s="22">
        <f t="shared" si="33"/>
        <v>-1.2999999999999972</v>
      </c>
    </row>
    <row r="90" spans="1:71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1.0555670414265632</v>
      </c>
      <c r="J90" s="19">
        <v>0.80560740082044346</v>
      </c>
      <c r="K90" s="19">
        <v>0.43099006089685049</v>
      </c>
      <c r="L90" s="19">
        <v>3285767.3299999982</v>
      </c>
      <c r="M90" s="19">
        <v>32899273.299999952</v>
      </c>
      <c r="N90" s="95">
        <v>3</v>
      </c>
      <c r="O90" s="18">
        <v>4999410.2099999785</v>
      </c>
      <c r="P90" s="19">
        <v>-33646460.570000008</v>
      </c>
      <c r="Q90" s="28">
        <v>10</v>
      </c>
      <c r="R90" s="10">
        <f>VLOOKUP($H90,'ค่ากลางกลุ่ม '!$C$2:$Y$22,16,0)</f>
        <v>5.3367796610169487</v>
      </c>
      <c r="S90" s="13"/>
      <c r="T90" s="10">
        <f>VLOOKUP($H90,'ค่ากลางกลุ่ม '!$C$2:$Y$22,17,0)</f>
        <v>3.2408474576271189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0.91</v>
      </c>
      <c r="AB90" s="7">
        <v>12.85</v>
      </c>
      <c r="AC90" s="9">
        <v>168.9</v>
      </c>
      <c r="AD90" s="9">
        <v>16.149999999999999</v>
      </c>
      <c r="AE90" s="9">
        <v>53.62</v>
      </c>
      <c r="AF90" s="9">
        <v>89.54</v>
      </c>
      <c r="AG90" s="9">
        <v>57.43</v>
      </c>
      <c r="AH90" s="10" t="str">
        <f t="shared" si="19"/>
        <v>0</v>
      </c>
      <c r="AI90" s="13"/>
      <c r="AJ90" s="10" t="str">
        <f t="shared" si="20"/>
        <v>1</v>
      </c>
      <c r="AK90" s="13"/>
      <c r="AL90" s="97">
        <f t="shared" si="21"/>
        <v>1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1</v>
      </c>
      <c r="AP90" s="20" t="str">
        <f t="shared" si="23"/>
        <v>1</v>
      </c>
      <c r="AQ90" s="24">
        <f t="shared" si="24"/>
        <v>6</v>
      </c>
      <c r="AR90" s="26"/>
      <c r="AS90" s="25" t="str">
        <f t="shared" si="25"/>
        <v>A-</v>
      </c>
      <c r="AT90" s="27"/>
      <c r="AU90" s="25" t="str">
        <f t="shared" si="26"/>
        <v>3 A-</v>
      </c>
      <c r="AV90" s="27"/>
      <c r="AW90" s="21" t="str">
        <f t="shared" si="18"/>
        <v>ผ่าน</v>
      </c>
      <c r="AX90" s="21"/>
      <c r="AY90" s="171">
        <v>0.91</v>
      </c>
      <c r="AZ90" s="171">
        <v>12.85</v>
      </c>
      <c r="BA90" s="171">
        <v>168.9</v>
      </c>
      <c r="BB90" s="171">
        <v>16.149999999999999</v>
      </c>
      <c r="BC90" s="171">
        <v>53.62</v>
      </c>
      <c r="BD90" s="171">
        <v>89.54</v>
      </c>
      <c r="BE90" s="171">
        <v>57.43</v>
      </c>
      <c r="BF90" s="18">
        <v>0.91</v>
      </c>
      <c r="BG90" s="18">
        <v>12.85</v>
      </c>
      <c r="BH90" s="18">
        <v>171.24</v>
      </c>
      <c r="BI90" s="18">
        <v>16.38</v>
      </c>
      <c r="BJ90" s="18">
        <v>54.36</v>
      </c>
      <c r="BK90" s="18">
        <v>90.79</v>
      </c>
      <c r="BL90" s="18">
        <v>58.22</v>
      </c>
      <c r="BM90" s="22">
        <f t="shared" si="27"/>
        <v>0</v>
      </c>
      <c r="BN90" s="22">
        <f t="shared" si="28"/>
        <v>0</v>
      </c>
      <c r="BO90" s="22">
        <f t="shared" si="29"/>
        <v>-2.3400000000000034</v>
      </c>
      <c r="BP90" s="22">
        <f t="shared" si="30"/>
        <v>-0.23000000000000043</v>
      </c>
      <c r="BQ90" s="22">
        <f t="shared" si="31"/>
        <v>-0.74000000000000199</v>
      </c>
      <c r="BR90" s="22">
        <f t="shared" si="32"/>
        <v>-1.25</v>
      </c>
      <c r="BS90" s="22">
        <f t="shared" si="33"/>
        <v>-0.78999999999999915</v>
      </c>
    </row>
    <row r="91" spans="1:71" s="22" customFormat="1" hidden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1.0961734148472964</v>
      </c>
      <c r="J91" s="19">
        <v>0.87738916112647236</v>
      </c>
      <c r="K91" s="19">
        <v>0.59396122935061724</v>
      </c>
      <c r="L91" s="19">
        <v>888624.78999999911</v>
      </c>
      <c r="M91" s="19">
        <v>5425053.7899999991</v>
      </c>
      <c r="N91" s="95">
        <v>3</v>
      </c>
      <c r="O91" s="18">
        <v>2796224.4100000039</v>
      </c>
      <c r="P91" s="19">
        <v>-3751724.0900000008</v>
      </c>
      <c r="Q91" s="28">
        <v>3</v>
      </c>
      <c r="R91" s="10">
        <f>VLOOKUP($H91,'ค่ากลางกลุ่ม '!$C$2:$Y$22,16,0)</f>
        <v>12.627222222222223</v>
      </c>
      <c r="S91" s="13"/>
      <c r="T91" s="10">
        <f>VLOOKUP($H91,'ค่ากลางกลุ่ม '!$C$2:$Y$22,17,0)</f>
        <v>5.8905555555555544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5.0599999999999996</v>
      </c>
      <c r="AB91" s="7">
        <v>7.35</v>
      </c>
      <c r="AC91" s="9">
        <v>187.78</v>
      </c>
      <c r="AD91" s="9">
        <v>22.7</v>
      </c>
      <c r="AE91" s="9">
        <v>182.58</v>
      </c>
      <c r="AF91" s="9">
        <v>90.69</v>
      </c>
      <c r="AG91" s="9">
        <v>87.89</v>
      </c>
      <c r="AH91" s="10" t="str">
        <f t="shared" si="19"/>
        <v>0</v>
      </c>
      <c r="AI91" s="13"/>
      <c r="AJ91" s="10" t="str">
        <f t="shared" si="20"/>
        <v>1</v>
      </c>
      <c r="AK91" s="13"/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2</v>
      </c>
      <c r="AR91" s="26"/>
      <c r="AS91" s="25" t="str">
        <f t="shared" si="25"/>
        <v>C-</v>
      </c>
      <c r="AT91" s="27"/>
      <c r="AU91" s="25" t="str">
        <f t="shared" si="26"/>
        <v>3 C-</v>
      </c>
      <c r="AV91" s="27"/>
      <c r="AW91" s="21" t="str">
        <f t="shared" si="18"/>
        <v>ไม่ผ่าน</v>
      </c>
      <c r="AX91" s="21"/>
      <c r="AY91" s="171">
        <v>5.0599999999999996</v>
      </c>
      <c r="AZ91" s="171">
        <v>7.35</v>
      </c>
      <c r="BA91" s="171">
        <v>187.78</v>
      </c>
      <c r="BB91" s="171">
        <v>22.7</v>
      </c>
      <c r="BC91" s="171">
        <v>182.58</v>
      </c>
      <c r="BD91" s="171">
        <v>90.69</v>
      </c>
      <c r="BE91" s="171">
        <v>87.89</v>
      </c>
      <c r="BF91" s="18">
        <v>5.0599999999999996</v>
      </c>
      <c r="BG91" s="18">
        <v>7.35</v>
      </c>
      <c r="BH91" s="18">
        <v>190.39</v>
      </c>
      <c r="BI91" s="18">
        <v>23.02</v>
      </c>
      <c r="BJ91" s="18">
        <v>185.11</v>
      </c>
      <c r="BK91" s="18">
        <v>91.95</v>
      </c>
      <c r="BL91" s="18">
        <v>89.11</v>
      </c>
      <c r="BM91" s="22">
        <f t="shared" si="27"/>
        <v>0</v>
      </c>
      <c r="BN91" s="22">
        <f t="shared" si="28"/>
        <v>0</v>
      </c>
      <c r="BO91" s="22">
        <f t="shared" si="29"/>
        <v>-2.6099999999999852</v>
      </c>
      <c r="BP91" s="22">
        <f t="shared" si="30"/>
        <v>-0.32000000000000028</v>
      </c>
      <c r="BQ91" s="22">
        <f t="shared" si="31"/>
        <v>-2.5300000000000011</v>
      </c>
      <c r="BR91" s="22">
        <f t="shared" si="32"/>
        <v>-1.2600000000000051</v>
      </c>
      <c r="BS91" s="22">
        <f t="shared" si="33"/>
        <v>-1.2199999999999989</v>
      </c>
    </row>
    <row r="92" spans="1:71" s="22" customFormat="1" hidden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2.3248558952897986</v>
      </c>
      <c r="J92" s="19">
        <v>1.9574225421033489</v>
      </c>
      <c r="K92" s="19">
        <v>1.6504084852817491</v>
      </c>
      <c r="L92" s="19">
        <v>9024244.5899999999</v>
      </c>
      <c r="M92" s="19">
        <v>2814148.0399999991</v>
      </c>
      <c r="N92" s="95">
        <v>0</v>
      </c>
      <c r="O92" s="18">
        <v>7601680.700000003</v>
      </c>
      <c r="P92" s="19">
        <v>4500251.830000001</v>
      </c>
      <c r="Q92" s="28">
        <v>3</v>
      </c>
      <c r="R92" s="10">
        <f>VLOOKUP($H92,'ค่ากลางกลุ่ม '!$C$2:$Y$22,16,0)</f>
        <v>12.627222222222223</v>
      </c>
      <c r="S92" s="13"/>
      <c r="T92" s="10">
        <f>VLOOKUP($H92,'ค่ากลางกลุ่ม '!$C$2:$Y$22,17,0)</f>
        <v>5.8905555555555544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15.99</v>
      </c>
      <c r="AB92" s="7">
        <v>4.0999999999999996</v>
      </c>
      <c r="AC92" s="9">
        <v>110.22</v>
      </c>
      <c r="AD92" s="9">
        <v>14.71</v>
      </c>
      <c r="AE92" s="9">
        <v>53.32</v>
      </c>
      <c r="AF92" s="9">
        <v>78.31</v>
      </c>
      <c r="AG92" s="9">
        <v>103.52</v>
      </c>
      <c r="AH92" s="10" t="str">
        <f t="shared" si="19"/>
        <v>1</v>
      </c>
      <c r="AI92" s="13"/>
      <c r="AJ92" s="10" t="str">
        <f t="shared" si="20"/>
        <v>0</v>
      </c>
      <c r="AK92" s="13"/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4</v>
      </c>
      <c r="AR92" s="26"/>
      <c r="AS92" s="25" t="str">
        <f t="shared" si="25"/>
        <v>B-</v>
      </c>
      <c r="AT92" s="27"/>
      <c r="AU92" s="25" t="str">
        <f t="shared" si="26"/>
        <v>0 B-</v>
      </c>
      <c r="AV92" s="27"/>
      <c r="AW92" s="21" t="str">
        <f t="shared" si="18"/>
        <v>ไม่ผ่าน</v>
      </c>
      <c r="AX92" s="21"/>
      <c r="AY92" s="171">
        <v>15.99</v>
      </c>
      <c r="AZ92" s="171">
        <v>4.0999999999999996</v>
      </c>
      <c r="BA92" s="171">
        <v>110.22</v>
      </c>
      <c r="BB92" s="171">
        <v>14.71</v>
      </c>
      <c r="BC92" s="171">
        <v>53.32</v>
      </c>
      <c r="BD92" s="171">
        <v>78.31</v>
      </c>
      <c r="BE92" s="171">
        <v>103.52</v>
      </c>
      <c r="BF92" s="18">
        <v>15.99</v>
      </c>
      <c r="BG92" s="18">
        <v>4.0999999999999996</v>
      </c>
      <c r="BH92" s="18">
        <v>111.75</v>
      </c>
      <c r="BI92" s="18">
        <v>14.91</v>
      </c>
      <c r="BJ92" s="18">
        <v>54.06</v>
      </c>
      <c r="BK92" s="18">
        <v>79.400000000000006</v>
      </c>
      <c r="BL92" s="18">
        <v>104.96</v>
      </c>
      <c r="BM92" s="22">
        <f t="shared" si="27"/>
        <v>0</v>
      </c>
      <c r="BN92" s="22">
        <f t="shared" si="28"/>
        <v>0</v>
      </c>
      <c r="BO92" s="22">
        <f t="shared" si="29"/>
        <v>-1.5300000000000011</v>
      </c>
      <c r="BP92" s="22">
        <f t="shared" si="30"/>
        <v>-0.19999999999999929</v>
      </c>
      <c r="BQ92" s="22">
        <f t="shared" si="31"/>
        <v>-0.74000000000000199</v>
      </c>
      <c r="BR92" s="22">
        <f t="shared" si="32"/>
        <v>-1.0900000000000034</v>
      </c>
      <c r="BS92" s="22">
        <f t="shared" si="33"/>
        <v>-1.4399999999999977</v>
      </c>
    </row>
    <row r="93" spans="1:71" ht="27" hidden="1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33</v>
      </c>
      <c r="AI93" s="29">
        <f t="shared" ref="AI93:AK93" si="34">COUNTIF(AI5:AI92,"1")</f>
        <v>0</v>
      </c>
      <c r="AJ93" s="29">
        <f t="shared" si="34"/>
        <v>39</v>
      </c>
      <c r="AK93" s="29">
        <f t="shared" si="34"/>
        <v>0</v>
      </c>
      <c r="AL93" s="29">
        <f>COUNTIF(AL5:AL92,"1")</f>
        <v>13</v>
      </c>
      <c r="AM93" s="29">
        <f t="shared" ref="AM93:AP93" si="35">COUNTIF(AM5:AM92,"1")</f>
        <v>79</v>
      </c>
      <c r="AN93" s="29">
        <f t="shared" si="35"/>
        <v>27</v>
      </c>
      <c r="AO93" s="29">
        <f t="shared" si="35"/>
        <v>27</v>
      </c>
      <c r="AP93" s="29">
        <f t="shared" si="35"/>
        <v>24</v>
      </c>
      <c r="AQ93" s="35"/>
      <c r="AR93" s="35"/>
      <c r="AS93" s="35"/>
      <c r="AT93" s="35"/>
      <c r="AU93" s="35"/>
      <c r="AV93" s="35"/>
      <c r="AW93" s="29">
        <f>COUNTIF(AW5:AW92,"ผ่าน")</f>
        <v>10</v>
      </c>
      <c r="AX93" s="29">
        <f>COUNTIF(AX5:AX92,"ผ่าน")</f>
        <v>0</v>
      </c>
    </row>
    <row r="95" spans="1:71" x14ac:dyDescent="0.35">
      <c r="C95" s="14" t="s">
        <v>310</v>
      </c>
    </row>
  </sheetData>
  <autoFilter ref="A4:BS93" xr:uid="{BD7D18B4-DCA2-4545-A21A-C1F5699BFB31}">
    <filterColumn colId="48">
      <filters>
        <filter val="ผ่าน"/>
      </filters>
    </filterColumn>
  </autoFilter>
  <mergeCells count="68">
    <mergeCell ref="BS3:BS4"/>
    <mergeCell ref="BN3:BN4"/>
    <mergeCell ref="BO3:BO4"/>
    <mergeCell ref="BP3:BP4"/>
    <mergeCell ref="BQ3:BQ4"/>
    <mergeCell ref="BR3:BR4"/>
    <mergeCell ref="BI3:BI4"/>
    <mergeCell ref="BJ3:BJ4"/>
    <mergeCell ref="BK3:BK4"/>
    <mergeCell ref="BL3:BL4"/>
    <mergeCell ref="BM3:BM4"/>
    <mergeCell ref="BD3:BD4"/>
    <mergeCell ref="BE3:BE4"/>
    <mergeCell ref="BF3:BF4"/>
    <mergeCell ref="BG3:BG4"/>
    <mergeCell ref="BH3:BH4"/>
    <mergeCell ref="AY3:AY4"/>
    <mergeCell ref="AZ3:AZ4"/>
    <mergeCell ref="BA3:BA4"/>
    <mergeCell ref="BB3:BB4"/>
    <mergeCell ref="BC3:BC4"/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1" priority="4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F717-006F-4F0D-B5C4-664F7F5030F0}">
  <dimension ref="A1:AX94"/>
  <sheetViews>
    <sheetView zoomScale="60" zoomScaleNormal="60" workbookViewId="0">
      <pane xSplit="17" ySplit="4" topLeftCell="AV5" activePane="bottomRight" state="frozen"/>
      <selection pane="topRight" activeCell="R1" sqref="R1"/>
      <selection pane="bottomLeft" activeCell="A5" sqref="A5"/>
      <selection pane="bottomRight" activeCell="H17" sqref="H17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287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253</v>
      </c>
      <c r="S4" s="12" t="s">
        <v>271</v>
      </c>
      <c r="T4" s="11" t="s">
        <v>253</v>
      </c>
      <c r="U4" s="12" t="s">
        <v>271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253</v>
      </c>
      <c r="AI4" s="12" t="s">
        <v>271</v>
      </c>
      <c r="AJ4" s="11" t="s">
        <v>253</v>
      </c>
      <c r="AK4" s="12" t="s">
        <v>271</v>
      </c>
      <c r="AL4" s="162"/>
      <c r="AM4" s="162"/>
      <c r="AN4" s="162"/>
      <c r="AO4" s="162"/>
      <c r="AP4" s="162"/>
      <c r="AQ4" s="11" t="s">
        <v>253</v>
      </c>
      <c r="AR4" s="12" t="s">
        <v>271</v>
      </c>
      <c r="AS4" s="11" t="s">
        <v>253</v>
      </c>
      <c r="AT4" s="12" t="s">
        <v>271</v>
      </c>
      <c r="AU4" s="11" t="s">
        <v>253</v>
      </c>
      <c r="AV4" s="12" t="s">
        <v>271</v>
      </c>
      <c r="AW4" s="11" t="s">
        <v>253</v>
      </c>
      <c r="AX4" s="12" t="s">
        <v>271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2.73</v>
      </c>
      <c r="J5" s="19">
        <v>2.59</v>
      </c>
      <c r="K5" s="19">
        <v>0.96</v>
      </c>
      <c r="L5" s="19">
        <v>253565145.69999999</v>
      </c>
      <c r="M5" s="19">
        <v>30024628.579999998</v>
      </c>
      <c r="N5" s="23">
        <v>0</v>
      </c>
      <c r="O5" s="18">
        <v>36456428.369999997</v>
      </c>
      <c r="P5" s="19">
        <v>-6363956.8499999996</v>
      </c>
      <c r="Q5" s="45">
        <v>16</v>
      </c>
      <c r="R5" s="10">
        <f>VLOOKUP($H5,'ค่ากลางกลุ่ม '!$C$2:$Y$22,10,0)</f>
        <v>19.670000000000002</v>
      </c>
      <c r="S5" s="13">
        <f>VLOOKUP($H5,'ค่ากลางกลุ่ม '!$C$2:$Y$22,16,0)</f>
        <v>4.4645833333333336</v>
      </c>
      <c r="T5" s="10">
        <f>VLOOKUP($H5,'ค่ากลางกลุ่ม '!$C$2:$Y$22,11,0)</f>
        <v>4.34</v>
      </c>
      <c r="U5" s="13">
        <f>VLOOKUP($H5,'ค่ากลางกลุ่ม '!$C$2:$Y$22,17,0)</f>
        <v>-0.10291666666666666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7.02</v>
      </c>
      <c r="AB5" s="7">
        <v>5.31</v>
      </c>
      <c r="AC5" s="9">
        <v>115.95</v>
      </c>
      <c r="AD5" s="9">
        <v>140.79</v>
      </c>
      <c r="AE5" s="9">
        <v>138.63</v>
      </c>
      <c r="AF5" s="9">
        <v>291.39</v>
      </c>
      <c r="AG5" s="9">
        <v>27.42</v>
      </c>
      <c r="AH5" s="10" t="str">
        <f>IF(R5&lt;=$AA5,"1","0")</f>
        <v>0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2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C-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C-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5.4</v>
      </c>
      <c r="J6" s="19">
        <v>4.87</v>
      </c>
      <c r="K6" s="19">
        <v>2.5499999999999998</v>
      </c>
      <c r="L6" s="19">
        <v>32801497.469999999</v>
      </c>
      <c r="M6" s="19">
        <v>-2581792.2000000002</v>
      </c>
      <c r="N6" s="23">
        <v>1</v>
      </c>
      <c r="O6" s="18">
        <v>-2181321.04</v>
      </c>
      <c r="P6" s="19">
        <v>11531873.5</v>
      </c>
      <c r="Q6" s="45">
        <v>6</v>
      </c>
      <c r="R6" s="10">
        <f>VLOOKUP($H6,'ค่ากลางกลุ่ม '!$C$2:$Y$22,10,0)</f>
        <v>28.29</v>
      </c>
      <c r="S6" s="13">
        <f>VLOOKUP($H6,'ค่ากลางกลุ่ม '!$C$2:$Y$22,16,0)</f>
        <v>5.8842857142857161</v>
      </c>
      <c r="T6" s="10">
        <f>VLOOKUP($H6,'ค่ากลางกลุ่ม '!$C$2:$Y$22,11,0)</f>
        <v>10.74</v>
      </c>
      <c r="U6" s="13">
        <f>VLOOKUP($H6,'ค่ากลางกลุ่ม '!$C$2:$Y$22,17,0)</f>
        <v>3.7780252100840372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-1.4</v>
      </c>
      <c r="AB6" s="7">
        <v>-3.92</v>
      </c>
      <c r="AC6" s="9">
        <v>101.71</v>
      </c>
      <c r="AD6" s="9">
        <v>66.36</v>
      </c>
      <c r="AE6" s="9">
        <v>233.03</v>
      </c>
      <c r="AF6" s="9">
        <v>890.3</v>
      </c>
      <c r="AG6" s="9">
        <v>63.37</v>
      </c>
      <c r="AH6" s="10" t="str">
        <f t="shared" ref="AH6:AH69" si="2">IF(R6&lt;=$AA6,"1","0")</f>
        <v>0</v>
      </c>
      <c r="AI6" s="13" t="str">
        <f t="shared" ref="AI6:AI69" si="3">IF(S6&lt;=$AA6,"1","0")</f>
        <v>0</v>
      </c>
      <c r="AJ6" s="10" t="str">
        <f t="shared" ref="AJ6:AJ69" si="4">IF(T6&lt;=$AB6,"1","0")</f>
        <v>0</v>
      </c>
      <c r="AK6" s="13" t="str">
        <f t="shared" ref="AK6:AK69" si="5">IF(U6&lt;=$AB6,"1","0")</f>
        <v>0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0</v>
      </c>
      <c r="AR6" s="26">
        <f t="shared" ref="AR6:AR69" si="10">AI6+AK6+AL6+AM6+AN6+AO6+AP6</f>
        <v>0</v>
      </c>
      <c r="AS6" s="25" t="str">
        <f t="shared" ref="AS6:AT69" si="11">IF(AQ6=7,"A",IF(AQ6=6,"A-",IF(AQ6=5,"B",IF(AQ6=4,"B-",IF(AQ6=3,"C",IF(AQ6=2,"C-",IF(AQ6=1,"D",IF(AQ6=0,"F"))))))))</f>
        <v>F</v>
      </c>
      <c r="AT6" s="27" t="str">
        <f t="shared" si="11"/>
        <v>F</v>
      </c>
      <c r="AU6" s="25" t="str">
        <f t="shared" ref="AU6:AV69" si="12">$N6&amp;" "&amp;AS6</f>
        <v>1 F</v>
      </c>
      <c r="AV6" s="27" t="str">
        <f t="shared" si="12"/>
        <v>1 F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2.54</v>
      </c>
      <c r="J7" s="19">
        <v>2.16</v>
      </c>
      <c r="K7" s="19">
        <v>1.74</v>
      </c>
      <c r="L7" s="19">
        <v>16135061.23</v>
      </c>
      <c r="M7" s="19">
        <v>-3054682.53</v>
      </c>
      <c r="N7" s="23">
        <v>2</v>
      </c>
      <c r="O7" s="18">
        <v>-2711513.22</v>
      </c>
      <c r="P7" s="19">
        <v>7728144.96</v>
      </c>
      <c r="Q7" s="45">
        <v>6</v>
      </c>
      <c r="R7" s="10">
        <f>VLOOKUP($H7,'ค่ากลางกลุ่ม '!$C$2:$Y$22,10,0)</f>
        <v>28.29</v>
      </c>
      <c r="S7" s="13">
        <f>VLOOKUP($H7,'ค่ากลางกลุ่ม '!$C$2:$Y$22,16,0)</f>
        <v>5.8842857142857161</v>
      </c>
      <c r="T7" s="10">
        <f>VLOOKUP($H7,'ค่ากลางกลุ่ม '!$C$2:$Y$22,11,0)</f>
        <v>10.74</v>
      </c>
      <c r="U7" s="13">
        <f>VLOOKUP($H7,'ค่ากลางกลุ่ม '!$C$2:$Y$22,17,0)</f>
        <v>3.7780252100840372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7.43</v>
      </c>
      <c r="AB7" s="7">
        <v>13.51</v>
      </c>
      <c r="AC7" s="9">
        <v>111.97</v>
      </c>
      <c r="AD7" s="9">
        <v>35.93</v>
      </c>
      <c r="AE7" s="9">
        <v>66.56</v>
      </c>
      <c r="AF7" s="9">
        <v>280.06</v>
      </c>
      <c r="AG7" s="9">
        <v>56.55</v>
      </c>
      <c r="AH7" s="10" t="str">
        <f t="shared" si="2"/>
        <v>0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1</v>
      </c>
      <c r="AN7" s="20" t="str">
        <f t="shared" si="8"/>
        <v>0</v>
      </c>
      <c r="AO7" s="20" t="str">
        <f t="shared" si="8"/>
        <v>0</v>
      </c>
      <c r="AP7" s="20" t="str">
        <f t="shared" si="8"/>
        <v>1</v>
      </c>
      <c r="AQ7" s="24">
        <f t="shared" si="9"/>
        <v>3</v>
      </c>
      <c r="AR7" s="26">
        <f t="shared" si="10"/>
        <v>4</v>
      </c>
      <c r="AS7" s="25" t="str">
        <f t="shared" si="11"/>
        <v>C</v>
      </c>
      <c r="AT7" s="27" t="str">
        <f t="shared" si="11"/>
        <v>B-</v>
      </c>
      <c r="AU7" s="25" t="str">
        <f t="shared" si="12"/>
        <v>2 C</v>
      </c>
      <c r="AV7" s="27" t="str">
        <f t="shared" si="12"/>
        <v>2 B-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2.36</v>
      </c>
      <c r="J8" s="19">
        <v>2.13</v>
      </c>
      <c r="K8" s="19">
        <v>1.76</v>
      </c>
      <c r="L8" s="19">
        <v>19322771.23</v>
      </c>
      <c r="M8" s="19">
        <v>-1762745.76</v>
      </c>
      <c r="N8" s="23">
        <v>1</v>
      </c>
      <c r="O8" s="18">
        <v>-1291495.3500000001</v>
      </c>
      <c r="P8" s="19">
        <v>10807813.4</v>
      </c>
      <c r="Q8" s="45">
        <v>5</v>
      </c>
      <c r="R8" s="10">
        <f>VLOOKUP($H8,'ค่ากลางกลุ่ม '!$C$2:$Y$22,10,0)</f>
        <v>29.39</v>
      </c>
      <c r="S8" s="13">
        <f>VLOOKUP($H8,'ค่ากลางกลุ่ม '!$C$2:$Y$22,16,0)</f>
        <v>6.7215199999999999</v>
      </c>
      <c r="T8" s="10">
        <f>VLOOKUP($H8,'ค่ากลางกลุ่ม '!$C$2:$Y$22,11,0)</f>
        <v>10.82</v>
      </c>
      <c r="U8" s="13">
        <f>VLOOKUP($H8,'ค่ากลางกลุ่ม '!$C$2:$Y$22,17,0)</f>
        <v>4.1368400000000003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5.57</v>
      </c>
      <c r="AB8" s="7">
        <v>2.12</v>
      </c>
      <c r="AC8" s="9">
        <v>301.37</v>
      </c>
      <c r="AD8" s="9">
        <v>42.77</v>
      </c>
      <c r="AE8" s="9">
        <v>135.18</v>
      </c>
      <c r="AF8" s="9">
        <v>316.83999999999997</v>
      </c>
      <c r="AG8" s="9">
        <v>85.19</v>
      </c>
      <c r="AH8" s="10" t="str">
        <f t="shared" si="2"/>
        <v>0</v>
      </c>
      <c r="AI8" s="13" t="str">
        <f t="shared" si="3"/>
        <v>0</v>
      </c>
      <c r="AJ8" s="10" t="str">
        <f t="shared" si="4"/>
        <v>0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1</v>
      </c>
      <c r="AR8" s="26">
        <f t="shared" si="10"/>
        <v>1</v>
      </c>
      <c r="AS8" s="25" t="str">
        <f t="shared" si="11"/>
        <v>D</v>
      </c>
      <c r="AT8" s="27" t="str">
        <f t="shared" si="11"/>
        <v>D</v>
      </c>
      <c r="AU8" s="25" t="str">
        <f t="shared" si="12"/>
        <v>1 D</v>
      </c>
      <c r="AV8" s="27" t="str">
        <f t="shared" si="12"/>
        <v>1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3.42</v>
      </c>
      <c r="J9" s="19">
        <v>3.02</v>
      </c>
      <c r="K9" s="19">
        <v>2.36</v>
      </c>
      <c r="L9" s="19">
        <v>15579998.5</v>
      </c>
      <c r="M9" s="19">
        <v>165721.34</v>
      </c>
      <c r="N9" s="23">
        <v>0</v>
      </c>
      <c r="O9" s="18">
        <v>121034.77</v>
      </c>
      <c r="P9" s="19">
        <v>8781623.8300000001</v>
      </c>
      <c r="Q9" s="45">
        <v>5</v>
      </c>
      <c r="R9" s="10">
        <f>VLOOKUP($H9,'ค่ากลางกลุ่ม '!$C$2:$Y$22,10,0)</f>
        <v>29.39</v>
      </c>
      <c r="S9" s="13">
        <f>VLOOKUP($H9,'ค่ากลางกลุ่ม '!$C$2:$Y$22,16,0)</f>
        <v>6.7215199999999999</v>
      </c>
      <c r="T9" s="10">
        <f>VLOOKUP($H9,'ค่ากลางกลุ่ม '!$C$2:$Y$22,11,0)</f>
        <v>10.82</v>
      </c>
      <c r="U9" s="13">
        <f>VLOOKUP($H9,'ค่ากลางกลุ่ม '!$C$2:$Y$22,17,0)</f>
        <v>4.1368400000000003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7.13</v>
      </c>
      <c r="AB9" s="7">
        <v>17.55</v>
      </c>
      <c r="AC9" s="9">
        <v>204.77</v>
      </c>
      <c r="AD9" s="9">
        <v>30.28</v>
      </c>
      <c r="AE9" s="9">
        <v>87.88</v>
      </c>
      <c r="AF9" s="9">
        <v>426.27</v>
      </c>
      <c r="AG9" s="9">
        <v>86.18</v>
      </c>
      <c r="AH9" s="10" t="str">
        <f t="shared" si="2"/>
        <v>0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2</v>
      </c>
      <c r="AR9" s="26">
        <f t="shared" si="10"/>
        <v>3</v>
      </c>
      <c r="AS9" s="25" t="str">
        <f t="shared" si="11"/>
        <v>C-</v>
      </c>
      <c r="AT9" s="27" t="str">
        <f t="shared" si="11"/>
        <v>C</v>
      </c>
      <c r="AU9" s="25" t="str">
        <f t="shared" si="12"/>
        <v>0 C-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2.0299999999999998</v>
      </c>
      <c r="J10" s="19">
        <v>1.78</v>
      </c>
      <c r="K10" s="19">
        <v>1.02</v>
      </c>
      <c r="L10" s="19">
        <v>14849381.869999999</v>
      </c>
      <c r="M10" s="19">
        <v>-2119506.1</v>
      </c>
      <c r="N10" s="23">
        <v>1</v>
      </c>
      <c r="O10" s="18">
        <v>-1633011.1</v>
      </c>
      <c r="P10" s="19">
        <v>341956.31</v>
      </c>
      <c r="Q10" s="45">
        <v>6</v>
      </c>
      <c r="R10" s="10">
        <f>VLOOKUP($H10,'ค่ากลางกลุ่ม '!$C$2:$Y$22,10,0)</f>
        <v>28.29</v>
      </c>
      <c r="S10" s="13">
        <f>VLOOKUP($H10,'ค่ากลางกลุ่ม '!$C$2:$Y$22,16,0)</f>
        <v>5.8842857142857161</v>
      </c>
      <c r="T10" s="10">
        <f>VLOOKUP($H10,'ค่ากลางกลุ่ม '!$C$2:$Y$22,11,0)</f>
        <v>10.74</v>
      </c>
      <c r="U10" s="13">
        <f>VLOOKUP($H10,'ค่ากลางกลุ่ม '!$C$2:$Y$22,17,0)</f>
        <v>3.7780252100840372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-1.5</v>
      </c>
      <c r="AB10" s="7">
        <v>-5.77</v>
      </c>
      <c r="AC10" s="9">
        <v>118.83</v>
      </c>
      <c r="AD10" s="9">
        <v>27.2</v>
      </c>
      <c r="AE10" s="9">
        <v>89.98</v>
      </c>
      <c r="AF10" s="9">
        <v>622.6</v>
      </c>
      <c r="AG10" s="9">
        <v>59.66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1</v>
      </c>
      <c r="AQ10" s="24">
        <f t="shared" si="9"/>
        <v>2</v>
      </c>
      <c r="AR10" s="26">
        <f t="shared" si="10"/>
        <v>2</v>
      </c>
      <c r="AS10" s="25" t="str">
        <f t="shared" si="11"/>
        <v>C-</v>
      </c>
      <c r="AT10" s="27" t="str">
        <f t="shared" si="11"/>
        <v>C-</v>
      </c>
      <c r="AU10" s="25" t="str">
        <f t="shared" si="12"/>
        <v>1 C-</v>
      </c>
      <c r="AV10" s="27" t="str">
        <f t="shared" si="12"/>
        <v>1 C-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2.33</v>
      </c>
      <c r="J11" s="19">
        <v>1.97</v>
      </c>
      <c r="K11" s="19">
        <v>1.51</v>
      </c>
      <c r="L11" s="19">
        <v>20808012.780000001</v>
      </c>
      <c r="M11" s="19">
        <v>-4514400.97</v>
      </c>
      <c r="N11" s="23">
        <v>2</v>
      </c>
      <c r="O11" s="18">
        <v>-4019740.16</v>
      </c>
      <c r="P11" s="19">
        <v>7974316.0300000003</v>
      </c>
      <c r="Q11" s="45">
        <v>6</v>
      </c>
      <c r="R11" s="10">
        <f>VLOOKUP($H11,'ค่ากลางกลุ่ม '!$C$2:$Y$22,10,0)</f>
        <v>28.29</v>
      </c>
      <c r="S11" s="13">
        <f>VLOOKUP($H11,'ค่ากลางกลุ่ม '!$C$2:$Y$22,16,0)</f>
        <v>5.8842857142857161</v>
      </c>
      <c r="T11" s="10">
        <f>VLOOKUP($H11,'ค่ากลางกลุ่ม '!$C$2:$Y$22,11,0)</f>
        <v>10.74</v>
      </c>
      <c r="U11" s="13">
        <f>VLOOKUP($H11,'ค่ากลางกลุ่ม '!$C$2:$Y$22,17,0)</f>
        <v>3.7780252100840372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-6.15</v>
      </c>
      <c r="AB11" s="7">
        <v>-23.24</v>
      </c>
      <c r="AC11" s="9">
        <v>146.36000000000001</v>
      </c>
      <c r="AD11" s="9">
        <v>23.09</v>
      </c>
      <c r="AE11" s="9">
        <v>86.61</v>
      </c>
      <c r="AF11" s="9">
        <v>398.9</v>
      </c>
      <c r="AG11" s="9">
        <v>88.94</v>
      </c>
      <c r="AH11" s="10" t="str">
        <f t="shared" si="2"/>
        <v>0</v>
      </c>
      <c r="AI11" s="13" t="str">
        <f t="shared" si="3"/>
        <v>0</v>
      </c>
      <c r="AJ11" s="10" t="str">
        <f t="shared" si="4"/>
        <v>0</v>
      </c>
      <c r="AK11" s="13" t="str">
        <f t="shared" si="5"/>
        <v>0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1</v>
      </c>
      <c r="AS11" s="25" t="str">
        <f t="shared" si="11"/>
        <v>D</v>
      </c>
      <c r="AT11" s="27" t="str">
        <f t="shared" si="11"/>
        <v>D</v>
      </c>
      <c r="AU11" s="25" t="str">
        <f t="shared" si="12"/>
        <v>2 D</v>
      </c>
      <c r="AV11" s="27" t="str">
        <f t="shared" si="12"/>
        <v>2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2.66</v>
      </c>
      <c r="J12" s="19">
        <v>2.38</v>
      </c>
      <c r="K12" s="19">
        <v>1.36</v>
      </c>
      <c r="L12" s="19">
        <v>49809255.659999996</v>
      </c>
      <c r="M12" s="19">
        <v>-2012355.34</v>
      </c>
      <c r="N12" s="23">
        <v>1</v>
      </c>
      <c r="O12" s="18">
        <v>-1069959.1100000001</v>
      </c>
      <c r="P12" s="19">
        <v>10875934.77</v>
      </c>
      <c r="Q12" s="45">
        <v>10</v>
      </c>
      <c r="R12" s="10">
        <f>VLOOKUP($H12,'ค่ากลางกลุ่ม '!$C$2:$Y$22,10,0)</f>
        <v>24.65</v>
      </c>
      <c r="S12" s="13">
        <f>VLOOKUP($H12,'ค่ากลางกลุ่ม '!$C$2:$Y$22,16,0)</f>
        <v>5.3367796610169487</v>
      </c>
      <c r="T12" s="10">
        <f>VLOOKUP($H12,'ค่ากลางกลุ่ม '!$C$2:$Y$22,11,0)</f>
        <v>9.2899999999999991</v>
      </c>
      <c r="U12" s="13">
        <f>VLOOKUP($H12,'ค่ากลางกลุ่ม '!$C$2:$Y$22,17,0)</f>
        <v>3.2408474576271189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4.2699999999999996</v>
      </c>
      <c r="AB12" s="7">
        <v>1.1499999999999999</v>
      </c>
      <c r="AC12" s="9">
        <v>102.24</v>
      </c>
      <c r="AD12" s="9">
        <v>63.92</v>
      </c>
      <c r="AE12" s="9">
        <v>51.04</v>
      </c>
      <c r="AF12" s="9">
        <v>232.48</v>
      </c>
      <c r="AG12" s="9">
        <v>58.65</v>
      </c>
      <c r="AH12" s="10" t="str">
        <f t="shared" si="2"/>
        <v>0</v>
      </c>
      <c r="AI12" s="13" t="str">
        <f t="shared" si="3"/>
        <v>0</v>
      </c>
      <c r="AJ12" s="10" t="str">
        <f t="shared" si="4"/>
        <v>0</v>
      </c>
      <c r="AK12" s="13" t="str">
        <f t="shared" si="5"/>
        <v>0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1</v>
      </c>
      <c r="AQ12" s="24">
        <f t="shared" si="9"/>
        <v>2</v>
      </c>
      <c r="AR12" s="26">
        <f t="shared" si="10"/>
        <v>2</v>
      </c>
      <c r="AS12" s="25" t="str">
        <f t="shared" si="11"/>
        <v>C-</v>
      </c>
      <c r="AT12" s="27" t="str">
        <f t="shared" si="11"/>
        <v>C-</v>
      </c>
      <c r="AU12" s="25" t="str">
        <f t="shared" si="12"/>
        <v>1 C-</v>
      </c>
      <c r="AV12" s="27" t="str">
        <f t="shared" si="12"/>
        <v>1 C-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3.43</v>
      </c>
      <c r="J13" s="19">
        <v>3.1</v>
      </c>
      <c r="K13" s="19">
        <v>2.37</v>
      </c>
      <c r="L13" s="19">
        <v>27082778.48</v>
      </c>
      <c r="M13" s="19">
        <v>1684213.9</v>
      </c>
      <c r="N13" s="23">
        <v>0</v>
      </c>
      <c r="O13" s="18">
        <v>2049804.53</v>
      </c>
      <c r="P13" s="19">
        <v>15251926.33</v>
      </c>
      <c r="Q13" s="45">
        <v>6</v>
      </c>
      <c r="R13" s="10">
        <f>VLOOKUP($H13,'ค่ากลางกลุ่ม '!$C$2:$Y$22,10,0)</f>
        <v>28.29</v>
      </c>
      <c r="S13" s="13">
        <f>VLOOKUP($H13,'ค่ากลางกลุ่ม '!$C$2:$Y$22,16,0)</f>
        <v>5.8842857142857161</v>
      </c>
      <c r="T13" s="10">
        <f>VLOOKUP($H13,'ค่ากลางกลุ่ม '!$C$2:$Y$22,11,0)</f>
        <v>10.74</v>
      </c>
      <c r="U13" s="13">
        <f>VLOOKUP($H13,'ค่ากลางกลุ่ม '!$C$2:$Y$22,17,0)</f>
        <v>3.7780252100840372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4.3600000000000003</v>
      </c>
      <c r="AB13" s="7">
        <v>5.19</v>
      </c>
      <c r="AC13" s="9">
        <v>177.18</v>
      </c>
      <c r="AD13" s="9">
        <v>48.45</v>
      </c>
      <c r="AE13" s="9">
        <v>135.97999999999999</v>
      </c>
      <c r="AF13" s="9">
        <v>405.59</v>
      </c>
      <c r="AG13" s="9">
        <v>67.62</v>
      </c>
      <c r="AH13" s="10" t="str">
        <f t="shared" si="2"/>
        <v>0</v>
      </c>
      <c r="AI13" s="13" t="str">
        <f t="shared" si="3"/>
        <v>0</v>
      </c>
      <c r="AJ13" s="10" t="str">
        <f t="shared" si="4"/>
        <v>0</v>
      </c>
      <c r="AK13" s="13" t="str">
        <f t="shared" si="5"/>
        <v>1</v>
      </c>
      <c r="AL13" s="97">
        <f t="shared" si="6"/>
        <v>0</v>
      </c>
      <c r="AM13" s="20" t="str">
        <f t="shared" si="7"/>
        <v>1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1</v>
      </c>
      <c r="AR13" s="26">
        <f t="shared" si="10"/>
        <v>2</v>
      </c>
      <c r="AS13" s="25" t="str">
        <f t="shared" si="11"/>
        <v>D</v>
      </c>
      <c r="AT13" s="27" t="str">
        <f t="shared" si="11"/>
        <v>C-</v>
      </c>
      <c r="AU13" s="25" t="str">
        <f t="shared" si="12"/>
        <v>0 D</v>
      </c>
      <c r="AV13" s="27" t="str">
        <f t="shared" si="12"/>
        <v>0 C-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5.16</v>
      </c>
      <c r="J14" s="19">
        <v>4.3899999999999997</v>
      </c>
      <c r="K14" s="19">
        <v>3.2</v>
      </c>
      <c r="L14" s="19">
        <v>32837458.43</v>
      </c>
      <c r="M14" s="19">
        <v>-20370.43</v>
      </c>
      <c r="N14" s="23">
        <v>1</v>
      </c>
      <c r="O14" s="18">
        <v>562616.44999999995</v>
      </c>
      <c r="P14" s="19">
        <v>17585789.199999999</v>
      </c>
      <c r="Q14" s="45">
        <v>6</v>
      </c>
      <c r="R14" s="10">
        <f>VLOOKUP($H14,'ค่ากลางกลุ่ม '!$C$2:$Y$22,10,0)</f>
        <v>28.29</v>
      </c>
      <c r="S14" s="13">
        <f>VLOOKUP($H14,'ค่ากลางกลุ่ม '!$C$2:$Y$22,16,0)</f>
        <v>5.8842857142857161</v>
      </c>
      <c r="T14" s="10">
        <f>VLOOKUP($H14,'ค่ากลางกลุ่ม '!$C$2:$Y$22,11,0)</f>
        <v>10.74</v>
      </c>
      <c r="U14" s="13">
        <f>VLOOKUP($H14,'ค่ากลางกลุ่ม '!$C$2:$Y$22,17,0)</f>
        <v>3.7780252100840372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45.36</v>
      </c>
      <c r="AB14" s="7">
        <v>36.19</v>
      </c>
      <c r="AC14" s="9">
        <v>51.11</v>
      </c>
      <c r="AD14" s="9">
        <v>33.81</v>
      </c>
      <c r="AE14" s="9">
        <v>54.71</v>
      </c>
      <c r="AF14" s="9">
        <v>637.25</v>
      </c>
      <c r="AG14" s="9">
        <v>63.88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5</v>
      </c>
      <c r="AR14" s="26">
        <f t="shared" si="10"/>
        <v>5</v>
      </c>
      <c r="AS14" s="25" t="str">
        <f t="shared" si="11"/>
        <v>B</v>
      </c>
      <c r="AT14" s="27" t="str">
        <f t="shared" si="11"/>
        <v>B</v>
      </c>
      <c r="AU14" s="25" t="str">
        <f t="shared" si="12"/>
        <v>1 B</v>
      </c>
      <c r="AV14" s="27" t="str">
        <f t="shared" si="12"/>
        <v>1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0.77</v>
      </c>
      <c r="J15" s="19">
        <v>0.63</v>
      </c>
      <c r="K15" s="19">
        <v>0.25</v>
      </c>
      <c r="L15" s="19">
        <v>-15128766.869999999</v>
      </c>
      <c r="M15" s="19">
        <v>-831262.21</v>
      </c>
      <c r="N15" s="23">
        <v>7</v>
      </c>
      <c r="O15" s="18">
        <v>437909.51</v>
      </c>
      <c r="P15" s="19">
        <v>-50002206.549999997</v>
      </c>
      <c r="Q15" s="45">
        <v>13</v>
      </c>
      <c r="R15" s="10">
        <f>VLOOKUP($H15,'ค่ากลางกลุ่ม '!$C$2:$Y$22,10,0)</f>
        <v>26.06</v>
      </c>
      <c r="S15" s="13">
        <f>VLOOKUP($H15,'ค่ากลางกลุ่ม '!$C$2:$Y$22,16,0)</f>
        <v>8.0276666666666685</v>
      </c>
      <c r="T15" s="10">
        <f>VLOOKUP($H15,'ค่ากลางกลุ่ม '!$C$2:$Y$22,11,0)</f>
        <v>6.1</v>
      </c>
      <c r="U15" s="13">
        <f>VLOOKUP($H15,'ค่ากลางกลุ่ม '!$C$2:$Y$22,17,0)</f>
        <v>4.8458333333333341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2.63</v>
      </c>
      <c r="AB15" s="7">
        <v>-3.34</v>
      </c>
      <c r="AC15" s="9">
        <v>346.12</v>
      </c>
      <c r="AD15" s="9">
        <v>50.26</v>
      </c>
      <c r="AE15" s="9">
        <v>88.73</v>
      </c>
      <c r="AF15" s="9">
        <v>278.64999999999998</v>
      </c>
      <c r="AG15" s="9">
        <v>65.52</v>
      </c>
      <c r="AH15" s="10" t="str">
        <f t="shared" si="2"/>
        <v>0</v>
      </c>
      <c r="AI15" s="13" t="str">
        <f t="shared" si="3"/>
        <v>0</v>
      </c>
      <c r="AJ15" s="10" t="str">
        <f t="shared" si="4"/>
        <v>0</v>
      </c>
      <c r="AK15" s="13" t="str">
        <f t="shared" si="5"/>
        <v>0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1</v>
      </c>
      <c r="AR15" s="26">
        <f t="shared" si="10"/>
        <v>1</v>
      </c>
      <c r="AS15" s="25" t="str">
        <f t="shared" si="11"/>
        <v>D</v>
      </c>
      <c r="AT15" s="27" t="str">
        <f t="shared" si="11"/>
        <v>D</v>
      </c>
      <c r="AU15" s="25" t="str">
        <f t="shared" si="12"/>
        <v>7 D</v>
      </c>
      <c r="AV15" s="27" t="str">
        <f t="shared" si="12"/>
        <v>7 D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2.96</v>
      </c>
      <c r="J16" s="19">
        <v>2.23</v>
      </c>
      <c r="K16" s="19">
        <v>1.72</v>
      </c>
      <c r="L16" s="19">
        <v>8090758.0999999996</v>
      </c>
      <c r="M16" s="19">
        <v>-2422280.09</v>
      </c>
      <c r="N16" s="23">
        <v>2</v>
      </c>
      <c r="O16" s="18">
        <v>-2015088.62</v>
      </c>
      <c r="P16" s="19">
        <v>2966132.68</v>
      </c>
      <c r="Q16" s="45">
        <v>2</v>
      </c>
      <c r="R16" s="10">
        <f>VLOOKUP($H16,'ค่ากลางกลุ่ม '!$C$2:$Y$22,10,0)</f>
        <v>32.67</v>
      </c>
      <c r="S16" s="13">
        <f>VLOOKUP($H16,'ค่ากลางกลุ่ม '!$C$2:$Y$22,16,0)</f>
        <v>6.4492307692307707</v>
      </c>
      <c r="T16" s="10">
        <f>VLOOKUP($H16,'ค่ากลางกลุ่ม '!$C$2:$Y$22,11,0)</f>
        <v>8.86</v>
      </c>
      <c r="U16" s="13">
        <f>VLOOKUP($H16,'ค่ากลางกลุ่ม '!$C$2:$Y$22,17,0)</f>
        <v>2.5605128205128205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14.31</v>
      </c>
      <c r="AB16" s="7">
        <v>0.91</v>
      </c>
      <c r="AC16" s="9">
        <v>136.31</v>
      </c>
      <c r="AD16" s="9">
        <v>23.77</v>
      </c>
      <c r="AE16" s="9">
        <v>136.47</v>
      </c>
      <c r="AF16" s="9">
        <v>276.48</v>
      </c>
      <c r="AG16" s="9">
        <v>114.36</v>
      </c>
      <c r="AH16" s="10" t="str">
        <f t="shared" si="2"/>
        <v>0</v>
      </c>
      <c r="AI16" s="13" t="str">
        <f t="shared" si="3"/>
        <v>1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1</v>
      </c>
      <c r="AR16" s="26">
        <f t="shared" si="10"/>
        <v>2</v>
      </c>
      <c r="AS16" s="25" t="str">
        <f t="shared" si="11"/>
        <v>D</v>
      </c>
      <c r="AT16" s="27" t="str">
        <f t="shared" si="11"/>
        <v>C-</v>
      </c>
      <c r="AU16" s="25" t="str">
        <f t="shared" si="12"/>
        <v>2 D</v>
      </c>
      <c r="AV16" s="27" t="str">
        <f t="shared" si="12"/>
        <v>2 C-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1.39</v>
      </c>
      <c r="J17" s="19">
        <v>1.17</v>
      </c>
      <c r="K17" s="19">
        <v>0.65</v>
      </c>
      <c r="L17" s="19">
        <v>61749531.729999997</v>
      </c>
      <c r="M17" s="19">
        <v>6225264.5499999998</v>
      </c>
      <c r="N17" s="23">
        <v>2</v>
      </c>
      <c r="O17" s="18">
        <v>11202872.02</v>
      </c>
      <c r="P17" s="19">
        <v>-56312656.640000001</v>
      </c>
      <c r="Q17" s="45">
        <v>16</v>
      </c>
      <c r="R17" s="10">
        <f>VLOOKUP($H17,'ค่ากลางกลุ่ม '!$C$2:$Y$22,10,0)</f>
        <v>19.670000000000002</v>
      </c>
      <c r="S17" s="13">
        <f>VLOOKUP($H17,'ค่ากลางกลุ่ม '!$C$2:$Y$22,16,0)</f>
        <v>4.4645833333333336</v>
      </c>
      <c r="T17" s="10">
        <f>VLOOKUP($H17,'ค่ากลางกลุ่ม '!$C$2:$Y$22,11,0)</f>
        <v>4.34</v>
      </c>
      <c r="U17" s="13">
        <f>VLOOKUP($H17,'ค่ากลางกลุ่ม '!$C$2:$Y$22,17,0)</f>
        <v>-0.10291666666666666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12.19</v>
      </c>
      <c r="AB17" s="7">
        <v>1.5</v>
      </c>
      <c r="AC17" s="9">
        <v>189.14</v>
      </c>
      <c r="AD17" s="9">
        <v>54.87</v>
      </c>
      <c r="AE17" s="9">
        <v>68.28</v>
      </c>
      <c r="AF17" s="9">
        <v>220.85</v>
      </c>
      <c r="AG17" s="9">
        <v>70.44</v>
      </c>
      <c r="AH17" s="10" t="str">
        <f t="shared" si="2"/>
        <v>0</v>
      </c>
      <c r="AI17" s="13" t="str">
        <f t="shared" si="3"/>
        <v>1</v>
      </c>
      <c r="AJ17" s="10" t="str">
        <f t="shared" si="4"/>
        <v>0</v>
      </c>
      <c r="AK17" s="13" t="str">
        <f t="shared" si="5"/>
        <v>1</v>
      </c>
      <c r="AL17" s="97">
        <f t="shared" si="6"/>
        <v>0</v>
      </c>
      <c r="AM17" s="20" t="str">
        <f t="shared" si="7"/>
        <v>1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1</v>
      </c>
      <c r="AR17" s="26">
        <f t="shared" si="10"/>
        <v>3</v>
      </c>
      <c r="AS17" s="25" t="str">
        <f t="shared" si="11"/>
        <v>D</v>
      </c>
      <c r="AT17" s="27" t="str">
        <f t="shared" si="11"/>
        <v>C</v>
      </c>
      <c r="AU17" s="25" t="str">
        <f t="shared" si="12"/>
        <v>2 D</v>
      </c>
      <c r="AV17" s="27" t="str">
        <f t="shared" si="12"/>
        <v>2 C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2.89</v>
      </c>
      <c r="J18" s="19">
        <v>2.57</v>
      </c>
      <c r="K18" s="19">
        <v>2.02</v>
      </c>
      <c r="L18" s="19">
        <v>30308986.960000001</v>
      </c>
      <c r="M18" s="19">
        <v>-593375.52</v>
      </c>
      <c r="N18" s="23">
        <v>1</v>
      </c>
      <c r="O18" s="18">
        <v>-47564.73</v>
      </c>
      <c r="P18" s="19">
        <v>16358361.25</v>
      </c>
      <c r="Q18" s="45">
        <v>6</v>
      </c>
      <c r="R18" s="10">
        <f>VLOOKUP($H18,'ค่ากลางกลุ่ม '!$C$2:$Y$22,10,0)</f>
        <v>28.29</v>
      </c>
      <c r="S18" s="13">
        <f>VLOOKUP($H18,'ค่ากลางกลุ่ม '!$C$2:$Y$22,16,0)</f>
        <v>5.8842857142857161</v>
      </c>
      <c r="T18" s="10">
        <f>VLOOKUP($H18,'ค่ากลางกลุ่ม '!$C$2:$Y$22,11,0)</f>
        <v>10.74</v>
      </c>
      <c r="U18" s="13">
        <f>VLOOKUP($H18,'ค่ากลางกลุ่ม '!$C$2:$Y$22,17,0)</f>
        <v>3.7780252100840372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2.0499999999999998</v>
      </c>
      <c r="AB18" s="7">
        <v>-2.84</v>
      </c>
      <c r="AC18" s="9">
        <v>86.85</v>
      </c>
      <c r="AD18" s="9">
        <v>34.85</v>
      </c>
      <c r="AE18" s="9">
        <v>82.5</v>
      </c>
      <c r="AF18" s="9">
        <v>246.93</v>
      </c>
      <c r="AG18" s="9">
        <v>67.510000000000005</v>
      </c>
      <c r="AH18" s="10" t="str">
        <f t="shared" si="2"/>
        <v>0</v>
      </c>
      <c r="AI18" s="13" t="str">
        <f t="shared" si="3"/>
        <v>0</v>
      </c>
      <c r="AJ18" s="10" t="str">
        <f t="shared" si="4"/>
        <v>0</v>
      </c>
      <c r="AK18" s="13" t="str">
        <f t="shared" si="5"/>
        <v>0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2</v>
      </c>
      <c r="AR18" s="26">
        <f t="shared" si="10"/>
        <v>2</v>
      </c>
      <c r="AS18" s="25" t="str">
        <f t="shared" si="11"/>
        <v>C-</v>
      </c>
      <c r="AT18" s="27" t="str">
        <f t="shared" si="11"/>
        <v>C-</v>
      </c>
      <c r="AU18" s="25" t="str">
        <f t="shared" si="12"/>
        <v>1 C-</v>
      </c>
      <c r="AV18" s="27" t="str">
        <f t="shared" si="12"/>
        <v>1 C-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1.84</v>
      </c>
      <c r="J19" s="19">
        <v>1.66</v>
      </c>
      <c r="K19" s="19">
        <v>0.97</v>
      </c>
      <c r="L19" s="19">
        <v>19449955.02</v>
      </c>
      <c r="M19" s="19">
        <v>1147597.8400000001</v>
      </c>
      <c r="N19" s="23">
        <v>0</v>
      </c>
      <c r="O19" s="18">
        <v>1706487.38</v>
      </c>
      <c r="P19" s="19">
        <v>-598284.1</v>
      </c>
      <c r="Q19" s="45">
        <v>6</v>
      </c>
      <c r="R19" s="10">
        <f>VLOOKUP($H19,'ค่ากลางกลุ่ม '!$C$2:$Y$22,10,0)</f>
        <v>28.29</v>
      </c>
      <c r="S19" s="13">
        <f>VLOOKUP($H19,'ค่ากลางกลุ่ม '!$C$2:$Y$22,16,0)</f>
        <v>5.8842857142857161</v>
      </c>
      <c r="T19" s="10">
        <f>VLOOKUP($H19,'ค่ากลางกลุ่ม '!$C$2:$Y$22,11,0)</f>
        <v>10.74</v>
      </c>
      <c r="U19" s="13">
        <f>VLOOKUP($H19,'ค่ากลางกลุ่ม '!$C$2:$Y$22,17,0)</f>
        <v>3.7780252100840372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-2.9</v>
      </c>
      <c r="AB19" s="7">
        <v>-10.73</v>
      </c>
      <c r="AC19" s="9">
        <v>177.77</v>
      </c>
      <c r="AD19" s="9">
        <v>103.09</v>
      </c>
      <c r="AE19" s="9">
        <v>48.3</v>
      </c>
      <c r="AF19" s="9">
        <v>242.67</v>
      </c>
      <c r="AG19" s="9">
        <v>69.36</v>
      </c>
      <c r="AH19" s="10" t="str">
        <f t="shared" si="2"/>
        <v>0</v>
      </c>
      <c r="AI19" s="13" t="str">
        <f t="shared" si="3"/>
        <v>0</v>
      </c>
      <c r="AJ19" s="10" t="str">
        <f t="shared" si="4"/>
        <v>0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1</v>
      </c>
      <c r="AR19" s="26">
        <f t="shared" si="10"/>
        <v>1</v>
      </c>
      <c r="AS19" s="25" t="str">
        <f t="shared" si="11"/>
        <v>D</v>
      </c>
      <c r="AT19" s="27" t="str">
        <f t="shared" si="11"/>
        <v>D</v>
      </c>
      <c r="AU19" s="25" t="str">
        <f t="shared" si="12"/>
        <v>0 D</v>
      </c>
      <c r="AV19" s="27" t="str">
        <f t="shared" si="12"/>
        <v>0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2.4500000000000002</v>
      </c>
      <c r="J20" s="19">
        <v>2.11</v>
      </c>
      <c r="K20" s="19">
        <v>0.99</v>
      </c>
      <c r="L20" s="19">
        <v>51471955.939999998</v>
      </c>
      <c r="M20" s="19">
        <v>-5581297.9400000004</v>
      </c>
      <c r="N20" s="23">
        <v>1</v>
      </c>
      <c r="O20" s="18">
        <v>-4432973.7</v>
      </c>
      <c r="P20" s="19">
        <v>-909289.91</v>
      </c>
      <c r="Q20" s="45">
        <v>13</v>
      </c>
      <c r="R20" s="10">
        <f>VLOOKUP($H20,'ค่ากลางกลุ่ม '!$C$2:$Y$22,10,0)</f>
        <v>26.06</v>
      </c>
      <c r="S20" s="13">
        <f>VLOOKUP($H20,'ค่ากลางกลุ่ม '!$C$2:$Y$22,16,0)</f>
        <v>8.0276666666666685</v>
      </c>
      <c r="T20" s="10">
        <f>VLOOKUP($H20,'ค่ากลางกลุ่ม '!$C$2:$Y$22,11,0)</f>
        <v>6.1</v>
      </c>
      <c r="U20" s="13">
        <f>VLOOKUP($H20,'ค่ากลางกลุ่ม '!$C$2:$Y$22,17,0)</f>
        <v>4.8458333333333341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2.59</v>
      </c>
      <c r="AB20" s="7">
        <v>-2.63</v>
      </c>
      <c r="AC20" s="9">
        <v>197.89</v>
      </c>
      <c r="AD20" s="9">
        <v>143.16</v>
      </c>
      <c r="AE20" s="9">
        <v>39.159999999999997</v>
      </c>
      <c r="AF20" s="9">
        <v>151.12</v>
      </c>
      <c r="AG20" s="9">
        <v>56.43</v>
      </c>
      <c r="AH20" s="10" t="str">
        <f t="shared" si="2"/>
        <v>0</v>
      </c>
      <c r="AI20" s="13" t="str">
        <f t="shared" si="3"/>
        <v>0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1</v>
      </c>
      <c r="AQ20" s="24">
        <f t="shared" si="9"/>
        <v>2</v>
      </c>
      <c r="AR20" s="26">
        <f t="shared" si="10"/>
        <v>2</v>
      </c>
      <c r="AS20" s="25" t="str">
        <f t="shared" si="11"/>
        <v>C-</v>
      </c>
      <c r="AT20" s="27" t="str">
        <f t="shared" si="11"/>
        <v>C-</v>
      </c>
      <c r="AU20" s="25" t="str">
        <f t="shared" si="12"/>
        <v>1 C-</v>
      </c>
      <c r="AV20" s="27" t="str">
        <f t="shared" si="12"/>
        <v>1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4.3099999999999996</v>
      </c>
      <c r="J21" s="19">
        <v>3.79</v>
      </c>
      <c r="K21" s="19">
        <v>2.2999999999999998</v>
      </c>
      <c r="L21" s="19">
        <v>35775391.899999999</v>
      </c>
      <c r="M21" s="19">
        <v>-3191271.63</v>
      </c>
      <c r="N21" s="23">
        <v>1</v>
      </c>
      <c r="O21" s="18">
        <v>-2646096.04</v>
      </c>
      <c r="P21" s="19">
        <v>14057570.58</v>
      </c>
      <c r="Q21" s="45">
        <v>6</v>
      </c>
      <c r="R21" s="10">
        <f>VLOOKUP($H21,'ค่ากลางกลุ่ม '!$C$2:$Y$22,10,0)</f>
        <v>28.29</v>
      </c>
      <c r="S21" s="13">
        <f>VLOOKUP($H21,'ค่ากลางกลุ่ม '!$C$2:$Y$22,16,0)</f>
        <v>5.8842857142857161</v>
      </c>
      <c r="T21" s="10">
        <f>VLOOKUP($H21,'ค่ากลางกลุ่ม '!$C$2:$Y$22,11,0)</f>
        <v>10.74</v>
      </c>
      <c r="U21" s="13">
        <f>VLOOKUP($H21,'ค่ากลางกลุ่ม '!$C$2:$Y$22,17,0)</f>
        <v>3.7780252100840372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10</v>
      </c>
      <c r="AB21" s="7">
        <v>6.78</v>
      </c>
      <c r="AC21" s="9">
        <v>209.16</v>
      </c>
      <c r="AD21" s="9">
        <v>121.43</v>
      </c>
      <c r="AE21" s="9">
        <v>93.83</v>
      </c>
      <c r="AF21" s="9">
        <v>243.94</v>
      </c>
      <c r="AG21" s="9">
        <v>66.41</v>
      </c>
      <c r="AH21" s="10" t="str">
        <f t="shared" si="2"/>
        <v>0</v>
      </c>
      <c r="AI21" s="13" t="str">
        <f t="shared" si="3"/>
        <v>1</v>
      </c>
      <c r="AJ21" s="10" t="str">
        <f t="shared" si="4"/>
        <v>0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0</v>
      </c>
      <c r="AR21" s="26">
        <f t="shared" si="10"/>
        <v>2</v>
      </c>
      <c r="AS21" s="25" t="str">
        <f t="shared" si="11"/>
        <v>F</v>
      </c>
      <c r="AT21" s="27" t="str">
        <f t="shared" si="11"/>
        <v>C-</v>
      </c>
      <c r="AU21" s="25" t="str">
        <f t="shared" si="12"/>
        <v>1 F</v>
      </c>
      <c r="AV21" s="27" t="str">
        <f t="shared" si="12"/>
        <v>1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2.74</v>
      </c>
      <c r="J22" s="19">
        <v>2.2000000000000002</v>
      </c>
      <c r="K22" s="19">
        <v>1.66</v>
      </c>
      <c r="L22" s="19">
        <v>22449406.699999999</v>
      </c>
      <c r="M22" s="19">
        <v>-1397562.61</v>
      </c>
      <c r="N22" s="23">
        <v>1</v>
      </c>
      <c r="O22" s="18">
        <v>-820622.32</v>
      </c>
      <c r="P22" s="19">
        <v>8508112.1699999999</v>
      </c>
      <c r="Q22" s="45">
        <v>6</v>
      </c>
      <c r="R22" s="10">
        <f>VLOOKUP($H22,'ค่ากลางกลุ่ม '!$C$2:$Y$22,10,0)</f>
        <v>28.29</v>
      </c>
      <c r="S22" s="13">
        <f>VLOOKUP($H22,'ค่ากลางกลุ่ม '!$C$2:$Y$22,16,0)</f>
        <v>5.8842857142857161</v>
      </c>
      <c r="T22" s="10">
        <f>VLOOKUP($H22,'ค่ากลางกลุ่ม '!$C$2:$Y$22,11,0)</f>
        <v>10.74</v>
      </c>
      <c r="U22" s="13">
        <f>VLOOKUP($H22,'ค่ากลางกลุ่ม '!$C$2:$Y$22,17,0)</f>
        <v>3.7780252100840372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7.32</v>
      </c>
      <c r="AB22" s="7">
        <v>5.64</v>
      </c>
      <c r="AC22" s="9">
        <v>173.81</v>
      </c>
      <c r="AD22" s="9">
        <v>16.39</v>
      </c>
      <c r="AE22" s="9">
        <v>65.95</v>
      </c>
      <c r="AF22" s="9">
        <v>246.79</v>
      </c>
      <c r="AG22" s="9">
        <v>116.14</v>
      </c>
      <c r="AH22" s="10" t="str">
        <f t="shared" si="2"/>
        <v>0</v>
      </c>
      <c r="AI22" s="13" t="str">
        <f t="shared" si="3"/>
        <v>1</v>
      </c>
      <c r="AJ22" s="10" t="str">
        <f t="shared" si="4"/>
        <v>0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0</v>
      </c>
      <c r="AO22" s="20" t="str">
        <f t="shared" si="8"/>
        <v>0</v>
      </c>
      <c r="AP22" s="20" t="str">
        <f t="shared" si="8"/>
        <v>0</v>
      </c>
      <c r="AQ22" s="24">
        <f t="shared" si="9"/>
        <v>1</v>
      </c>
      <c r="AR22" s="26">
        <f t="shared" si="10"/>
        <v>3</v>
      </c>
      <c r="AS22" s="25" t="str">
        <f t="shared" si="11"/>
        <v>D</v>
      </c>
      <c r="AT22" s="27" t="str">
        <f t="shared" si="11"/>
        <v>C</v>
      </c>
      <c r="AU22" s="25" t="str">
        <f t="shared" si="12"/>
        <v>1 D</v>
      </c>
      <c r="AV22" s="27" t="str">
        <f t="shared" si="12"/>
        <v>1 C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1.74</v>
      </c>
      <c r="J23" s="19">
        <v>1.5</v>
      </c>
      <c r="K23" s="19">
        <v>1.1000000000000001</v>
      </c>
      <c r="L23" s="19">
        <v>15319813.869999999</v>
      </c>
      <c r="M23" s="19">
        <v>-59566.57</v>
      </c>
      <c r="N23" s="23">
        <v>1</v>
      </c>
      <c r="O23" s="18">
        <v>216626.89</v>
      </c>
      <c r="P23" s="19">
        <v>2052991.19</v>
      </c>
      <c r="Q23" s="45">
        <v>6</v>
      </c>
      <c r="R23" s="10">
        <f>VLOOKUP($H23,'ค่ากลางกลุ่ม '!$C$2:$Y$22,10,0)</f>
        <v>28.29</v>
      </c>
      <c r="S23" s="13">
        <f>VLOOKUP($H23,'ค่ากลางกลุ่ม '!$C$2:$Y$22,16,0)</f>
        <v>5.8842857142857161</v>
      </c>
      <c r="T23" s="10">
        <f>VLOOKUP($H23,'ค่ากลางกลุ่ม '!$C$2:$Y$22,11,0)</f>
        <v>10.74</v>
      </c>
      <c r="U23" s="13">
        <f>VLOOKUP($H23,'ค่ากลางกลุ่ม '!$C$2:$Y$22,17,0)</f>
        <v>3.7780252100840372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3.39</v>
      </c>
      <c r="AB23" s="7">
        <v>2.06</v>
      </c>
      <c r="AC23" s="9">
        <v>264.76</v>
      </c>
      <c r="AD23" s="9">
        <v>51.23</v>
      </c>
      <c r="AE23" s="9">
        <v>115.04</v>
      </c>
      <c r="AF23" s="9">
        <v>247.17</v>
      </c>
      <c r="AG23" s="9">
        <v>90.43</v>
      </c>
      <c r="AH23" s="10" t="str">
        <f t="shared" si="2"/>
        <v>0</v>
      </c>
      <c r="AI23" s="13" t="str">
        <f t="shared" si="3"/>
        <v>0</v>
      </c>
      <c r="AJ23" s="10" t="str">
        <f t="shared" si="4"/>
        <v>0</v>
      </c>
      <c r="AK23" s="13" t="str">
        <f t="shared" si="5"/>
        <v>0</v>
      </c>
      <c r="AL23" s="97">
        <f t="shared" si="6"/>
        <v>0</v>
      </c>
      <c r="AM23" s="20" t="str">
        <f t="shared" si="7"/>
        <v>1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1</v>
      </c>
      <c r="AR23" s="26">
        <f t="shared" si="10"/>
        <v>1</v>
      </c>
      <c r="AS23" s="25" t="str">
        <f t="shared" si="11"/>
        <v>D</v>
      </c>
      <c r="AT23" s="27" t="str">
        <f t="shared" si="11"/>
        <v>D</v>
      </c>
      <c r="AU23" s="25" t="str">
        <f t="shared" si="12"/>
        <v>1 D</v>
      </c>
      <c r="AV23" s="27" t="str">
        <f t="shared" si="12"/>
        <v>1 D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1.51</v>
      </c>
      <c r="J24" s="19">
        <v>1.37</v>
      </c>
      <c r="K24" s="19">
        <v>1.2</v>
      </c>
      <c r="L24" s="19">
        <v>7379721.0300000003</v>
      </c>
      <c r="M24" s="19">
        <v>-1347841.8</v>
      </c>
      <c r="N24" s="23">
        <v>2</v>
      </c>
      <c r="O24" s="18">
        <v>-1073086.7</v>
      </c>
      <c r="P24" s="19">
        <v>2941482.4</v>
      </c>
      <c r="Q24" s="45">
        <v>2</v>
      </c>
      <c r="R24" s="10">
        <f>VLOOKUP($H24,'ค่ากลางกลุ่ม '!$C$2:$Y$22,10,0)</f>
        <v>32.67</v>
      </c>
      <c r="S24" s="13">
        <f>VLOOKUP($H24,'ค่ากลางกลุ่ม '!$C$2:$Y$22,16,0)</f>
        <v>6.4492307692307707</v>
      </c>
      <c r="T24" s="10">
        <f>VLOOKUP($H24,'ค่ากลางกลุ่ม '!$C$2:$Y$22,11,0)</f>
        <v>8.86</v>
      </c>
      <c r="U24" s="13">
        <f>VLOOKUP($H24,'ค่ากลางกลุ่ม '!$C$2:$Y$22,17,0)</f>
        <v>2.5605128205128205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1.63</v>
      </c>
      <c r="AB24" s="7">
        <v>0.24</v>
      </c>
      <c r="AC24" s="9">
        <v>423.8</v>
      </c>
      <c r="AD24" s="9">
        <v>24</v>
      </c>
      <c r="AE24" s="9">
        <v>81.98</v>
      </c>
      <c r="AF24" s="9">
        <v>396.08</v>
      </c>
      <c r="AG24" s="9">
        <v>44.42</v>
      </c>
      <c r="AH24" s="10" t="str">
        <f t="shared" si="2"/>
        <v>0</v>
      </c>
      <c r="AI24" s="13" t="str">
        <f t="shared" si="3"/>
        <v>0</v>
      </c>
      <c r="AJ24" s="10" t="str">
        <f t="shared" si="4"/>
        <v>0</v>
      </c>
      <c r="AK24" s="13" t="str">
        <f t="shared" si="5"/>
        <v>0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1</v>
      </c>
      <c r="AQ24" s="24">
        <f t="shared" si="9"/>
        <v>2</v>
      </c>
      <c r="AR24" s="26">
        <f t="shared" si="10"/>
        <v>2</v>
      </c>
      <c r="AS24" s="25" t="str">
        <f t="shared" si="11"/>
        <v>C-</v>
      </c>
      <c r="AT24" s="27" t="str">
        <f t="shared" si="11"/>
        <v>C-</v>
      </c>
      <c r="AU24" s="25" t="str">
        <f t="shared" si="12"/>
        <v>2 C-</v>
      </c>
      <c r="AV24" s="27" t="str">
        <f t="shared" si="12"/>
        <v>2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1.44</v>
      </c>
      <c r="J25" s="19">
        <v>1.35</v>
      </c>
      <c r="K25" s="19">
        <v>0.54</v>
      </c>
      <c r="L25" s="19">
        <v>150370274.94999999</v>
      </c>
      <c r="M25" s="19">
        <v>11668817.220000001</v>
      </c>
      <c r="N25" s="23">
        <v>2</v>
      </c>
      <c r="O25" s="18">
        <v>15086647.85</v>
      </c>
      <c r="P25" s="19">
        <v>-157020757.72</v>
      </c>
      <c r="Q25" s="45">
        <v>17</v>
      </c>
      <c r="R25" s="10">
        <f>VLOOKUP($H25,'ค่ากลางกลุ่ม '!$C$2:$Y$22,10,0)</f>
        <v>19.690000000000001</v>
      </c>
      <c r="S25" s="13">
        <f>VLOOKUP($H25,'ค่ากลางกลุ่ม '!$C$2:$Y$22,16,0)</f>
        <v>5.6024000000000003</v>
      </c>
      <c r="T25" s="10">
        <f>VLOOKUP($H25,'ค่ากลางกลุ่ม '!$C$2:$Y$22,11,0)</f>
        <v>4.32</v>
      </c>
      <c r="U25" s="13">
        <f>VLOOKUP($H25,'ค่ากลางกลุ่ม '!$C$2:$Y$22,17,0)</f>
        <v>4.870400000000001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3.71</v>
      </c>
      <c r="AB25" s="7">
        <v>5.76</v>
      </c>
      <c r="AC25" s="9">
        <v>213.66</v>
      </c>
      <c r="AD25" s="9">
        <v>87.51</v>
      </c>
      <c r="AE25" s="9">
        <v>58.94</v>
      </c>
      <c r="AF25" s="9">
        <v>188.84</v>
      </c>
      <c r="AG25" s="9">
        <v>30.85</v>
      </c>
      <c r="AH25" s="10" t="str">
        <f t="shared" si="2"/>
        <v>0</v>
      </c>
      <c r="AI25" s="13" t="str">
        <f t="shared" si="3"/>
        <v>0</v>
      </c>
      <c r="AJ25" s="10" t="str">
        <f t="shared" si="4"/>
        <v>1</v>
      </c>
      <c r="AK25" s="13" t="str">
        <f t="shared" si="5"/>
        <v>1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3</v>
      </c>
      <c r="AS25" s="25" t="str">
        <f t="shared" si="11"/>
        <v>C</v>
      </c>
      <c r="AT25" s="27" t="str">
        <f t="shared" si="11"/>
        <v>C</v>
      </c>
      <c r="AU25" s="25" t="str">
        <f t="shared" si="12"/>
        <v>2 C</v>
      </c>
      <c r="AV25" s="27" t="str">
        <f t="shared" si="12"/>
        <v>2 C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5.14</v>
      </c>
      <c r="J26" s="19">
        <v>4.6399999999999997</v>
      </c>
      <c r="K26" s="19">
        <v>2.2400000000000002</v>
      </c>
      <c r="L26" s="19">
        <v>20356962.120000001</v>
      </c>
      <c r="M26" s="19">
        <v>-1630481.33</v>
      </c>
      <c r="N26" s="23">
        <v>1</v>
      </c>
      <c r="O26" s="18">
        <v>-1180404.52</v>
      </c>
      <c r="P26" s="19">
        <v>6110444.9100000001</v>
      </c>
      <c r="Q26" s="45">
        <v>5</v>
      </c>
      <c r="R26" s="10">
        <f>VLOOKUP($H26,'ค่ากลางกลุ่ม '!$C$2:$Y$22,10,0)</f>
        <v>29.39</v>
      </c>
      <c r="S26" s="13">
        <f>VLOOKUP($H26,'ค่ากลางกลุ่ม '!$C$2:$Y$22,16,0)</f>
        <v>6.7215199999999999</v>
      </c>
      <c r="T26" s="10">
        <f>VLOOKUP($H26,'ค่ากลางกลุ่ม '!$C$2:$Y$22,11,0)</f>
        <v>10.82</v>
      </c>
      <c r="U26" s="13">
        <f>VLOOKUP($H26,'ค่ากลางกลุ่ม '!$C$2:$Y$22,17,0)</f>
        <v>4.1368400000000003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19.72</v>
      </c>
      <c r="AB26" s="7">
        <v>25.64</v>
      </c>
      <c r="AC26" s="9">
        <v>114.93</v>
      </c>
      <c r="AD26" s="9">
        <v>50.66</v>
      </c>
      <c r="AE26" s="9">
        <v>101.79</v>
      </c>
      <c r="AF26" s="9">
        <v>207.55</v>
      </c>
      <c r="AG26" s="9">
        <v>63.67</v>
      </c>
      <c r="AH26" s="10" t="str">
        <f t="shared" si="2"/>
        <v>0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2</v>
      </c>
      <c r="AR26" s="26">
        <f t="shared" si="10"/>
        <v>3</v>
      </c>
      <c r="AS26" s="25" t="str">
        <f t="shared" si="11"/>
        <v>C-</v>
      </c>
      <c r="AT26" s="27" t="str">
        <f t="shared" si="11"/>
        <v>C</v>
      </c>
      <c r="AU26" s="25" t="str">
        <f t="shared" si="12"/>
        <v>1 C-</v>
      </c>
      <c r="AV26" s="27" t="str">
        <f t="shared" si="12"/>
        <v>1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4.33</v>
      </c>
      <c r="J27" s="19">
        <v>3.46</v>
      </c>
      <c r="K27" s="19">
        <v>2.4</v>
      </c>
      <c r="L27" s="19">
        <v>39758545.68</v>
      </c>
      <c r="M27" s="19">
        <v>-2674562.0699999998</v>
      </c>
      <c r="N27" s="23">
        <v>1</v>
      </c>
      <c r="O27" s="18">
        <v>-2144194.92</v>
      </c>
      <c r="P27" s="19">
        <v>16683030.16</v>
      </c>
      <c r="Q27" s="45">
        <v>6</v>
      </c>
      <c r="R27" s="10">
        <f>VLOOKUP($H27,'ค่ากลางกลุ่ม '!$C$2:$Y$22,10,0)</f>
        <v>28.29</v>
      </c>
      <c r="S27" s="13">
        <f>VLOOKUP($H27,'ค่ากลางกลุ่ม '!$C$2:$Y$22,16,0)</f>
        <v>5.8842857142857161</v>
      </c>
      <c r="T27" s="10">
        <f>VLOOKUP($H27,'ค่ากลางกลุ่ม '!$C$2:$Y$22,11,0)</f>
        <v>10.74</v>
      </c>
      <c r="U27" s="13">
        <f>VLOOKUP($H27,'ค่ากลางกลุ่ม '!$C$2:$Y$22,17,0)</f>
        <v>3.7780252100840372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-0.44</v>
      </c>
      <c r="AB27" s="7">
        <v>-4.92</v>
      </c>
      <c r="AC27" s="9">
        <v>61.03</v>
      </c>
      <c r="AD27" s="9">
        <v>26.99</v>
      </c>
      <c r="AE27" s="9">
        <v>67.2</v>
      </c>
      <c r="AF27" s="9">
        <v>143.86000000000001</v>
      </c>
      <c r="AG27" s="9">
        <v>92.5</v>
      </c>
      <c r="AH27" s="10" t="str">
        <f t="shared" si="2"/>
        <v>0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0</v>
      </c>
      <c r="AO27" s="20" t="str">
        <f t="shared" si="8"/>
        <v>0</v>
      </c>
      <c r="AP27" s="20" t="str">
        <f t="shared" si="8"/>
        <v>0</v>
      </c>
      <c r="AQ27" s="24">
        <f t="shared" si="9"/>
        <v>2</v>
      </c>
      <c r="AR27" s="26">
        <f t="shared" si="10"/>
        <v>2</v>
      </c>
      <c r="AS27" s="25" t="str">
        <f t="shared" si="11"/>
        <v>C-</v>
      </c>
      <c r="AT27" s="27" t="str">
        <f t="shared" si="11"/>
        <v>C-</v>
      </c>
      <c r="AU27" s="25" t="str">
        <f t="shared" si="12"/>
        <v>1 C-</v>
      </c>
      <c r="AV27" s="27" t="str">
        <f t="shared" si="12"/>
        <v>1 C-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2.23</v>
      </c>
      <c r="J28" s="19">
        <v>2</v>
      </c>
      <c r="K28" s="19">
        <v>1.45</v>
      </c>
      <c r="L28" s="19">
        <v>29725690.100000001</v>
      </c>
      <c r="M28" s="19">
        <v>3462967.24</v>
      </c>
      <c r="N28" s="23">
        <v>0</v>
      </c>
      <c r="O28" s="18">
        <v>4059277.39</v>
      </c>
      <c r="P28" s="19">
        <v>10781807.33</v>
      </c>
      <c r="Q28" s="45">
        <v>6</v>
      </c>
      <c r="R28" s="10">
        <f>VLOOKUP($H28,'ค่ากลางกลุ่ม '!$C$2:$Y$22,10,0)</f>
        <v>28.29</v>
      </c>
      <c r="S28" s="13">
        <f>VLOOKUP($H28,'ค่ากลางกลุ่ม '!$C$2:$Y$22,16,0)</f>
        <v>5.8842857142857161</v>
      </c>
      <c r="T28" s="10">
        <f>VLOOKUP($H28,'ค่ากลางกลุ่ม '!$C$2:$Y$22,11,0)</f>
        <v>10.74</v>
      </c>
      <c r="U28" s="13">
        <f>VLOOKUP($H28,'ค่ากลางกลุ่ม '!$C$2:$Y$22,17,0)</f>
        <v>3.7780252100840372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5.42</v>
      </c>
      <c r="AB28" s="7">
        <v>7.27</v>
      </c>
      <c r="AC28" s="9">
        <v>328.24</v>
      </c>
      <c r="AD28" s="9">
        <v>13.57</v>
      </c>
      <c r="AE28" s="9">
        <v>106</v>
      </c>
      <c r="AF28" s="9">
        <v>195.16</v>
      </c>
      <c r="AG28" s="9">
        <v>82.49</v>
      </c>
      <c r="AH28" s="10" t="str">
        <f t="shared" si="2"/>
        <v>0</v>
      </c>
      <c r="AI28" s="13" t="str">
        <f t="shared" si="3"/>
        <v>0</v>
      </c>
      <c r="AJ28" s="10" t="str">
        <f t="shared" si="4"/>
        <v>0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1</v>
      </c>
      <c r="AR28" s="26">
        <f t="shared" si="10"/>
        <v>2</v>
      </c>
      <c r="AS28" s="25" t="str">
        <f t="shared" si="11"/>
        <v>D</v>
      </c>
      <c r="AT28" s="27" t="str">
        <f t="shared" si="11"/>
        <v>C-</v>
      </c>
      <c r="AU28" s="25" t="str">
        <f t="shared" si="12"/>
        <v>0 D</v>
      </c>
      <c r="AV28" s="27" t="str">
        <f t="shared" si="12"/>
        <v>0 C-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2.4900000000000002</v>
      </c>
      <c r="J29" s="19">
        <v>2.02</v>
      </c>
      <c r="K29" s="19">
        <v>1.52</v>
      </c>
      <c r="L29" s="19">
        <v>9127192.3599999994</v>
      </c>
      <c r="M29" s="19">
        <v>-1348248.37</v>
      </c>
      <c r="N29" s="23">
        <v>1</v>
      </c>
      <c r="O29" s="18">
        <v>-1091410.77</v>
      </c>
      <c r="P29" s="19">
        <v>3183960.71</v>
      </c>
      <c r="Q29" s="45">
        <v>2</v>
      </c>
      <c r="R29" s="10">
        <f>VLOOKUP($H29,'ค่ากลางกลุ่ม '!$C$2:$Y$22,10,0)</f>
        <v>32.67</v>
      </c>
      <c r="S29" s="13">
        <f>VLOOKUP($H29,'ค่ากลางกลุ่ม '!$C$2:$Y$22,16,0)</f>
        <v>6.4492307692307707</v>
      </c>
      <c r="T29" s="10">
        <f>VLOOKUP($H29,'ค่ากลางกลุ่ม '!$C$2:$Y$22,11,0)</f>
        <v>8.86</v>
      </c>
      <c r="U29" s="13">
        <f>VLOOKUP($H29,'ค่ากลางกลุ่ม '!$C$2:$Y$22,17,0)</f>
        <v>2.5605128205128205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18.93</v>
      </c>
      <c r="AB29" s="7">
        <v>32.340000000000003</v>
      </c>
      <c r="AC29" s="9">
        <v>220.69</v>
      </c>
      <c r="AD29" s="9">
        <v>13.4</v>
      </c>
      <c r="AE29" s="9">
        <v>90.66</v>
      </c>
      <c r="AF29" s="9">
        <v>183.82</v>
      </c>
      <c r="AG29" s="9">
        <v>92.41</v>
      </c>
      <c r="AH29" s="10" t="str">
        <f t="shared" si="2"/>
        <v>0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2</v>
      </c>
      <c r="AR29" s="26">
        <f t="shared" si="10"/>
        <v>3</v>
      </c>
      <c r="AS29" s="25" t="str">
        <f t="shared" si="11"/>
        <v>C-</v>
      </c>
      <c r="AT29" s="27" t="str">
        <f t="shared" si="11"/>
        <v>C</v>
      </c>
      <c r="AU29" s="25" t="str">
        <f t="shared" si="12"/>
        <v>1 C-</v>
      </c>
      <c r="AV29" s="27" t="str">
        <f t="shared" si="12"/>
        <v>1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3.63</v>
      </c>
      <c r="J30" s="19">
        <v>3.15</v>
      </c>
      <c r="K30" s="19">
        <v>2.14</v>
      </c>
      <c r="L30" s="19">
        <v>17755507.739999998</v>
      </c>
      <c r="M30" s="19">
        <v>1925513.72</v>
      </c>
      <c r="N30" s="23">
        <v>0</v>
      </c>
      <c r="O30" s="18">
        <v>2240163.06</v>
      </c>
      <c r="P30" s="19">
        <v>7724976.2800000003</v>
      </c>
      <c r="Q30" s="45">
        <v>5</v>
      </c>
      <c r="R30" s="10">
        <f>VLOOKUP($H30,'ค่ากลางกลุ่ม '!$C$2:$Y$22,10,0)</f>
        <v>29.39</v>
      </c>
      <c r="S30" s="13">
        <f>VLOOKUP($H30,'ค่ากลางกลุ่ม '!$C$2:$Y$22,16,0)</f>
        <v>6.7215199999999999</v>
      </c>
      <c r="T30" s="10">
        <f>VLOOKUP($H30,'ค่ากลางกลุ่ม '!$C$2:$Y$22,11,0)</f>
        <v>10.82</v>
      </c>
      <c r="U30" s="13">
        <f>VLOOKUP($H30,'ค่ากลางกลุ่ม '!$C$2:$Y$22,17,0)</f>
        <v>4.1368400000000003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13.7</v>
      </c>
      <c r="AB30" s="7">
        <v>20.12</v>
      </c>
      <c r="AC30" s="9">
        <v>209.33</v>
      </c>
      <c r="AD30" s="9">
        <v>6.05</v>
      </c>
      <c r="AE30" s="9">
        <v>74.27</v>
      </c>
      <c r="AF30" s="9">
        <v>163.37</v>
      </c>
      <c r="AG30" s="9">
        <v>80.37</v>
      </c>
      <c r="AH30" s="10" t="str">
        <f t="shared" si="2"/>
        <v>0</v>
      </c>
      <c r="AI30" s="13" t="str">
        <f t="shared" si="3"/>
        <v>1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2</v>
      </c>
      <c r="AR30" s="26">
        <f t="shared" si="10"/>
        <v>3</v>
      </c>
      <c r="AS30" s="25" t="str">
        <f t="shared" si="11"/>
        <v>C-</v>
      </c>
      <c r="AT30" s="27" t="str">
        <f t="shared" si="11"/>
        <v>C</v>
      </c>
      <c r="AU30" s="25" t="str">
        <f t="shared" si="12"/>
        <v>0 C-</v>
      </c>
      <c r="AV30" s="27" t="str">
        <f t="shared" si="12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3.91</v>
      </c>
      <c r="J31" s="19">
        <v>3.22</v>
      </c>
      <c r="K31" s="19">
        <v>2.54</v>
      </c>
      <c r="L31" s="19">
        <v>15372076.09</v>
      </c>
      <c r="M31" s="19">
        <v>-1984145.62</v>
      </c>
      <c r="N31" s="23">
        <v>1</v>
      </c>
      <c r="O31" s="18">
        <v>-1433406.64</v>
      </c>
      <c r="P31" s="19">
        <v>8138250.7199999997</v>
      </c>
      <c r="Q31" s="45">
        <v>5</v>
      </c>
      <c r="R31" s="10">
        <f>VLOOKUP($H31,'ค่ากลางกลุ่ม '!$C$2:$Y$22,10,0)</f>
        <v>29.39</v>
      </c>
      <c r="S31" s="13">
        <f>VLOOKUP($H31,'ค่ากลางกลุ่ม '!$C$2:$Y$22,16,0)</f>
        <v>6.7215199999999999</v>
      </c>
      <c r="T31" s="10">
        <f>VLOOKUP($H31,'ค่ากลางกลุ่ม '!$C$2:$Y$22,11,0)</f>
        <v>10.82</v>
      </c>
      <c r="U31" s="13">
        <f>VLOOKUP($H31,'ค่ากลางกลุ่ม '!$C$2:$Y$22,17,0)</f>
        <v>4.1368400000000003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4.2</v>
      </c>
      <c r="AB31" s="7">
        <v>0.92</v>
      </c>
      <c r="AC31" s="9">
        <v>23.35</v>
      </c>
      <c r="AD31" s="9">
        <v>34.83</v>
      </c>
      <c r="AE31" s="9">
        <v>83.71</v>
      </c>
      <c r="AF31" s="9">
        <v>172</v>
      </c>
      <c r="AG31" s="9">
        <v>81.44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1 C-</v>
      </c>
      <c r="AV31" s="27" t="str">
        <f t="shared" si="12"/>
        <v>1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0.94</v>
      </c>
      <c r="J32" s="19">
        <v>0.69</v>
      </c>
      <c r="K32" s="19">
        <v>0.4</v>
      </c>
      <c r="L32" s="19">
        <v>-3188265.91</v>
      </c>
      <c r="M32" s="19">
        <v>-5630926.2699999996</v>
      </c>
      <c r="N32" s="23">
        <v>7</v>
      </c>
      <c r="O32" s="18">
        <v>-4033166.41</v>
      </c>
      <c r="P32" s="19">
        <v>-32807320.02</v>
      </c>
      <c r="Q32" s="45">
        <v>10</v>
      </c>
      <c r="R32" s="10">
        <f>VLOOKUP($H32,'ค่ากลางกลุ่ม '!$C$2:$Y$22,10,0)</f>
        <v>24.65</v>
      </c>
      <c r="S32" s="13">
        <f>VLOOKUP($H32,'ค่ากลางกลุ่ม '!$C$2:$Y$22,16,0)</f>
        <v>5.3367796610169487</v>
      </c>
      <c r="T32" s="10">
        <f>VLOOKUP($H32,'ค่ากลางกลุ่ม '!$C$2:$Y$22,11,0)</f>
        <v>9.2899999999999991</v>
      </c>
      <c r="U32" s="13">
        <f>VLOOKUP($H32,'ค่ากลางกลุ่ม '!$C$2:$Y$22,17,0)</f>
        <v>3.2408474576271189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1.86</v>
      </c>
      <c r="AB32" s="7">
        <v>-4.22</v>
      </c>
      <c r="AC32" s="9">
        <v>247.01</v>
      </c>
      <c r="AD32" s="9">
        <v>22.75</v>
      </c>
      <c r="AE32" s="9">
        <v>114.49</v>
      </c>
      <c r="AF32" s="9">
        <v>173.31</v>
      </c>
      <c r="AG32" s="9">
        <v>83.79</v>
      </c>
      <c r="AH32" s="10" t="str">
        <f t="shared" si="2"/>
        <v>0</v>
      </c>
      <c r="AI32" s="13" t="str">
        <f t="shared" si="3"/>
        <v>0</v>
      </c>
      <c r="AJ32" s="10" t="str">
        <f t="shared" si="4"/>
        <v>0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1</v>
      </c>
      <c r="AR32" s="26">
        <f t="shared" si="10"/>
        <v>1</v>
      </c>
      <c r="AS32" s="25" t="str">
        <f t="shared" si="11"/>
        <v>D</v>
      </c>
      <c r="AT32" s="27" t="str">
        <f t="shared" si="11"/>
        <v>D</v>
      </c>
      <c r="AU32" s="25" t="str">
        <f t="shared" si="12"/>
        <v>7 D</v>
      </c>
      <c r="AV32" s="27" t="str">
        <f t="shared" si="12"/>
        <v>7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1.35</v>
      </c>
      <c r="J33" s="19">
        <v>1.01</v>
      </c>
      <c r="K33" s="19">
        <v>0.63</v>
      </c>
      <c r="L33" s="19">
        <v>3892990.34</v>
      </c>
      <c r="M33" s="19">
        <v>-2332541.41</v>
      </c>
      <c r="N33" s="23">
        <v>5</v>
      </c>
      <c r="O33" s="18">
        <v>-1833640.86</v>
      </c>
      <c r="P33" s="19">
        <v>-4139147.15</v>
      </c>
      <c r="Q33" s="45">
        <v>5</v>
      </c>
      <c r="R33" s="10">
        <f>VLOOKUP($H33,'ค่ากลางกลุ่ม '!$C$2:$Y$22,10,0)</f>
        <v>29.39</v>
      </c>
      <c r="S33" s="13">
        <f>VLOOKUP($H33,'ค่ากลางกลุ่ม '!$C$2:$Y$22,16,0)</f>
        <v>6.7215199999999999</v>
      </c>
      <c r="T33" s="10">
        <f>VLOOKUP($H33,'ค่ากลางกลุ่ม '!$C$2:$Y$22,11,0)</f>
        <v>10.82</v>
      </c>
      <c r="U33" s="13">
        <f>VLOOKUP($H33,'ค่ากลางกลุ่ม '!$C$2:$Y$22,17,0)</f>
        <v>4.1368400000000003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5.28</v>
      </c>
      <c r="AB33" s="7">
        <v>1.37</v>
      </c>
      <c r="AC33" s="9">
        <v>242.48</v>
      </c>
      <c r="AD33" s="9">
        <v>15.27</v>
      </c>
      <c r="AE33" s="9">
        <v>68.7</v>
      </c>
      <c r="AF33" s="9">
        <v>165.49</v>
      </c>
      <c r="AG33" s="9">
        <v>80.930000000000007</v>
      </c>
      <c r="AH33" s="10" t="str">
        <f t="shared" si="2"/>
        <v>0</v>
      </c>
      <c r="AI33" s="13" t="str">
        <f t="shared" si="3"/>
        <v>0</v>
      </c>
      <c r="AJ33" s="10" t="str">
        <f t="shared" si="4"/>
        <v>0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0</v>
      </c>
      <c r="AO33" s="20" t="str">
        <f t="shared" si="8"/>
        <v>0</v>
      </c>
      <c r="AP33" s="20" t="str">
        <f t="shared" si="8"/>
        <v>0</v>
      </c>
      <c r="AQ33" s="24">
        <f t="shared" si="9"/>
        <v>1</v>
      </c>
      <c r="AR33" s="26">
        <f t="shared" si="10"/>
        <v>1</v>
      </c>
      <c r="AS33" s="25" t="str">
        <f t="shared" si="11"/>
        <v>D</v>
      </c>
      <c r="AT33" s="27" t="str">
        <f t="shared" si="11"/>
        <v>D</v>
      </c>
      <c r="AU33" s="25" t="str">
        <f t="shared" si="12"/>
        <v>5 D</v>
      </c>
      <c r="AV33" s="27" t="str">
        <f t="shared" si="12"/>
        <v>5 D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1.4</v>
      </c>
      <c r="J34" s="19">
        <v>1.19</v>
      </c>
      <c r="K34" s="19">
        <v>0.56000000000000005</v>
      </c>
      <c r="L34" s="19">
        <v>5919941.75</v>
      </c>
      <c r="M34" s="19">
        <v>-2302103.87</v>
      </c>
      <c r="N34" s="23">
        <v>5</v>
      </c>
      <c r="O34" s="18">
        <v>-1919640.01</v>
      </c>
      <c r="P34" s="19">
        <v>-6449782.6600000001</v>
      </c>
      <c r="Q34" s="45">
        <v>5</v>
      </c>
      <c r="R34" s="10">
        <f>VLOOKUP($H34,'ค่ากลางกลุ่ม '!$C$2:$Y$22,10,0)</f>
        <v>29.39</v>
      </c>
      <c r="S34" s="13">
        <f>VLOOKUP($H34,'ค่ากลางกลุ่ม '!$C$2:$Y$22,16,0)</f>
        <v>6.7215199999999999</v>
      </c>
      <c r="T34" s="10">
        <f>VLOOKUP($H34,'ค่ากลางกลุ่ม '!$C$2:$Y$22,11,0)</f>
        <v>10.82</v>
      </c>
      <c r="U34" s="13">
        <f>VLOOKUP($H34,'ค่ากลางกลุ่ม '!$C$2:$Y$22,17,0)</f>
        <v>4.1368400000000003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3.15</v>
      </c>
      <c r="AB34" s="7">
        <v>-2.02</v>
      </c>
      <c r="AC34" s="9">
        <v>237.02</v>
      </c>
      <c r="AD34" s="9">
        <v>22.37</v>
      </c>
      <c r="AE34" s="9">
        <v>77.17</v>
      </c>
      <c r="AF34" s="9">
        <v>179.94</v>
      </c>
      <c r="AG34" s="9">
        <v>81.05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5 D</v>
      </c>
      <c r="AV34" s="27" t="str">
        <f t="shared" si="12"/>
        <v>5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4.4800000000000004</v>
      </c>
      <c r="J35" s="19">
        <v>3.92</v>
      </c>
      <c r="K35" s="19">
        <v>3.28</v>
      </c>
      <c r="L35" s="19">
        <v>29735731.600000001</v>
      </c>
      <c r="M35" s="19">
        <v>-4958495.4000000004</v>
      </c>
      <c r="N35" s="23">
        <v>2</v>
      </c>
      <c r="O35" s="18">
        <v>-4474012.74</v>
      </c>
      <c r="P35" s="19">
        <v>19451328.989999998</v>
      </c>
      <c r="Q35" s="45">
        <v>6</v>
      </c>
      <c r="R35" s="10">
        <f>VLOOKUP($H35,'ค่ากลางกลุ่ม '!$C$2:$Y$22,10,0)</f>
        <v>28.29</v>
      </c>
      <c r="S35" s="13">
        <f>VLOOKUP($H35,'ค่ากลางกลุ่ม '!$C$2:$Y$22,16,0)</f>
        <v>5.8842857142857161</v>
      </c>
      <c r="T35" s="10">
        <f>VLOOKUP($H35,'ค่ากลางกลุ่ม '!$C$2:$Y$22,11,0)</f>
        <v>10.74</v>
      </c>
      <c r="U35" s="13">
        <f>VLOOKUP($H35,'ค่ากลางกลุ่ม '!$C$2:$Y$22,17,0)</f>
        <v>3.7780252100840372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3.43</v>
      </c>
      <c r="AB35" s="7">
        <v>3.35</v>
      </c>
      <c r="AC35" s="9">
        <v>72.319999999999993</v>
      </c>
      <c r="AD35" s="9">
        <v>20.59</v>
      </c>
      <c r="AE35" s="9">
        <v>60.07</v>
      </c>
      <c r="AF35" s="9">
        <v>178.65</v>
      </c>
      <c r="AG35" s="9">
        <v>82.43</v>
      </c>
      <c r="AH35" s="10" t="str">
        <f t="shared" si="2"/>
        <v>0</v>
      </c>
      <c r="AI35" s="13" t="str">
        <f t="shared" si="3"/>
        <v>0</v>
      </c>
      <c r="AJ35" s="10" t="str">
        <f t="shared" si="4"/>
        <v>0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0</v>
      </c>
      <c r="AO35" s="20" t="str">
        <f t="shared" si="8"/>
        <v>0</v>
      </c>
      <c r="AP35" s="20" t="str">
        <f t="shared" si="8"/>
        <v>0</v>
      </c>
      <c r="AQ35" s="24">
        <f t="shared" si="9"/>
        <v>2</v>
      </c>
      <c r="AR35" s="26">
        <f t="shared" si="10"/>
        <v>2</v>
      </c>
      <c r="AS35" s="25" t="str">
        <f t="shared" si="11"/>
        <v>C-</v>
      </c>
      <c r="AT35" s="27" t="str">
        <f t="shared" si="11"/>
        <v>C-</v>
      </c>
      <c r="AU35" s="25" t="str">
        <f t="shared" si="12"/>
        <v>2 C-</v>
      </c>
      <c r="AV35" s="27" t="str">
        <f t="shared" si="12"/>
        <v>2 C-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1.1100000000000001</v>
      </c>
      <c r="J36" s="19">
        <v>0.86</v>
      </c>
      <c r="K36" s="19">
        <v>0.45</v>
      </c>
      <c r="L36" s="19">
        <v>2778839.22</v>
      </c>
      <c r="M36" s="19">
        <v>-2214410.12</v>
      </c>
      <c r="N36" s="23">
        <v>6</v>
      </c>
      <c r="O36" s="18">
        <v>-1319547.53</v>
      </c>
      <c r="P36" s="19">
        <v>-14336149.289999999</v>
      </c>
      <c r="Q36" s="45">
        <v>12</v>
      </c>
      <c r="R36" s="10">
        <f>VLOOKUP($H36,'ค่ากลางกลุ่ม '!$C$2:$Y$22,10,0)</f>
        <v>29.67</v>
      </c>
      <c r="S36" s="13">
        <f>VLOOKUP($H36,'ค่ากลางกลุ่ม '!$C$2:$Y$22,16,0)</f>
        <v>5.8426666666666645</v>
      </c>
      <c r="T36" s="10">
        <f>VLOOKUP($H36,'ค่ากลางกลุ่ม '!$C$2:$Y$22,11,0)</f>
        <v>5.03</v>
      </c>
      <c r="U36" s="13">
        <f>VLOOKUP($H36,'ค่ากลางกลุ่ม '!$C$2:$Y$22,17,0)</f>
        <v>2.9160000000000008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2.79</v>
      </c>
      <c r="AB36" s="7">
        <v>-4.1900000000000004</v>
      </c>
      <c r="AC36" s="9">
        <v>202.24</v>
      </c>
      <c r="AD36" s="9">
        <v>25.74</v>
      </c>
      <c r="AE36" s="9">
        <v>70.56</v>
      </c>
      <c r="AF36" s="9">
        <v>154.36000000000001</v>
      </c>
      <c r="AG36" s="9">
        <v>58.07</v>
      </c>
      <c r="AH36" s="10" t="str">
        <f t="shared" si="2"/>
        <v>0</v>
      </c>
      <c r="AI36" s="13" t="str">
        <f t="shared" si="3"/>
        <v>0</v>
      </c>
      <c r="AJ36" s="10" t="str">
        <f t="shared" si="4"/>
        <v>0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2</v>
      </c>
      <c r="AR36" s="26">
        <f t="shared" si="10"/>
        <v>2</v>
      </c>
      <c r="AS36" s="25" t="str">
        <f t="shared" si="11"/>
        <v>C-</v>
      </c>
      <c r="AT36" s="27" t="str">
        <f t="shared" si="11"/>
        <v>C-</v>
      </c>
      <c r="AU36" s="25" t="str">
        <f t="shared" si="12"/>
        <v>6 C-</v>
      </c>
      <c r="AV36" s="27" t="str">
        <f t="shared" si="12"/>
        <v>6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6.94</v>
      </c>
      <c r="J37" s="19">
        <v>6.67</v>
      </c>
      <c r="K37" s="19">
        <v>5.81</v>
      </c>
      <c r="L37" s="19">
        <v>54587402.140000001</v>
      </c>
      <c r="M37" s="19">
        <v>-3375718.82</v>
      </c>
      <c r="N37" s="23">
        <v>1</v>
      </c>
      <c r="O37" s="18">
        <v>-2841923.36</v>
      </c>
      <c r="P37" s="19">
        <v>44166764.710000001</v>
      </c>
      <c r="Q37" s="45">
        <v>6</v>
      </c>
      <c r="R37" s="10">
        <f>VLOOKUP($H37,'ค่ากลางกลุ่ม '!$C$2:$Y$22,10,0)</f>
        <v>28.29</v>
      </c>
      <c r="S37" s="13">
        <f>VLOOKUP($H37,'ค่ากลางกลุ่ม '!$C$2:$Y$22,16,0)</f>
        <v>5.8842857142857161</v>
      </c>
      <c r="T37" s="10">
        <f>VLOOKUP($H37,'ค่ากลางกลุ่ม '!$C$2:$Y$22,11,0)</f>
        <v>10.74</v>
      </c>
      <c r="U37" s="13">
        <f>VLOOKUP($H37,'ค่ากลางกลุ่ม '!$C$2:$Y$22,17,0)</f>
        <v>3.7780252100840372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4.42</v>
      </c>
      <c r="AB37" s="7">
        <v>-0.32</v>
      </c>
      <c r="AC37" s="9">
        <v>129.34</v>
      </c>
      <c r="AD37" s="9">
        <v>50.14</v>
      </c>
      <c r="AE37" s="9">
        <v>104.26</v>
      </c>
      <c r="AF37" s="9">
        <v>184.93</v>
      </c>
      <c r="AG37" s="9">
        <v>55.18</v>
      </c>
      <c r="AH37" s="10" t="str">
        <f t="shared" si="2"/>
        <v>0</v>
      </c>
      <c r="AI37" s="13" t="str">
        <f t="shared" si="3"/>
        <v>0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1</v>
      </c>
      <c r="AQ37" s="24">
        <f t="shared" si="9"/>
        <v>2</v>
      </c>
      <c r="AR37" s="26">
        <f t="shared" si="10"/>
        <v>2</v>
      </c>
      <c r="AS37" s="25" t="str">
        <f t="shared" si="11"/>
        <v>C-</v>
      </c>
      <c r="AT37" s="27" t="str">
        <f t="shared" si="11"/>
        <v>C-</v>
      </c>
      <c r="AU37" s="25" t="str">
        <f t="shared" si="12"/>
        <v>1 C-</v>
      </c>
      <c r="AV37" s="27" t="str">
        <f t="shared" si="12"/>
        <v>1 C-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1.71</v>
      </c>
      <c r="J38" s="19">
        <v>1.34</v>
      </c>
      <c r="K38" s="19">
        <v>0.88</v>
      </c>
      <c r="L38" s="19">
        <v>4720211.8099999996</v>
      </c>
      <c r="M38" s="19">
        <v>-2176216.6800000002</v>
      </c>
      <c r="N38" s="23">
        <v>3</v>
      </c>
      <c r="O38" s="18">
        <v>-1652268.46</v>
      </c>
      <c r="P38" s="19">
        <v>-824394.48</v>
      </c>
      <c r="Q38" s="45">
        <v>5</v>
      </c>
      <c r="R38" s="10">
        <f>VLOOKUP($H38,'ค่ากลางกลุ่ม '!$C$2:$Y$22,10,0)</f>
        <v>29.39</v>
      </c>
      <c r="S38" s="13">
        <f>VLOOKUP($H38,'ค่ากลางกลุ่ม '!$C$2:$Y$22,16,0)</f>
        <v>6.7215199999999999</v>
      </c>
      <c r="T38" s="10">
        <f>VLOOKUP($H38,'ค่ากลางกลุ่ม '!$C$2:$Y$22,11,0)</f>
        <v>10.82</v>
      </c>
      <c r="U38" s="13">
        <f>VLOOKUP($H38,'ค่ากลางกลุ่ม '!$C$2:$Y$22,17,0)</f>
        <v>4.1368400000000003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14.91</v>
      </c>
      <c r="AB38" s="7">
        <v>5.63</v>
      </c>
      <c r="AC38" s="9">
        <v>190.65</v>
      </c>
      <c r="AD38" s="9">
        <v>22.57</v>
      </c>
      <c r="AE38" s="9">
        <v>134.91</v>
      </c>
      <c r="AF38" s="9">
        <v>190.71</v>
      </c>
      <c r="AG38" s="9">
        <v>73.48</v>
      </c>
      <c r="AH38" s="10" t="str">
        <f t="shared" si="2"/>
        <v>0</v>
      </c>
      <c r="AI38" s="13" t="str">
        <f t="shared" si="3"/>
        <v>1</v>
      </c>
      <c r="AJ38" s="10" t="str">
        <f t="shared" si="4"/>
        <v>0</v>
      </c>
      <c r="AK38" s="13" t="str">
        <f t="shared" si="5"/>
        <v>1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1</v>
      </c>
      <c r="AR38" s="26">
        <f t="shared" si="10"/>
        <v>3</v>
      </c>
      <c r="AS38" s="25" t="str">
        <f t="shared" si="11"/>
        <v>D</v>
      </c>
      <c r="AT38" s="27" t="str">
        <f t="shared" si="11"/>
        <v>C</v>
      </c>
      <c r="AU38" s="25" t="str">
        <f t="shared" si="12"/>
        <v>3 D</v>
      </c>
      <c r="AV38" s="27" t="str">
        <f t="shared" si="12"/>
        <v>3 C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1.47</v>
      </c>
      <c r="J39" s="19">
        <v>1.1399999999999999</v>
      </c>
      <c r="K39" s="19">
        <v>0.42</v>
      </c>
      <c r="L39" s="19">
        <v>272317390.29000002</v>
      </c>
      <c r="M39" s="19">
        <v>66247692.75</v>
      </c>
      <c r="N39" s="23">
        <v>2</v>
      </c>
      <c r="O39" s="18">
        <v>63674549.399999999</v>
      </c>
      <c r="P39" s="19">
        <v>-332321418.94</v>
      </c>
      <c r="Q39" s="45">
        <v>19</v>
      </c>
      <c r="R39" s="10">
        <f>VLOOKUP($H39,'ค่ากลางกลุ่ม '!$C$2:$Y$22,10,0)</f>
        <v>17.670000000000002</v>
      </c>
      <c r="S39" s="13">
        <f>VLOOKUP($H39,'ค่ากลางกลุ่ม '!$C$2:$Y$22,16,0)</f>
        <v>6.9479999999999995</v>
      </c>
      <c r="T39" s="10">
        <f>VLOOKUP($H39,'ค่ากลางกลุ่ม '!$C$2:$Y$22,11,0)</f>
        <v>3.49</v>
      </c>
      <c r="U39" s="13">
        <f>VLOOKUP($H39,'ค่ากลางกลุ่ม '!$C$2:$Y$22,17,0)</f>
        <v>3.4293333333333327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10.41</v>
      </c>
      <c r="AB39" s="7">
        <v>3.97</v>
      </c>
      <c r="AC39" s="9">
        <v>190.35</v>
      </c>
      <c r="AD39" s="9">
        <v>57.15</v>
      </c>
      <c r="AE39" s="9">
        <v>68.239999999999995</v>
      </c>
      <c r="AF39" s="9">
        <v>82.25</v>
      </c>
      <c r="AG39" s="9">
        <v>80.28</v>
      </c>
      <c r="AH39" s="10" t="str">
        <f t="shared" si="2"/>
        <v>0</v>
      </c>
      <c r="AI39" s="13" t="str">
        <f t="shared" si="3"/>
        <v>1</v>
      </c>
      <c r="AJ39" s="10" t="str">
        <f t="shared" si="4"/>
        <v>1</v>
      </c>
      <c r="AK39" s="13" t="str">
        <f t="shared" si="5"/>
        <v>1</v>
      </c>
      <c r="AL39" s="97">
        <f t="shared" si="6"/>
        <v>0</v>
      </c>
      <c r="AM39" s="20" t="str">
        <f t="shared" si="7"/>
        <v>1</v>
      </c>
      <c r="AN39" s="20" t="str">
        <f t="shared" si="8"/>
        <v>0</v>
      </c>
      <c r="AO39" s="20" t="str">
        <f t="shared" si="8"/>
        <v>1</v>
      </c>
      <c r="AP39" s="20" t="str">
        <f t="shared" si="8"/>
        <v>0</v>
      </c>
      <c r="AQ39" s="24">
        <f t="shared" si="9"/>
        <v>3</v>
      </c>
      <c r="AR39" s="26">
        <f t="shared" si="10"/>
        <v>4</v>
      </c>
      <c r="AS39" s="25" t="str">
        <f t="shared" si="11"/>
        <v>C</v>
      </c>
      <c r="AT39" s="27" t="str">
        <f t="shared" si="11"/>
        <v>B-</v>
      </c>
      <c r="AU39" s="25" t="str">
        <f t="shared" si="12"/>
        <v>2 C</v>
      </c>
      <c r="AV39" s="27" t="str">
        <f t="shared" si="12"/>
        <v>2 B-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1.94</v>
      </c>
      <c r="J40" s="19">
        <v>1.59</v>
      </c>
      <c r="K40" s="19">
        <v>1</v>
      </c>
      <c r="L40" s="19">
        <v>12111649.24</v>
      </c>
      <c r="M40" s="19">
        <v>-271063.2</v>
      </c>
      <c r="N40" s="23">
        <v>1</v>
      </c>
      <c r="O40" s="18">
        <v>424664.61</v>
      </c>
      <c r="P40" s="19">
        <v>-104998.08</v>
      </c>
      <c r="Q40" s="45">
        <v>6</v>
      </c>
      <c r="R40" s="10">
        <f>VLOOKUP($H40,'ค่ากลางกลุ่ม '!$C$2:$Y$22,10,0)</f>
        <v>28.29</v>
      </c>
      <c r="S40" s="13">
        <f>VLOOKUP($H40,'ค่ากลางกลุ่ม '!$C$2:$Y$22,16,0)</f>
        <v>5.8842857142857161</v>
      </c>
      <c r="T40" s="10">
        <f>VLOOKUP($H40,'ค่ากลางกลุ่ม '!$C$2:$Y$22,11,0)</f>
        <v>10.74</v>
      </c>
      <c r="U40" s="13">
        <f>VLOOKUP($H40,'ค่ากลางกลุ่ม '!$C$2:$Y$22,17,0)</f>
        <v>3.7780252100840372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5.55</v>
      </c>
      <c r="AB40" s="7">
        <v>-0.31</v>
      </c>
      <c r="AC40" s="9">
        <v>187.21</v>
      </c>
      <c r="AD40" s="9">
        <v>38.270000000000003</v>
      </c>
      <c r="AE40" s="9">
        <v>157.36000000000001</v>
      </c>
      <c r="AF40" s="9">
        <v>163.33000000000001</v>
      </c>
      <c r="AG40" s="9">
        <v>104.45</v>
      </c>
      <c r="AH40" s="10" t="str">
        <f t="shared" si="2"/>
        <v>0</v>
      </c>
      <c r="AI40" s="13" t="str">
        <f t="shared" si="3"/>
        <v>0</v>
      </c>
      <c r="AJ40" s="10" t="str">
        <f t="shared" si="4"/>
        <v>0</v>
      </c>
      <c r="AK40" s="13" t="str">
        <f t="shared" si="5"/>
        <v>0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1</v>
      </c>
      <c r="AR40" s="26">
        <f t="shared" si="10"/>
        <v>1</v>
      </c>
      <c r="AS40" s="25" t="str">
        <f t="shared" si="11"/>
        <v>D</v>
      </c>
      <c r="AT40" s="27" t="str">
        <f t="shared" si="11"/>
        <v>D</v>
      </c>
      <c r="AU40" s="25" t="str">
        <f t="shared" si="12"/>
        <v>1 D</v>
      </c>
      <c r="AV40" s="27" t="str">
        <f t="shared" si="12"/>
        <v>1 D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1.85</v>
      </c>
      <c r="J41" s="19">
        <v>1.61</v>
      </c>
      <c r="K41" s="19">
        <v>1.32</v>
      </c>
      <c r="L41" s="19">
        <v>14352170.4</v>
      </c>
      <c r="M41" s="19">
        <v>979977.02</v>
      </c>
      <c r="N41" s="23">
        <v>0</v>
      </c>
      <c r="O41" s="18">
        <v>1324923.78</v>
      </c>
      <c r="P41" s="19">
        <v>5337205.17</v>
      </c>
      <c r="Q41" s="45">
        <v>5</v>
      </c>
      <c r="R41" s="10">
        <f>VLOOKUP($H41,'ค่ากลางกลุ่ม '!$C$2:$Y$22,10,0)</f>
        <v>29.39</v>
      </c>
      <c r="S41" s="13">
        <f>VLOOKUP($H41,'ค่ากลางกลุ่ม '!$C$2:$Y$22,16,0)</f>
        <v>6.7215199999999999</v>
      </c>
      <c r="T41" s="10">
        <f>VLOOKUP($H41,'ค่ากลางกลุ่ม '!$C$2:$Y$22,11,0)</f>
        <v>10.82</v>
      </c>
      <c r="U41" s="13">
        <f>VLOOKUP($H41,'ค่ากลางกลุ่ม '!$C$2:$Y$22,17,0)</f>
        <v>4.1368400000000003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-5.12</v>
      </c>
      <c r="AB41" s="7">
        <v>-9.57</v>
      </c>
      <c r="AC41" s="9">
        <v>311.25</v>
      </c>
      <c r="AD41" s="9">
        <v>28.59</v>
      </c>
      <c r="AE41" s="9">
        <v>67.45</v>
      </c>
      <c r="AF41" s="9">
        <v>84.21</v>
      </c>
      <c r="AG41" s="9">
        <v>57.23</v>
      </c>
      <c r="AH41" s="10" t="str">
        <f t="shared" si="2"/>
        <v>0</v>
      </c>
      <c r="AI41" s="13" t="str">
        <f t="shared" si="3"/>
        <v>0</v>
      </c>
      <c r="AJ41" s="10" t="str">
        <f t="shared" si="4"/>
        <v>0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0</v>
      </c>
      <c r="AO41" s="20" t="str">
        <f t="shared" si="8"/>
        <v>1</v>
      </c>
      <c r="AP41" s="20" t="str">
        <f t="shared" si="8"/>
        <v>1</v>
      </c>
      <c r="AQ41" s="24">
        <f t="shared" si="9"/>
        <v>3</v>
      </c>
      <c r="AR41" s="26">
        <f t="shared" si="10"/>
        <v>3</v>
      </c>
      <c r="AS41" s="25" t="str">
        <f t="shared" si="11"/>
        <v>C</v>
      </c>
      <c r="AT41" s="27" t="str">
        <f t="shared" si="11"/>
        <v>C</v>
      </c>
      <c r="AU41" s="25" t="str">
        <f t="shared" si="12"/>
        <v>0 C</v>
      </c>
      <c r="AV41" s="27" t="str">
        <f t="shared" si="12"/>
        <v>0 C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1.19</v>
      </c>
      <c r="J42" s="19">
        <v>0.83</v>
      </c>
      <c r="K42" s="19">
        <v>0.3</v>
      </c>
      <c r="L42" s="19">
        <v>12520471.869999999</v>
      </c>
      <c r="M42" s="19">
        <v>1822339.18</v>
      </c>
      <c r="N42" s="23">
        <v>3</v>
      </c>
      <c r="O42" s="18">
        <v>2508993.38</v>
      </c>
      <c r="P42" s="19">
        <v>-46314717.689999998</v>
      </c>
      <c r="Q42" s="45">
        <v>6</v>
      </c>
      <c r="R42" s="10">
        <f>VLOOKUP($H42,'ค่ากลางกลุ่ม '!$C$2:$Y$22,10,0)</f>
        <v>28.29</v>
      </c>
      <c r="S42" s="13">
        <f>VLOOKUP($H42,'ค่ากลางกลุ่ม '!$C$2:$Y$22,16,0)</f>
        <v>5.8842857142857161</v>
      </c>
      <c r="T42" s="10">
        <f>VLOOKUP($H42,'ค่ากลางกลุ่ม '!$C$2:$Y$22,11,0)</f>
        <v>10.74</v>
      </c>
      <c r="U42" s="13">
        <f>VLOOKUP($H42,'ค่ากลางกลุ่ม '!$C$2:$Y$22,17,0)</f>
        <v>3.7780252100840372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3.15</v>
      </c>
      <c r="AB42" s="7">
        <v>0.7</v>
      </c>
      <c r="AC42" s="9">
        <v>440.97</v>
      </c>
      <c r="AD42" s="9">
        <v>45.75</v>
      </c>
      <c r="AE42" s="9">
        <v>127.39</v>
      </c>
      <c r="AF42" s="9">
        <v>103.6</v>
      </c>
      <c r="AG42" s="9">
        <v>184.06</v>
      </c>
      <c r="AH42" s="10" t="str">
        <f t="shared" si="2"/>
        <v>0</v>
      </c>
      <c r="AI42" s="13" t="str">
        <f t="shared" si="3"/>
        <v>0</v>
      </c>
      <c r="AJ42" s="10" t="str">
        <f t="shared" si="4"/>
        <v>0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1</v>
      </c>
      <c r="AR42" s="26">
        <f t="shared" si="10"/>
        <v>1</v>
      </c>
      <c r="AS42" s="25" t="str">
        <f t="shared" si="11"/>
        <v>D</v>
      </c>
      <c r="AT42" s="27" t="str">
        <f t="shared" si="11"/>
        <v>D</v>
      </c>
      <c r="AU42" s="25" t="str">
        <f t="shared" si="12"/>
        <v>3 D</v>
      </c>
      <c r="AV42" s="27" t="str">
        <f t="shared" si="12"/>
        <v>3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0.97</v>
      </c>
      <c r="J43" s="19">
        <v>0.7</v>
      </c>
      <c r="K43" s="19">
        <v>0.17</v>
      </c>
      <c r="L43" s="19">
        <v>-704486.14</v>
      </c>
      <c r="M43" s="19">
        <v>1543221.01</v>
      </c>
      <c r="N43" s="23">
        <v>4</v>
      </c>
      <c r="O43" s="18">
        <v>2462834.02</v>
      </c>
      <c r="P43" s="19">
        <v>-19255158.649999999</v>
      </c>
      <c r="Q43" s="45">
        <v>9</v>
      </c>
      <c r="R43" s="10">
        <f>VLOOKUP($H43,'ค่ากลางกลุ่ม '!$C$2:$Y$22,10,0)</f>
        <v>29.78</v>
      </c>
      <c r="S43" s="13">
        <f>VLOOKUP($H43,'ค่ากลางกลุ่ม '!$C$2:$Y$22,16,0)</f>
        <v>6.443437499999999</v>
      </c>
      <c r="T43" s="10">
        <f>VLOOKUP($H43,'ค่ากลางกลุ่ม '!$C$2:$Y$22,11,0)</f>
        <v>7.75</v>
      </c>
      <c r="U43" s="13">
        <f>VLOOKUP($H43,'ค่ากลางกลุ่ม '!$C$2:$Y$22,17,0)</f>
        <v>3.5143750000000002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2.85</v>
      </c>
      <c r="AB43" s="7">
        <v>-2.11</v>
      </c>
      <c r="AC43" s="9">
        <v>191.92</v>
      </c>
      <c r="AD43" s="9">
        <v>28.1</v>
      </c>
      <c r="AE43" s="9">
        <v>64.040000000000006</v>
      </c>
      <c r="AF43" s="9">
        <v>159.18</v>
      </c>
      <c r="AG43" s="9">
        <v>48.21</v>
      </c>
      <c r="AH43" s="10" t="str">
        <f t="shared" si="2"/>
        <v>0</v>
      </c>
      <c r="AI43" s="13" t="str">
        <f t="shared" si="3"/>
        <v>0</v>
      </c>
      <c r="AJ43" s="10" t="str">
        <f t="shared" si="4"/>
        <v>0</v>
      </c>
      <c r="AK43" s="13" t="str">
        <f t="shared" si="5"/>
        <v>0</v>
      </c>
      <c r="AL43" s="97">
        <f t="shared" si="6"/>
        <v>0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2</v>
      </c>
      <c r="AR43" s="26">
        <f t="shared" si="10"/>
        <v>2</v>
      </c>
      <c r="AS43" s="25" t="str">
        <f t="shared" si="11"/>
        <v>C-</v>
      </c>
      <c r="AT43" s="27" t="str">
        <f t="shared" si="11"/>
        <v>C-</v>
      </c>
      <c r="AU43" s="25" t="str">
        <f t="shared" si="12"/>
        <v>4 C-</v>
      </c>
      <c r="AV43" s="27" t="str">
        <f t="shared" si="12"/>
        <v>4 C-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1.39</v>
      </c>
      <c r="J44" s="19">
        <v>0.96</v>
      </c>
      <c r="K44" s="19">
        <v>0.56000000000000005</v>
      </c>
      <c r="L44" s="19">
        <v>4532757.1500000004</v>
      </c>
      <c r="M44" s="19">
        <v>-1479055.56</v>
      </c>
      <c r="N44" s="23">
        <v>5</v>
      </c>
      <c r="O44" s="18">
        <v>-894291.02</v>
      </c>
      <c r="P44" s="19">
        <v>-5097019.05</v>
      </c>
      <c r="Q44" s="45">
        <v>6</v>
      </c>
      <c r="R44" s="10">
        <f>VLOOKUP($H44,'ค่ากลางกลุ่ม '!$C$2:$Y$22,10,0)</f>
        <v>28.29</v>
      </c>
      <c r="S44" s="13">
        <f>VLOOKUP($H44,'ค่ากลางกลุ่ม '!$C$2:$Y$22,16,0)</f>
        <v>5.8842857142857161</v>
      </c>
      <c r="T44" s="10">
        <f>VLOOKUP($H44,'ค่ากลางกลุ่ม '!$C$2:$Y$22,11,0)</f>
        <v>10.74</v>
      </c>
      <c r="U44" s="13">
        <f>VLOOKUP($H44,'ค่ากลางกลุ่ม '!$C$2:$Y$22,17,0)</f>
        <v>3.7780252100840372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6.85</v>
      </c>
      <c r="AB44" s="7">
        <v>6.14</v>
      </c>
      <c r="AC44" s="9">
        <v>219.8</v>
      </c>
      <c r="AD44" s="9">
        <v>13.98</v>
      </c>
      <c r="AE44" s="9">
        <v>83.25</v>
      </c>
      <c r="AF44" s="9">
        <v>153.04</v>
      </c>
      <c r="AG44" s="9">
        <v>63.87</v>
      </c>
      <c r="AH44" s="10" t="str">
        <f t="shared" si="2"/>
        <v>0</v>
      </c>
      <c r="AI44" s="13" t="str">
        <f t="shared" si="3"/>
        <v>1</v>
      </c>
      <c r="AJ44" s="10" t="str">
        <f t="shared" si="4"/>
        <v>0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0</v>
      </c>
      <c r="AP44" s="20" t="str">
        <f t="shared" si="8"/>
        <v>0</v>
      </c>
      <c r="AQ44" s="24">
        <f t="shared" si="9"/>
        <v>1</v>
      </c>
      <c r="AR44" s="26">
        <f t="shared" si="10"/>
        <v>3</v>
      </c>
      <c r="AS44" s="25" t="str">
        <f t="shared" si="11"/>
        <v>D</v>
      </c>
      <c r="AT44" s="27" t="str">
        <f t="shared" si="11"/>
        <v>C</v>
      </c>
      <c r="AU44" s="25" t="str">
        <f t="shared" si="12"/>
        <v>5 D</v>
      </c>
      <c r="AV44" s="27" t="str">
        <f t="shared" si="12"/>
        <v>5 C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1.66</v>
      </c>
      <c r="J45" s="19">
        <v>1.52</v>
      </c>
      <c r="K45" s="19">
        <v>1.19</v>
      </c>
      <c r="L45" s="19">
        <v>5747947.1799999997</v>
      </c>
      <c r="M45" s="19">
        <v>1257968.93</v>
      </c>
      <c r="N45" s="23">
        <v>0</v>
      </c>
      <c r="O45" s="18">
        <v>-548260.74</v>
      </c>
      <c r="P45" s="19">
        <v>1661928.32</v>
      </c>
      <c r="Q45" s="45">
        <v>2</v>
      </c>
      <c r="R45" s="10">
        <f>VLOOKUP($H45,'ค่ากลางกลุ่ม '!$C$2:$Y$22,10,0)</f>
        <v>32.67</v>
      </c>
      <c r="S45" s="13">
        <f>VLOOKUP($H45,'ค่ากลางกลุ่ม '!$C$2:$Y$22,16,0)</f>
        <v>6.4492307692307707</v>
      </c>
      <c r="T45" s="10">
        <f>VLOOKUP($H45,'ค่ากลางกลุ่ม '!$C$2:$Y$22,11,0)</f>
        <v>8.86</v>
      </c>
      <c r="U45" s="13">
        <f>VLOOKUP($H45,'ค่ากลางกลุ่ม '!$C$2:$Y$22,17,0)</f>
        <v>2.5605128205128205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2.7</v>
      </c>
      <c r="AB45" s="7">
        <v>-2.59</v>
      </c>
      <c r="AC45" s="9">
        <v>359.25</v>
      </c>
      <c r="AD45" s="9">
        <v>25.5</v>
      </c>
      <c r="AE45" s="9">
        <v>141.88999999999999</v>
      </c>
      <c r="AF45" s="9">
        <v>132.91999999999999</v>
      </c>
      <c r="AG45" s="9">
        <v>56.76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1</v>
      </c>
      <c r="AQ45" s="24">
        <f t="shared" si="9"/>
        <v>2</v>
      </c>
      <c r="AR45" s="26">
        <f t="shared" si="10"/>
        <v>2</v>
      </c>
      <c r="AS45" s="25" t="str">
        <f t="shared" si="11"/>
        <v>C-</v>
      </c>
      <c r="AT45" s="27" t="str">
        <f t="shared" si="11"/>
        <v>C-</v>
      </c>
      <c r="AU45" s="25" t="str">
        <f t="shared" si="12"/>
        <v>0 C-</v>
      </c>
      <c r="AV45" s="27" t="str">
        <f t="shared" si="12"/>
        <v>0 C-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1.68</v>
      </c>
      <c r="J46" s="19">
        <v>1.37</v>
      </c>
      <c r="K46" s="19">
        <v>0.59</v>
      </c>
      <c r="L46" s="19">
        <v>36845846.119999997</v>
      </c>
      <c r="M46" s="19">
        <v>5290710.1900000004</v>
      </c>
      <c r="N46" s="23">
        <v>1</v>
      </c>
      <c r="O46" s="18">
        <v>-7684834.7300000004</v>
      </c>
      <c r="P46" s="19">
        <v>-22313851.920000002</v>
      </c>
      <c r="Q46" s="45">
        <v>15</v>
      </c>
      <c r="R46" s="10">
        <f>VLOOKUP($H46,'ค่ากลางกลุ่ม '!$C$2:$Y$22,10,0)</f>
        <v>25.36</v>
      </c>
      <c r="S46" s="13">
        <f>VLOOKUP($H46,'ค่ากลางกลุ่ม '!$C$2:$Y$22,16,0)</f>
        <v>8.0255172413793101</v>
      </c>
      <c r="T46" s="10">
        <f>VLOOKUP($H46,'ค่ากลางกลุ่ม '!$C$2:$Y$22,11,0)</f>
        <v>5.5</v>
      </c>
      <c r="U46" s="13">
        <f>VLOOKUP($H46,'ค่ากลางกลุ่ม '!$C$2:$Y$22,17,0)</f>
        <v>2.7344827586206892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7.3</v>
      </c>
      <c r="AB46" s="7">
        <v>7</v>
      </c>
      <c r="AC46" s="9">
        <v>93.4</v>
      </c>
      <c r="AD46" s="9">
        <v>16.61</v>
      </c>
      <c r="AE46" s="9">
        <v>57.7</v>
      </c>
      <c r="AF46" s="9">
        <v>180.3</v>
      </c>
      <c r="AG46" s="9">
        <v>60.64</v>
      </c>
      <c r="AH46" s="10" t="str">
        <f t="shared" si="2"/>
        <v>0</v>
      </c>
      <c r="AI46" s="13" t="str">
        <f t="shared" si="3"/>
        <v>0</v>
      </c>
      <c r="AJ46" s="10" t="str">
        <f t="shared" si="4"/>
        <v>1</v>
      </c>
      <c r="AK46" s="13" t="str">
        <f t="shared" si="5"/>
        <v>1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0</v>
      </c>
      <c r="AQ46" s="24">
        <f t="shared" si="9"/>
        <v>4</v>
      </c>
      <c r="AR46" s="26">
        <f t="shared" si="10"/>
        <v>4</v>
      </c>
      <c r="AS46" s="25" t="str">
        <f t="shared" si="11"/>
        <v>B-</v>
      </c>
      <c r="AT46" s="27" t="str">
        <f t="shared" si="11"/>
        <v>B-</v>
      </c>
      <c r="AU46" s="25" t="str">
        <f t="shared" si="12"/>
        <v>1 B-</v>
      </c>
      <c r="AV46" s="27" t="str">
        <f t="shared" si="12"/>
        <v>1 B-</v>
      </c>
      <c r="AW46" s="21" t="str">
        <f t="shared" si="13"/>
        <v>ไม่ผ่าน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2.33</v>
      </c>
      <c r="J47" s="19">
        <v>2.33</v>
      </c>
      <c r="K47" s="19">
        <v>1.72</v>
      </c>
      <c r="L47" s="19">
        <v>15333575.99</v>
      </c>
      <c r="M47" s="19">
        <v>-261834.76</v>
      </c>
      <c r="N47" s="23">
        <v>1</v>
      </c>
      <c r="O47" s="18">
        <v>898756.39</v>
      </c>
      <c r="P47" s="19">
        <v>5929683.6699999999</v>
      </c>
      <c r="Q47" s="45">
        <v>6</v>
      </c>
      <c r="R47" s="10">
        <f>VLOOKUP($H47,'ค่ากลางกลุ่ม '!$C$2:$Y$22,10,0)</f>
        <v>28.29</v>
      </c>
      <c r="S47" s="13">
        <f>VLOOKUP($H47,'ค่ากลางกลุ่ม '!$C$2:$Y$22,16,0)</f>
        <v>5.8842857142857161</v>
      </c>
      <c r="T47" s="10">
        <f>VLOOKUP($H47,'ค่ากลางกลุ่ม '!$C$2:$Y$22,11,0)</f>
        <v>10.74</v>
      </c>
      <c r="U47" s="13">
        <f>VLOOKUP($H47,'ค่ากลางกลุ่ม '!$C$2:$Y$22,17,0)</f>
        <v>3.7780252100840372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4.4000000000000004</v>
      </c>
      <c r="AB47" s="7">
        <v>2.62</v>
      </c>
      <c r="AC47" s="9">
        <v>126.04</v>
      </c>
      <c r="AD47" s="9">
        <v>32.049999999999997</v>
      </c>
      <c r="AE47" s="9">
        <v>72.56</v>
      </c>
      <c r="AF47" s="9">
        <v>126.73</v>
      </c>
      <c r="AG47" s="9">
        <v>81.069999999999993</v>
      </c>
      <c r="AH47" s="10" t="str">
        <f t="shared" si="2"/>
        <v>0</v>
      </c>
      <c r="AI47" s="13" t="str">
        <f t="shared" si="3"/>
        <v>0</v>
      </c>
      <c r="AJ47" s="10" t="str">
        <f t="shared" si="4"/>
        <v>0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1</v>
      </c>
      <c r="AR47" s="26">
        <f t="shared" si="10"/>
        <v>1</v>
      </c>
      <c r="AS47" s="25" t="str">
        <f t="shared" si="11"/>
        <v>D</v>
      </c>
      <c r="AT47" s="27" t="str">
        <f t="shared" si="11"/>
        <v>D</v>
      </c>
      <c r="AU47" s="25" t="str">
        <f t="shared" si="12"/>
        <v>1 D</v>
      </c>
      <c r="AV47" s="27" t="str">
        <f t="shared" si="12"/>
        <v>1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1.63</v>
      </c>
      <c r="J48" s="19">
        <v>1.23</v>
      </c>
      <c r="K48" s="19">
        <v>0.24</v>
      </c>
      <c r="L48" s="19">
        <v>19621128.969999999</v>
      </c>
      <c r="M48" s="19">
        <v>16804155.23</v>
      </c>
      <c r="N48" s="23">
        <v>1</v>
      </c>
      <c r="O48" s="18">
        <v>17761234.550000001</v>
      </c>
      <c r="P48" s="19">
        <v>-24105312.82</v>
      </c>
      <c r="Q48" s="45">
        <v>10</v>
      </c>
      <c r="R48" s="10">
        <f>VLOOKUP($H48,'ค่ากลางกลุ่ม '!$C$2:$Y$22,10,0)</f>
        <v>24.65</v>
      </c>
      <c r="S48" s="13">
        <f>VLOOKUP($H48,'ค่ากลางกลุ่ม '!$C$2:$Y$22,16,0)</f>
        <v>5.3367796610169487</v>
      </c>
      <c r="T48" s="10">
        <f>VLOOKUP($H48,'ค่ากลางกลุ่ม '!$C$2:$Y$22,11,0)</f>
        <v>9.2899999999999991</v>
      </c>
      <c r="U48" s="13">
        <f>VLOOKUP($H48,'ค่ากลางกลุ่ม '!$C$2:$Y$22,17,0)</f>
        <v>3.2408474576271189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4.3600000000000003</v>
      </c>
      <c r="AB48" s="7">
        <v>-1.77</v>
      </c>
      <c r="AC48" s="9">
        <v>292.77</v>
      </c>
      <c r="AD48" s="9">
        <v>31.46</v>
      </c>
      <c r="AE48" s="9">
        <v>73.069999999999993</v>
      </c>
      <c r="AF48" s="9">
        <v>73.680000000000007</v>
      </c>
      <c r="AG48" s="9">
        <v>69.37</v>
      </c>
      <c r="AH48" s="10" t="str">
        <f t="shared" si="2"/>
        <v>0</v>
      </c>
      <c r="AI48" s="13" t="str">
        <f t="shared" si="3"/>
        <v>0</v>
      </c>
      <c r="AJ48" s="10" t="str">
        <f t="shared" si="4"/>
        <v>0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2</v>
      </c>
      <c r="AR48" s="26">
        <f t="shared" si="10"/>
        <v>2</v>
      </c>
      <c r="AS48" s="25" t="str">
        <f t="shared" si="11"/>
        <v>C-</v>
      </c>
      <c r="AT48" s="27" t="str">
        <f t="shared" si="11"/>
        <v>C-</v>
      </c>
      <c r="AU48" s="25" t="str">
        <f t="shared" si="12"/>
        <v>1 C-</v>
      </c>
      <c r="AV48" s="27" t="str">
        <f t="shared" si="12"/>
        <v>1 C-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0.68</v>
      </c>
      <c r="J49" s="19">
        <v>0.42</v>
      </c>
      <c r="K49" s="19">
        <v>0.1</v>
      </c>
      <c r="L49" s="19">
        <v>-12901732.34</v>
      </c>
      <c r="M49" s="19">
        <v>1856525.12</v>
      </c>
      <c r="N49" s="23">
        <v>6</v>
      </c>
      <c r="O49" s="18">
        <v>1184629.01</v>
      </c>
      <c r="P49" s="19">
        <v>-36461212.359999999</v>
      </c>
      <c r="Q49" s="45">
        <v>10</v>
      </c>
      <c r="R49" s="10">
        <f>VLOOKUP($H49,'ค่ากลางกลุ่ม '!$C$2:$Y$22,10,0)</f>
        <v>24.65</v>
      </c>
      <c r="S49" s="13">
        <f>VLOOKUP($H49,'ค่ากลางกลุ่ม '!$C$2:$Y$22,16,0)</f>
        <v>5.3367796610169487</v>
      </c>
      <c r="T49" s="10">
        <f>VLOOKUP($H49,'ค่ากลางกลุ่ม '!$C$2:$Y$22,11,0)</f>
        <v>9.2899999999999991</v>
      </c>
      <c r="U49" s="13">
        <f>VLOOKUP($H49,'ค่ากลางกลุ่ม '!$C$2:$Y$22,17,0)</f>
        <v>3.2408474576271189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8.56</v>
      </c>
      <c r="AB49" s="7">
        <v>7.3</v>
      </c>
      <c r="AC49" s="9">
        <v>370.79</v>
      </c>
      <c r="AD49" s="9">
        <v>9.4700000000000006</v>
      </c>
      <c r="AE49" s="9">
        <v>32.409999999999997</v>
      </c>
      <c r="AF49" s="9">
        <v>171.63</v>
      </c>
      <c r="AG49" s="9">
        <v>102.39</v>
      </c>
      <c r="AH49" s="10" t="str">
        <f t="shared" si="2"/>
        <v>0</v>
      </c>
      <c r="AI49" s="13" t="str">
        <f t="shared" si="3"/>
        <v>1</v>
      </c>
      <c r="AJ49" s="10" t="str">
        <f t="shared" si="4"/>
        <v>0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2</v>
      </c>
      <c r="AR49" s="26">
        <f t="shared" si="10"/>
        <v>4</v>
      </c>
      <c r="AS49" s="25" t="str">
        <f t="shared" si="11"/>
        <v>C-</v>
      </c>
      <c r="AT49" s="27" t="str">
        <f t="shared" si="11"/>
        <v>B-</v>
      </c>
      <c r="AU49" s="25" t="str">
        <f t="shared" si="12"/>
        <v>6 C-</v>
      </c>
      <c r="AV49" s="27" t="str">
        <f t="shared" si="12"/>
        <v>6 B-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2.35</v>
      </c>
      <c r="J50" s="19">
        <v>1.96</v>
      </c>
      <c r="K50" s="19">
        <v>1.52</v>
      </c>
      <c r="L50" s="19">
        <v>14047759.710000001</v>
      </c>
      <c r="M50" s="19">
        <v>788012.56</v>
      </c>
      <c r="N50" s="23">
        <v>0</v>
      </c>
      <c r="O50" s="18">
        <v>1153182.5</v>
      </c>
      <c r="P50" s="19">
        <v>5170623.82</v>
      </c>
      <c r="Q50" s="45">
        <v>5</v>
      </c>
      <c r="R50" s="10">
        <f>VLOOKUP($H50,'ค่ากลางกลุ่ม '!$C$2:$Y$22,10,0)</f>
        <v>29.39</v>
      </c>
      <c r="S50" s="13">
        <f>VLOOKUP($H50,'ค่ากลางกลุ่ม '!$C$2:$Y$22,16,0)</f>
        <v>6.7215199999999999</v>
      </c>
      <c r="T50" s="10">
        <f>VLOOKUP($H50,'ค่ากลางกลุ่ม '!$C$2:$Y$22,11,0)</f>
        <v>10.82</v>
      </c>
      <c r="U50" s="13">
        <f>VLOOKUP($H50,'ค่ากลางกลุ่ม '!$C$2:$Y$22,17,0)</f>
        <v>4.1368400000000003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4.1399999999999997</v>
      </c>
      <c r="AB50" s="7">
        <v>1.99</v>
      </c>
      <c r="AC50" s="9">
        <v>148.52000000000001</v>
      </c>
      <c r="AD50" s="9">
        <v>17.98</v>
      </c>
      <c r="AE50" s="9">
        <v>67.02</v>
      </c>
      <c r="AF50" s="9">
        <v>371.53</v>
      </c>
      <c r="AG50" s="9">
        <v>71.739999999999995</v>
      </c>
      <c r="AH50" s="10" t="str">
        <f t="shared" si="2"/>
        <v>0</v>
      </c>
      <c r="AI50" s="13" t="str">
        <f t="shared" si="3"/>
        <v>0</v>
      </c>
      <c r="AJ50" s="10" t="str">
        <f t="shared" si="4"/>
        <v>0</v>
      </c>
      <c r="AK50" s="13" t="str">
        <f t="shared" si="5"/>
        <v>0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1</v>
      </c>
      <c r="AR50" s="26">
        <f t="shared" si="10"/>
        <v>1</v>
      </c>
      <c r="AS50" s="25" t="str">
        <f t="shared" si="11"/>
        <v>D</v>
      </c>
      <c r="AT50" s="27" t="str">
        <f t="shared" si="11"/>
        <v>D</v>
      </c>
      <c r="AU50" s="25" t="str">
        <f t="shared" si="12"/>
        <v>0 D</v>
      </c>
      <c r="AV50" s="27" t="str">
        <f t="shared" si="12"/>
        <v>0 D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2.54</v>
      </c>
      <c r="J51" s="19">
        <v>2.39</v>
      </c>
      <c r="K51" s="19">
        <v>0.81</v>
      </c>
      <c r="L51" s="19">
        <v>21437348.239999998</v>
      </c>
      <c r="M51" s="19">
        <v>17103103.32</v>
      </c>
      <c r="N51" s="23">
        <v>0</v>
      </c>
      <c r="O51" s="18">
        <v>17602967.050000001</v>
      </c>
      <c r="P51" s="19">
        <v>-2610778.1800000002</v>
      </c>
      <c r="Q51" s="45">
        <v>5</v>
      </c>
      <c r="R51" s="10">
        <f>VLOOKUP($H51,'ค่ากลางกลุ่ม '!$C$2:$Y$22,10,0)</f>
        <v>29.39</v>
      </c>
      <c r="S51" s="13">
        <f>VLOOKUP($H51,'ค่ากลางกลุ่ม '!$C$2:$Y$22,16,0)</f>
        <v>6.7215199999999999</v>
      </c>
      <c r="T51" s="10">
        <f>VLOOKUP($H51,'ค่ากลางกลุ่ม '!$C$2:$Y$22,11,0)</f>
        <v>10.82</v>
      </c>
      <c r="U51" s="13">
        <f>VLOOKUP($H51,'ค่ากลางกลุ่ม '!$C$2:$Y$22,17,0)</f>
        <v>4.1368400000000003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0.94</v>
      </c>
      <c r="AB51" s="7">
        <v>-1.64</v>
      </c>
      <c r="AC51" s="9">
        <v>269.74</v>
      </c>
      <c r="AD51" s="9">
        <v>35.57</v>
      </c>
      <c r="AE51" s="9">
        <v>156.52000000000001</v>
      </c>
      <c r="AF51" s="9">
        <v>129.74</v>
      </c>
      <c r="AG51" s="9">
        <v>51.33</v>
      </c>
      <c r="AH51" s="10" t="str">
        <f t="shared" si="2"/>
        <v>0</v>
      </c>
      <c r="AI51" s="13" t="str">
        <f t="shared" si="3"/>
        <v>0</v>
      </c>
      <c r="AJ51" s="10" t="str">
        <f t="shared" si="4"/>
        <v>0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1</v>
      </c>
      <c r="AQ51" s="24">
        <f t="shared" si="9"/>
        <v>2</v>
      </c>
      <c r="AR51" s="26">
        <f t="shared" si="10"/>
        <v>2</v>
      </c>
      <c r="AS51" s="25" t="str">
        <f t="shared" si="11"/>
        <v>C-</v>
      </c>
      <c r="AT51" s="27" t="str">
        <f t="shared" si="11"/>
        <v>C-</v>
      </c>
      <c r="AU51" s="25" t="str">
        <f t="shared" si="12"/>
        <v>0 C-</v>
      </c>
      <c r="AV51" s="27" t="str">
        <f t="shared" si="12"/>
        <v>0 C-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1.03</v>
      </c>
      <c r="J52" s="19">
        <v>0.87</v>
      </c>
      <c r="K52" s="19">
        <v>0.51</v>
      </c>
      <c r="L52" s="19">
        <v>509742.75</v>
      </c>
      <c r="M52" s="19">
        <v>1015390.49</v>
      </c>
      <c r="N52" s="23">
        <v>3</v>
      </c>
      <c r="O52" s="18">
        <v>1689713.55</v>
      </c>
      <c r="P52" s="19">
        <v>-9376095.7799999993</v>
      </c>
      <c r="Q52" s="45">
        <v>5</v>
      </c>
      <c r="R52" s="10">
        <f>VLOOKUP($H52,'ค่ากลางกลุ่ม '!$C$2:$Y$22,10,0)</f>
        <v>29.39</v>
      </c>
      <c r="S52" s="13">
        <f>VLOOKUP($H52,'ค่ากลางกลุ่ม '!$C$2:$Y$22,16,0)</f>
        <v>6.7215199999999999</v>
      </c>
      <c r="T52" s="10">
        <f>VLOOKUP($H52,'ค่ากลางกลุ่ม '!$C$2:$Y$22,11,0)</f>
        <v>10.82</v>
      </c>
      <c r="U52" s="13">
        <f>VLOOKUP($H52,'ค่ากลางกลุ่ม '!$C$2:$Y$22,17,0)</f>
        <v>4.1368400000000003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7.99</v>
      </c>
      <c r="AB52" s="7">
        <v>1.98</v>
      </c>
      <c r="AC52" s="9">
        <v>342.74</v>
      </c>
      <c r="AD52" s="9">
        <v>30.64</v>
      </c>
      <c r="AE52" s="9">
        <v>87.86</v>
      </c>
      <c r="AF52" s="9">
        <v>218.49</v>
      </c>
      <c r="AG52" s="9">
        <v>67.87</v>
      </c>
      <c r="AH52" s="10" t="str">
        <f t="shared" si="2"/>
        <v>0</v>
      </c>
      <c r="AI52" s="13" t="str">
        <f t="shared" si="3"/>
        <v>1</v>
      </c>
      <c r="AJ52" s="10" t="str">
        <f t="shared" si="4"/>
        <v>0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0</v>
      </c>
      <c r="AQ52" s="24">
        <f t="shared" si="9"/>
        <v>1</v>
      </c>
      <c r="AR52" s="26">
        <f t="shared" si="10"/>
        <v>2</v>
      </c>
      <c r="AS52" s="25" t="str">
        <f t="shared" si="11"/>
        <v>D</v>
      </c>
      <c r="AT52" s="27" t="str">
        <f t="shared" si="11"/>
        <v>C-</v>
      </c>
      <c r="AU52" s="25" t="str">
        <f t="shared" si="12"/>
        <v>3 D</v>
      </c>
      <c r="AV52" s="27" t="str">
        <f t="shared" si="12"/>
        <v>3 C-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1.48</v>
      </c>
      <c r="J53" s="19">
        <v>1.26</v>
      </c>
      <c r="K53" s="19">
        <v>0.94</v>
      </c>
      <c r="L53" s="19">
        <v>11403733.34</v>
      </c>
      <c r="M53" s="19">
        <v>602508.71</v>
      </c>
      <c r="N53" s="23">
        <v>1</v>
      </c>
      <c r="O53" s="18">
        <v>1066882.17</v>
      </c>
      <c r="P53" s="19">
        <v>-1512724.49</v>
      </c>
      <c r="Q53" s="45">
        <v>6</v>
      </c>
      <c r="R53" s="10">
        <f>VLOOKUP($H53,'ค่ากลางกลุ่ม '!$C$2:$Y$22,10,0)</f>
        <v>28.29</v>
      </c>
      <c r="S53" s="13">
        <f>VLOOKUP($H53,'ค่ากลางกลุ่ม '!$C$2:$Y$22,16,0)</f>
        <v>5.8842857142857161</v>
      </c>
      <c r="T53" s="10">
        <f>VLOOKUP($H53,'ค่ากลางกลุ่ม '!$C$2:$Y$22,11,0)</f>
        <v>10.74</v>
      </c>
      <c r="U53" s="13">
        <f>VLOOKUP($H53,'ค่ากลางกลุ่ม '!$C$2:$Y$22,17,0)</f>
        <v>3.7780252100840372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8.73</v>
      </c>
      <c r="AB53" s="7">
        <v>5.13</v>
      </c>
      <c r="AC53" s="9">
        <v>400.7</v>
      </c>
      <c r="AD53" s="9">
        <v>25.66</v>
      </c>
      <c r="AE53" s="9">
        <v>48.52</v>
      </c>
      <c r="AF53" s="9">
        <v>341.49</v>
      </c>
      <c r="AG53" s="9">
        <v>103</v>
      </c>
      <c r="AH53" s="10" t="str">
        <f t="shared" si="2"/>
        <v>0</v>
      </c>
      <c r="AI53" s="13" t="str">
        <f t="shared" si="3"/>
        <v>1</v>
      </c>
      <c r="AJ53" s="10" t="str">
        <f t="shared" si="4"/>
        <v>0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2</v>
      </c>
      <c r="AR53" s="26">
        <f t="shared" si="10"/>
        <v>4</v>
      </c>
      <c r="AS53" s="25" t="str">
        <f t="shared" si="11"/>
        <v>C-</v>
      </c>
      <c r="AT53" s="27" t="str">
        <f t="shared" si="11"/>
        <v>B-</v>
      </c>
      <c r="AU53" s="25" t="str">
        <f t="shared" si="12"/>
        <v>1 C-</v>
      </c>
      <c r="AV53" s="27" t="str">
        <f t="shared" si="12"/>
        <v>1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4.21</v>
      </c>
      <c r="J54" s="19">
        <v>3.57</v>
      </c>
      <c r="K54" s="19">
        <v>2.61</v>
      </c>
      <c r="L54" s="19">
        <v>17774592</v>
      </c>
      <c r="M54" s="19">
        <v>333444.88</v>
      </c>
      <c r="N54" s="23">
        <v>0</v>
      </c>
      <c r="O54" s="18">
        <v>903952.12</v>
      </c>
      <c r="P54" s="19">
        <v>8936915.5</v>
      </c>
      <c r="Q54" s="45">
        <v>5</v>
      </c>
      <c r="R54" s="10">
        <f>VLOOKUP($H54,'ค่ากลางกลุ่ม '!$C$2:$Y$22,10,0)</f>
        <v>29.39</v>
      </c>
      <c r="S54" s="13">
        <f>VLOOKUP($H54,'ค่ากลางกลุ่ม '!$C$2:$Y$22,16,0)</f>
        <v>6.7215199999999999</v>
      </c>
      <c r="T54" s="10">
        <f>VLOOKUP($H54,'ค่ากลางกลุ่ม '!$C$2:$Y$22,11,0)</f>
        <v>10.82</v>
      </c>
      <c r="U54" s="13">
        <f>VLOOKUP($H54,'ค่ากลางกลุ่ม '!$C$2:$Y$22,17,0)</f>
        <v>4.1368400000000003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11.3</v>
      </c>
      <c r="AB54" s="7">
        <v>4.63</v>
      </c>
      <c r="AC54" s="9">
        <v>91.22</v>
      </c>
      <c r="AD54" s="9">
        <v>20.77</v>
      </c>
      <c r="AE54" s="9">
        <v>53.24</v>
      </c>
      <c r="AF54" s="9">
        <v>156.88</v>
      </c>
      <c r="AG54" s="9">
        <v>92.49</v>
      </c>
      <c r="AH54" s="10" t="str">
        <f t="shared" si="2"/>
        <v>0</v>
      </c>
      <c r="AI54" s="13" t="str">
        <f t="shared" si="3"/>
        <v>1</v>
      </c>
      <c r="AJ54" s="10" t="str">
        <f t="shared" si="4"/>
        <v>0</v>
      </c>
      <c r="AK54" s="13" t="str">
        <f t="shared" si="5"/>
        <v>1</v>
      </c>
      <c r="AL54" s="97">
        <f t="shared" si="6"/>
        <v>0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2</v>
      </c>
      <c r="AR54" s="26">
        <f t="shared" si="10"/>
        <v>4</v>
      </c>
      <c r="AS54" s="25" t="str">
        <f t="shared" si="11"/>
        <v>C-</v>
      </c>
      <c r="AT54" s="27" t="str">
        <f t="shared" si="11"/>
        <v>B-</v>
      </c>
      <c r="AU54" s="25" t="str">
        <f t="shared" si="12"/>
        <v>0 C-</v>
      </c>
      <c r="AV54" s="27" t="str">
        <f t="shared" si="12"/>
        <v>0 B-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1.46</v>
      </c>
      <c r="J55" s="19">
        <v>1.1399999999999999</v>
      </c>
      <c r="K55" s="19">
        <v>0.64</v>
      </c>
      <c r="L55" s="19">
        <v>52335026.82</v>
      </c>
      <c r="M55" s="19">
        <v>-6274622.1799999997</v>
      </c>
      <c r="N55" s="23">
        <v>3</v>
      </c>
      <c r="O55" s="18">
        <v>-2098780.06</v>
      </c>
      <c r="P55" s="19">
        <v>-40917056.939999998</v>
      </c>
      <c r="Q55" s="45">
        <v>15</v>
      </c>
      <c r="R55" s="10">
        <f>VLOOKUP($H55,'ค่ากลางกลุ่ม '!$C$2:$Y$22,10,0)</f>
        <v>25.36</v>
      </c>
      <c r="S55" s="13">
        <f>VLOOKUP($H55,'ค่ากลางกลุ่ม '!$C$2:$Y$22,16,0)</f>
        <v>8.0255172413793101</v>
      </c>
      <c r="T55" s="10">
        <f>VLOOKUP($H55,'ค่ากลางกลุ่ม '!$C$2:$Y$22,11,0)</f>
        <v>5.5</v>
      </c>
      <c r="U55" s="13">
        <f>VLOOKUP($H55,'ค่ากลางกลุ่ม '!$C$2:$Y$22,17,0)</f>
        <v>2.7344827586206892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-4.62</v>
      </c>
      <c r="AB55" s="7">
        <v>-12.5</v>
      </c>
      <c r="AC55" s="9">
        <v>151.15</v>
      </c>
      <c r="AD55" s="9">
        <v>42.94</v>
      </c>
      <c r="AE55" s="9">
        <v>53.17</v>
      </c>
      <c r="AF55" s="9">
        <v>-2224.79</v>
      </c>
      <c r="AG55" s="9">
        <v>80.040000000000006</v>
      </c>
      <c r="AH55" s="10" t="str">
        <f t="shared" si="2"/>
        <v>0</v>
      </c>
      <c r="AI55" s="13" t="str">
        <f t="shared" si="3"/>
        <v>0</v>
      </c>
      <c r="AJ55" s="10" t="str">
        <f t="shared" si="4"/>
        <v>0</v>
      </c>
      <c r="AK55" s="13" t="str">
        <f t="shared" si="5"/>
        <v>0</v>
      </c>
      <c r="AL55" s="97">
        <f t="shared" si="6"/>
        <v>1</v>
      </c>
      <c r="AM55" s="20" t="str">
        <f t="shared" si="7"/>
        <v>1</v>
      </c>
      <c r="AN55" s="20" t="str">
        <f t="shared" si="8"/>
        <v>1</v>
      </c>
      <c r="AO55" s="20" t="str">
        <f t="shared" si="8"/>
        <v>1</v>
      </c>
      <c r="AP55" s="20" t="str">
        <f t="shared" si="8"/>
        <v>0</v>
      </c>
      <c r="AQ55" s="24">
        <f t="shared" si="9"/>
        <v>4</v>
      </c>
      <c r="AR55" s="26">
        <f t="shared" si="10"/>
        <v>4</v>
      </c>
      <c r="AS55" s="25" t="str">
        <f t="shared" si="11"/>
        <v>B-</v>
      </c>
      <c r="AT55" s="27" t="str">
        <f t="shared" si="11"/>
        <v>B-</v>
      </c>
      <c r="AU55" s="25" t="str">
        <f t="shared" si="12"/>
        <v>3 B-</v>
      </c>
      <c r="AV55" s="27" t="str">
        <f t="shared" si="12"/>
        <v>3 B-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1.43</v>
      </c>
      <c r="J56" s="19">
        <v>1.17</v>
      </c>
      <c r="K56" s="19">
        <v>0.79</v>
      </c>
      <c r="L56" s="19">
        <v>7502478.3600000003</v>
      </c>
      <c r="M56" s="19">
        <v>2753309.05</v>
      </c>
      <c r="N56" s="23">
        <v>2</v>
      </c>
      <c r="O56" s="18">
        <v>3540392.63</v>
      </c>
      <c r="P56" s="19">
        <v>-3777264.19</v>
      </c>
      <c r="Q56" s="45">
        <v>5</v>
      </c>
      <c r="R56" s="10">
        <f>VLOOKUP($H56,'ค่ากลางกลุ่ม '!$C$2:$Y$22,10,0)</f>
        <v>29.39</v>
      </c>
      <c r="S56" s="13">
        <f>VLOOKUP($H56,'ค่ากลางกลุ่ม '!$C$2:$Y$22,16,0)</f>
        <v>6.7215199999999999</v>
      </c>
      <c r="T56" s="10">
        <f>VLOOKUP($H56,'ค่ากลางกลุ่ม '!$C$2:$Y$22,11,0)</f>
        <v>10.82</v>
      </c>
      <c r="U56" s="13">
        <f>VLOOKUP($H56,'ค่ากลางกลุ่ม '!$C$2:$Y$22,17,0)</f>
        <v>4.1368400000000003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19.5</v>
      </c>
      <c r="AB56" s="7">
        <v>4.2</v>
      </c>
      <c r="AC56" s="9">
        <v>368.57</v>
      </c>
      <c r="AD56" s="9">
        <v>15.82</v>
      </c>
      <c r="AE56" s="9">
        <v>135.07</v>
      </c>
      <c r="AF56" s="9">
        <v>136.35</v>
      </c>
      <c r="AG56" s="9">
        <v>90.71</v>
      </c>
      <c r="AH56" s="10" t="str">
        <f t="shared" si="2"/>
        <v>0</v>
      </c>
      <c r="AI56" s="13" t="str">
        <f t="shared" si="3"/>
        <v>1</v>
      </c>
      <c r="AJ56" s="10" t="str">
        <f t="shared" si="4"/>
        <v>0</v>
      </c>
      <c r="AK56" s="13" t="str">
        <f t="shared" si="5"/>
        <v>1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1</v>
      </c>
      <c r="AR56" s="26">
        <f t="shared" si="10"/>
        <v>3</v>
      </c>
      <c r="AS56" s="25" t="str">
        <f t="shared" si="11"/>
        <v>D</v>
      </c>
      <c r="AT56" s="27" t="str">
        <f t="shared" si="11"/>
        <v>C</v>
      </c>
      <c r="AU56" s="25" t="str">
        <f t="shared" si="12"/>
        <v>2 D</v>
      </c>
      <c r="AV56" s="27" t="str">
        <f t="shared" si="12"/>
        <v>2 C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3.97</v>
      </c>
      <c r="J57" s="19">
        <v>3.62</v>
      </c>
      <c r="K57" s="19">
        <v>2.77</v>
      </c>
      <c r="L57" s="19">
        <v>368996506.08999997</v>
      </c>
      <c r="M57" s="19">
        <v>-6816856.3700000001</v>
      </c>
      <c r="N57" s="23">
        <v>1</v>
      </c>
      <c r="O57" s="18">
        <v>386861.18</v>
      </c>
      <c r="P57" s="19">
        <v>219692158.00999999</v>
      </c>
      <c r="Q57" s="45">
        <v>16</v>
      </c>
      <c r="R57" s="10">
        <f>VLOOKUP($H57,'ค่ากลางกลุ่ม '!$C$2:$Y$22,10,0)</f>
        <v>19.670000000000002</v>
      </c>
      <c r="S57" s="13">
        <f>VLOOKUP($H57,'ค่ากลางกลุ่ม '!$C$2:$Y$22,16,0)</f>
        <v>4.4645833333333336</v>
      </c>
      <c r="T57" s="10">
        <f>VLOOKUP($H57,'ค่ากลางกลุ่ม '!$C$2:$Y$22,11,0)</f>
        <v>4.34</v>
      </c>
      <c r="U57" s="13">
        <f>VLOOKUP($H57,'ค่ากลางกลุ่ม '!$C$2:$Y$22,17,0)</f>
        <v>-0.10291666666666666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9.6999999999999993</v>
      </c>
      <c r="AB57" s="7">
        <v>19.59</v>
      </c>
      <c r="AC57" s="9">
        <v>93.89</v>
      </c>
      <c r="AD57" s="9">
        <v>56.55</v>
      </c>
      <c r="AE57" s="9">
        <v>53.59</v>
      </c>
      <c r="AF57" s="9">
        <v>86.37</v>
      </c>
      <c r="AG57" s="9">
        <v>56.84</v>
      </c>
      <c r="AH57" s="10" t="str">
        <f t="shared" si="2"/>
        <v>0</v>
      </c>
      <c r="AI57" s="13" t="str">
        <f t="shared" si="3"/>
        <v>1</v>
      </c>
      <c r="AJ57" s="10" t="str">
        <f t="shared" si="4"/>
        <v>1</v>
      </c>
      <c r="AK57" s="13" t="str">
        <f t="shared" si="5"/>
        <v>1</v>
      </c>
      <c r="AL57" s="97">
        <f t="shared" si="6"/>
        <v>0</v>
      </c>
      <c r="AM57" s="20" t="str">
        <f t="shared" si="7"/>
        <v>1</v>
      </c>
      <c r="AN57" s="20" t="str">
        <f t="shared" si="8"/>
        <v>1</v>
      </c>
      <c r="AO57" s="20" t="str">
        <f t="shared" si="8"/>
        <v>1</v>
      </c>
      <c r="AP57" s="20" t="str">
        <f t="shared" si="8"/>
        <v>1</v>
      </c>
      <c r="AQ57" s="24">
        <f t="shared" si="9"/>
        <v>5</v>
      </c>
      <c r="AR57" s="26">
        <f t="shared" si="10"/>
        <v>6</v>
      </c>
      <c r="AS57" s="25" t="str">
        <f t="shared" si="11"/>
        <v>B</v>
      </c>
      <c r="AT57" s="27" t="str">
        <f t="shared" si="11"/>
        <v>A-</v>
      </c>
      <c r="AU57" s="25" t="str">
        <f t="shared" si="12"/>
        <v>1 B</v>
      </c>
      <c r="AV57" s="27" t="str">
        <f t="shared" si="12"/>
        <v>1 A-</v>
      </c>
      <c r="AW57" s="21" t="str">
        <f t="shared" si="13"/>
        <v>ผ่าน</v>
      </c>
      <c r="AX57" s="21" t="str">
        <f t="shared" si="14"/>
        <v>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1.39</v>
      </c>
      <c r="J58" s="19">
        <v>1.2</v>
      </c>
      <c r="K58" s="19">
        <v>0.66</v>
      </c>
      <c r="L58" s="19">
        <v>20992841.969999999</v>
      </c>
      <c r="M58" s="19">
        <v>8111580.4299999997</v>
      </c>
      <c r="N58" s="23">
        <v>2</v>
      </c>
      <c r="O58" s="18">
        <v>8381992.3099999996</v>
      </c>
      <c r="P58" s="19">
        <v>-18027144.629999999</v>
      </c>
      <c r="Q58" s="45">
        <v>10</v>
      </c>
      <c r="R58" s="10">
        <f>VLOOKUP($H58,'ค่ากลางกลุ่ม '!$C$2:$Y$22,10,0)</f>
        <v>24.65</v>
      </c>
      <c r="S58" s="13">
        <f>VLOOKUP($H58,'ค่ากลางกลุ่ม '!$C$2:$Y$22,16,0)</f>
        <v>5.3367796610169487</v>
      </c>
      <c r="T58" s="10">
        <f>VLOOKUP($H58,'ค่ากลางกลุ่ม '!$C$2:$Y$22,11,0)</f>
        <v>9.2899999999999991</v>
      </c>
      <c r="U58" s="13">
        <f>VLOOKUP($H58,'ค่ากลางกลุ่ม '!$C$2:$Y$22,17,0)</f>
        <v>3.2408474576271189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6.81</v>
      </c>
      <c r="AB58" s="7">
        <v>1.5</v>
      </c>
      <c r="AC58" s="9">
        <v>268.17</v>
      </c>
      <c r="AD58" s="9">
        <v>45.2</v>
      </c>
      <c r="AE58" s="9">
        <v>120.73</v>
      </c>
      <c r="AF58" s="9">
        <v>179.19</v>
      </c>
      <c r="AG58" s="9">
        <v>79.37</v>
      </c>
      <c r="AH58" s="10" t="str">
        <f t="shared" si="2"/>
        <v>0</v>
      </c>
      <c r="AI58" s="13" t="str">
        <f t="shared" si="3"/>
        <v>1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2</v>
      </c>
      <c r="AS58" s="25" t="str">
        <f t="shared" si="11"/>
        <v>D</v>
      </c>
      <c r="AT58" s="27" t="str">
        <f t="shared" si="11"/>
        <v>C-</v>
      </c>
      <c r="AU58" s="25" t="str">
        <f t="shared" si="12"/>
        <v>2 D</v>
      </c>
      <c r="AV58" s="27" t="str">
        <f t="shared" si="12"/>
        <v>2 C-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</v>
      </c>
      <c r="J59" s="19">
        <v>0.84</v>
      </c>
      <c r="K59" s="19">
        <v>0.35</v>
      </c>
      <c r="L59" s="19">
        <v>28505.68</v>
      </c>
      <c r="M59" s="19">
        <v>-2745053.46</v>
      </c>
      <c r="N59" s="23">
        <v>6</v>
      </c>
      <c r="O59" s="18">
        <v>-2361216.7999999998</v>
      </c>
      <c r="P59" s="19">
        <v>-11250311.92</v>
      </c>
      <c r="Q59" s="45">
        <v>5</v>
      </c>
      <c r="R59" s="10">
        <f>VLOOKUP($H59,'ค่ากลางกลุ่ม '!$C$2:$Y$22,10,0)</f>
        <v>29.39</v>
      </c>
      <c r="S59" s="13">
        <f>VLOOKUP($H59,'ค่ากลางกลุ่ม '!$C$2:$Y$22,16,0)</f>
        <v>6.7215199999999999</v>
      </c>
      <c r="T59" s="10">
        <f>VLOOKUP($H59,'ค่ากลางกลุ่ม '!$C$2:$Y$22,11,0)</f>
        <v>10.82</v>
      </c>
      <c r="U59" s="13">
        <f>VLOOKUP($H59,'ค่ากลางกลุ่ม '!$C$2:$Y$22,17,0)</f>
        <v>4.1368400000000003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2.6</v>
      </c>
      <c r="AB59" s="7">
        <v>6.99</v>
      </c>
      <c r="AC59" s="9">
        <v>438.95</v>
      </c>
      <c r="AD59" s="9">
        <v>19.86</v>
      </c>
      <c r="AE59" s="9">
        <v>45.64</v>
      </c>
      <c r="AF59" s="9">
        <v>217.83</v>
      </c>
      <c r="AG59" s="9">
        <v>88.72</v>
      </c>
      <c r="AH59" s="10" t="str">
        <f t="shared" si="2"/>
        <v>0</v>
      </c>
      <c r="AI59" s="13" t="str">
        <f t="shared" si="3"/>
        <v>0</v>
      </c>
      <c r="AJ59" s="10" t="str">
        <f t="shared" si="4"/>
        <v>0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3</v>
      </c>
      <c r="AS59" s="25" t="str">
        <f t="shared" si="11"/>
        <v>C-</v>
      </c>
      <c r="AT59" s="27" t="str">
        <f t="shared" si="11"/>
        <v>C</v>
      </c>
      <c r="AU59" s="25" t="str">
        <f t="shared" si="12"/>
        <v>6 C-</v>
      </c>
      <c r="AV59" s="27" t="str">
        <f t="shared" si="12"/>
        <v>6 C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0.97</v>
      </c>
      <c r="J60" s="19">
        <v>0.63</v>
      </c>
      <c r="K60" s="19">
        <v>0.33</v>
      </c>
      <c r="L60" s="19">
        <v>-441289.84</v>
      </c>
      <c r="M60" s="19">
        <v>-2528696.66</v>
      </c>
      <c r="N60" s="23">
        <v>7</v>
      </c>
      <c r="O60" s="18">
        <v>-1282595.08</v>
      </c>
      <c r="P60" s="19">
        <v>-11466202.02</v>
      </c>
      <c r="Q60" s="45">
        <v>5</v>
      </c>
      <c r="R60" s="10">
        <f>VLOOKUP($H60,'ค่ากลางกลุ่ม '!$C$2:$Y$22,10,0)</f>
        <v>29.39</v>
      </c>
      <c r="S60" s="13">
        <f>VLOOKUP($H60,'ค่ากลางกลุ่ม '!$C$2:$Y$22,16,0)</f>
        <v>6.7215199999999999</v>
      </c>
      <c r="T60" s="10">
        <f>VLOOKUP($H60,'ค่ากลางกลุ่ม '!$C$2:$Y$22,11,0)</f>
        <v>10.82</v>
      </c>
      <c r="U60" s="13">
        <f>VLOOKUP($H60,'ค่ากลางกลุ่ม '!$C$2:$Y$22,17,0)</f>
        <v>4.1368400000000003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27.36</v>
      </c>
      <c r="AB60" s="7">
        <v>8.52</v>
      </c>
      <c r="AC60" s="9">
        <v>264.10000000000002</v>
      </c>
      <c r="AD60" s="9">
        <v>22.08</v>
      </c>
      <c r="AE60" s="9">
        <v>74.66</v>
      </c>
      <c r="AF60" s="9">
        <v>150.43</v>
      </c>
      <c r="AG60" s="9">
        <v>61.13</v>
      </c>
      <c r="AH60" s="10" t="str">
        <f t="shared" si="2"/>
        <v>0</v>
      </c>
      <c r="AI60" s="13" t="str">
        <f t="shared" si="3"/>
        <v>1</v>
      </c>
      <c r="AJ60" s="10" t="str">
        <f t="shared" si="4"/>
        <v>0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1</v>
      </c>
      <c r="AR60" s="26">
        <f t="shared" si="10"/>
        <v>3</v>
      </c>
      <c r="AS60" s="25" t="str">
        <f t="shared" si="11"/>
        <v>D</v>
      </c>
      <c r="AT60" s="27" t="str">
        <f t="shared" si="11"/>
        <v>C</v>
      </c>
      <c r="AU60" s="25" t="str">
        <f t="shared" si="12"/>
        <v>7 D</v>
      </c>
      <c r="AV60" s="27" t="str">
        <f t="shared" si="12"/>
        <v>7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0.72</v>
      </c>
      <c r="J61" s="19">
        <v>0.57999999999999996</v>
      </c>
      <c r="K61" s="19">
        <v>0.15</v>
      </c>
      <c r="L61" s="19">
        <v>-70284073.829999998</v>
      </c>
      <c r="M61" s="19">
        <v>6719870.5499999998</v>
      </c>
      <c r="N61" s="23">
        <v>6</v>
      </c>
      <c r="O61" s="18">
        <v>12448134.18</v>
      </c>
      <c r="P61" s="19">
        <v>-213958861.61000001</v>
      </c>
      <c r="Q61" s="45">
        <v>13</v>
      </c>
      <c r="R61" s="10">
        <f>VLOOKUP($H61,'ค่ากลางกลุ่ม '!$C$2:$Y$22,10,0)</f>
        <v>26.06</v>
      </c>
      <c r="S61" s="13">
        <f>VLOOKUP($H61,'ค่ากลางกลุ่ม '!$C$2:$Y$22,16,0)</f>
        <v>8.0276666666666685</v>
      </c>
      <c r="T61" s="10">
        <f>VLOOKUP($H61,'ค่ากลางกลุ่ม '!$C$2:$Y$22,11,0)</f>
        <v>6.1</v>
      </c>
      <c r="U61" s="13">
        <f>VLOOKUP($H61,'ค่ากลางกลุ่ม '!$C$2:$Y$22,17,0)</f>
        <v>4.8458333333333341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3.37</v>
      </c>
      <c r="AB61" s="7">
        <v>6.12</v>
      </c>
      <c r="AC61" s="9">
        <v>360</v>
      </c>
      <c r="AD61" s="9">
        <v>34.75</v>
      </c>
      <c r="AE61" s="9">
        <v>65.91</v>
      </c>
      <c r="AF61" s="9">
        <v>203.77</v>
      </c>
      <c r="AG61" s="9">
        <v>64.77</v>
      </c>
      <c r="AH61" s="10" t="str">
        <f t="shared" si="2"/>
        <v>0</v>
      </c>
      <c r="AI61" s="13" t="str">
        <f t="shared" si="3"/>
        <v>0</v>
      </c>
      <c r="AJ61" s="10" t="str">
        <f t="shared" si="4"/>
        <v>1</v>
      </c>
      <c r="AK61" s="13" t="str">
        <f t="shared" si="5"/>
        <v>1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2</v>
      </c>
      <c r="AS61" s="25" t="str">
        <f t="shared" si="11"/>
        <v>C-</v>
      </c>
      <c r="AT61" s="27" t="str">
        <f t="shared" si="11"/>
        <v>C-</v>
      </c>
      <c r="AU61" s="25" t="str">
        <f t="shared" si="12"/>
        <v>6 C-</v>
      </c>
      <c r="AV61" s="27" t="str">
        <f t="shared" si="12"/>
        <v>6 C-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2.25</v>
      </c>
      <c r="J62" s="19">
        <v>2.02</v>
      </c>
      <c r="K62" s="19">
        <v>1.77</v>
      </c>
      <c r="L62" s="19">
        <v>13759643.65</v>
      </c>
      <c r="M62" s="19">
        <v>-1580173.04</v>
      </c>
      <c r="N62" s="23">
        <v>1</v>
      </c>
      <c r="O62" s="18">
        <v>-1268630.53</v>
      </c>
      <c r="P62" s="19">
        <v>8446189.6199999992</v>
      </c>
      <c r="Q62" s="45">
        <v>3</v>
      </c>
      <c r="R62" s="10">
        <f>VLOOKUP($H62,'ค่ากลางกลุ่ม '!$C$2:$Y$22,10,0)</f>
        <v>43.22</v>
      </c>
      <c r="S62" s="13">
        <f>VLOOKUP($H62,'ค่ากลางกลุ่ม '!$C$2:$Y$22,16,0)</f>
        <v>12.627222222222223</v>
      </c>
      <c r="T62" s="10">
        <f>VLOOKUP($H62,'ค่ากลางกลุ่ม '!$C$2:$Y$22,11,0)</f>
        <v>10.19</v>
      </c>
      <c r="U62" s="13">
        <f>VLOOKUP($H62,'ค่ากลางกลุ่ม '!$C$2:$Y$22,17,0)</f>
        <v>5.8905555555555544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15.64</v>
      </c>
      <c r="AB62" s="7">
        <v>12.78</v>
      </c>
      <c r="AC62" s="9">
        <v>216.28</v>
      </c>
      <c r="AD62" s="9">
        <v>29.78</v>
      </c>
      <c r="AE62" s="9">
        <v>52.94</v>
      </c>
      <c r="AF62" s="9">
        <v>264.14</v>
      </c>
      <c r="AG62" s="9">
        <v>71.64</v>
      </c>
      <c r="AH62" s="10" t="str">
        <f t="shared" si="2"/>
        <v>0</v>
      </c>
      <c r="AI62" s="13" t="str">
        <f t="shared" si="3"/>
        <v>1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3</v>
      </c>
      <c r="AR62" s="26">
        <f t="shared" si="10"/>
        <v>4</v>
      </c>
      <c r="AS62" s="25" t="str">
        <f t="shared" si="11"/>
        <v>C</v>
      </c>
      <c r="AT62" s="27" t="str">
        <f t="shared" si="11"/>
        <v>B-</v>
      </c>
      <c r="AU62" s="25" t="str">
        <f t="shared" si="12"/>
        <v>1 C</v>
      </c>
      <c r="AV62" s="27" t="str">
        <f t="shared" si="12"/>
        <v>1 B-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0.94</v>
      </c>
      <c r="J63" s="19">
        <v>0.83</v>
      </c>
      <c r="K63" s="19">
        <v>0.34</v>
      </c>
      <c r="L63" s="19">
        <v>-1130121.3999999999</v>
      </c>
      <c r="M63" s="19">
        <v>-1035327.1</v>
      </c>
      <c r="N63" s="23">
        <v>7</v>
      </c>
      <c r="O63" s="18">
        <v>-609470.31999999995</v>
      </c>
      <c r="P63" s="19">
        <v>-12004501.58</v>
      </c>
      <c r="Q63" s="45">
        <v>2</v>
      </c>
      <c r="R63" s="10">
        <f>VLOOKUP($H63,'ค่ากลางกลุ่ม '!$C$2:$Y$22,10,0)</f>
        <v>32.67</v>
      </c>
      <c r="S63" s="13">
        <f>VLOOKUP($H63,'ค่ากลางกลุ่ม '!$C$2:$Y$22,16,0)</f>
        <v>6.4492307692307707</v>
      </c>
      <c r="T63" s="10">
        <f>VLOOKUP($H63,'ค่ากลางกลุ่ม '!$C$2:$Y$22,11,0)</f>
        <v>8.86</v>
      </c>
      <c r="U63" s="13">
        <f>VLOOKUP($H63,'ค่ากลางกลุ่ม '!$C$2:$Y$22,17,0)</f>
        <v>2.5605128205128205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11.77</v>
      </c>
      <c r="AB63" s="7">
        <v>14.06</v>
      </c>
      <c r="AC63" s="9">
        <v>611.74</v>
      </c>
      <c r="AD63" s="9">
        <v>16.89</v>
      </c>
      <c r="AE63" s="9">
        <v>65.959999999999994</v>
      </c>
      <c r="AF63" s="9">
        <v>443.91</v>
      </c>
      <c r="AG63" s="9">
        <v>61.49</v>
      </c>
      <c r="AH63" s="10" t="str">
        <f t="shared" si="2"/>
        <v>0</v>
      </c>
      <c r="AI63" s="13" t="str">
        <f t="shared" si="3"/>
        <v>1</v>
      </c>
      <c r="AJ63" s="10" t="str">
        <f t="shared" si="4"/>
        <v>1</v>
      </c>
      <c r="AK63" s="13" t="str">
        <f t="shared" si="5"/>
        <v>1</v>
      </c>
      <c r="AL63" s="97">
        <f t="shared" si="6"/>
        <v>0</v>
      </c>
      <c r="AM63" s="20" t="str">
        <f t="shared" si="7"/>
        <v>1</v>
      </c>
      <c r="AN63" s="20" t="str">
        <f t="shared" si="8"/>
        <v>0</v>
      </c>
      <c r="AO63" s="20" t="str">
        <f t="shared" si="8"/>
        <v>0</v>
      </c>
      <c r="AP63" s="20" t="str">
        <f t="shared" si="8"/>
        <v>0</v>
      </c>
      <c r="AQ63" s="24">
        <f t="shared" si="9"/>
        <v>2</v>
      </c>
      <c r="AR63" s="26">
        <f t="shared" si="10"/>
        <v>3</v>
      </c>
      <c r="AS63" s="25" t="str">
        <f t="shared" si="11"/>
        <v>C-</v>
      </c>
      <c r="AT63" s="27" t="str">
        <f t="shared" si="11"/>
        <v>C</v>
      </c>
      <c r="AU63" s="25" t="str">
        <f t="shared" si="12"/>
        <v>7 C-</v>
      </c>
      <c r="AV63" s="27" t="str">
        <f t="shared" si="12"/>
        <v>7 C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1.37</v>
      </c>
      <c r="J64" s="19">
        <v>1.21</v>
      </c>
      <c r="K64" s="19">
        <v>1.06</v>
      </c>
      <c r="L64" s="19">
        <v>10694893.310000001</v>
      </c>
      <c r="M64" s="19">
        <v>-2356860.54</v>
      </c>
      <c r="N64" s="23">
        <v>3</v>
      </c>
      <c r="O64" s="18">
        <v>-1894488.45</v>
      </c>
      <c r="P64" s="19">
        <v>1416882.02</v>
      </c>
      <c r="Q64" s="45">
        <v>6</v>
      </c>
      <c r="R64" s="10">
        <f>VLOOKUP($H64,'ค่ากลางกลุ่ม '!$C$2:$Y$22,10,0)</f>
        <v>28.29</v>
      </c>
      <c r="S64" s="13">
        <f>VLOOKUP($H64,'ค่ากลางกลุ่ม '!$C$2:$Y$22,16,0)</f>
        <v>5.8842857142857161</v>
      </c>
      <c r="T64" s="10">
        <f>VLOOKUP($H64,'ค่ากลางกลุ่ม '!$C$2:$Y$22,11,0)</f>
        <v>10.74</v>
      </c>
      <c r="U64" s="13">
        <f>VLOOKUP($H64,'ค่ากลางกลุ่ม '!$C$2:$Y$22,17,0)</f>
        <v>3.7780252100840372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-6.94</v>
      </c>
      <c r="AB64" s="7">
        <v>-9.52</v>
      </c>
      <c r="AC64" s="9">
        <v>270.19</v>
      </c>
      <c r="AD64" s="9">
        <v>92.81</v>
      </c>
      <c r="AE64" s="9">
        <v>87.92</v>
      </c>
      <c r="AF64" s="9">
        <v>275.08</v>
      </c>
      <c r="AG64" s="9">
        <v>107.36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3 F</v>
      </c>
      <c r="AV64" s="27" t="str">
        <f t="shared" si="12"/>
        <v>3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1.1499999999999999</v>
      </c>
      <c r="J65" s="19">
        <v>0.93</v>
      </c>
      <c r="K65" s="19">
        <v>0.48</v>
      </c>
      <c r="L65" s="19">
        <v>1925570.46</v>
      </c>
      <c r="M65" s="19">
        <v>-1989781.18</v>
      </c>
      <c r="N65" s="23">
        <v>6</v>
      </c>
      <c r="O65" s="18">
        <v>-1414443.88</v>
      </c>
      <c r="P65" s="19">
        <v>-6443113.8099999996</v>
      </c>
      <c r="Q65" s="45">
        <v>4</v>
      </c>
      <c r="R65" s="10">
        <f>VLOOKUP($H65,'ค่ากลางกลุ่ม '!$C$2:$Y$22,10,0)</f>
        <v>39.99</v>
      </c>
      <c r="S65" s="13">
        <f>VLOOKUP($H65,'ค่ากลางกลุ่ม '!$C$2:$Y$22,16,0)</f>
        <v>23.4375</v>
      </c>
      <c r="T65" s="10">
        <f>VLOOKUP($H65,'ค่ากลางกลุ่ม '!$C$2:$Y$22,11,0)</f>
        <v>8.09</v>
      </c>
      <c r="U65" s="13">
        <f>VLOOKUP($H65,'ค่ากลางกลุ่ม '!$C$2:$Y$22,17,0)</f>
        <v>13.34625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1.87</v>
      </c>
      <c r="AB65" s="7">
        <v>6.82</v>
      </c>
      <c r="AC65" s="9">
        <v>133.07</v>
      </c>
      <c r="AD65" s="9">
        <v>54.73</v>
      </c>
      <c r="AE65" s="9">
        <v>97.54</v>
      </c>
      <c r="AF65" s="9">
        <v>257.67</v>
      </c>
      <c r="AG65" s="9">
        <v>87.05</v>
      </c>
      <c r="AH65" s="10" t="str">
        <f t="shared" si="2"/>
        <v>0</v>
      </c>
      <c r="AI65" s="13" t="str">
        <f t="shared" si="3"/>
        <v>0</v>
      </c>
      <c r="AJ65" s="10" t="str">
        <f t="shared" si="4"/>
        <v>0</v>
      </c>
      <c r="AK65" s="13" t="str">
        <f t="shared" si="5"/>
        <v>0</v>
      </c>
      <c r="AL65" s="97">
        <f t="shared" si="6"/>
        <v>1</v>
      </c>
      <c r="AM65" s="20" t="str">
        <f t="shared" si="7"/>
        <v>1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2</v>
      </c>
      <c r="AR65" s="26">
        <f t="shared" si="10"/>
        <v>2</v>
      </c>
      <c r="AS65" s="25" t="str">
        <f t="shared" si="11"/>
        <v>C-</v>
      </c>
      <c r="AT65" s="27" t="str">
        <f t="shared" si="11"/>
        <v>C-</v>
      </c>
      <c r="AU65" s="25" t="str">
        <f t="shared" si="12"/>
        <v>6 C-</v>
      </c>
      <c r="AV65" s="27" t="str">
        <f t="shared" si="12"/>
        <v>6 C-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1.5</v>
      </c>
      <c r="J66" s="19">
        <v>1.3</v>
      </c>
      <c r="K66" s="19">
        <v>0.68</v>
      </c>
      <c r="L66" s="19">
        <v>76210160.019999996</v>
      </c>
      <c r="M66" s="19">
        <v>2602881</v>
      </c>
      <c r="N66" s="23">
        <v>1</v>
      </c>
      <c r="O66" s="18">
        <v>6664460.4500000002</v>
      </c>
      <c r="P66" s="19">
        <v>-48996240.719999999</v>
      </c>
      <c r="Q66" s="45">
        <v>16</v>
      </c>
      <c r="R66" s="10">
        <f>VLOOKUP($H66,'ค่ากลางกลุ่ม '!$C$2:$Y$22,10,0)</f>
        <v>19.670000000000002</v>
      </c>
      <c r="S66" s="13">
        <f>VLOOKUP($H66,'ค่ากลางกลุ่ม '!$C$2:$Y$22,16,0)</f>
        <v>4.4645833333333336</v>
      </c>
      <c r="T66" s="10">
        <f>VLOOKUP($H66,'ค่ากลางกลุ่ม '!$C$2:$Y$22,11,0)</f>
        <v>4.34</v>
      </c>
      <c r="U66" s="13">
        <f>VLOOKUP($H66,'ค่ากลางกลุ่ม '!$C$2:$Y$22,17,0)</f>
        <v>-0.10291666666666666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-0.21</v>
      </c>
      <c r="AB66" s="7">
        <v>-9.8800000000000008</v>
      </c>
      <c r="AC66" s="9">
        <v>173.73</v>
      </c>
      <c r="AD66" s="9">
        <v>53.28</v>
      </c>
      <c r="AE66" s="9">
        <v>108.12</v>
      </c>
      <c r="AF66" s="9">
        <v>94.97</v>
      </c>
      <c r="AG66" s="9">
        <v>72.66</v>
      </c>
      <c r="AH66" s="10" t="str">
        <f t="shared" si="2"/>
        <v>0</v>
      </c>
      <c r="AI66" s="13" t="str">
        <f t="shared" si="3"/>
        <v>0</v>
      </c>
      <c r="AJ66" s="10" t="str">
        <f t="shared" si="4"/>
        <v>0</v>
      </c>
      <c r="AK66" s="13" t="str">
        <f t="shared" si="5"/>
        <v>0</v>
      </c>
      <c r="AL66" s="97">
        <f t="shared" si="6"/>
        <v>1</v>
      </c>
      <c r="AM66" s="20" t="str">
        <f t="shared" si="7"/>
        <v>1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2</v>
      </c>
      <c r="AR66" s="26">
        <f t="shared" si="10"/>
        <v>2</v>
      </c>
      <c r="AS66" s="25" t="str">
        <f t="shared" si="11"/>
        <v>C-</v>
      </c>
      <c r="AT66" s="27" t="str">
        <f t="shared" si="11"/>
        <v>C-</v>
      </c>
      <c r="AU66" s="25" t="str">
        <f t="shared" si="12"/>
        <v>1 C-</v>
      </c>
      <c r="AV66" s="27" t="str">
        <f t="shared" si="12"/>
        <v>1 C-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1.03</v>
      </c>
      <c r="J67" s="19">
        <v>0.84</v>
      </c>
      <c r="K67" s="19">
        <v>0.51</v>
      </c>
      <c r="L67" s="19">
        <v>1398353.9199999999</v>
      </c>
      <c r="M67" s="19">
        <v>598643.03</v>
      </c>
      <c r="N67" s="23">
        <v>3</v>
      </c>
      <c r="O67" s="18">
        <v>1405417.63</v>
      </c>
      <c r="P67" s="19">
        <v>-20394946.23</v>
      </c>
      <c r="Q67" s="45">
        <v>10</v>
      </c>
      <c r="R67" s="10">
        <f>VLOOKUP($H67,'ค่ากลางกลุ่ม '!$C$2:$Y$22,10,0)</f>
        <v>24.65</v>
      </c>
      <c r="S67" s="13">
        <f>VLOOKUP($H67,'ค่ากลางกลุ่ม '!$C$2:$Y$22,16,0)</f>
        <v>5.3367796610169487</v>
      </c>
      <c r="T67" s="10">
        <f>VLOOKUP($H67,'ค่ากลางกลุ่ม '!$C$2:$Y$22,11,0)</f>
        <v>9.2899999999999991</v>
      </c>
      <c r="U67" s="13">
        <f>VLOOKUP($H67,'ค่ากลางกลุ่ม '!$C$2:$Y$22,17,0)</f>
        <v>3.2408474576271189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5.95</v>
      </c>
      <c r="AB67" s="7">
        <v>4.34</v>
      </c>
      <c r="AC67" s="9">
        <v>362.67</v>
      </c>
      <c r="AD67" s="9">
        <v>24.52</v>
      </c>
      <c r="AE67" s="9">
        <v>50.67</v>
      </c>
      <c r="AF67" s="9">
        <v>72.790000000000006</v>
      </c>
      <c r="AG67" s="9">
        <v>57.08</v>
      </c>
      <c r="AH67" s="10" t="str">
        <f t="shared" si="2"/>
        <v>0</v>
      </c>
      <c r="AI67" s="13" t="str">
        <f t="shared" si="3"/>
        <v>1</v>
      </c>
      <c r="AJ67" s="10" t="str">
        <f t="shared" si="4"/>
        <v>0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1</v>
      </c>
      <c r="AP67" s="20" t="str">
        <f t="shared" si="8"/>
        <v>1</v>
      </c>
      <c r="AQ67" s="24">
        <f t="shared" si="9"/>
        <v>4</v>
      </c>
      <c r="AR67" s="26">
        <f t="shared" si="10"/>
        <v>6</v>
      </c>
      <c r="AS67" s="25" t="str">
        <f t="shared" si="11"/>
        <v>B-</v>
      </c>
      <c r="AT67" s="27" t="str">
        <f t="shared" si="11"/>
        <v>A-</v>
      </c>
      <c r="AU67" s="25" t="str">
        <f t="shared" si="12"/>
        <v>3 B-</v>
      </c>
      <c r="AV67" s="27" t="str">
        <f t="shared" si="12"/>
        <v>3 A-</v>
      </c>
      <c r="AW67" s="21" t="str">
        <f t="shared" si="13"/>
        <v>ไม่ผ่าน</v>
      </c>
      <c r="AX67" s="21" t="str">
        <f t="shared" si="14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1.1000000000000001</v>
      </c>
      <c r="J68" s="19">
        <v>0.9</v>
      </c>
      <c r="K68" s="19">
        <v>0.57999999999999996</v>
      </c>
      <c r="L68" s="19">
        <v>3069559.04</v>
      </c>
      <c r="M68" s="19">
        <v>3034947.36</v>
      </c>
      <c r="N68" s="23">
        <v>3</v>
      </c>
      <c r="O68" s="18">
        <v>3805553.93</v>
      </c>
      <c r="P68" s="19">
        <v>-12980835.42</v>
      </c>
      <c r="Q68" s="45">
        <v>6</v>
      </c>
      <c r="R68" s="10">
        <f>VLOOKUP($H68,'ค่ากลางกลุ่ม '!$C$2:$Y$22,10,0)</f>
        <v>28.29</v>
      </c>
      <c r="S68" s="13">
        <f>VLOOKUP($H68,'ค่ากลางกลุ่ม '!$C$2:$Y$22,16,0)</f>
        <v>5.8842857142857161</v>
      </c>
      <c r="T68" s="10">
        <f>VLOOKUP($H68,'ค่ากลางกลุ่ม '!$C$2:$Y$22,11,0)</f>
        <v>10.74</v>
      </c>
      <c r="U68" s="13">
        <f>VLOOKUP($H68,'ค่ากลางกลุ่ม '!$C$2:$Y$22,17,0)</f>
        <v>3.7780252100840372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7.36</v>
      </c>
      <c r="AB68" s="7">
        <v>1.86</v>
      </c>
      <c r="AC68" s="9">
        <v>380.93</v>
      </c>
      <c r="AD68" s="9">
        <v>40.729999999999997</v>
      </c>
      <c r="AE68" s="9">
        <v>59.54</v>
      </c>
      <c r="AF68" s="9">
        <v>69.760000000000005</v>
      </c>
      <c r="AG68" s="9">
        <v>81.13</v>
      </c>
      <c r="AH68" s="10" t="str">
        <f t="shared" si="2"/>
        <v>0</v>
      </c>
      <c r="AI68" s="13" t="str">
        <f t="shared" si="3"/>
        <v>1</v>
      </c>
      <c r="AJ68" s="10" t="str">
        <f t="shared" si="4"/>
        <v>0</v>
      </c>
      <c r="AK68" s="13" t="str">
        <f t="shared" si="5"/>
        <v>0</v>
      </c>
      <c r="AL68" s="97">
        <f t="shared" si="6"/>
        <v>0</v>
      </c>
      <c r="AM68" s="20" t="str">
        <f t="shared" si="7"/>
        <v>1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3</v>
      </c>
      <c r="AR68" s="26">
        <f t="shared" si="10"/>
        <v>4</v>
      </c>
      <c r="AS68" s="25" t="str">
        <f t="shared" si="11"/>
        <v>C</v>
      </c>
      <c r="AT68" s="27" t="str">
        <f t="shared" si="11"/>
        <v>B-</v>
      </c>
      <c r="AU68" s="25" t="str">
        <f t="shared" si="12"/>
        <v>3 C</v>
      </c>
      <c r="AV68" s="27" t="str">
        <f t="shared" si="12"/>
        <v>3 B-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1.1000000000000001</v>
      </c>
      <c r="J69" s="19">
        <v>0.87</v>
      </c>
      <c r="K69" s="19">
        <v>0.47</v>
      </c>
      <c r="L69" s="19">
        <v>4027963.71</v>
      </c>
      <c r="M69" s="19">
        <v>2973970.91</v>
      </c>
      <c r="N69" s="23">
        <v>3</v>
      </c>
      <c r="O69" s="18">
        <v>3890747.37</v>
      </c>
      <c r="P69" s="19">
        <v>-20828150.280000001</v>
      </c>
      <c r="Q69" s="45">
        <v>10</v>
      </c>
      <c r="R69" s="10">
        <f>VLOOKUP($H69,'ค่ากลางกลุ่ม '!$C$2:$Y$22,10,0)</f>
        <v>24.65</v>
      </c>
      <c r="S69" s="13">
        <f>VLOOKUP($H69,'ค่ากลางกลุ่ม '!$C$2:$Y$22,16,0)</f>
        <v>5.3367796610169487</v>
      </c>
      <c r="T69" s="10">
        <f>VLOOKUP($H69,'ค่ากลางกลุ่ม '!$C$2:$Y$22,11,0)</f>
        <v>9.2899999999999991</v>
      </c>
      <c r="U69" s="13">
        <f>VLOOKUP($H69,'ค่ากลางกลุ่ม '!$C$2:$Y$22,17,0)</f>
        <v>3.2408474576271189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6.21</v>
      </c>
      <c r="AB69" s="7">
        <v>4.04</v>
      </c>
      <c r="AC69" s="9">
        <v>293.99</v>
      </c>
      <c r="AD69" s="9">
        <v>14.08</v>
      </c>
      <c r="AE69" s="9">
        <v>64.97</v>
      </c>
      <c r="AF69" s="9">
        <v>76.900000000000006</v>
      </c>
      <c r="AG69" s="9">
        <v>61.01</v>
      </c>
      <c r="AH69" s="10" t="str">
        <f t="shared" si="2"/>
        <v>0</v>
      </c>
      <c r="AI69" s="13" t="str">
        <f t="shared" si="3"/>
        <v>1</v>
      </c>
      <c r="AJ69" s="10" t="str">
        <f t="shared" si="4"/>
        <v>0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0</v>
      </c>
      <c r="AO69" s="20" t="str">
        <f t="shared" si="8"/>
        <v>1</v>
      </c>
      <c r="AP69" s="20" t="str">
        <f t="shared" si="8"/>
        <v>0</v>
      </c>
      <c r="AQ69" s="24">
        <f t="shared" si="9"/>
        <v>2</v>
      </c>
      <c r="AR69" s="26">
        <f t="shared" si="10"/>
        <v>4</v>
      </c>
      <c r="AS69" s="25" t="str">
        <f t="shared" si="11"/>
        <v>C-</v>
      </c>
      <c r="AT69" s="27" t="str">
        <f t="shared" si="11"/>
        <v>B-</v>
      </c>
      <c r="AU69" s="25" t="str">
        <f t="shared" si="12"/>
        <v>3 C-</v>
      </c>
      <c r="AV69" s="27" t="str">
        <f t="shared" si="12"/>
        <v>3 B-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1.21</v>
      </c>
      <c r="J70" s="19">
        <v>0.86</v>
      </c>
      <c r="K70" s="19">
        <v>0.38</v>
      </c>
      <c r="L70" s="19">
        <v>5286699.53</v>
      </c>
      <c r="M70" s="19">
        <v>212068.77</v>
      </c>
      <c r="N70" s="23">
        <v>3</v>
      </c>
      <c r="O70" s="18">
        <v>822550.04</v>
      </c>
      <c r="P70" s="19">
        <v>-15973420.43</v>
      </c>
      <c r="Q70" s="45">
        <v>6</v>
      </c>
      <c r="R70" s="10">
        <f>VLOOKUP($H70,'ค่ากลางกลุ่ม '!$C$2:$Y$22,10,0)</f>
        <v>28.29</v>
      </c>
      <c r="S70" s="13">
        <f>VLOOKUP($H70,'ค่ากลางกลุ่ม '!$C$2:$Y$22,16,0)</f>
        <v>5.8842857142857161</v>
      </c>
      <c r="T70" s="10">
        <f>VLOOKUP($H70,'ค่ากลางกลุ่ม '!$C$2:$Y$22,11,0)</f>
        <v>10.74</v>
      </c>
      <c r="U70" s="13">
        <f>VLOOKUP($H70,'ค่ากลางกลุ่ม '!$C$2:$Y$22,17,0)</f>
        <v>3.7780252100840372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5.07</v>
      </c>
      <c r="AB70" s="7">
        <v>1.46</v>
      </c>
      <c r="AC70" s="9">
        <v>247.98</v>
      </c>
      <c r="AD70" s="9">
        <v>28.31</v>
      </c>
      <c r="AE70" s="9">
        <v>100.01</v>
      </c>
      <c r="AF70" s="9">
        <v>77.400000000000006</v>
      </c>
      <c r="AG70" s="9">
        <v>115.65</v>
      </c>
      <c r="AH70" s="10" t="str">
        <f t="shared" ref="AH70:AH92" si="17">IF(R70&lt;=$AA70,"1","0")</f>
        <v>0</v>
      </c>
      <c r="AI70" s="13" t="str">
        <f t="shared" ref="AI70:AI92" si="18">IF(S70&lt;=$AA70,"1","0")</f>
        <v>0</v>
      </c>
      <c r="AJ70" s="10" t="str">
        <f t="shared" ref="AJ70:AJ92" si="19">IF(T70&lt;=$AB70,"1","0")</f>
        <v>0</v>
      </c>
      <c r="AK70" s="13" t="str">
        <f t="shared" ref="AK70:AK92" si="20">IF(U70&lt;=$AB70,"1","0")</f>
        <v>0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2</v>
      </c>
      <c r="AR70" s="26">
        <f t="shared" ref="AR70:AR92" si="25">AI70+AK70+AL70+AM70+AN70+AO70+AP70</f>
        <v>2</v>
      </c>
      <c r="AS70" s="25" t="str">
        <f t="shared" ref="AS70:AT92" si="26">IF(AQ70=7,"A",IF(AQ70=6,"A-",IF(AQ70=5,"B",IF(AQ70=4,"B-",IF(AQ70=3,"C",IF(AQ70=2,"C-",IF(AQ70=1,"D",IF(AQ70=0,"F"))))))))</f>
        <v>C-</v>
      </c>
      <c r="AT70" s="27" t="str">
        <f t="shared" si="26"/>
        <v>C-</v>
      </c>
      <c r="AU70" s="25" t="str">
        <f t="shared" ref="AU70:AV92" si="27">$N70&amp;" "&amp;AS70</f>
        <v>3 C-</v>
      </c>
      <c r="AV70" s="27" t="str">
        <f t="shared" si="27"/>
        <v>3 C-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1.02</v>
      </c>
      <c r="J71" s="19">
        <v>0.75</v>
      </c>
      <c r="K71" s="19">
        <v>0.51</v>
      </c>
      <c r="L71" s="19">
        <v>524825.87</v>
      </c>
      <c r="M71" s="19">
        <v>-1855710.77</v>
      </c>
      <c r="N71" s="23">
        <v>6</v>
      </c>
      <c r="O71" s="18">
        <v>-870808.48</v>
      </c>
      <c r="P71" s="19">
        <v>-14596520.01</v>
      </c>
      <c r="Q71" s="45">
        <v>5</v>
      </c>
      <c r="R71" s="10">
        <f>VLOOKUP($H71,'ค่ากลางกลุ่ม '!$C$2:$Y$22,10,0)</f>
        <v>29.39</v>
      </c>
      <c r="S71" s="13">
        <f>VLOOKUP($H71,'ค่ากลางกลุ่ม '!$C$2:$Y$22,16,0)</f>
        <v>6.7215199999999999</v>
      </c>
      <c r="T71" s="10">
        <f>VLOOKUP($H71,'ค่ากลางกลุ่ม '!$C$2:$Y$22,11,0)</f>
        <v>10.82</v>
      </c>
      <c r="U71" s="13">
        <f>VLOOKUP($H71,'ค่ากลางกลุ่ม '!$C$2:$Y$22,17,0)</f>
        <v>4.1368400000000003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17.64</v>
      </c>
      <c r="AB71" s="7">
        <v>6.67</v>
      </c>
      <c r="AC71" s="9">
        <v>258.70999999999998</v>
      </c>
      <c r="AD71" s="9">
        <v>25.32</v>
      </c>
      <c r="AE71" s="9">
        <v>75.099999999999994</v>
      </c>
      <c r="AF71" s="9">
        <v>79.040000000000006</v>
      </c>
      <c r="AG71" s="9">
        <v>109.91</v>
      </c>
      <c r="AH71" s="10" t="str">
        <f t="shared" si="17"/>
        <v>0</v>
      </c>
      <c r="AI71" s="13" t="str">
        <f t="shared" si="18"/>
        <v>1</v>
      </c>
      <c r="AJ71" s="10" t="str">
        <f t="shared" si="19"/>
        <v>0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2</v>
      </c>
      <c r="AR71" s="26">
        <f t="shared" si="25"/>
        <v>4</v>
      </c>
      <c r="AS71" s="25" t="str">
        <f t="shared" si="26"/>
        <v>C-</v>
      </c>
      <c r="AT71" s="27" t="str">
        <f t="shared" si="26"/>
        <v>B-</v>
      </c>
      <c r="AU71" s="25" t="str">
        <f t="shared" si="27"/>
        <v>6 C-</v>
      </c>
      <c r="AV71" s="27" t="str">
        <f t="shared" si="27"/>
        <v>6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3.01</v>
      </c>
      <c r="J72" s="19">
        <v>2.66</v>
      </c>
      <c r="K72" s="19">
        <v>1.4</v>
      </c>
      <c r="L72" s="19">
        <v>1067024217.42</v>
      </c>
      <c r="M72" s="19">
        <v>113031698.33</v>
      </c>
      <c r="N72" s="23">
        <v>0</v>
      </c>
      <c r="O72" s="18">
        <v>131469681.97</v>
      </c>
      <c r="P72" s="19">
        <v>224799347.21000001</v>
      </c>
      <c r="Q72" s="45">
        <v>20</v>
      </c>
      <c r="R72" s="10">
        <f>VLOOKUP($H72,'ค่ากลางกลุ่ม '!$C$2:$Y$22,10,0)</f>
        <v>9.7200000000000006</v>
      </c>
      <c r="S72" s="13">
        <f>VLOOKUP($H72,'ค่ากลางกลุ่ม '!$C$2:$Y$22,16,0)</f>
        <v>3.81</v>
      </c>
      <c r="T72" s="10">
        <f>VLOOKUP($H72,'ค่ากลางกลุ่ม '!$C$2:$Y$22,11,0)</f>
        <v>1.79</v>
      </c>
      <c r="U72" s="13">
        <f>VLOOKUP($H72,'ค่ากลางกลุ่ม '!$C$2:$Y$22,17,0)</f>
        <v>1.32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-3.29</v>
      </c>
      <c r="AB72" s="7">
        <v>-2.21</v>
      </c>
      <c r="AC72" s="9">
        <v>59.9</v>
      </c>
      <c r="AD72" s="9">
        <v>62.02</v>
      </c>
      <c r="AE72" s="9">
        <v>38.21</v>
      </c>
      <c r="AF72" s="9">
        <v>72.98</v>
      </c>
      <c r="AG72" s="9">
        <v>47.73</v>
      </c>
      <c r="AH72" s="10" t="str">
        <f t="shared" si="17"/>
        <v>0</v>
      </c>
      <c r="AI72" s="13" t="str">
        <f t="shared" si="18"/>
        <v>0</v>
      </c>
      <c r="AJ72" s="10" t="str">
        <f t="shared" si="19"/>
        <v>0</v>
      </c>
      <c r="AK72" s="13" t="str">
        <f t="shared" si="20"/>
        <v>0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4</v>
      </c>
      <c r="AR72" s="26">
        <f t="shared" si="25"/>
        <v>4</v>
      </c>
      <c r="AS72" s="25" t="str">
        <f t="shared" si="26"/>
        <v>B-</v>
      </c>
      <c r="AT72" s="27" t="str">
        <f t="shared" si="26"/>
        <v>B-</v>
      </c>
      <c r="AU72" s="25" t="str">
        <f t="shared" si="27"/>
        <v>0 B-</v>
      </c>
      <c r="AV72" s="27" t="str">
        <f t="shared" si="27"/>
        <v>0 B-</v>
      </c>
      <c r="AW72" s="21" t="str">
        <f t="shared" si="15"/>
        <v>ไม่ผ่าน</v>
      </c>
      <c r="AX72" s="21" t="str">
        <f t="shared" si="16"/>
        <v>ไม่ผ่าน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1.08</v>
      </c>
      <c r="J73" s="19">
        <v>0.9</v>
      </c>
      <c r="K73" s="19">
        <v>0.54</v>
      </c>
      <c r="L73" s="19">
        <v>2500514.91</v>
      </c>
      <c r="M73" s="19">
        <v>2134680.11</v>
      </c>
      <c r="N73" s="23">
        <v>3</v>
      </c>
      <c r="O73" s="18">
        <v>2770675.52</v>
      </c>
      <c r="P73" s="19">
        <v>-13977291.130000001</v>
      </c>
      <c r="Q73" s="45">
        <v>6</v>
      </c>
      <c r="R73" s="10">
        <f>VLOOKUP($H73,'ค่ากลางกลุ่ม '!$C$2:$Y$22,10,0)</f>
        <v>28.29</v>
      </c>
      <c r="S73" s="13">
        <f>VLOOKUP($H73,'ค่ากลางกลุ่ม '!$C$2:$Y$22,16,0)</f>
        <v>5.8842857142857161</v>
      </c>
      <c r="T73" s="10">
        <f>VLOOKUP($H73,'ค่ากลางกลุ่ม '!$C$2:$Y$22,11,0)</f>
        <v>10.74</v>
      </c>
      <c r="U73" s="13">
        <f>VLOOKUP($H73,'ค่ากลางกลุ่ม '!$C$2:$Y$22,17,0)</f>
        <v>3.7780252100840372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0.69</v>
      </c>
      <c r="AB73" s="7">
        <v>0.28999999999999998</v>
      </c>
      <c r="AC73" s="9">
        <v>272.36</v>
      </c>
      <c r="AD73" s="9">
        <v>23.84</v>
      </c>
      <c r="AE73" s="9">
        <v>64.599999999999994</v>
      </c>
      <c r="AF73" s="9">
        <v>103.52</v>
      </c>
      <c r="AG73" s="9">
        <v>56.56</v>
      </c>
      <c r="AH73" s="10" t="str">
        <f t="shared" si="17"/>
        <v>0</v>
      </c>
      <c r="AI73" s="13" t="str">
        <f t="shared" si="18"/>
        <v>0</v>
      </c>
      <c r="AJ73" s="10" t="str">
        <f t="shared" si="19"/>
        <v>0</v>
      </c>
      <c r="AK73" s="13" t="str">
        <f t="shared" si="20"/>
        <v>0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0</v>
      </c>
      <c r="AP73" s="20" t="str">
        <f t="shared" si="23"/>
        <v>1</v>
      </c>
      <c r="AQ73" s="24">
        <f t="shared" si="24"/>
        <v>2</v>
      </c>
      <c r="AR73" s="26">
        <f t="shared" si="25"/>
        <v>2</v>
      </c>
      <c r="AS73" s="25" t="str">
        <f t="shared" si="26"/>
        <v>C-</v>
      </c>
      <c r="AT73" s="27" t="str">
        <f t="shared" si="26"/>
        <v>C-</v>
      </c>
      <c r="AU73" s="25" t="str">
        <f t="shared" si="27"/>
        <v>3 C-</v>
      </c>
      <c r="AV73" s="27" t="str">
        <f t="shared" si="27"/>
        <v>3 C-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1.2</v>
      </c>
      <c r="J74" s="19">
        <v>0.98</v>
      </c>
      <c r="K74" s="19">
        <v>0.45</v>
      </c>
      <c r="L74" s="19">
        <v>4754888.09</v>
      </c>
      <c r="M74" s="19">
        <v>1436152.01</v>
      </c>
      <c r="N74" s="23">
        <v>3</v>
      </c>
      <c r="O74" s="18">
        <v>1832556.54</v>
      </c>
      <c r="P74" s="19">
        <v>-12995523.630000001</v>
      </c>
      <c r="Q74" s="45">
        <v>6</v>
      </c>
      <c r="R74" s="10">
        <f>VLOOKUP($H74,'ค่ากลางกลุ่ม '!$C$2:$Y$22,10,0)</f>
        <v>28.29</v>
      </c>
      <c r="S74" s="13">
        <f>VLOOKUP($H74,'ค่ากลางกลุ่ม '!$C$2:$Y$22,16,0)</f>
        <v>5.8842857142857161</v>
      </c>
      <c r="T74" s="10">
        <f>VLOOKUP($H74,'ค่ากลางกลุ่ม '!$C$2:$Y$22,11,0)</f>
        <v>10.74</v>
      </c>
      <c r="U74" s="13">
        <f>VLOOKUP($H74,'ค่ากลางกลุ่ม '!$C$2:$Y$22,17,0)</f>
        <v>3.7780252100840372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2.35</v>
      </c>
      <c r="AB74" s="7">
        <v>1.2</v>
      </c>
      <c r="AC74" s="9">
        <v>335.02</v>
      </c>
      <c r="AD74" s="9">
        <v>15.09</v>
      </c>
      <c r="AE74" s="9">
        <v>56.59</v>
      </c>
      <c r="AF74" s="9">
        <v>73.650000000000006</v>
      </c>
      <c r="AG74" s="9">
        <v>91.56</v>
      </c>
      <c r="AH74" s="10" t="str">
        <f t="shared" si="17"/>
        <v>0</v>
      </c>
      <c r="AI74" s="13" t="str">
        <f t="shared" si="18"/>
        <v>0</v>
      </c>
      <c r="AJ74" s="10" t="str">
        <f t="shared" si="19"/>
        <v>0</v>
      </c>
      <c r="AK74" s="13" t="str">
        <f t="shared" si="20"/>
        <v>0</v>
      </c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1</v>
      </c>
      <c r="AP74" s="20" t="str">
        <f t="shared" si="23"/>
        <v>0</v>
      </c>
      <c r="AQ74" s="24">
        <f t="shared" si="24"/>
        <v>3</v>
      </c>
      <c r="AR74" s="26">
        <f t="shared" si="25"/>
        <v>3</v>
      </c>
      <c r="AS74" s="25" t="str">
        <f t="shared" si="26"/>
        <v>C</v>
      </c>
      <c r="AT74" s="27" t="str">
        <f t="shared" si="26"/>
        <v>C</v>
      </c>
      <c r="AU74" s="25" t="str">
        <f t="shared" si="27"/>
        <v>3 C</v>
      </c>
      <c r="AV74" s="27" t="str">
        <f t="shared" si="27"/>
        <v>3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1.03</v>
      </c>
      <c r="J75" s="19">
        <v>0.8</v>
      </c>
      <c r="K75" s="19">
        <v>0.25</v>
      </c>
      <c r="L75" s="19">
        <v>3652559.51</v>
      </c>
      <c r="M75" s="19">
        <v>1046094.12</v>
      </c>
      <c r="N75" s="23">
        <v>3</v>
      </c>
      <c r="O75" s="18">
        <v>4548127.93</v>
      </c>
      <c r="P75" s="19">
        <v>-104756299.22</v>
      </c>
      <c r="Q75" s="45">
        <v>14</v>
      </c>
      <c r="R75" s="10">
        <f>VLOOKUP($H75,'ค่ากลางกลุ่ม '!$C$2:$Y$22,10,0)</f>
        <v>20.059999999999999</v>
      </c>
      <c r="S75" s="13">
        <f>VLOOKUP($H75,'ค่ากลางกลุ่ม '!$C$2:$Y$22,16,0)</f>
        <v>8.2999999999999989</v>
      </c>
      <c r="T75" s="10">
        <f>VLOOKUP($H75,'ค่ากลางกลุ่ม '!$C$2:$Y$22,11,0)</f>
        <v>4.8499999999999996</v>
      </c>
      <c r="U75" s="13">
        <f>VLOOKUP($H75,'ค่ากลางกลุ่ม '!$C$2:$Y$22,17,0)</f>
        <v>5.1022222222222213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6.01</v>
      </c>
      <c r="AB75" s="7">
        <v>-0.8</v>
      </c>
      <c r="AC75" s="9">
        <v>260.19</v>
      </c>
      <c r="AD75" s="9">
        <v>31.93</v>
      </c>
      <c r="AE75" s="9">
        <v>95.62</v>
      </c>
      <c r="AF75" s="9">
        <v>61.25</v>
      </c>
      <c r="AG75" s="9">
        <v>60.4</v>
      </c>
      <c r="AH75" s="10" t="str">
        <f t="shared" si="17"/>
        <v>0</v>
      </c>
      <c r="AI75" s="13" t="str">
        <f t="shared" si="18"/>
        <v>0</v>
      </c>
      <c r="AJ75" s="10" t="str">
        <f t="shared" si="19"/>
        <v>0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2</v>
      </c>
      <c r="AR75" s="26">
        <f t="shared" si="25"/>
        <v>2</v>
      </c>
      <c r="AS75" s="25" t="str">
        <f t="shared" si="26"/>
        <v>C-</v>
      </c>
      <c r="AT75" s="27" t="str">
        <f t="shared" si="26"/>
        <v>C-</v>
      </c>
      <c r="AU75" s="25" t="str">
        <f t="shared" si="27"/>
        <v>3 C-</v>
      </c>
      <c r="AV75" s="27" t="str">
        <f t="shared" si="27"/>
        <v>3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2.65</v>
      </c>
      <c r="J76" s="19">
        <v>2.2599999999999998</v>
      </c>
      <c r="K76" s="19">
        <v>1.77</v>
      </c>
      <c r="L76" s="19">
        <v>4984709.97</v>
      </c>
      <c r="M76" s="19">
        <v>-87733.7</v>
      </c>
      <c r="N76" s="23">
        <v>1</v>
      </c>
      <c r="O76" s="18">
        <v>212056.38</v>
      </c>
      <c r="P76" s="19">
        <v>2334403.12</v>
      </c>
      <c r="Q76" s="45">
        <v>2</v>
      </c>
      <c r="R76" s="10">
        <f>VLOOKUP($H76,'ค่ากลางกลุ่ม '!$C$2:$Y$22,10,0)</f>
        <v>32.67</v>
      </c>
      <c r="S76" s="13">
        <f>VLOOKUP($H76,'ค่ากลางกลุ่ม '!$C$2:$Y$22,16,0)</f>
        <v>6.4492307692307707</v>
      </c>
      <c r="T76" s="10">
        <f>VLOOKUP($H76,'ค่ากลางกลุ่ม '!$C$2:$Y$22,11,0)</f>
        <v>8.86</v>
      </c>
      <c r="U76" s="13">
        <f>VLOOKUP($H76,'ค่ากลางกลุ่ม '!$C$2:$Y$22,17,0)</f>
        <v>2.5605128205128205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24.51</v>
      </c>
      <c r="AB76" s="7">
        <v>20.420000000000002</v>
      </c>
      <c r="AC76" s="9">
        <v>948.71</v>
      </c>
      <c r="AD76" s="9">
        <v>59.19</v>
      </c>
      <c r="AE76" s="9">
        <v>53.8</v>
      </c>
      <c r="AF76" s="9">
        <v>84.7</v>
      </c>
      <c r="AG76" s="9">
        <v>104.32</v>
      </c>
      <c r="AH76" s="10" t="str">
        <f t="shared" si="17"/>
        <v>0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1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5</v>
      </c>
      <c r="AS76" s="25" t="str">
        <f t="shared" si="26"/>
        <v>B-</v>
      </c>
      <c r="AT76" s="27" t="str">
        <f t="shared" si="26"/>
        <v>B</v>
      </c>
      <c r="AU76" s="25" t="str">
        <f t="shared" si="27"/>
        <v>1 B-</v>
      </c>
      <c r="AV76" s="27" t="str">
        <f t="shared" si="27"/>
        <v>1 B</v>
      </c>
      <c r="AW76" s="21" t="str">
        <f t="shared" si="15"/>
        <v>ไม่ผ่าน</v>
      </c>
      <c r="AX76" s="21" t="str">
        <f t="shared" si="16"/>
        <v>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1.35</v>
      </c>
      <c r="J77" s="19">
        <v>1.1499999999999999</v>
      </c>
      <c r="K77" s="19">
        <v>0.66</v>
      </c>
      <c r="L77" s="19">
        <v>4980695.4400000004</v>
      </c>
      <c r="M77" s="19">
        <v>-2433526.52</v>
      </c>
      <c r="N77" s="23">
        <v>5</v>
      </c>
      <c r="O77" s="18">
        <v>-1830093.57</v>
      </c>
      <c r="P77" s="19">
        <v>-4870227.9800000004</v>
      </c>
      <c r="Q77" s="45">
        <v>6</v>
      </c>
      <c r="R77" s="10">
        <f>VLOOKUP($H77,'ค่ากลางกลุ่ม '!$C$2:$Y$22,10,0)</f>
        <v>28.29</v>
      </c>
      <c r="S77" s="13">
        <f>VLOOKUP($H77,'ค่ากลางกลุ่ม '!$C$2:$Y$22,16,0)</f>
        <v>5.8842857142857161</v>
      </c>
      <c r="T77" s="10">
        <f>VLOOKUP($H77,'ค่ากลางกลุ่ม '!$C$2:$Y$22,11,0)</f>
        <v>10.74</v>
      </c>
      <c r="U77" s="13">
        <f>VLOOKUP($H77,'ค่ากลางกลุ่ม '!$C$2:$Y$22,17,0)</f>
        <v>3.7780252100840372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-3.52</v>
      </c>
      <c r="AB77" s="7">
        <v>-8.19</v>
      </c>
      <c r="AC77" s="9">
        <v>173.56</v>
      </c>
      <c r="AD77" s="9">
        <v>27.42</v>
      </c>
      <c r="AE77" s="9">
        <v>66.17</v>
      </c>
      <c r="AF77" s="9">
        <v>76.61</v>
      </c>
      <c r="AG77" s="9">
        <v>56.42</v>
      </c>
      <c r="AH77" s="10" t="str">
        <f t="shared" si="17"/>
        <v>0</v>
      </c>
      <c r="AI77" s="13" t="str">
        <f t="shared" si="18"/>
        <v>0</v>
      </c>
      <c r="AJ77" s="10" t="str">
        <f t="shared" si="19"/>
        <v>0</v>
      </c>
      <c r="AK77" s="13" t="str">
        <f t="shared" si="20"/>
        <v>0</v>
      </c>
      <c r="AL77" s="97">
        <f t="shared" si="21"/>
        <v>1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4</v>
      </c>
      <c r="AR77" s="26">
        <f t="shared" si="25"/>
        <v>4</v>
      </c>
      <c r="AS77" s="25" t="str">
        <f t="shared" si="26"/>
        <v>B-</v>
      </c>
      <c r="AT77" s="27" t="str">
        <f t="shared" si="26"/>
        <v>B-</v>
      </c>
      <c r="AU77" s="25" t="str">
        <f t="shared" si="27"/>
        <v>5 B-</v>
      </c>
      <c r="AV77" s="27" t="str">
        <f t="shared" si="27"/>
        <v>5 B-</v>
      </c>
      <c r="AW77" s="21" t="str">
        <f t="shared" si="15"/>
        <v>ไม่ผ่าน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0.89</v>
      </c>
      <c r="J78" s="19">
        <v>0.75</v>
      </c>
      <c r="K78" s="19">
        <v>0.41</v>
      </c>
      <c r="L78" s="19">
        <v>-7570238.46</v>
      </c>
      <c r="M78" s="19">
        <v>32474.98</v>
      </c>
      <c r="N78" s="23">
        <v>6</v>
      </c>
      <c r="O78" s="18">
        <v>1648484.64</v>
      </c>
      <c r="P78" s="19">
        <v>-42542630.939999998</v>
      </c>
      <c r="Q78" s="45">
        <v>13</v>
      </c>
      <c r="R78" s="10">
        <f>VLOOKUP($H78,'ค่ากลางกลุ่ม '!$C$2:$Y$22,10,0)</f>
        <v>26.06</v>
      </c>
      <c r="S78" s="13">
        <f>VLOOKUP($H78,'ค่ากลางกลุ่ม '!$C$2:$Y$22,16,0)</f>
        <v>8.0276666666666685</v>
      </c>
      <c r="T78" s="10">
        <f>VLOOKUP($H78,'ค่ากลางกลุ่ม '!$C$2:$Y$22,11,0)</f>
        <v>6.1</v>
      </c>
      <c r="U78" s="13">
        <f>VLOOKUP($H78,'ค่ากลางกลุ่ม '!$C$2:$Y$22,17,0)</f>
        <v>4.8458333333333341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0.59</v>
      </c>
      <c r="AB78" s="7">
        <v>7.81</v>
      </c>
      <c r="AC78" s="9">
        <v>253.17</v>
      </c>
      <c r="AD78" s="9">
        <v>25.55</v>
      </c>
      <c r="AE78" s="9">
        <v>53.34</v>
      </c>
      <c r="AF78" s="9">
        <v>76.52</v>
      </c>
      <c r="AG78" s="9">
        <v>47.47</v>
      </c>
      <c r="AH78" s="10" t="str">
        <f t="shared" si="17"/>
        <v>0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5</v>
      </c>
      <c r="AR78" s="26">
        <f t="shared" si="25"/>
        <v>5</v>
      </c>
      <c r="AS78" s="25" t="str">
        <f t="shared" si="26"/>
        <v>B</v>
      </c>
      <c r="AT78" s="27" t="str">
        <f t="shared" si="26"/>
        <v>B</v>
      </c>
      <c r="AU78" s="25" t="str">
        <f t="shared" si="27"/>
        <v>6 B</v>
      </c>
      <c r="AV78" s="27" t="str">
        <f t="shared" si="27"/>
        <v>6 B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1.87</v>
      </c>
      <c r="J79" s="19">
        <v>1.23</v>
      </c>
      <c r="K79" s="19">
        <v>0.6</v>
      </c>
      <c r="L79" s="19">
        <v>9003164.7400000002</v>
      </c>
      <c r="M79" s="19">
        <v>3393359.88</v>
      </c>
      <c r="N79" s="23">
        <v>1</v>
      </c>
      <c r="O79" s="18">
        <v>3870126.72</v>
      </c>
      <c r="P79" s="19">
        <v>-4123710.9</v>
      </c>
      <c r="Q79" s="45">
        <v>5</v>
      </c>
      <c r="R79" s="10">
        <f>VLOOKUP($H79,'ค่ากลางกลุ่ม '!$C$2:$Y$22,10,0)</f>
        <v>29.39</v>
      </c>
      <c r="S79" s="13">
        <f>VLOOKUP($H79,'ค่ากลางกลุ่ม '!$C$2:$Y$22,16,0)</f>
        <v>6.7215199999999999</v>
      </c>
      <c r="T79" s="10">
        <f>VLOOKUP($H79,'ค่ากลางกลุ่ม '!$C$2:$Y$22,11,0)</f>
        <v>10.82</v>
      </c>
      <c r="U79" s="13">
        <f>VLOOKUP($H79,'ค่ากลางกลุ่ม '!$C$2:$Y$22,17,0)</f>
        <v>4.1368400000000003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6.87</v>
      </c>
      <c r="AB79" s="7">
        <v>3.76</v>
      </c>
      <c r="AC79" s="9">
        <v>150.30000000000001</v>
      </c>
      <c r="AD79" s="9">
        <v>11</v>
      </c>
      <c r="AE79" s="9">
        <v>65.86</v>
      </c>
      <c r="AF79" s="9">
        <v>56.11</v>
      </c>
      <c r="AG79" s="9">
        <v>67.739999999999995</v>
      </c>
      <c r="AH79" s="10" t="str">
        <f t="shared" si="17"/>
        <v>0</v>
      </c>
      <c r="AI79" s="13" t="str">
        <f t="shared" si="18"/>
        <v>1</v>
      </c>
      <c r="AJ79" s="10" t="str">
        <f t="shared" si="19"/>
        <v>0</v>
      </c>
      <c r="AK79" s="13" t="str">
        <f t="shared" si="20"/>
        <v>0</v>
      </c>
      <c r="AL79" s="97">
        <f t="shared" si="21"/>
        <v>1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3</v>
      </c>
      <c r="AR79" s="26">
        <f t="shared" si="25"/>
        <v>4</v>
      </c>
      <c r="AS79" s="25" t="str">
        <f t="shared" si="26"/>
        <v>C</v>
      </c>
      <c r="AT79" s="27" t="str">
        <f t="shared" si="26"/>
        <v>B-</v>
      </c>
      <c r="AU79" s="25" t="str">
        <f t="shared" si="27"/>
        <v>1 C</v>
      </c>
      <c r="AV79" s="27" t="str">
        <f t="shared" si="27"/>
        <v>1 B-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0.89</v>
      </c>
      <c r="J80" s="19">
        <v>0.68</v>
      </c>
      <c r="K80" s="19">
        <v>0.28999999999999998</v>
      </c>
      <c r="L80" s="19">
        <v>-1777928.63</v>
      </c>
      <c r="M80" s="19">
        <v>-795623.83</v>
      </c>
      <c r="N80" s="23">
        <v>7</v>
      </c>
      <c r="O80" s="18">
        <v>-315598.08000000002</v>
      </c>
      <c r="P80" s="19">
        <v>-11384852.77</v>
      </c>
      <c r="Q80" s="45">
        <v>5</v>
      </c>
      <c r="R80" s="10">
        <f>VLOOKUP($H80,'ค่ากลางกลุ่ม '!$C$2:$Y$22,10,0)</f>
        <v>29.39</v>
      </c>
      <c r="S80" s="13">
        <f>VLOOKUP($H80,'ค่ากลางกลุ่ม '!$C$2:$Y$22,16,0)</f>
        <v>6.7215199999999999</v>
      </c>
      <c r="T80" s="10">
        <f>VLOOKUP($H80,'ค่ากลางกลุ่ม '!$C$2:$Y$22,11,0)</f>
        <v>10.82</v>
      </c>
      <c r="U80" s="13">
        <f>VLOOKUP($H80,'ค่ากลางกลุ่ม '!$C$2:$Y$22,17,0)</f>
        <v>4.1368400000000003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6.62</v>
      </c>
      <c r="AB80" s="7">
        <v>2.84</v>
      </c>
      <c r="AC80" s="9">
        <v>269.23</v>
      </c>
      <c r="AD80" s="9">
        <v>21.73</v>
      </c>
      <c r="AE80" s="9">
        <v>52.77</v>
      </c>
      <c r="AF80" s="9">
        <v>70.650000000000006</v>
      </c>
      <c r="AG80" s="9">
        <v>56.8</v>
      </c>
      <c r="AH80" s="10" t="str">
        <f t="shared" si="17"/>
        <v>0</v>
      </c>
      <c r="AI80" s="13" t="str">
        <f t="shared" si="18"/>
        <v>0</v>
      </c>
      <c r="AJ80" s="10" t="str">
        <f t="shared" si="19"/>
        <v>0</v>
      </c>
      <c r="AK80" s="13" t="str">
        <f t="shared" si="20"/>
        <v>0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1</v>
      </c>
      <c r="AP80" s="20" t="str">
        <f t="shared" si="23"/>
        <v>1</v>
      </c>
      <c r="AQ80" s="24">
        <f t="shared" si="24"/>
        <v>4</v>
      </c>
      <c r="AR80" s="26">
        <f t="shared" si="25"/>
        <v>4</v>
      </c>
      <c r="AS80" s="25" t="str">
        <f t="shared" si="26"/>
        <v>B-</v>
      </c>
      <c r="AT80" s="27" t="str">
        <f t="shared" si="26"/>
        <v>B-</v>
      </c>
      <c r="AU80" s="25" t="str">
        <f t="shared" si="27"/>
        <v>7 B-</v>
      </c>
      <c r="AV80" s="27" t="str">
        <f t="shared" si="27"/>
        <v>7 B-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2.19</v>
      </c>
      <c r="J81" s="19">
        <v>1.8</v>
      </c>
      <c r="K81" s="19">
        <v>1.35</v>
      </c>
      <c r="L81" s="19">
        <v>16839809.75</v>
      </c>
      <c r="M81" s="19">
        <v>322034.96000000002</v>
      </c>
      <c r="N81" s="23">
        <v>0</v>
      </c>
      <c r="O81" s="18">
        <v>770647.3</v>
      </c>
      <c r="P81" s="19">
        <v>4939356.8899999997</v>
      </c>
      <c r="Q81" s="45">
        <v>6</v>
      </c>
      <c r="R81" s="10">
        <f>VLOOKUP($H81,'ค่ากลางกลุ่ม '!$C$2:$Y$22,10,0)</f>
        <v>28.29</v>
      </c>
      <c r="S81" s="13">
        <f>VLOOKUP($H81,'ค่ากลางกลุ่ม '!$C$2:$Y$22,16,0)</f>
        <v>5.8842857142857161</v>
      </c>
      <c r="T81" s="10">
        <f>VLOOKUP($H81,'ค่ากลางกลุ่ม '!$C$2:$Y$22,11,0)</f>
        <v>10.74</v>
      </c>
      <c r="U81" s="13">
        <f>VLOOKUP($H81,'ค่ากลางกลุ่ม '!$C$2:$Y$22,17,0)</f>
        <v>3.7780252100840372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3.26</v>
      </c>
      <c r="AB81" s="7">
        <v>8.82</v>
      </c>
      <c r="AC81" s="9">
        <v>82.64</v>
      </c>
      <c r="AD81" s="9">
        <v>5.59</v>
      </c>
      <c r="AE81" s="9">
        <v>62.9</v>
      </c>
      <c r="AF81" s="9">
        <v>89.57</v>
      </c>
      <c r="AG81" s="9">
        <v>60.4</v>
      </c>
      <c r="AH81" s="10" t="str">
        <f t="shared" si="17"/>
        <v>0</v>
      </c>
      <c r="AI81" s="13" t="str">
        <f t="shared" si="18"/>
        <v>0</v>
      </c>
      <c r="AJ81" s="10" t="str">
        <f t="shared" si="19"/>
        <v>0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1</v>
      </c>
      <c r="AP81" s="20" t="str">
        <f t="shared" si="23"/>
        <v>0</v>
      </c>
      <c r="AQ81" s="24">
        <f t="shared" si="24"/>
        <v>3</v>
      </c>
      <c r="AR81" s="26">
        <f t="shared" si="25"/>
        <v>4</v>
      </c>
      <c r="AS81" s="25" t="str">
        <f t="shared" si="26"/>
        <v>C</v>
      </c>
      <c r="AT81" s="27" t="str">
        <f t="shared" si="26"/>
        <v>B-</v>
      </c>
      <c r="AU81" s="25" t="str">
        <f t="shared" si="27"/>
        <v>0 C</v>
      </c>
      <c r="AV81" s="27" t="str">
        <f t="shared" si="27"/>
        <v>0 B-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1.42</v>
      </c>
      <c r="J82" s="19">
        <v>1.04</v>
      </c>
      <c r="K82" s="19">
        <v>0.6</v>
      </c>
      <c r="L82" s="19">
        <v>14070577.42</v>
      </c>
      <c r="M82" s="19">
        <v>4925120.21</v>
      </c>
      <c r="N82" s="23">
        <v>2</v>
      </c>
      <c r="O82" s="18">
        <v>5510206.71</v>
      </c>
      <c r="P82" s="19">
        <v>-13236454.35</v>
      </c>
      <c r="Q82" s="45">
        <v>6</v>
      </c>
      <c r="R82" s="10">
        <f>VLOOKUP($H82,'ค่ากลางกลุ่ม '!$C$2:$Y$22,10,0)</f>
        <v>28.29</v>
      </c>
      <c r="S82" s="13">
        <f>VLOOKUP($H82,'ค่ากลางกลุ่ม '!$C$2:$Y$22,16,0)</f>
        <v>5.8842857142857161</v>
      </c>
      <c r="T82" s="10">
        <f>VLOOKUP($H82,'ค่ากลางกลุ่ม '!$C$2:$Y$22,11,0)</f>
        <v>10.74</v>
      </c>
      <c r="U82" s="13">
        <f>VLOOKUP($H82,'ค่ากลางกลุ่ม '!$C$2:$Y$22,17,0)</f>
        <v>3.7780252100840372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5.44</v>
      </c>
      <c r="AB82" s="7">
        <v>5.75</v>
      </c>
      <c r="AC82" s="9">
        <v>377.8</v>
      </c>
      <c r="AD82" s="9">
        <v>43.67</v>
      </c>
      <c r="AE82" s="9">
        <v>87.83</v>
      </c>
      <c r="AF82" s="9">
        <v>121.36</v>
      </c>
      <c r="AG82" s="9">
        <v>83.13</v>
      </c>
      <c r="AH82" s="10" t="str">
        <f t="shared" si="17"/>
        <v>0</v>
      </c>
      <c r="AI82" s="13" t="str">
        <f t="shared" si="18"/>
        <v>0</v>
      </c>
      <c r="AJ82" s="10" t="str">
        <f t="shared" si="19"/>
        <v>0</v>
      </c>
      <c r="AK82" s="13" t="str">
        <f t="shared" si="20"/>
        <v>1</v>
      </c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1</v>
      </c>
      <c r="AR82" s="26">
        <f t="shared" si="25"/>
        <v>2</v>
      </c>
      <c r="AS82" s="25" t="str">
        <f t="shared" si="26"/>
        <v>D</v>
      </c>
      <c r="AT82" s="27" t="str">
        <f t="shared" si="26"/>
        <v>C-</v>
      </c>
      <c r="AU82" s="25" t="str">
        <f t="shared" si="27"/>
        <v>2 D</v>
      </c>
      <c r="AV82" s="27" t="str">
        <f t="shared" si="27"/>
        <v>2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1.31</v>
      </c>
      <c r="J83" s="19">
        <v>1.06</v>
      </c>
      <c r="K83" s="19">
        <v>0.57999999999999996</v>
      </c>
      <c r="L83" s="19">
        <v>15569733.17</v>
      </c>
      <c r="M83" s="19">
        <v>-734079.53</v>
      </c>
      <c r="N83" s="23">
        <v>3</v>
      </c>
      <c r="O83" s="18">
        <v>258325.19</v>
      </c>
      <c r="P83" s="19">
        <v>-21100741.52</v>
      </c>
      <c r="Q83" s="45">
        <v>13</v>
      </c>
      <c r="R83" s="10">
        <f>VLOOKUP($H83,'ค่ากลางกลุ่ม '!$C$2:$Y$22,10,0)</f>
        <v>26.06</v>
      </c>
      <c r="S83" s="13">
        <f>VLOOKUP($H83,'ค่ากลางกลุ่ม '!$C$2:$Y$22,16,0)</f>
        <v>8.0276666666666685</v>
      </c>
      <c r="T83" s="10">
        <f>VLOOKUP($H83,'ค่ากลางกลุ่ม '!$C$2:$Y$22,11,0)</f>
        <v>6.1</v>
      </c>
      <c r="U83" s="13">
        <f>VLOOKUP($H83,'ค่ากลางกลุ่ม '!$C$2:$Y$22,17,0)</f>
        <v>4.8458333333333341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-1.7</v>
      </c>
      <c r="AB83" s="7">
        <v>6.68</v>
      </c>
      <c r="AC83" s="9">
        <v>149.72</v>
      </c>
      <c r="AD83" s="9">
        <v>19.989999999999998</v>
      </c>
      <c r="AE83" s="9">
        <v>49.52</v>
      </c>
      <c r="AF83" s="9">
        <v>78.89</v>
      </c>
      <c r="AG83" s="9">
        <v>63.54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1</v>
      </c>
      <c r="AL83" s="97">
        <f t="shared" si="21"/>
        <v>1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5</v>
      </c>
      <c r="AR83" s="26">
        <f t="shared" si="25"/>
        <v>5</v>
      </c>
      <c r="AS83" s="25" t="str">
        <f t="shared" si="26"/>
        <v>B</v>
      </c>
      <c r="AT83" s="27" t="str">
        <f t="shared" si="26"/>
        <v>B</v>
      </c>
      <c r="AU83" s="25" t="str">
        <f t="shared" si="27"/>
        <v>3 B</v>
      </c>
      <c r="AV83" s="27" t="str">
        <f t="shared" si="27"/>
        <v>3 B</v>
      </c>
      <c r="AW83" s="21" t="str">
        <f t="shared" si="15"/>
        <v>ผ่าน</v>
      </c>
      <c r="AX83" s="21" t="str">
        <f t="shared" si="16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2.15</v>
      </c>
      <c r="J84" s="19">
        <v>1.93</v>
      </c>
      <c r="K84" s="19">
        <v>1.52</v>
      </c>
      <c r="L84" s="19">
        <v>29003503.199999999</v>
      </c>
      <c r="M84" s="19">
        <v>878540.47</v>
      </c>
      <c r="N84" s="23">
        <v>0</v>
      </c>
      <c r="O84" s="18">
        <v>1589805.24</v>
      </c>
      <c r="P84" s="19">
        <v>13076564.210000001</v>
      </c>
      <c r="Q84" s="45">
        <v>6</v>
      </c>
      <c r="R84" s="10">
        <f>VLOOKUP($H84,'ค่ากลางกลุ่ม '!$C$2:$Y$22,10,0)</f>
        <v>28.29</v>
      </c>
      <c r="S84" s="13">
        <f>VLOOKUP($H84,'ค่ากลางกลุ่ม '!$C$2:$Y$22,16,0)</f>
        <v>5.8842857142857161</v>
      </c>
      <c r="T84" s="10">
        <f>VLOOKUP($H84,'ค่ากลางกลุ่ม '!$C$2:$Y$22,11,0)</f>
        <v>10.74</v>
      </c>
      <c r="U84" s="13">
        <f>VLOOKUP($H84,'ค่ากลางกลุ่ม '!$C$2:$Y$22,17,0)</f>
        <v>3.7780252100840372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5.96</v>
      </c>
      <c r="AB84" s="7">
        <v>5.85</v>
      </c>
      <c r="AC84" s="9">
        <v>239.73</v>
      </c>
      <c r="AD84" s="9">
        <v>28.86</v>
      </c>
      <c r="AE84" s="9">
        <v>54.55</v>
      </c>
      <c r="AF84" s="9">
        <v>96.9</v>
      </c>
      <c r="AG84" s="9">
        <v>71.31</v>
      </c>
      <c r="AH84" s="10" t="str">
        <f t="shared" si="17"/>
        <v>0</v>
      </c>
      <c r="AI84" s="13" t="str">
        <f t="shared" si="18"/>
        <v>1</v>
      </c>
      <c r="AJ84" s="10" t="str">
        <f t="shared" si="19"/>
        <v>0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0</v>
      </c>
      <c r="AP84" s="20" t="str">
        <f t="shared" si="23"/>
        <v>0</v>
      </c>
      <c r="AQ84" s="24">
        <f t="shared" si="24"/>
        <v>2</v>
      </c>
      <c r="AR84" s="26">
        <f t="shared" si="25"/>
        <v>4</v>
      </c>
      <c r="AS84" s="25" t="str">
        <f t="shared" si="26"/>
        <v>C-</v>
      </c>
      <c r="AT84" s="27" t="str">
        <f t="shared" si="26"/>
        <v>B-</v>
      </c>
      <c r="AU84" s="25" t="str">
        <f t="shared" si="27"/>
        <v>0 C-</v>
      </c>
      <c r="AV84" s="27" t="str">
        <f t="shared" si="27"/>
        <v>0 B-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2.4300000000000002</v>
      </c>
      <c r="J85" s="19">
        <v>2.04</v>
      </c>
      <c r="K85" s="19">
        <v>1.42</v>
      </c>
      <c r="L85" s="19">
        <v>40979576.219999999</v>
      </c>
      <c r="M85" s="19">
        <v>-27995.759999999998</v>
      </c>
      <c r="N85" s="23">
        <v>1</v>
      </c>
      <c r="O85" s="18">
        <v>1586515.41</v>
      </c>
      <c r="P85" s="19">
        <v>11985870.66</v>
      </c>
      <c r="Q85" s="45">
        <v>10</v>
      </c>
      <c r="R85" s="10">
        <f>VLOOKUP($H85,'ค่ากลางกลุ่ม '!$C$2:$Y$22,10,0)</f>
        <v>24.65</v>
      </c>
      <c r="S85" s="13">
        <f>VLOOKUP($H85,'ค่ากลางกลุ่ม '!$C$2:$Y$22,16,0)</f>
        <v>5.3367796610169487</v>
      </c>
      <c r="T85" s="10">
        <f>VLOOKUP($H85,'ค่ากลางกลุ่ม '!$C$2:$Y$22,11,0)</f>
        <v>9.2899999999999991</v>
      </c>
      <c r="U85" s="13">
        <f>VLOOKUP($H85,'ค่ากลางกลุ่ม '!$C$2:$Y$22,17,0)</f>
        <v>3.2408474576271189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2.84</v>
      </c>
      <c r="AB85" s="7">
        <v>14.61</v>
      </c>
      <c r="AC85" s="9">
        <v>95.23</v>
      </c>
      <c r="AD85" s="9">
        <v>17.38</v>
      </c>
      <c r="AE85" s="9">
        <v>56.71</v>
      </c>
      <c r="AF85" s="9">
        <v>77.38</v>
      </c>
      <c r="AG85" s="9">
        <v>67.64</v>
      </c>
      <c r="AH85" s="10" t="str">
        <f t="shared" si="17"/>
        <v>0</v>
      </c>
      <c r="AI85" s="13" t="str">
        <f t="shared" si="18"/>
        <v>0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4</v>
      </c>
      <c r="AR85" s="26">
        <f t="shared" si="25"/>
        <v>4</v>
      </c>
      <c r="AS85" s="25" t="str">
        <f t="shared" si="26"/>
        <v>B-</v>
      </c>
      <c r="AT85" s="27" t="str">
        <f t="shared" si="26"/>
        <v>B-</v>
      </c>
      <c r="AU85" s="25" t="str">
        <f t="shared" si="27"/>
        <v>1 B-</v>
      </c>
      <c r="AV85" s="27" t="str">
        <f t="shared" si="27"/>
        <v>1 B-</v>
      </c>
      <c r="AW85" s="21" t="str">
        <f t="shared" si="15"/>
        <v>ไม่ผ่าน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1.36</v>
      </c>
      <c r="J86" s="19">
        <v>1.19</v>
      </c>
      <c r="K86" s="19">
        <v>1.07</v>
      </c>
      <c r="L86" s="19">
        <v>5978545.1799999997</v>
      </c>
      <c r="M86" s="19">
        <v>-2159076.36</v>
      </c>
      <c r="N86" s="23">
        <v>4</v>
      </c>
      <c r="O86" s="18">
        <v>-1748560</v>
      </c>
      <c r="P86" s="19">
        <v>1151847.2</v>
      </c>
      <c r="Q86" s="45">
        <v>5</v>
      </c>
      <c r="R86" s="10">
        <f>VLOOKUP($H86,'ค่ากลางกลุ่ม '!$C$2:$Y$22,10,0)</f>
        <v>29.39</v>
      </c>
      <c r="S86" s="13">
        <f>VLOOKUP($H86,'ค่ากลางกลุ่ม '!$C$2:$Y$22,16,0)</f>
        <v>6.7215199999999999</v>
      </c>
      <c r="T86" s="10">
        <f>VLOOKUP($H86,'ค่ากลางกลุ่ม '!$C$2:$Y$22,11,0)</f>
        <v>10.82</v>
      </c>
      <c r="U86" s="13">
        <f>VLOOKUP($H86,'ค่ากลางกลุ่ม '!$C$2:$Y$22,17,0)</f>
        <v>4.1368400000000003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5.57</v>
      </c>
      <c r="AB86" s="7">
        <v>1.21</v>
      </c>
      <c r="AC86" s="9">
        <v>270.54000000000002</v>
      </c>
      <c r="AD86" s="9">
        <v>7.47</v>
      </c>
      <c r="AE86" s="9">
        <v>61.14</v>
      </c>
      <c r="AF86" s="9">
        <v>74.37</v>
      </c>
      <c r="AG86" s="9">
        <v>96.54</v>
      </c>
      <c r="AH86" s="10" t="str">
        <f t="shared" si="17"/>
        <v>0</v>
      </c>
      <c r="AI86" s="13" t="str">
        <f t="shared" si="18"/>
        <v>0</v>
      </c>
      <c r="AJ86" s="10" t="str">
        <f t="shared" si="19"/>
        <v>0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2</v>
      </c>
      <c r="AR86" s="26">
        <f t="shared" si="25"/>
        <v>2</v>
      </c>
      <c r="AS86" s="25" t="str">
        <f t="shared" si="26"/>
        <v>C-</v>
      </c>
      <c r="AT86" s="27" t="str">
        <f t="shared" si="26"/>
        <v>C-</v>
      </c>
      <c r="AU86" s="25" t="str">
        <f t="shared" si="27"/>
        <v>4 C-</v>
      </c>
      <c r="AV86" s="27" t="str">
        <f t="shared" si="27"/>
        <v>4 C-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1.28</v>
      </c>
      <c r="J87" s="19">
        <v>1.0900000000000001</v>
      </c>
      <c r="K87" s="19">
        <v>0.93</v>
      </c>
      <c r="L87" s="19">
        <v>5120227.6500000004</v>
      </c>
      <c r="M87" s="19">
        <v>-1163018.27</v>
      </c>
      <c r="N87" s="23">
        <v>3</v>
      </c>
      <c r="O87" s="18">
        <v>-882503.49</v>
      </c>
      <c r="P87" s="19">
        <v>-1243476.82</v>
      </c>
      <c r="Q87" s="45">
        <v>5</v>
      </c>
      <c r="R87" s="10">
        <f>VLOOKUP($H87,'ค่ากลางกลุ่ม '!$C$2:$Y$22,10,0)</f>
        <v>29.39</v>
      </c>
      <c r="S87" s="13">
        <f>VLOOKUP($H87,'ค่ากลางกลุ่ม '!$C$2:$Y$22,16,0)</f>
        <v>6.7215199999999999</v>
      </c>
      <c r="T87" s="10">
        <f>VLOOKUP($H87,'ค่ากลางกลุ่ม '!$C$2:$Y$22,11,0)</f>
        <v>10.82</v>
      </c>
      <c r="U87" s="13">
        <f>VLOOKUP($H87,'ค่ากลางกลุ่ม '!$C$2:$Y$22,17,0)</f>
        <v>4.1368400000000003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-7.0000000000000007E-2</v>
      </c>
      <c r="AB87" s="7">
        <v>1.01</v>
      </c>
      <c r="AC87" s="9">
        <v>442.23</v>
      </c>
      <c r="AD87" s="9">
        <v>16.29</v>
      </c>
      <c r="AE87" s="9">
        <v>50.72</v>
      </c>
      <c r="AF87" s="9">
        <v>67.989999999999995</v>
      </c>
      <c r="AG87" s="9">
        <v>94.05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3</v>
      </c>
      <c r="AR87" s="26">
        <f t="shared" si="25"/>
        <v>3</v>
      </c>
      <c r="AS87" s="25" t="str">
        <f t="shared" si="26"/>
        <v>C</v>
      </c>
      <c r="AT87" s="27" t="str">
        <f t="shared" si="26"/>
        <v>C</v>
      </c>
      <c r="AU87" s="25" t="str">
        <f t="shared" si="27"/>
        <v>3 C</v>
      </c>
      <c r="AV87" s="27" t="str">
        <f t="shared" si="27"/>
        <v>3 C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1.18</v>
      </c>
      <c r="J88" s="19">
        <v>1.04</v>
      </c>
      <c r="K88" s="19">
        <v>0.85</v>
      </c>
      <c r="L88" s="19">
        <v>3193865.15</v>
      </c>
      <c r="M88" s="19">
        <v>-2584529.33</v>
      </c>
      <c r="N88" s="23">
        <v>4</v>
      </c>
      <c r="O88" s="18">
        <v>-2143748.7599999998</v>
      </c>
      <c r="P88" s="19">
        <v>-2601246.9300000002</v>
      </c>
      <c r="Q88" s="45">
        <v>5</v>
      </c>
      <c r="R88" s="10">
        <f>VLOOKUP($H88,'ค่ากลางกลุ่ม '!$C$2:$Y$22,10,0)</f>
        <v>29.39</v>
      </c>
      <c r="S88" s="13">
        <f>VLOOKUP($H88,'ค่ากลางกลุ่ม '!$C$2:$Y$22,16,0)</f>
        <v>6.7215199999999999</v>
      </c>
      <c r="T88" s="10">
        <f>VLOOKUP($H88,'ค่ากลางกลุ่ม '!$C$2:$Y$22,11,0)</f>
        <v>10.82</v>
      </c>
      <c r="U88" s="13">
        <f>VLOOKUP($H88,'ค่ากลางกลุ่ม '!$C$2:$Y$22,17,0)</f>
        <v>4.1368400000000003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9.4700000000000006</v>
      </c>
      <c r="AB88" s="7">
        <v>5.67</v>
      </c>
      <c r="AC88" s="9">
        <v>355.64</v>
      </c>
      <c r="AD88" s="9">
        <v>17</v>
      </c>
      <c r="AE88" s="9">
        <v>93.61</v>
      </c>
      <c r="AF88" s="9">
        <v>87.04</v>
      </c>
      <c r="AG88" s="9">
        <v>85.34</v>
      </c>
      <c r="AH88" s="10" t="str">
        <f t="shared" si="17"/>
        <v>0</v>
      </c>
      <c r="AI88" s="13" t="str">
        <f t="shared" si="18"/>
        <v>1</v>
      </c>
      <c r="AJ88" s="10" t="str">
        <f t="shared" si="19"/>
        <v>0</v>
      </c>
      <c r="AK88" s="13" t="str">
        <f t="shared" si="20"/>
        <v>1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2</v>
      </c>
      <c r="AR88" s="26">
        <f t="shared" si="25"/>
        <v>4</v>
      </c>
      <c r="AS88" s="25" t="str">
        <f t="shared" si="26"/>
        <v>C-</v>
      </c>
      <c r="AT88" s="27" t="str">
        <f t="shared" si="26"/>
        <v>B-</v>
      </c>
      <c r="AU88" s="25" t="str">
        <f t="shared" si="27"/>
        <v>4 C-</v>
      </c>
      <c r="AV88" s="27" t="str">
        <f t="shared" si="27"/>
        <v>4 B-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1.0900000000000001</v>
      </c>
      <c r="J89" s="19">
        <v>0.81</v>
      </c>
      <c r="K89" s="19">
        <v>0.5</v>
      </c>
      <c r="L89" s="19">
        <v>1247930.3799999999</v>
      </c>
      <c r="M89" s="19">
        <v>-694546.4</v>
      </c>
      <c r="N89" s="23">
        <v>6</v>
      </c>
      <c r="O89" s="18">
        <v>-379033.08</v>
      </c>
      <c r="P89" s="19">
        <v>-7110910.8700000001</v>
      </c>
      <c r="Q89" s="45">
        <v>5</v>
      </c>
      <c r="R89" s="10">
        <f>VLOOKUP($H89,'ค่ากลางกลุ่ม '!$C$2:$Y$22,10,0)</f>
        <v>29.39</v>
      </c>
      <c r="S89" s="13">
        <f>VLOOKUP($H89,'ค่ากลางกลุ่ม '!$C$2:$Y$22,16,0)</f>
        <v>6.7215199999999999</v>
      </c>
      <c r="T89" s="10">
        <f>VLOOKUP($H89,'ค่ากลางกลุ่ม '!$C$2:$Y$22,11,0)</f>
        <v>10.82</v>
      </c>
      <c r="U89" s="13">
        <f>VLOOKUP($H89,'ค่ากลางกลุ่ม '!$C$2:$Y$22,17,0)</f>
        <v>4.1368400000000003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-1.52</v>
      </c>
      <c r="AB89" s="7">
        <v>-0.99</v>
      </c>
      <c r="AC89" s="9">
        <v>196.52</v>
      </c>
      <c r="AD89" s="9">
        <v>25.19</v>
      </c>
      <c r="AE89" s="9">
        <v>83.92</v>
      </c>
      <c r="AF89" s="9">
        <v>78.05</v>
      </c>
      <c r="AG89" s="9">
        <v>94.82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0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1</v>
      </c>
      <c r="AP89" s="20" t="str">
        <f t="shared" si="23"/>
        <v>0</v>
      </c>
      <c r="AQ89" s="24">
        <f t="shared" si="24"/>
        <v>2</v>
      </c>
      <c r="AR89" s="26">
        <f t="shared" si="25"/>
        <v>2</v>
      </c>
      <c r="AS89" s="25" t="str">
        <f t="shared" si="26"/>
        <v>C-</v>
      </c>
      <c r="AT89" s="27" t="str">
        <f t="shared" si="26"/>
        <v>C-</v>
      </c>
      <c r="AU89" s="25" t="str">
        <f t="shared" si="27"/>
        <v>6 C-</v>
      </c>
      <c r="AV89" s="27" t="str">
        <f t="shared" si="27"/>
        <v>6 C-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1.0900000000000001</v>
      </c>
      <c r="J90" s="19">
        <v>0.8</v>
      </c>
      <c r="K90" s="19">
        <v>0.31</v>
      </c>
      <c r="L90" s="19">
        <v>4604649.72</v>
      </c>
      <c r="M90" s="19">
        <v>-2827582.25</v>
      </c>
      <c r="N90" s="23">
        <v>6</v>
      </c>
      <c r="O90" s="18">
        <v>-252116.57</v>
      </c>
      <c r="P90" s="19">
        <v>-37114828.530000001</v>
      </c>
      <c r="Q90" s="45">
        <v>13</v>
      </c>
      <c r="R90" s="10">
        <f>VLOOKUP($H90,'ค่ากลางกลุ่ม '!$C$2:$Y$22,10,0)</f>
        <v>26.06</v>
      </c>
      <c r="S90" s="13">
        <f>VLOOKUP($H90,'ค่ากลางกลุ่ม '!$C$2:$Y$22,16,0)</f>
        <v>8.0276666666666685</v>
      </c>
      <c r="T90" s="10">
        <f>VLOOKUP($H90,'ค่ากลางกลุ่ม '!$C$2:$Y$22,11,0)</f>
        <v>6.1</v>
      </c>
      <c r="U90" s="13">
        <f>VLOOKUP($H90,'ค่ากลางกลุ่ม '!$C$2:$Y$22,17,0)</f>
        <v>4.8458333333333341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0.91</v>
      </c>
      <c r="AB90" s="7">
        <v>12.85</v>
      </c>
      <c r="AC90" s="9">
        <v>171.24</v>
      </c>
      <c r="AD90" s="9">
        <v>16.38</v>
      </c>
      <c r="AE90" s="9">
        <v>54.36</v>
      </c>
      <c r="AF90" s="9">
        <v>90.79</v>
      </c>
      <c r="AG90" s="9">
        <v>58.22</v>
      </c>
      <c r="AH90" s="10" t="str">
        <f t="shared" si="17"/>
        <v>0</v>
      </c>
      <c r="AI90" s="13" t="str">
        <f t="shared" si="18"/>
        <v>0</v>
      </c>
      <c r="AJ90" s="10" t="str">
        <f t="shared" si="19"/>
        <v>1</v>
      </c>
      <c r="AK90" s="13" t="str">
        <f t="shared" si="20"/>
        <v>1</v>
      </c>
      <c r="AL90" s="97">
        <f t="shared" si="21"/>
        <v>1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0</v>
      </c>
      <c r="AP90" s="20" t="str">
        <f t="shared" si="23"/>
        <v>1</v>
      </c>
      <c r="AQ90" s="24">
        <f t="shared" si="24"/>
        <v>5</v>
      </c>
      <c r="AR90" s="26">
        <f t="shared" si="25"/>
        <v>5</v>
      </c>
      <c r="AS90" s="25" t="str">
        <f t="shared" si="26"/>
        <v>B</v>
      </c>
      <c r="AT90" s="27" t="str">
        <f t="shared" si="26"/>
        <v>B</v>
      </c>
      <c r="AU90" s="25" t="str">
        <f t="shared" si="27"/>
        <v>6 B</v>
      </c>
      <c r="AV90" s="27" t="str">
        <f t="shared" si="27"/>
        <v>6 B</v>
      </c>
      <c r="AW90" s="21" t="str">
        <f t="shared" si="15"/>
        <v>ผ่าน</v>
      </c>
      <c r="AX90" s="21" t="str">
        <f t="shared" si="16"/>
        <v>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1.28</v>
      </c>
      <c r="J91" s="19">
        <v>0.82</v>
      </c>
      <c r="K91" s="19">
        <v>0.37</v>
      </c>
      <c r="L91" s="19">
        <v>2819725.59</v>
      </c>
      <c r="M91" s="19">
        <v>2278704.91</v>
      </c>
      <c r="N91" s="23">
        <v>3</v>
      </c>
      <c r="O91" s="18">
        <v>2933727.89</v>
      </c>
      <c r="P91" s="19">
        <v>-6457846.0099999998</v>
      </c>
      <c r="Q91" s="45">
        <v>3</v>
      </c>
      <c r="R91" s="10">
        <f>VLOOKUP($H91,'ค่ากลางกลุ่ม '!$C$2:$Y$22,10,0)</f>
        <v>43.22</v>
      </c>
      <c r="S91" s="13">
        <f>VLOOKUP($H91,'ค่ากลางกลุ่ม '!$C$2:$Y$22,16,0)</f>
        <v>12.627222222222223</v>
      </c>
      <c r="T91" s="10">
        <f>VLOOKUP($H91,'ค่ากลางกลุ่ม '!$C$2:$Y$22,11,0)</f>
        <v>10.19</v>
      </c>
      <c r="U91" s="13">
        <f>VLOOKUP($H91,'ค่ากลางกลุ่ม '!$C$2:$Y$22,17,0)</f>
        <v>5.8905555555555544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5.0599999999999996</v>
      </c>
      <c r="AB91" s="7">
        <v>7.35</v>
      </c>
      <c r="AC91" s="9">
        <v>190.39</v>
      </c>
      <c r="AD91" s="9">
        <v>23.02</v>
      </c>
      <c r="AE91" s="9">
        <v>185.11</v>
      </c>
      <c r="AF91" s="9">
        <v>91.95</v>
      </c>
      <c r="AG91" s="9">
        <v>89.11</v>
      </c>
      <c r="AH91" s="10" t="str">
        <f t="shared" si="17"/>
        <v>0</v>
      </c>
      <c r="AI91" s="13" t="str">
        <f t="shared" si="18"/>
        <v>0</v>
      </c>
      <c r="AJ91" s="10" t="str">
        <f t="shared" si="19"/>
        <v>0</v>
      </c>
      <c r="AK91" s="13" t="str">
        <f t="shared" si="20"/>
        <v>1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1</v>
      </c>
      <c r="AR91" s="26">
        <f t="shared" si="25"/>
        <v>2</v>
      </c>
      <c r="AS91" s="25" t="str">
        <f t="shared" si="26"/>
        <v>D</v>
      </c>
      <c r="AT91" s="27" t="str">
        <f t="shared" si="26"/>
        <v>C-</v>
      </c>
      <c r="AU91" s="25" t="str">
        <f t="shared" si="27"/>
        <v>3 D</v>
      </c>
      <c r="AV91" s="27" t="str">
        <f t="shared" si="27"/>
        <v>3 C-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2.66</v>
      </c>
      <c r="J92" s="19">
        <v>2.12</v>
      </c>
      <c r="K92" s="19">
        <v>1.6</v>
      </c>
      <c r="L92" s="19">
        <v>7642544.2199999997</v>
      </c>
      <c r="M92" s="19">
        <v>-1605342.35</v>
      </c>
      <c r="N92" s="23">
        <v>2</v>
      </c>
      <c r="O92" s="18">
        <v>-1104274.26</v>
      </c>
      <c r="P92" s="19">
        <v>2785155.82</v>
      </c>
      <c r="Q92" s="45">
        <v>3</v>
      </c>
      <c r="R92" s="10">
        <f>VLOOKUP($H92,'ค่ากลางกลุ่ม '!$C$2:$Y$22,10,0)</f>
        <v>43.22</v>
      </c>
      <c r="S92" s="13">
        <f>VLOOKUP($H92,'ค่ากลางกลุ่ม '!$C$2:$Y$22,16,0)</f>
        <v>12.627222222222223</v>
      </c>
      <c r="T92" s="10">
        <f>VLOOKUP($H92,'ค่ากลางกลุ่ม '!$C$2:$Y$22,11,0)</f>
        <v>10.19</v>
      </c>
      <c r="U92" s="13">
        <f>VLOOKUP($H92,'ค่ากลางกลุ่ม '!$C$2:$Y$22,17,0)</f>
        <v>5.8905555555555544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15.99</v>
      </c>
      <c r="AB92" s="7">
        <v>4.0999999999999996</v>
      </c>
      <c r="AC92" s="9">
        <v>111.75</v>
      </c>
      <c r="AD92" s="9">
        <v>14.91</v>
      </c>
      <c r="AE92" s="9">
        <v>54.06</v>
      </c>
      <c r="AF92" s="9">
        <v>79.400000000000006</v>
      </c>
      <c r="AG92" s="9">
        <v>104.96</v>
      </c>
      <c r="AH92" s="10" t="str">
        <f t="shared" si="17"/>
        <v>0</v>
      </c>
      <c r="AI92" s="13" t="str">
        <f t="shared" si="18"/>
        <v>1</v>
      </c>
      <c r="AJ92" s="10" t="str">
        <f t="shared" si="19"/>
        <v>0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3</v>
      </c>
      <c r="AR92" s="26">
        <f t="shared" si="25"/>
        <v>4</v>
      </c>
      <c r="AS92" s="25" t="str">
        <f t="shared" si="26"/>
        <v>C</v>
      </c>
      <c r="AT92" s="27" t="str">
        <f t="shared" si="26"/>
        <v>B-</v>
      </c>
      <c r="AU92" s="25" t="str">
        <f t="shared" si="27"/>
        <v>2 C</v>
      </c>
      <c r="AV92" s="27" t="str">
        <f t="shared" si="27"/>
        <v>2 B-</v>
      </c>
      <c r="AW92" s="21" t="str">
        <f t="shared" si="15"/>
        <v>ไม่ผ่าน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1</v>
      </c>
      <c r="AI93" s="29">
        <f t="shared" ref="AI93:AK93" si="28">COUNTIF(AI5:AI92,"1")</f>
        <v>33</v>
      </c>
      <c r="AJ93" s="29">
        <f t="shared" si="28"/>
        <v>19</v>
      </c>
      <c r="AK93" s="29">
        <f t="shared" si="28"/>
        <v>40</v>
      </c>
      <c r="AL93" s="29">
        <f>COUNTIF(AL5:AL92,"1")</f>
        <v>15</v>
      </c>
      <c r="AM93" s="29">
        <f t="shared" ref="AM93:AP93" si="29">COUNTIF(AM5:AM92,"1")</f>
        <v>79</v>
      </c>
      <c r="AN93" s="29">
        <f t="shared" si="29"/>
        <v>26</v>
      </c>
      <c r="AO93" s="29">
        <f t="shared" si="29"/>
        <v>26</v>
      </c>
      <c r="AP93" s="29">
        <f t="shared" si="29"/>
        <v>21</v>
      </c>
      <c r="AQ93" s="35"/>
      <c r="AR93" s="35"/>
      <c r="AS93" s="35"/>
      <c r="AT93" s="35"/>
      <c r="AU93" s="35"/>
      <c r="AV93" s="35"/>
      <c r="AW93" s="29">
        <f>COUNTIF(AW5:AW92,"ผ่าน")</f>
        <v>5</v>
      </c>
      <c r="AX93" s="29">
        <f>COUNTIF(AX5:AX92,"ผ่าน")</f>
        <v>7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0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FE1F-C1EC-4698-9A16-7FDAA5642504}">
  <dimension ref="A1:AX94"/>
  <sheetViews>
    <sheetView zoomScale="60" zoomScaleNormal="60" workbookViewId="0">
      <pane xSplit="17" ySplit="4" topLeftCell="AP53" activePane="bottomRight" state="frozen"/>
      <selection pane="topRight" activeCell="R1" sqref="R1"/>
      <selection pane="bottomLeft" activeCell="A5" sqref="A5"/>
      <selection pane="bottomRight" activeCell="AP5" sqref="AP5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5.7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288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253</v>
      </c>
      <c r="S4" s="12" t="s">
        <v>271</v>
      </c>
      <c r="T4" s="11" t="s">
        <v>253</v>
      </c>
      <c r="U4" s="12" t="s">
        <v>271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253</v>
      </c>
      <c r="AI4" s="12" t="s">
        <v>271</v>
      </c>
      <c r="AJ4" s="11" t="s">
        <v>253</v>
      </c>
      <c r="AK4" s="12" t="s">
        <v>271</v>
      </c>
      <c r="AL4" s="162"/>
      <c r="AM4" s="162"/>
      <c r="AN4" s="162"/>
      <c r="AO4" s="162"/>
      <c r="AP4" s="162"/>
      <c r="AQ4" s="11" t="s">
        <v>253</v>
      </c>
      <c r="AR4" s="12" t="s">
        <v>271</v>
      </c>
      <c r="AS4" s="11" t="s">
        <v>253</v>
      </c>
      <c r="AT4" s="12" t="s">
        <v>271</v>
      </c>
      <c r="AU4" s="11" t="s">
        <v>253</v>
      </c>
      <c r="AV4" s="12" t="s">
        <v>271</v>
      </c>
      <c r="AW4" s="11" t="s">
        <v>253</v>
      </c>
      <c r="AX4" s="12" t="s">
        <v>271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2.78</v>
      </c>
      <c r="J5" s="19">
        <v>2.66</v>
      </c>
      <c r="K5" s="19">
        <v>1.08</v>
      </c>
      <c r="L5" s="19">
        <v>272217693.23000002</v>
      </c>
      <c r="M5" s="19">
        <v>102397319.84999999</v>
      </c>
      <c r="N5" s="23">
        <v>0</v>
      </c>
      <c r="O5" s="18">
        <v>80093845.540000007</v>
      </c>
      <c r="P5" s="19">
        <v>3580735.83</v>
      </c>
      <c r="Q5" s="45">
        <v>16</v>
      </c>
      <c r="R5" s="10">
        <f>VLOOKUP($H5,'ค่ากลางกลุ่ม '!$C$2:$Y$22,10,0)</f>
        <v>19.670000000000002</v>
      </c>
      <c r="S5" s="13">
        <f>VLOOKUP($H5,'ค่ากลางกลุ่ม '!$C$2:$Y$22,16,0)</f>
        <v>4.4645833333333336</v>
      </c>
      <c r="T5" s="10">
        <f>VLOOKUP($H5,'ค่ากลางกลุ่ม '!$C$2:$Y$22,11,0)</f>
        <v>4.34</v>
      </c>
      <c r="U5" s="13">
        <f>VLOOKUP($H5,'ค่ากลางกลุ่ม '!$C$2:$Y$22,17,0)</f>
        <v>-0.10291666666666666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45.84</v>
      </c>
      <c r="AB5" s="7">
        <v>8.4</v>
      </c>
      <c r="AC5" s="9">
        <v>139.1</v>
      </c>
      <c r="AD5" s="9">
        <v>146.41</v>
      </c>
      <c r="AE5" s="9">
        <v>182.16</v>
      </c>
      <c r="AF5" s="9">
        <v>218.86</v>
      </c>
      <c r="AG5" s="9">
        <v>36.01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6</v>
      </c>
      <c r="J6" s="19">
        <v>5.58</v>
      </c>
      <c r="K6" s="19">
        <v>3.79</v>
      </c>
      <c r="L6" s="19">
        <v>46275197.659999996</v>
      </c>
      <c r="M6" s="19">
        <v>7634248.8799999999</v>
      </c>
      <c r="N6" s="23">
        <v>0</v>
      </c>
      <c r="O6" s="18">
        <v>8422340.9900000002</v>
      </c>
      <c r="P6" s="19">
        <v>25812653.539999999</v>
      </c>
      <c r="Q6" s="45">
        <v>6</v>
      </c>
      <c r="R6" s="10">
        <f>VLOOKUP($H6,'ค่ากลางกลุ่ม '!$C$2:$Y$22,10,0)</f>
        <v>28.29</v>
      </c>
      <c r="S6" s="13">
        <f>VLOOKUP($H6,'ค่ากลางกลุ่ม '!$C$2:$Y$22,16,0)</f>
        <v>5.8842857142857161</v>
      </c>
      <c r="T6" s="10">
        <f>VLOOKUP($H6,'ค่ากลางกลุ่ม '!$C$2:$Y$22,11,0)</f>
        <v>10.74</v>
      </c>
      <c r="U6" s="13">
        <f>VLOOKUP($H6,'ค่ากลางกลุ่ม '!$C$2:$Y$22,17,0)</f>
        <v>3.7780252100840372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32.9</v>
      </c>
      <c r="AB6" s="7">
        <v>10.61</v>
      </c>
      <c r="AC6" s="9">
        <v>127.74</v>
      </c>
      <c r="AD6" s="9">
        <v>136.93</v>
      </c>
      <c r="AE6" s="9">
        <v>264.91000000000003</v>
      </c>
      <c r="AF6" s="9">
        <v>1188.05</v>
      </c>
      <c r="AG6" s="9">
        <v>84</v>
      </c>
      <c r="AH6" s="10" t="str">
        <f t="shared" ref="AH6:AH69" si="2">IF(R6&lt;=$AA6,"1","0")</f>
        <v>1</v>
      </c>
      <c r="AI6" s="13" t="str">
        <f t="shared" ref="AI6:AI69" si="3">IF(S6&lt;=$AA6,"1","0")</f>
        <v>1</v>
      </c>
      <c r="AJ6" s="10" t="str">
        <f t="shared" ref="AJ6:AJ69" si="4">IF(T6&lt;=$AB6,"1","0")</f>
        <v>0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1</v>
      </c>
      <c r="AR6" s="26">
        <f t="shared" ref="AR6:AR69" si="10">AI6+AK6+AL6+AM6+AN6+AO6+AP6</f>
        <v>2</v>
      </c>
      <c r="AS6" s="25" t="str">
        <f t="shared" ref="AS6:AT69" si="11">IF(AQ6=7,"A",IF(AQ6=6,"A-",IF(AQ6=5,"B",IF(AQ6=4,"B-",IF(AQ6=3,"C",IF(AQ6=2,"C-",IF(AQ6=1,"D",IF(AQ6=0,"F"))))))))</f>
        <v>D</v>
      </c>
      <c r="AT6" s="27" t="str">
        <f t="shared" si="11"/>
        <v>C-</v>
      </c>
      <c r="AU6" s="25" t="str">
        <f t="shared" ref="AU6:AV69" si="12">$N6&amp;" "&amp;AS6</f>
        <v>0 D</v>
      </c>
      <c r="AV6" s="27" t="str">
        <f t="shared" si="12"/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2.9</v>
      </c>
      <c r="J7" s="19">
        <v>2.62</v>
      </c>
      <c r="K7" s="19">
        <v>2.27</v>
      </c>
      <c r="L7" s="19">
        <v>26952591.57</v>
      </c>
      <c r="M7" s="19">
        <v>7368115.3700000001</v>
      </c>
      <c r="N7" s="23">
        <v>0</v>
      </c>
      <c r="O7" s="18">
        <v>8042966.4199999999</v>
      </c>
      <c r="P7" s="19">
        <v>18098257.109999999</v>
      </c>
      <c r="Q7" s="45">
        <v>6</v>
      </c>
      <c r="R7" s="10">
        <f>VLOOKUP($H7,'ค่ากลางกลุ่ม '!$C$2:$Y$22,10,0)</f>
        <v>28.29</v>
      </c>
      <c r="S7" s="13">
        <f>VLOOKUP($H7,'ค่ากลางกลุ่ม '!$C$2:$Y$22,16,0)</f>
        <v>5.8842857142857161</v>
      </c>
      <c r="T7" s="10">
        <f>VLOOKUP($H7,'ค่ากลางกลุ่ม '!$C$2:$Y$22,11,0)</f>
        <v>10.74</v>
      </c>
      <c r="U7" s="13">
        <f>VLOOKUP($H7,'ค่ากลางกลุ่ม '!$C$2:$Y$22,17,0)</f>
        <v>3.7780252100840372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34.39</v>
      </c>
      <c r="AB7" s="7">
        <v>11.85</v>
      </c>
      <c r="AC7" s="9">
        <v>81.56</v>
      </c>
      <c r="AD7" s="9">
        <v>60.23</v>
      </c>
      <c r="AE7" s="9">
        <v>69.900000000000006</v>
      </c>
      <c r="AF7" s="9">
        <v>343.25</v>
      </c>
      <c r="AG7" s="9">
        <v>85.56</v>
      </c>
      <c r="AH7" s="10" t="str">
        <f t="shared" si="2"/>
        <v>1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1</v>
      </c>
      <c r="AM7" s="20" t="str">
        <f t="shared" si="7"/>
        <v>0</v>
      </c>
      <c r="AN7" s="20" t="str">
        <f t="shared" si="8"/>
        <v>0</v>
      </c>
      <c r="AO7" s="20" t="str">
        <f t="shared" si="8"/>
        <v>0</v>
      </c>
      <c r="AP7" s="20" t="str">
        <f t="shared" si="8"/>
        <v>0</v>
      </c>
      <c r="AQ7" s="24">
        <f t="shared" si="9"/>
        <v>3</v>
      </c>
      <c r="AR7" s="26">
        <f t="shared" si="10"/>
        <v>3</v>
      </c>
      <c r="AS7" s="25" t="str">
        <f t="shared" si="11"/>
        <v>C</v>
      </c>
      <c r="AT7" s="27" t="str">
        <f t="shared" si="11"/>
        <v>C</v>
      </c>
      <c r="AU7" s="25" t="str">
        <f t="shared" si="12"/>
        <v>0 C</v>
      </c>
      <c r="AV7" s="27" t="str">
        <f t="shared" si="12"/>
        <v>0 C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2.69</v>
      </c>
      <c r="J8" s="19">
        <v>2.4700000000000002</v>
      </c>
      <c r="K8" s="19">
        <v>1.97</v>
      </c>
      <c r="L8" s="19">
        <v>27561893.800000001</v>
      </c>
      <c r="M8" s="19">
        <v>6241107.2800000003</v>
      </c>
      <c r="N8" s="23">
        <v>0</v>
      </c>
      <c r="O8" s="18">
        <v>7169521.3499999996</v>
      </c>
      <c r="P8" s="19">
        <v>15808002.68</v>
      </c>
      <c r="Q8" s="45">
        <v>5</v>
      </c>
      <c r="R8" s="10">
        <f>VLOOKUP($H8,'ค่ากลางกลุ่ม '!$C$2:$Y$22,10,0)</f>
        <v>29.39</v>
      </c>
      <c r="S8" s="13">
        <f>VLOOKUP($H8,'ค่ากลางกลุ่ม '!$C$2:$Y$22,16,0)</f>
        <v>6.7215199999999999</v>
      </c>
      <c r="T8" s="10">
        <f>VLOOKUP($H8,'ค่ากลางกลุ่ม '!$C$2:$Y$22,11,0)</f>
        <v>10.82</v>
      </c>
      <c r="U8" s="13">
        <f>VLOOKUP($H8,'ค่ากลางกลุ่ม '!$C$2:$Y$22,17,0)</f>
        <v>4.1368400000000003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31.99</v>
      </c>
      <c r="AB8" s="7">
        <v>10.050000000000001</v>
      </c>
      <c r="AC8" s="9">
        <v>297.45999999999998</v>
      </c>
      <c r="AD8" s="9">
        <v>43.99</v>
      </c>
      <c r="AE8" s="9">
        <v>114.36</v>
      </c>
      <c r="AF8" s="9">
        <v>305.73</v>
      </c>
      <c r="AG8" s="9">
        <v>85.5</v>
      </c>
      <c r="AH8" s="10" t="str">
        <f t="shared" si="2"/>
        <v>1</v>
      </c>
      <c r="AI8" s="13" t="str">
        <f t="shared" si="3"/>
        <v>1</v>
      </c>
      <c r="AJ8" s="10" t="str">
        <f t="shared" si="4"/>
        <v>0</v>
      </c>
      <c r="AK8" s="13" t="str">
        <f t="shared" si="5"/>
        <v>1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2</v>
      </c>
      <c r="AR8" s="26">
        <f t="shared" si="10"/>
        <v>3</v>
      </c>
      <c r="AS8" s="25" t="str">
        <f t="shared" si="11"/>
        <v>C-</v>
      </c>
      <c r="AT8" s="27" t="str">
        <f t="shared" si="11"/>
        <v>C</v>
      </c>
      <c r="AU8" s="25" t="str">
        <f t="shared" si="12"/>
        <v>0 C-</v>
      </c>
      <c r="AV8" s="27" t="str">
        <f t="shared" si="12"/>
        <v>0 C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4.09</v>
      </c>
      <c r="J9" s="19">
        <v>3.78</v>
      </c>
      <c r="K9" s="19">
        <v>3.27</v>
      </c>
      <c r="L9" s="19">
        <v>27321925.829999998</v>
      </c>
      <c r="M9" s="19">
        <v>11576538.07</v>
      </c>
      <c r="N9" s="23">
        <v>0</v>
      </c>
      <c r="O9" s="18">
        <v>11731737.189999999</v>
      </c>
      <c r="P9" s="19">
        <v>20136829.920000002</v>
      </c>
      <c r="Q9" s="45">
        <v>5</v>
      </c>
      <c r="R9" s="10">
        <f>VLOOKUP($H9,'ค่ากลางกลุ่ม '!$C$2:$Y$22,10,0)</f>
        <v>29.39</v>
      </c>
      <c r="S9" s="13">
        <f>VLOOKUP($H9,'ค่ากลางกลุ่ม '!$C$2:$Y$22,16,0)</f>
        <v>6.7215199999999999</v>
      </c>
      <c r="T9" s="10">
        <f>VLOOKUP($H9,'ค่ากลางกลุ่ม '!$C$2:$Y$22,11,0)</f>
        <v>10.82</v>
      </c>
      <c r="U9" s="13">
        <f>VLOOKUP($H9,'ค่ากลางกลุ่ม '!$C$2:$Y$22,17,0)</f>
        <v>4.1368400000000003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53.36</v>
      </c>
      <c r="AB9" s="7">
        <v>22.25</v>
      </c>
      <c r="AC9" s="9">
        <v>146.52000000000001</v>
      </c>
      <c r="AD9" s="9">
        <v>46.92</v>
      </c>
      <c r="AE9" s="9">
        <v>75.09</v>
      </c>
      <c r="AF9" s="9">
        <v>241.46</v>
      </c>
      <c r="AG9" s="9">
        <v>92.35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2.02</v>
      </c>
      <c r="J10" s="19">
        <v>1.83</v>
      </c>
      <c r="K10" s="19">
        <v>1.25</v>
      </c>
      <c r="L10" s="19">
        <v>19919983.02</v>
      </c>
      <c r="M10" s="19">
        <v>2892267.7</v>
      </c>
      <c r="N10" s="23">
        <v>0</v>
      </c>
      <c r="O10" s="18">
        <v>3851158.81</v>
      </c>
      <c r="P10" s="19">
        <v>4998529.3</v>
      </c>
      <c r="Q10" s="45">
        <v>6</v>
      </c>
      <c r="R10" s="10">
        <f>VLOOKUP($H10,'ค่ากลางกลุ่ม '!$C$2:$Y$22,10,0)</f>
        <v>28.29</v>
      </c>
      <c r="S10" s="13">
        <f>VLOOKUP($H10,'ค่ากลางกลุ่ม '!$C$2:$Y$22,16,0)</f>
        <v>5.8842857142857161</v>
      </c>
      <c r="T10" s="10">
        <f>VLOOKUP($H10,'ค่ากลางกลุ่ม '!$C$2:$Y$22,11,0)</f>
        <v>10.74</v>
      </c>
      <c r="U10" s="13">
        <f>VLOOKUP($H10,'ค่ากลางกลุ่ม '!$C$2:$Y$22,17,0)</f>
        <v>3.7780252100840372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16.53</v>
      </c>
      <c r="AB10" s="7">
        <v>4.25</v>
      </c>
      <c r="AC10" s="9">
        <v>107.61</v>
      </c>
      <c r="AD10" s="9">
        <v>32</v>
      </c>
      <c r="AE10" s="9">
        <v>93.87</v>
      </c>
      <c r="AF10" s="9">
        <v>236.44</v>
      </c>
      <c r="AG10" s="9">
        <v>48.25</v>
      </c>
      <c r="AH10" s="10" t="str">
        <f t="shared" si="2"/>
        <v>0</v>
      </c>
      <c r="AI10" s="13" t="str">
        <f t="shared" si="3"/>
        <v>1</v>
      </c>
      <c r="AJ10" s="10" t="str">
        <f t="shared" si="4"/>
        <v>0</v>
      </c>
      <c r="AK10" s="13" t="str">
        <f t="shared" si="5"/>
        <v>1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1</v>
      </c>
      <c r="AQ10" s="24">
        <f t="shared" si="9"/>
        <v>2</v>
      </c>
      <c r="AR10" s="26">
        <f t="shared" si="10"/>
        <v>4</v>
      </c>
      <c r="AS10" s="25" t="str">
        <f t="shared" si="11"/>
        <v>C-</v>
      </c>
      <c r="AT10" s="27" t="str">
        <f t="shared" si="11"/>
        <v>B-</v>
      </c>
      <c r="AU10" s="25" t="str">
        <f t="shared" si="12"/>
        <v>0 C-</v>
      </c>
      <c r="AV10" s="27" t="str">
        <f t="shared" si="12"/>
        <v>0 B-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2.67</v>
      </c>
      <c r="J11" s="19">
        <v>2.4500000000000002</v>
      </c>
      <c r="K11" s="19">
        <v>2.0699999999999998</v>
      </c>
      <c r="L11" s="19">
        <v>35015317.859999999</v>
      </c>
      <c r="M11" s="19">
        <v>9423416.7599999998</v>
      </c>
      <c r="N11" s="23">
        <v>0</v>
      </c>
      <c r="O11" s="18">
        <v>10393014.310000001</v>
      </c>
      <c r="P11" s="19">
        <v>22371441.550000001</v>
      </c>
      <c r="Q11" s="45">
        <v>6</v>
      </c>
      <c r="R11" s="10">
        <f>VLOOKUP($H11,'ค่ากลางกลุ่ม '!$C$2:$Y$22,10,0)</f>
        <v>28.29</v>
      </c>
      <c r="S11" s="13">
        <f>VLOOKUP($H11,'ค่ากลางกลุ่ม '!$C$2:$Y$22,16,0)</f>
        <v>5.8842857142857161</v>
      </c>
      <c r="T11" s="10">
        <f>VLOOKUP($H11,'ค่ากลางกลุ่ม '!$C$2:$Y$22,11,0)</f>
        <v>10.74</v>
      </c>
      <c r="U11" s="13">
        <f>VLOOKUP($H11,'ค่ากลางกลุ่ม '!$C$2:$Y$22,17,0)</f>
        <v>3.7780252100840372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32.380000000000003</v>
      </c>
      <c r="AB11" s="7">
        <v>14.04</v>
      </c>
      <c r="AC11" s="9">
        <v>130.24</v>
      </c>
      <c r="AD11" s="9">
        <v>55.93</v>
      </c>
      <c r="AE11" s="9">
        <v>93.01</v>
      </c>
      <c r="AF11" s="9">
        <v>731.58</v>
      </c>
      <c r="AG11" s="9">
        <v>82.82</v>
      </c>
      <c r="AH11" s="10" t="str">
        <f t="shared" si="2"/>
        <v>1</v>
      </c>
      <c r="AI11" s="13" t="str">
        <f t="shared" si="3"/>
        <v>1</v>
      </c>
      <c r="AJ11" s="10" t="str">
        <f t="shared" si="4"/>
        <v>1</v>
      </c>
      <c r="AK11" s="13" t="str">
        <f t="shared" si="5"/>
        <v>1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3</v>
      </c>
      <c r="AR11" s="26">
        <f t="shared" si="10"/>
        <v>3</v>
      </c>
      <c r="AS11" s="25" t="str">
        <f t="shared" si="11"/>
        <v>C</v>
      </c>
      <c r="AT11" s="27" t="str">
        <f t="shared" si="11"/>
        <v>C</v>
      </c>
      <c r="AU11" s="25" t="str">
        <f t="shared" si="12"/>
        <v>0 C</v>
      </c>
      <c r="AV11" s="27" t="str">
        <f t="shared" si="12"/>
        <v>0 C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3.43</v>
      </c>
      <c r="J12" s="19">
        <v>3.08</v>
      </c>
      <c r="K12" s="19">
        <v>1.91</v>
      </c>
      <c r="L12" s="19">
        <v>79138513.909999996</v>
      </c>
      <c r="M12" s="19">
        <v>26662432.879999999</v>
      </c>
      <c r="N12" s="23">
        <v>0</v>
      </c>
      <c r="O12" s="18">
        <v>28496931.329999998</v>
      </c>
      <c r="P12" s="19">
        <v>29501193.84</v>
      </c>
      <c r="Q12" s="45">
        <v>10</v>
      </c>
      <c r="R12" s="10">
        <f>VLOOKUP($H12,'ค่ากลางกลุ่ม '!$C$2:$Y$22,10,0)</f>
        <v>24.65</v>
      </c>
      <c r="S12" s="13">
        <f>VLOOKUP($H12,'ค่ากลางกลุ่ม '!$C$2:$Y$22,16,0)</f>
        <v>5.3367796610169487</v>
      </c>
      <c r="T12" s="10">
        <f>VLOOKUP($H12,'ค่ากลางกลุ่ม '!$C$2:$Y$22,11,0)</f>
        <v>9.2899999999999991</v>
      </c>
      <c r="U12" s="13">
        <f>VLOOKUP($H12,'ค่ากลางกลุ่ม '!$C$2:$Y$22,17,0)</f>
        <v>3.2408474576271189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51.65</v>
      </c>
      <c r="AB12" s="7">
        <v>16.11</v>
      </c>
      <c r="AC12" s="9">
        <v>68.02</v>
      </c>
      <c r="AD12" s="9">
        <v>90.48</v>
      </c>
      <c r="AE12" s="9">
        <v>48.38</v>
      </c>
      <c r="AF12" s="9">
        <v>290.76</v>
      </c>
      <c r="AG12" s="9">
        <v>121.71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1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4</v>
      </c>
      <c r="AR12" s="26">
        <f t="shared" si="10"/>
        <v>4</v>
      </c>
      <c r="AS12" s="25" t="str">
        <f t="shared" si="11"/>
        <v>B-</v>
      </c>
      <c r="AT12" s="27" t="str">
        <f t="shared" si="11"/>
        <v>B-</v>
      </c>
      <c r="AU12" s="25" t="str">
        <f t="shared" si="12"/>
        <v>0 B-</v>
      </c>
      <c r="AV12" s="27" t="str">
        <f t="shared" si="12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4</v>
      </c>
      <c r="J13" s="19">
        <v>3.72</v>
      </c>
      <c r="K13" s="19">
        <v>3.19</v>
      </c>
      <c r="L13" s="19">
        <v>40114005</v>
      </c>
      <c r="M13" s="19">
        <v>13984431.25</v>
      </c>
      <c r="N13" s="23">
        <v>0</v>
      </c>
      <c r="O13" s="18">
        <v>14745176.02</v>
      </c>
      <c r="P13" s="19">
        <v>29343841.050000001</v>
      </c>
      <c r="Q13" s="45">
        <v>6</v>
      </c>
      <c r="R13" s="10">
        <f>VLOOKUP($H13,'ค่ากลางกลุ่ม '!$C$2:$Y$22,10,0)</f>
        <v>28.29</v>
      </c>
      <c r="S13" s="13">
        <f>VLOOKUP($H13,'ค่ากลางกลุ่ม '!$C$2:$Y$22,16,0)</f>
        <v>5.8842857142857161</v>
      </c>
      <c r="T13" s="10">
        <f>VLOOKUP($H13,'ค่ากลางกลุ่ม '!$C$2:$Y$22,11,0)</f>
        <v>10.74</v>
      </c>
      <c r="U13" s="13">
        <f>VLOOKUP($H13,'ค่ากลางกลุ่ม '!$C$2:$Y$22,17,0)</f>
        <v>3.7780252100840372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48.27</v>
      </c>
      <c r="AB13" s="7">
        <v>19.579999999999998</v>
      </c>
      <c r="AC13" s="9">
        <v>152.49</v>
      </c>
      <c r="AD13" s="9">
        <v>58.42</v>
      </c>
      <c r="AE13" s="9">
        <v>100.52</v>
      </c>
      <c r="AF13" s="9">
        <v>555.64</v>
      </c>
      <c r="AG13" s="9">
        <v>80.05</v>
      </c>
      <c r="AH13" s="10" t="str">
        <f t="shared" si="2"/>
        <v>1</v>
      </c>
      <c r="AI13" s="13" t="str">
        <f t="shared" si="3"/>
        <v>1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1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3</v>
      </c>
      <c r="AR13" s="26">
        <f t="shared" si="10"/>
        <v>3</v>
      </c>
      <c r="AS13" s="25" t="str">
        <f t="shared" si="11"/>
        <v>C</v>
      </c>
      <c r="AT13" s="27" t="str">
        <f t="shared" si="11"/>
        <v>C</v>
      </c>
      <c r="AU13" s="25" t="str">
        <f t="shared" si="12"/>
        <v>0 C</v>
      </c>
      <c r="AV13" s="27" t="str">
        <f t="shared" si="12"/>
        <v>0 C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3.67</v>
      </c>
      <c r="J14" s="19">
        <v>3.29</v>
      </c>
      <c r="K14" s="19">
        <v>2.64</v>
      </c>
      <c r="L14" s="19">
        <v>44376943.170000002</v>
      </c>
      <c r="M14" s="19">
        <v>8863123.7799999993</v>
      </c>
      <c r="N14" s="23">
        <v>0</v>
      </c>
      <c r="O14" s="18">
        <v>10011243.09</v>
      </c>
      <c r="P14" s="19">
        <v>27381035.559999999</v>
      </c>
      <c r="Q14" s="45">
        <v>6</v>
      </c>
      <c r="R14" s="10">
        <f>VLOOKUP($H14,'ค่ากลางกลุ่ม '!$C$2:$Y$22,10,0)</f>
        <v>28.29</v>
      </c>
      <c r="S14" s="13">
        <f>VLOOKUP($H14,'ค่ากลางกลุ่ม '!$C$2:$Y$22,16,0)</f>
        <v>5.8842857142857161</v>
      </c>
      <c r="T14" s="10">
        <f>VLOOKUP($H14,'ค่ากลางกลุ่ม '!$C$2:$Y$22,11,0)</f>
        <v>10.74</v>
      </c>
      <c r="U14" s="13">
        <f>VLOOKUP($H14,'ค่ากลางกลุ่ม '!$C$2:$Y$22,17,0)</f>
        <v>3.7780252100840372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35.64</v>
      </c>
      <c r="AB14" s="7">
        <v>6.04</v>
      </c>
      <c r="AC14" s="9">
        <v>52.04</v>
      </c>
      <c r="AD14" s="9">
        <v>45.32</v>
      </c>
      <c r="AE14" s="9">
        <v>58.56</v>
      </c>
      <c r="AF14" s="9">
        <v>424.22</v>
      </c>
      <c r="AG14" s="9">
        <v>72.16</v>
      </c>
      <c r="AH14" s="10" t="str">
        <f t="shared" si="2"/>
        <v>1</v>
      </c>
      <c r="AI14" s="13" t="str">
        <f t="shared" si="3"/>
        <v>1</v>
      </c>
      <c r="AJ14" s="10" t="str">
        <f t="shared" si="4"/>
        <v>0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4</v>
      </c>
      <c r="AR14" s="26">
        <f t="shared" si="10"/>
        <v>5</v>
      </c>
      <c r="AS14" s="25" t="str">
        <f t="shared" si="11"/>
        <v>B-</v>
      </c>
      <c r="AT14" s="27" t="str">
        <f t="shared" si="11"/>
        <v>B</v>
      </c>
      <c r="AU14" s="25" t="str">
        <f t="shared" si="12"/>
        <v>0 B-</v>
      </c>
      <c r="AV14" s="27" t="str">
        <f t="shared" si="12"/>
        <v>0 B</v>
      </c>
      <c r="AW14" s="21" t="str">
        <f t="shared" si="0"/>
        <v>ไม่ผ่าน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0.93</v>
      </c>
      <c r="J15" s="19">
        <v>0.82</v>
      </c>
      <c r="K15" s="19">
        <v>0.43</v>
      </c>
      <c r="L15" s="19">
        <v>-4852837.53</v>
      </c>
      <c r="M15" s="19">
        <v>8849632.0099999998</v>
      </c>
      <c r="N15" s="23">
        <v>4</v>
      </c>
      <c r="O15" s="18">
        <v>11415995.359999999</v>
      </c>
      <c r="P15" s="19">
        <v>-41908567.729999997</v>
      </c>
      <c r="Q15" s="45">
        <v>13</v>
      </c>
      <c r="R15" s="10">
        <f>VLOOKUP($H15,'ค่ากลางกลุ่ม '!$C$2:$Y$22,10,0)</f>
        <v>26.06</v>
      </c>
      <c r="S15" s="13">
        <f>VLOOKUP($H15,'ค่ากลางกลุ่ม '!$C$2:$Y$22,16,0)</f>
        <v>8.0276666666666685</v>
      </c>
      <c r="T15" s="10">
        <f>VLOOKUP($H15,'ค่ากลางกลุ่ม '!$C$2:$Y$22,11,0)</f>
        <v>6.1</v>
      </c>
      <c r="U15" s="13">
        <f>VLOOKUP($H15,'ค่ากลางกลุ่ม '!$C$2:$Y$22,17,0)</f>
        <v>4.8458333333333341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21.95</v>
      </c>
      <c r="AB15" s="7">
        <v>6.78</v>
      </c>
      <c r="AC15" s="9">
        <v>343.37</v>
      </c>
      <c r="AD15" s="9">
        <v>50</v>
      </c>
      <c r="AE15" s="9">
        <v>69.349999999999994</v>
      </c>
      <c r="AF15" s="9">
        <v>268.77999999999997</v>
      </c>
      <c r="AG15" s="9">
        <v>55.92</v>
      </c>
      <c r="AH15" s="10" t="str">
        <f t="shared" si="2"/>
        <v>0</v>
      </c>
      <c r="AI15" s="13" t="str">
        <f t="shared" si="3"/>
        <v>1</v>
      </c>
      <c r="AJ15" s="10" t="str">
        <f t="shared" si="4"/>
        <v>1</v>
      </c>
      <c r="AK15" s="13" t="str">
        <f t="shared" si="5"/>
        <v>1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1</v>
      </c>
      <c r="AQ15" s="24">
        <f t="shared" si="9"/>
        <v>3</v>
      </c>
      <c r="AR15" s="26">
        <f t="shared" si="10"/>
        <v>4</v>
      </c>
      <c r="AS15" s="25" t="str">
        <f t="shared" si="11"/>
        <v>C</v>
      </c>
      <c r="AT15" s="27" t="str">
        <f t="shared" si="11"/>
        <v>B-</v>
      </c>
      <c r="AU15" s="25" t="str">
        <f t="shared" si="12"/>
        <v>4 C</v>
      </c>
      <c r="AV15" s="27" t="str">
        <f t="shared" si="12"/>
        <v>4 B-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3.86</v>
      </c>
      <c r="J16" s="19">
        <v>3.29</v>
      </c>
      <c r="K16" s="19">
        <v>2.84</v>
      </c>
      <c r="L16" s="19">
        <v>17217205.079999998</v>
      </c>
      <c r="M16" s="19">
        <v>6293154.0199999996</v>
      </c>
      <c r="N16" s="23">
        <v>0</v>
      </c>
      <c r="O16" s="18">
        <v>7093041.8700000001</v>
      </c>
      <c r="P16" s="19">
        <v>11087472.529999999</v>
      </c>
      <c r="Q16" s="45">
        <v>2</v>
      </c>
      <c r="R16" s="10">
        <f>VLOOKUP($H16,'ค่ากลางกลุ่ม '!$C$2:$Y$22,10,0)</f>
        <v>32.67</v>
      </c>
      <c r="S16" s="13">
        <f>VLOOKUP($H16,'ค่ากลางกลุ่ม '!$C$2:$Y$22,16,0)</f>
        <v>6.4492307692307707</v>
      </c>
      <c r="T16" s="10">
        <f>VLOOKUP($H16,'ค่ากลางกลุ่ม '!$C$2:$Y$22,11,0)</f>
        <v>8.86</v>
      </c>
      <c r="U16" s="13">
        <f>VLOOKUP($H16,'ค่ากลางกลุ่ม '!$C$2:$Y$22,17,0)</f>
        <v>2.5605128205128205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55.54</v>
      </c>
      <c r="AB16" s="7">
        <v>9.77</v>
      </c>
      <c r="AC16" s="9">
        <v>66</v>
      </c>
      <c r="AD16" s="9">
        <v>40.69</v>
      </c>
      <c r="AE16" s="9">
        <v>170.84</v>
      </c>
      <c r="AF16" s="9">
        <v>181.6</v>
      </c>
      <c r="AG16" s="9">
        <v>103.25</v>
      </c>
      <c r="AH16" s="10" t="str">
        <f t="shared" si="2"/>
        <v>1</v>
      </c>
      <c r="AI16" s="13" t="str">
        <f t="shared" si="3"/>
        <v>1</v>
      </c>
      <c r="AJ16" s="10" t="str">
        <f t="shared" si="4"/>
        <v>1</v>
      </c>
      <c r="AK16" s="13" t="str">
        <f t="shared" si="5"/>
        <v>1</v>
      </c>
      <c r="AL16" s="97">
        <f t="shared" si="6"/>
        <v>1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4</v>
      </c>
      <c r="AR16" s="26">
        <f t="shared" si="10"/>
        <v>4</v>
      </c>
      <c r="AS16" s="25" t="str">
        <f t="shared" si="11"/>
        <v>B-</v>
      </c>
      <c r="AT16" s="27" t="str">
        <f t="shared" si="11"/>
        <v>B-</v>
      </c>
      <c r="AU16" s="25" t="str">
        <f t="shared" si="12"/>
        <v>0 B-</v>
      </c>
      <c r="AV16" s="27" t="str">
        <f t="shared" si="12"/>
        <v>0 B-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1.58</v>
      </c>
      <c r="J17" s="19">
        <v>1.35</v>
      </c>
      <c r="K17" s="19">
        <v>0.82</v>
      </c>
      <c r="L17" s="19">
        <v>95814687.629999995</v>
      </c>
      <c r="M17" s="19">
        <v>42224618.409999996</v>
      </c>
      <c r="N17" s="23">
        <v>0</v>
      </c>
      <c r="O17" s="18">
        <v>52427810.920000002</v>
      </c>
      <c r="P17" s="19">
        <v>-26049249.539999999</v>
      </c>
      <c r="Q17" s="45">
        <v>16</v>
      </c>
      <c r="R17" s="10">
        <f>VLOOKUP($H17,'ค่ากลางกลุ่ม '!$C$2:$Y$22,10,0)</f>
        <v>19.670000000000002</v>
      </c>
      <c r="S17" s="13">
        <f>VLOOKUP($H17,'ค่ากลางกลุ่ม '!$C$2:$Y$22,16,0)</f>
        <v>4.4645833333333336</v>
      </c>
      <c r="T17" s="10">
        <f>VLOOKUP($H17,'ค่ากลางกลุ่ม '!$C$2:$Y$22,11,0)</f>
        <v>4.34</v>
      </c>
      <c r="U17" s="13">
        <f>VLOOKUP($H17,'ค่ากลางกลุ่ม '!$C$2:$Y$22,17,0)</f>
        <v>-0.10291666666666666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41.7</v>
      </c>
      <c r="AB17" s="7">
        <v>5.86</v>
      </c>
      <c r="AC17" s="9">
        <v>163.52000000000001</v>
      </c>
      <c r="AD17" s="9">
        <v>49.86</v>
      </c>
      <c r="AE17" s="9">
        <v>67.7</v>
      </c>
      <c r="AF17" s="9">
        <v>162.47</v>
      </c>
      <c r="AG17" s="9">
        <v>73.41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1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3</v>
      </c>
      <c r="AR17" s="26">
        <f t="shared" si="10"/>
        <v>3</v>
      </c>
      <c r="AS17" s="25" t="str">
        <f t="shared" si="11"/>
        <v>C</v>
      </c>
      <c r="AT17" s="27" t="str">
        <f t="shared" si="11"/>
        <v>C</v>
      </c>
      <c r="AU17" s="25" t="str">
        <f t="shared" si="12"/>
        <v>0 C</v>
      </c>
      <c r="AV17" s="27" t="str">
        <f t="shared" si="12"/>
        <v>0 C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3.17</v>
      </c>
      <c r="J18" s="19">
        <v>2.9</v>
      </c>
      <c r="K18" s="19">
        <v>2.44</v>
      </c>
      <c r="L18" s="19">
        <v>43899400.460000001</v>
      </c>
      <c r="M18" s="19">
        <v>12995468</v>
      </c>
      <c r="N18" s="23">
        <v>0</v>
      </c>
      <c r="O18" s="18">
        <v>14090710.109999999</v>
      </c>
      <c r="P18" s="19">
        <v>29167516.050000001</v>
      </c>
      <c r="Q18" s="45">
        <v>6</v>
      </c>
      <c r="R18" s="10">
        <f>VLOOKUP($H18,'ค่ากลางกลุ่ม '!$C$2:$Y$22,10,0)</f>
        <v>28.29</v>
      </c>
      <c r="S18" s="13">
        <f>VLOOKUP($H18,'ค่ากลางกลุ่ม '!$C$2:$Y$22,16,0)</f>
        <v>5.8842857142857161</v>
      </c>
      <c r="T18" s="10">
        <f>VLOOKUP($H18,'ค่ากลางกลุ่ม '!$C$2:$Y$22,11,0)</f>
        <v>10.74</v>
      </c>
      <c r="U18" s="13">
        <f>VLOOKUP($H18,'ค่ากลางกลุ่ม '!$C$2:$Y$22,17,0)</f>
        <v>3.7780252100840372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44.66</v>
      </c>
      <c r="AB18" s="7">
        <v>14.52</v>
      </c>
      <c r="AC18" s="9">
        <v>63.25</v>
      </c>
      <c r="AD18" s="9">
        <v>43.19</v>
      </c>
      <c r="AE18" s="9">
        <v>64.88</v>
      </c>
      <c r="AF18" s="9">
        <v>168.42</v>
      </c>
      <c r="AG18" s="9">
        <v>85.56</v>
      </c>
      <c r="AH18" s="10" t="str">
        <f t="shared" si="2"/>
        <v>1</v>
      </c>
      <c r="AI18" s="13" t="str">
        <f t="shared" si="3"/>
        <v>1</v>
      </c>
      <c r="AJ18" s="10" t="str">
        <f t="shared" si="4"/>
        <v>1</v>
      </c>
      <c r="AK18" s="13" t="str">
        <f t="shared" si="5"/>
        <v>1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4</v>
      </c>
      <c r="AR18" s="26">
        <f t="shared" si="10"/>
        <v>4</v>
      </c>
      <c r="AS18" s="25" t="str">
        <f t="shared" si="11"/>
        <v>B-</v>
      </c>
      <c r="AT18" s="27" t="str">
        <f t="shared" si="11"/>
        <v>B-</v>
      </c>
      <c r="AU18" s="25" t="str">
        <f t="shared" si="12"/>
        <v>0 B-</v>
      </c>
      <c r="AV18" s="27" t="str">
        <f t="shared" si="12"/>
        <v>0 B-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2.4900000000000002</v>
      </c>
      <c r="J19" s="19">
        <v>2.31</v>
      </c>
      <c r="K19" s="19">
        <v>1.68</v>
      </c>
      <c r="L19" s="19">
        <v>36382745.740000002</v>
      </c>
      <c r="M19" s="19">
        <v>17963514.719999999</v>
      </c>
      <c r="N19" s="23">
        <v>0</v>
      </c>
      <c r="O19" s="18">
        <v>19082051.18</v>
      </c>
      <c r="P19" s="19">
        <v>16690270.67</v>
      </c>
      <c r="Q19" s="45">
        <v>6</v>
      </c>
      <c r="R19" s="10">
        <f>VLOOKUP($H19,'ค่ากลางกลุ่ม '!$C$2:$Y$22,10,0)</f>
        <v>28.29</v>
      </c>
      <c r="S19" s="13">
        <f>VLOOKUP($H19,'ค่ากลางกลุ่ม '!$C$2:$Y$22,16,0)</f>
        <v>5.8842857142857161</v>
      </c>
      <c r="T19" s="10">
        <f>VLOOKUP($H19,'ค่ากลางกลุ่ม '!$C$2:$Y$22,11,0)</f>
        <v>10.74</v>
      </c>
      <c r="U19" s="13">
        <f>VLOOKUP($H19,'ค่ากลางกลุ่ม '!$C$2:$Y$22,17,0)</f>
        <v>3.7780252100840372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48.9</v>
      </c>
      <c r="AB19" s="7">
        <v>19.5</v>
      </c>
      <c r="AC19" s="9">
        <v>262.60000000000002</v>
      </c>
      <c r="AD19" s="9">
        <v>79.650000000000006</v>
      </c>
      <c r="AE19" s="9">
        <v>56.75</v>
      </c>
      <c r="AF19" s="9">
        <v>125.18</v>
      </c>
      <c r="AG19" s="9">
        <v>84.69</v>
      </c>
      <c r="AH19" s="10" t="str">
        <f t="shared" si="2"/>
        <v>1</v>
      </c>
      <c r="AI19" s="13" t="str">
        <f t="shared" si="3"/>
        <v>1</v>
      </c>
      <c r="AJ19" s="10" t="str">
        <f t="shared" si="4"/>
        <v>1</v>
      </c>
      <c r="AK19" s="13" t="str">
        <f t="shared" si="5"/>
        <v>1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3</v>
      </c>
      <c r="AR19" s="26">
        <f t="shared" si="10"/>
        <v>3</v>
      </c>
      <c r="AS19" s="25" t="str">
        <f t="shared" si="11"/>
        <v>C</v>
      </c>
      <c r="AT19" s="27" t="str">
        <f t="shared" si="11"/>
        <v>C</v>
      </c>
      <c r="AU19" s="25" t="str">
        <f t="shared" si="12"/>
        <v>0 C</v>
      </c>
      <c r="AV19" s="27" t="str">
        <f t="shared" si="12"/>
        <v>0 C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2.65</v>
      </c>
      <c r="J20" s="19">
        <v>2.44</v>
      </c>
      <c r="K20" s="19">
        <v>1.52</v>
      </c>
      <c r="L20" s="19">
        <v>69182075.290000007</v>
      </c>
      <c r="M20" s="19">
        <v>10159934.800000001</v>
      </c>
      <c r="N20" s="23">
        <v>0</v>
      </c>
      <c r="O20" s="18">
        <v>12464343.23</v>
      </c>
      <c r="P20" s="19">
        <v>21425083.530000001</v>
      </c>
      <c r="Q20" s="45">
        <v>13</v>
      </c>
      <c r="R20" s="10">
        <f>VLOOKUP($H20,'ค่ากลางกลุ่ม '!$C$2:$Y$22,10,0)</f>
        <v>26.06</v>
      </c>
      <c r="S20" s="13">
        <f>VLOOKUP($H20,'ค่ากลางกลุ่ม '!$C$2:$Y$22,16,0)</f>
        <v>8.0276666666666685</v>
      </c>
      <c r="T20" s="10">
        <f>VLOOKUP($H20,'ค่ากลางกลุ่ม '!$C$2:$Y$22,11,0)</f>
        <v>6.1</v>
      </c>
      <c r="U20" s="13">
        <f>VLOOKUP($H20,'ค่ากลางกลุ่ม '!$C$2:$Y$22,17,0)</f>
        <v>4.8458333333333341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25.2</v>
      </c>
      <c r="AB20" s="7">
        <v>4.3899999999999997</v>
      </c>
      <c r="AC20" s="9">
        <v>171.31</v>
      </c>
      <c r="AD20" s="9">
        <v>141.53</v>
      </c>
      <c r="AE20" s="9">
        <v>33.99</v>
      </c>
      <c r="AF20" s="9">
        <v>28.76</v>
      </c>
      <c r="AG20" s="9">
        <v>58.95</v>
      </c>
      <c r="AH20" s="10" t="str">
        <f t="shared" si="2"/>
        <v>0</v>
      </c>
      <c r="AI20" s="13" t="str">
        <f t="shared" si="3"/>
        <v>1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1</v>
      </c>
      <c r="AQ20" s="24">
        <f t="shared" si="9"/>
        <v>3</v>
      </c>
      <c r="AR20" s="26">
        <f t="shared" si="10"/>
        <v>4</v>
      </c>
      <c r="AS20" s="25" t="str">
        <f t="shared" si="11"/>
        <v>C</v>
      </c>
      <c r="AT20" s="27" t="str">
        <f t="shared" si="11"/>
        <v>B-</v>
      </c>
      <c r="AU20" s="25" t="str">
        <f t="shared" si="12"/>
        <v>0 C</v>
      </c>
      <c r="AV20" s="27" t="str">
        <f t="shared" si="12"/>
        <v>0 B-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4.72</v>
      </c>
      <c r="J21" s="19">
        <v>4.4000000000000004</v>
      </c>
      <c r="K21" s="19">
        <v>3.12</v>
      </c>
      <c r="L21" s="19">
        <v>49042351</v>
      </c>
      <c r="M21" s="19">
        <v>9742793.0899999999</v>
      </c>
      <c r="N21" s="23">
        <v>0</v>
      </c>
      <c r="O21" s="18">
        <v>10841995.51</v>
      </c>
      <c r="P21" s="19">
        <v>27939072.5</v>
      </c>
      <c r="Q21" s="45">
        <v>6</v>
      </c>
      <c r="R21" s="10">
        <f>VLOOKUP($H21,'ค่ากลางกลุ่ม '!$C$2:$Y$22,10,0)</f>
        <v>28.29</v>
      </c>
      <c r="S21" s="13">
        <f>VLOOKUP($H21,'ค่ากลางกลุ่ม '!$C$2:$Y$22,16,0)</f>
        <v>5.8842857142857161</v>
      </c>
      <c r="T21" s="10">
        <f>VLOOKUP($H21,'ค่ากลางกลุ่ม '!$C$2:$Y$22,11,0)</f>
        <v>10.74</v>
      </c>
      <c r="U21" s="13">
        <f>VLOOKUP($H21,'ค่ากลางกลุ่ม '!$C$2:$Y$22,17,0)</f>
        <v>3.7780252100840372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37.81</v>
      </c>
      <c r="AB21" s="7">
        <v>10.68</v>
      </c>
      <c r="AC21" s="9">
        <v>140.81</v>
      </c>
      <c r="AD21" s="9">
        <v>148.44999999999999</v>
      </c>
      <c r="AE21" s="9">
        <v>91.89</v>
      </c>
      <c r="AF21" s="9">
        <v>166.53</v>
      </c>
      <c r="AG21" s="9">
        <v>109.77</v>
      </c>
      <c r="AH21" s="10" t="str">
        <f t="shared" si="2"/>
        <v>1</v>
      </c>
      <c r="AI21" s="13" t="str">
        <f t="shared" si="3"/>
        <v>1</v>
      </c>
      <c r="AJ21" s="10" t="str">
        <f t="shared" si="4"/>
        <v>0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1</v>
      </c>
      <c r="AR21" s="26">
        <f t="shared" si="10"/>
        <v>2</v>
      </c>
      <c r="AS21" s="25" t="str">
        <f t="shared" si="11"/>
        <v>D</v>
      </c>
      <c r="AT21" s="27" t="str">
        <f t="shared" si="11"/>
        <v>C-</v>
      </c>
      <c r="AU21" s="25" t="str">
        <f t="shared" si="12"/>
        <v>0 D</v>
      </c>
      <c r="AV21" s="27" t="str">
        <f t="shared" si="12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3.24</v>
      </c>
      <c r="J22" s="19">
        <v>2.91</v>
      </c>
      <c r="K22" s="19">
        <v>2.46</v>
      </c>
      <c r="L22" s="19">
        <v>38727808.149999999</v>
      </c>
      <c r="M22" s="19">
        <v>14168309.210000001</v>
      </c>
      <c r="N22" s="23">
        <v>0</v>
      </c>
      <c r="O22" s="18">
        <v>15315820.359999999</v>
      </c>
      <c r="P22" s="19">
        <v>25285777.73</v>
      </c>
      <c r="Q22" s="45">
        <v>6</v>
      </c>
      <c r="R22" s="10">
        <f>VLOOKUP($H22,'ค่ากลางกลุ่ม '!$C$2:$Y$22,10,0)</f>
        <v>28.29</v>
      </c>
      <c r="S22" s="13">
        <f>VLOOKUP($H22,'ค่ากลางกลุ่ม '!$C$2:$Y$22,16,0)</f>
        <v>5.8842857142857161</v>
      </c>
      <c r="T22" s="10">
        <f>VLOOKUP($H22,'ค่ากลางกลุ่ม '!$C$2:$Y$22,11,0)</f>
        <v>10.74</v>
      </c>
      <c r="U22" s="13">
        <f>VLOOKUP($H22,'ค่ากลางกลุ่ม '!$C$2:$Y$22,17,0)</f>
        <v>3.7780252100840372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46.2</v>
      </c>
      <c r="AB22" s="7">
        <v>15.85</v>
      </c>
      <c r="AC22" s="9">
        <v>108.72</v>
      </c>
      <c r="AD22" s="9">
        <v>29.39</v>
      </c>
      <c r="AE22" s="9">
        <v>58.24</v>
      </c>
      <c r="AF22" s="9">
        <v>100.54</v>
      </c>
      <c r="AG22" s="9">
        <v>70.87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4</v>
      </c>
      <c r="AR22" s="26">
        <f t="shared" si="10"/>
        <v>4</v>
      </c>
      <c r="AS22" s="25" t="str">
        <f t="shared" si="11"/>
        <v>B-</v>
      </c>
      <c r="AT22" s="27" t="str">
        <f t="shared" si="11"/>
        <v>B-</v>
      </c>
      <c r="AU22" s="25" t="str">
        <f t="shared" si="12"/>
        <v>0 B-</v>
      </c>
      <c r="AV22" s="27" t="str">
        <f t="shared" si="12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1.84</v>
      </c>
      <c r="J23" s="19">
        <v>1.69</v>
      </c>
      <c r="K23" s="19">
        <v>1.34</v>
      </c>
      <c r="L23" s="19">
        <v>23730288.370000001</v>
      </c>
      <c r="M23" s="19">
        <v>7839370.1900000004</v>
      </c>
      <c r="N23" s="23">
        <v>0</v>
      </c>
      <c r="O23" s="18">
        <v>8402660.3000000007</v>
      </c>
      <c r="P23" s="19">
        <v>9715883.1699999999</v>
      </c>
      <c r="Q23" s="45">
        <v>6</v>
      </c>
      <c r="R23" s="10">
        <f>VLOOKUP($H23,'ค่ากลางกลุ่ม '!$C$2:$Y$22,10,0)</f>
        <v>28.29</v>
      </c>
      <c r="S23" s="13">
        <f>VLOOKUP($H23,'ค่ากลางกลุ่ม '!$C$2:$Y$22,16,0)</f>
        <v>5.8842857142857161</v>
      </c>
      <c r="T23" s="10">
        <f>VLOOKUP($H23,'ค่ากลางกลุ่ม '!$C$2:$Y$22,11,0)</f>
        <v>10.74</v>
      </c>
      <c r="U23" s="13">
        <f>VLOOKUP($H23,'ค่ากลางกลุ่ม '!$C$2:$Y$22,17,0)</f>
        <v>3.7780252100840372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38.130000000000003</v>
      </c>
      <c r="AB23" s="7">
        <v>12.43</v>
      </c>
      <c r="AC23" s="9">
        <v>368.55</v>
      </c>
      <c r="AD23" s="9">
        <v>58.66</v>
      </c>
      <c r="AE23" s="9">
        <v>99.12</v>
      </c>
      <c r="AF23" s="9">
        <v>158.6</v>
      </c>
      <c r="AG23" s="9">
        <v>131.12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1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3</v>
      </c>
      <c r="AR23" s="26">
        <f t="shared" si="10"/>
        <v>3</v>
      </c>
      <c r="AS23" s="25" t="str">
        <f t="shared" si="11"/>
        <v>C</v>
      </c>
      <c r="AT23" s="27" t="str">
        <f t="shared" si="11"/>
        <v>C</v>
      </c>
      <c r="AU23" s="25" t="str">
        <f t="shared" si="12"/>
        <v>0 C</v>
      </c>
      <c r="AV23" s="27" t="str">
        <f t="shared" si="12"/>
        <v>0 C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2.06</v>
      </c>
      <c r="J24" s="19">
        <v>1.92</v>
      </c>
      <c r="K24" s="19">
        <v>1.75</v>
      </c>
      <c r="L24" s="19">
        <v>17250229.899999999</v>
      </c>
      <c r="M24" s="19">
        <v>8259448.8200000003</v>
      </c>
      <c r="N24" s="23">
        <v>0</v>
      </c>
      <c r="O24" s="18">
        <v>8826625.6799999997</v>
      </c>
      <c r="P24" s="19">
        <v>12275359.42</v>
      </c>
      <c r="Q24" s="45">
        <v>2</v>
      </c>
      <c r="R24" s="10">
        <f>VLOOKUP($H24,'ค่ากลางกลุ่ม '!$C$2:$Y$22,10,0)</f>
        <v>32.67</v>
      </c>
      <c r="S24" s="13">
        <f>VLOOKUP($H24,'ค่ากลางกลุ่ม '!$C$2:$Y$22,16,0)</f>
        <v>6.4492307692307707</v>
      </c>
      <c r="T24" s="10">
        <f>VLOOKUP($H24,'ค่ากลางกลุ่ม '!$C$2:$Y$22,11,0)</f>
        <v>8.86</v>
      </c>
      <c r="U24" s="13">
        <f>VLOOKUP($H24,'ค่ากลางกลุ่ม '!$C$2:$Y$22,17,0)</f>
        <v>2.5605128205128205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54.21</v>
      </c>
      <c r="AB24" s="7">
        <v>17.670000000000002</v>
      </c>
      <c r="AC24" s="9">
        <v>422.06</v>
      </c>
      <c r="AD24" s="9">
        <v>30.27</v>
      </c>
      <c r="AE24" s="9">
        <v>77.3</v>
      </c>
      <c r="AF24" s="9">
        <v>143.97999999999999</v>
      </c>
      <c r="AG24" s="9">
        <v>78.709999999999994</v>
      </c>
      <c r="AH24" s="10" t="str">
        <f t="shared" si="2"/>
        <v>1</v>
      </c>
      <c r="AI24" s="13" t="str">
        <f t="shared" si="3"/>
        <v>1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3</v>
      </c>
      <c r="AS24" s="25" t="str">
        <f t="shared" si="11"/>
        <v>C</v>
      </c>
      <c r="AT24" s="27" t="str">
        <f t="shared" si="11"/>
        <v>C</v>
      </c>
      <c r="AU24" s="25" t="str">
        <f t="shared" si="12"/>
        <v>0 C</v>
      </c>
      <c r="AV24" s="27" t="str">
        <f t="shared" si="12"/>
        <v>0 C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1.53</v>
      </c>
      <c r="J25" s="19">
        <v>1.43</v>
      </c>
      <c r="K25" s="19">
        <v>0.57999999999999996</v>
      </c>
      <c r="L25" s="19">
        <v>179622499.19</v>
      </c>
      <c r="M25" s="19">
        <v>41918191.219999999</v>
      </c>
      <c r="N25" s="23">
        <v>1</v>
      </c>
      <c r="O25" s="18">
        <v>53145119.439999998</v>
      </c>
      <c r="P25" s="19">
        <v>-144456309.12</v>
      </c>
      <c r="Q25" s="45">
        <v>17</v>
      </c>
      <c r="R25" s="10">
        <f>VLOOKUP($H25,'ค่ากลางกลุ่ม '!$C$2:$Y$22,10,0)</f>
        <v>19.690000000000001</v>
      </c>
      <c r="S25" s="13">
        <f>VLOOKUP($H25,'ค่ากลางกลุ่ม '!$C$2:$Y$22,16,0)</f>
        <v>5.6024000000000003</v>
      </c>
      <c r="T25" s="10">
        <f>VLOOKUP($H25,'ค่ากลางกลุ่ม '!$C$2:$Y$22,11,0)</f>
        <v>4.32</v>
      </c>
      <c r="U25" s="13">
        <f>VLOOKUP($H25,'ค่ากลางกลุ่ม '!$C$2:$Y$22,17,0)</f>
        <v>4.870400000000001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23.57</v>
      </c>
      <c r="AB25" s="7">
        <v>3.6</v>
      </c>
      <c r="AC25" s="9">
        <v>255.9</v>
      </c>
      <c r="AD25" s="9">
        <v>106.92</v>
      </c>
      <c r="AE25" s="9">
        <v>59.55</v>
      </c>
      <c r="AF25" s="9">
        <v>202.71</v>
      </c>
      <c r="AG25" s="9">
        <v>35.06</v>
      </c>
      <c r="AH25" s="10" t="str">
        <f t="shared" si="2"/>
        <v>1</v>
      </c>
      <c r="AI25" s="13" t="str">
        <f t="shared" si="3"/>
        <v>1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3</v>
      </c>
      <c r="AS25" s="25" t="str">
        <f t="shared" si="11"/>
        <v>C</v>
      </c>
      <c r="AT25" s="27" t="str">
        <f t="shared" si="11"/>
        <v>C</v>
      </c>
      <c r="AU25" s="25" t="str">
        <f t="shared" si="12"/>
        <v>1 C</v>
      </c>
      <c r="AV25" s="27" t="str">
        <f t="shared" si="12"/>
        <v>1 C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3.7</v>
      </c>
      <c r="J26" s="19">
        <v>3.39</v>
      </c>
      <c r="K26" s="19">
        <v>2.36</v>
      </c>
      <c r="L26" s="19">
        <v>23889628.16</v>
      </c>
      <c r="M26" s="19">
        <v>4986166.92</v>
      </c>
      <c r="N26" s="23">
        <v>0</v>
      </c>
      <c r="O26" s="18">
        <v>5885822.6900000004</v>
      </c>
      <c r="P26" s="19">
        <v>12018091.710000001</v>
      </c>
      <c r="Q26" s="45">
        <v>5</v>
      </c>
      <c r="R26" s="10">
        <f>VLOOKUP($H26,'ค่ากลางกลุ่ม '!$C$2:$Y$22,10,0)</f>
        <v>29.39</v>
      </c>
      <c r="S26" s="13">
        <f>VLOOKUP($H26,'ค่ากลางกลุ่ม '!$C$2:$Y$22,16,0)</f>
        <v>6.7215199999999999</v>
      </c>
      <c r="T26" s="10">
        <f>VLOOKUP($H26,'ค่ากลางกลุ่ม '!$C$2:$Y$22,11,0)</f>
        <v>10.82</v>
      </c>
      <c r="U26" s="13">
        <f>VLOOKUP($H26,'ค่ากลางกลุ่ม '!$C$2:$Y$22,17,0)</f>
        <v>4.1368400000000003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33.229999999999997</v>
      </c>
      <c r="AB26" s="7">
        <v>8.91</v>
      </c>
      <c r="AC26" s="9">
        <v>87.84</v>
      </c>
      <c r="AD26" s="9">
        <v>48.45</v>
      </c>
      <c r="AE26" s="9">
        <v>88.33</v>
      </c>
      <c r="AF26" s="9">
        <v>178.15</v>
      </c>
      <c r="AG26" s="9">
        <v>91.92</v>
      </c>
      <c r="AH26" s="10" t="str">
        <f t="shared" si="2"/>
        <v>1</v>
      </c>
      <c r="AI26" s="13" t="str">
        <f t="shared" si="3"/>
        <v>1</v>
      </c>
      <c r="AJ26" s="10" t="str">
        <f t="shared" si="4"/>
        <v>0</v>
      </c>
      <c r="AK26" s="13" t="str">
        <f t="shared" si="5"/>
        <v>1</v>
      </c>
      <c r="AL26" s="97">
        <f t="shared" si="6"/>
        <v>1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4</v>
      </c>
      <c r="AS26" s="25" t="str">
        <f t="shared" si="11"/>
        <v>C</v>
      </c>
      <c r="AT26" s="27" t="str">
        <f t="shared" si="11"/>
        <v>B-</v>
      </c>
      <c r="AU26" s="25" t="str">
        <f t="shared" si="12"/>
        <v>0 C</v>
      </c>
      <c r="AV26" s="27" t="str">
        <f t="shared" si="12"/>
        <v>0 B-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4.47</v>
      </c>
      <c r="J27" s="19">
        <v>3.84</v>
      </c>
      <c r="K27" s="19">
        <v>2.93</v>
      </c>
      <c r="L27" s="19">
        <v>54393124.369999997</v>
      </c>
      <c r="M27" s="19">
        <v>9523017.3200000003</v>
      </c>
      <c r="N27" s="23">
        <v>0</v>
      </c>
      <c r="O27" s="18">
        <v>10564416.630000001</v>
      </c>
      <c r="P27" s="19">
        <v>30236810.93</v>
      </c>
      <c r="Q27" s="45">
        <v>6</v>
      </c>
      <c r="R27" s="10">
        <f>VLOOKUP($H27,'ค่ากลางกลุ่ม '!$C$2:$Y$22,10,0)</f>
        <v>28.29</v>
      </c>
      <c r="S27" s="13">
        <f>VLOOKUP($H27,'ค่ากลางกลุ่ม '!$C$2:$Y$22,16,0)</f>
        <v>5.8842857142857161</v>
      </c>
      <c r="T27" s="10">
        <f>VLOOKUP($H27,'ค่ากลางกลุ่ม '!$C$2:$Y$22,11,0)</f>
        <v>10.74</v>
      </c>
      <c r="U27" s="13">
        <f>VLOOKUP($H27,'ค่ากลางกลุ่ม '!$C$2:$Y$22,17,0)</f>
        <v>3.7780252100840372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32.54</v>
      </c>
      <c r="AB27" s="7">
        <v>8.4499999999999993</v>
      </c>
      <c r="AC27" s="9">
        <v>73.290000000000006</v>
      </c>
      <c r="AD27" s="9">
        <v>25.54</v>
      </c>
      <c r="AE27" s="9">
        <v>59.15</v>
      </c>
      <c r="AF27" s="9">
        <v>211.43</v>
      </c>
      <c r="AG27" s="9">
        <v>106.75</v>
      </c>
      <c r="AH27" s="10" t="str">
        <f t="shared" si="2"/>
        <v>1</v>
      </c>
      <c r="AI27" s="13" t="str">
        <f t="shared" si="3"/>
        <v>1</v>
      </c>
      <c r="AJ27" s="10" t="str">
        <f t="shared" si="4"/>
        <v>0</v>
      </c>
      <c r="AK27" s="13" t="str">
        <f t="shared" si="5"/>
        <v>1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4</v>
      </c>
      <c r="AR27" s="26">
        <f t="shared" si="10"/>
        <v>5</v>
      </c>
      <c r="AS27" s="25" t="str">
        <f t="shared" si="11"/>
        <v>B-</v>
      </c>
      <c r="AT27" s="27" t="str">
        <f t="shared" si="11"/>
        <v>B</v>
      </c>
      <c r="AU27" s="25" t="str">
        <f t="shared" si="12"/>
        <v>0 B-</v>
      </c>
      <c r="AV27" s="27" t="str">
        <f t="shared" si="12"/>
        <v>0 B</v>
      </c>
      <c r="AW27" s="21" t="str">
        <f t="shared" si="0"/>
        <v>ไม่ผ่าน</v>
      </c>
      <c r="AX27" s="21" t="str">
        <f t="shared" si="1"/>
        <v>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2.48</v>
      </c>
      <c r="J28" s="19">
        <v>2.2799999999999998</v>
      </c>
      <c r="K28" s="19">
        <v>1.83</v>
      </c>
      <c r="L28" s="19">
        <v>41894196.039999999</v>
      </c>
      <c r="M28" s="19">
        <v>15118532.75</v>
      </c>
      <c r="N28" s="23">
        <v>0</v>
      </c>
      <c r="O28" s="18">
        <v>16291267.560000001</v>
      </c>
      <c r="P28" s="19">
        <v>23663156.260000002</v>
      </c>
      <c r="Q28" s="45">
        <v>6</v>
      </c>
      <c r="R28" s="10">
        <f>VLOOKUP($H28,'ค่ากลางกลุ่ม '!$C$2:$Y$22,10,0)</f>
        <v>28.29</v>
      </c>
      <c r="S28" s="13">
        <f>VLOOKUP($H28,'ค่ากลางกลุ่ม '!$C$2:$Y$22,16,0)</f>
        <v>5.8842857142857161</v>
      </c>
      <c r="T28" s="10">
        <f>VLOOKUP($H28,'ค่ากลางกลุ่ม '!$C$2:$Y$22,11,0)</f>
        <v>10.74</v>
      </c>
      <c r="U28" s="13">
        <f>VLOOKUP($H28,'ค่ากลางกลุ่ม '!$C$2:$Y$22,17,0)</f>
        <v>3.7780252100840372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48.29</v>
      </c>
      <c r="AB28" s="7">
        <v>15.07</v>
      </c>
      <c r="AC28" s="9">
        <v>273.93</v>
      </c>
      <c r="AD28" s="9">
        <v>36.19</v>
      </c>
      <c r="AE28" s="9">
        <v>149.74</v>
      </c>
      <c r="AF28" s="9">
        <v>200.13</v>
      </c>
      <c r="AG28" s="9">
        <v>104.34</v>
      </c>
      <c r="AH28" s="10" t="str">
        <f t="shared" si="2"/>
        <v>1</v>
      </c>
      <c r="AI28" s="13" t="str">
        <f t="shared" si="3"/>
        <v>1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3</v>
      </c>
      <c r="AS28" s="25" t="str">
        <f t="shared" si="11"/>
        <v>C</v>
      </c>
      <c r="AT28" s="27" t="str">
        <f t="shared" si="11"/>
        <v>C</v>
      </c>
      <c r="AU28" s="25" t="str">
        <f t="shared" si="12"/>
        <v>0 C</v>
      </c>
      <c r="AV28" s="27" t="str">
        <f t="shared" si="12"/>
        <v>0 C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3.62</v>
      </c>
      <c r="J29" s="19">
        <v>3.29</v>
      </c>
      <c r="K29" s="19">
        <v>2.94</v>
      </c>
      <c r="L29" s="19">
        <v>21631561.93</v>
      </c>
      <c r="M29" s="19">
        <v>11334690.42</v>
      </c>
      <c r="N29" s="23">
        <v>0</v>
      </c>
      <c r="O29" s="18">
        <v>11850196.26</v>
      </c>
      <c r="P29" s="19">
        <v>16007892.060000001</v>
      </c>
      <c r="Q29" s="45">
        <v>2</v>
      </c>
      <c r="R29" s="10">
        <f>VLOOKUP($H29,'ค่ากลางกลุ่ม '!$C$2:$Y$22,10,0)</f>
        <v>32.67</v>
      </c>
      <c r="S29" s="13">
        <f>VLOOKUP($H29,'ค่ากลางกลุ่ม '!$C$2:$Y$22,16,0)</f>
        <v>6.4492307692307707</v>
      </c>
      <c r="T29" s="10">
        <f>VLOOKUP($H29,'ค่ากลางกลุ่ม '!$C$2:$Y$22,11,0)</f>
        <v>8.86</v>
      </c>
      <c r="U29" s="13">
        <f>VLOOKUP($H29,'ค่ากลางกลุ่ม '!$C$2:$Y$22,17,0)</f>
        <v>2.5605128205128205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58.64</v>
      </c>
      <c r="AB29" s="7">
        <v>28.26</v>
      </c>
      <c r="AC29" s="9">
        <v>148.79</v>
      </c>
      <c r="AD29" s="9">
        <v>22.74</v>
      </c>
      <c r="AE29" s="9">
        <v>85.28</v>
      </c>
      <c r="AF29" s="9">
        <v>198.09</v>
      </c>
      <c r="AG29" s="9">
        <v>84.64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3.4</v>
      </c>
      <c r="J30" s="19">
        <v>3.15</v>
      </c>
      <c r="K30" s="19">
        <v>2.4900000000000002</v>
      </c>
      <c r="L30" s="19">
        <v>23820779</v>
      </c>
      <c r="M30" s="19">
        <v>8154984.4199999999</v>
      </c>
      <c r="N30" s="23">
        <v>0</v>
      </c>
      <c r="O30" s="18">
        <v>8779488.3000000007</v>
      </c>
      <c r="P30" s="19">
        <v>14764994.52</v>
      </c>
      <c r="Q30" s="45">
        <v>5</v>
      </c>
      <c r="R30" s="10">
        <f>VLOOKUP($H30,'ค่ากลางกลุ่ม '!$C$2:$Y$22,10,0)</f>
        <v>29.39</v>
      </c>
      <c r="S30" s="13">
        <f>VLOOKUP($H30,'ค่ากลางกลุ่ม '!$C$2:$Y$22,16,0)</f>
        <v>6.7215199999999999</v>
      </c>
      <c r="T30" s="10">
        <f>VLOOKUP($H30,'ค่ากลางกลุ่ม '!$C$2:$Y$22,11,0)</f>
        <v>10.82</v>
      </c>
      <c r="U30" s="13">
        <f>VLOOKUP($H30,'ค่ากลางกลุ่ม '!$C$2:$Y$22,17,0)</f>
        <v>4.1368400000000003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43.68</v>
      </c>
      <c r="AB30" s="7">
        <v>15.59</v>
      </c>
      <c r="AC30" s="9">
        <v>241.14</v>
      </c>
      <c r="AD30" s="9">
        <v>22.14</v>
      </c>
      <c r="AE30" s="9">
        <v>60.71</v>
      </c>
      <c r="AF30" s="9">
        <v>182.3</v>
      </c>
      <c r="AG30" s="9">
        <v>97.48</v>
      </c>
      <c r="AH30" s="10" t="str">
        <f t="shared" si="2"/>
        <v>1</v>
      </c>
      <c r="AI30" s="13" t="str">
        <f t="shared" si="3"/>
        <v>1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3</v>
      </c>
      <c r="AS30" s="25" t="str">
        <f t="shared" si="11"/>
        <v>C</v>
      </c>
      <c r="AT30" s="27" t="str">
        <f t="shared" si="11"/>
        <v>C</v>
      </c>
      <c r="AU30" s="25" t="str">
        <f t="shared" si="12"/>
        <v>0 C</v>
      </c>
      <c r="AV30" s="27" t="str">
        <f t="shared" si="12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3.45</v>
      </c>
      <c r="J31" s="19">
        <v>2.98</v>
      </c>
      <c r="K31" s="19">
        <v>2.5099999999999998</v>
      </c>
      <c r="L31" s="19">
        <v>21554721.66</v>
      </c>
      <c r="M31" s="19">
        <v>4117778</v>
      </c>
      <c r="N31" s="23">
        <v>0</v>
      </c>
      <c r="O31" s="18">
        <v>5219255.96</v>
      </c>
      <c r="P31" s="19">
        <v>13342043.91</v>
      </c>
      <c r="Q31" s="45">
        <v>5</v>
      </c>
      <c r="R31" s="10">
        <f>VLOOKUP($H31,'ค่ากลางกลุ่ม '!$C$2:$Y$22,10,0)</f>
        <v>29.39</v>
      </c>
      <c r="S31" s="13">
        <f>VLOOKUP($H31,'ค่ากลางกลุ่ม '!$C$2:$Y$22,16,0)</f>
        <v>6.7215199999999999</v>
      </c>
      <c r="T31" s="10">
        <f>VLOOKUP($H31,'ค่ากลางกลุ่ม '!$C$2:$Y$22,11,0)</f>
        <v>10.82</v>
      </c>
      <c r="U31" s="13">
        <f>VLOOKUP($H31,'ค่ากลางกลุ่ม '!$C$2:$Y$22,17,0)</f>
        <v>4.1368400000000003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27.66</v>
      </c>
      <c r="AB31" s="7">
        <v>7.35</v>
      </c>
      <c r="AC31" s="9">
        <v>55.75</v>
      </c>
      <c r="AD31" s="9">
        <v>24.37</v>
      </c>
      <c r="AE31" s="9">
        <v>99.59</v>
      </c>
      <c r="AF31" s="9">
        <v>175.68</v>
      </c>
      <c r="AG31" s="9">
        <v>92.16</v>
      </c>
      <c r="AH31" s="10" t="str">
        <f t="shared" si="2"/>
        <v>0</v>
      </c>
      <c r="AI31" s="13" t="str">
        <f t="shared" si="3"/>
        <v>1</v>
      </c>
      <c r="AJ31" s="10" t="str">
        <f t="shared" si="4"/>
        <v>0</v>
      </c>
      <c r="AK31" s="13" t="str">
        <f t="shared" si="5"/>
        <v>1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4</v>
      </c>
      <c r="AS31" s="25" t="str">
        <f t="shared" si="11"/>
        <v>C-</v>
      </c>
      <c r="AT31" s="27" t="str">
        <f t="shared" si="11"/>
        <v>B-</v>
      </c>
      <c r="AU31" s="25" t="str">
        <f t="shared" si="12"/>
        <v>0 C-</v>
      </c>
      <c r="AV31" s="27" t="str">
        <f t="shared" si="12"/>
        <v>0 B-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1.56</v>
      </c>
      <c r="J32" s="19">
        <v>1.34</v>
      </c>
      <c r="K32" s="19">
        <v>0.85</v>
      </c>
      <c r="L32" s="19">
        <v>33743906.799999997</v>
      </c>
      <c r="M32" s="19">
        <v>29866481.170000002</v>
      </c>
      <c r="N32" s="23">
        <v>0</v>
      </c>
      <c r="O32" s="18">
        <v>33064934.719999999</v>
      </c>
      <c r="P32" s="19">
        <v>-9386791.8399999999</v>
      </c>
      <c r="Q32" s="45">
        <v>10</v>
      </c>
      <c r="R32" s="10">
        <f>VLOOKUP($H32,'ค่ากลางกลุ่ม '!$C$2:$Y$22,10,0)</f>
        <v>24.65</v>
      </c>
      <c r="S32" s="13">
        <f>VLOOKUP($H32,'ค่ากลางกลุ่ม '!$C$2:$Y$22,16,0)</f>
        <v>5.3367796610169487</v>
      </c>
      <c r="T32" s="10">
        <f>VLOOKUP($H32,'ค่ากลางกลุ่ม '!$C$2:$Y$22,11,0)</f>
        <v>9.2899999999999991</v>
      </c>
      <c r="U32" s="13">
        <f>VLOOKUP($H32,'ค่ากลางกลุ่ม '!$C$2:$Y$22,17,0)</f>
        <v>3.2408474576271189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45.93</v>
      </c>
      <c r="AB32" s="7">
        <v>13.09</v>
      </c>
      <c r="AC32" s="9">
        <v>294.05</v>
      </c>
      <c r="AD32" s="9">
        <v>40.520000000000003</v>
      </c>
      <c r="AE32" s="9">
        <v>63.73</v>
      </c>
      <c r="AF32" s="9">
        <v>201.43</v>
      </c>
      <c r="AG32" s="9">
        <v>91.67</v>
      </c>
      <c r="AH32" s="10" t="str">
        <f t="shared" si="2"/>
        <v>1</v>
      </c>
      <c r="AI32" s="13" t="str">
        <f t="shared" si="3"/>
        <v>1</v>
      </c>
      <c r="AJ32" s="10" t="str">
        <f t="shared" si="4"/>
        <v>1</v>
      </c>
      <c r="AK32" s="13" t="str">
        <f t="shared" si="5"/>
        <v>1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3</v>
      </c>
      <c r="AS32" s="25" t="str">
        <f t="shared" si="11"/>
        <v>C</v>
      </c>
      <c r="AT32" s="27" t="str">
        <f t="shared" si="11"/>
        <v>C</v>
      </c>
      <c r="AU32" s="25" t="str">
        <f t="shared" si="12"/>
        <v>0 C</v>
      </c>
      <c r="AV32" s="27" t="str">
        <f t="shared" si="12"/>
        <v>0 C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2.27</v>
      </c>
      <c r="J33" s="19">
        <v>1.96</v>
      </c>
      <c r="K33" s="19">
        <v>1.26</v>
      </c>
      <c r="L33" s="19">
        <v>16212894.109999999</v>
      </c>
      <c r="M33" s="19">
        <v>9616236.2100000009</v>
      </c>
      <c r="N33" s="23">
        <v>0</v>
      </c>
      <c r="O33" s="18">
        <v>10606941.6</v>
      </c>
      <c r="P33" s="19">
        <v>3344249.11</v>
      </c>
      <c r="Q33" s="45">
        <v>5</v>
      </c>
      <c r="R33" s="10">
        <f>VLOOKUP($H33,'ค่ากลางกลุ่ม '!$C$2:$Y$22,10,0)</f>
        <v>29.39</v>
      </c>
      <c r="S33" s="13">
        <f>VLOOKUP($H33,'ค่ากลางกลุ่ม '!$C$2:$Y$22,16,0)</f>
        <v>6.7215199999999999</v>
      </c>
      <c r="T33" s="10">
        <f>VLOOKUP($H33,'ค่ากลางกลุ่ม '!$C$2:$Y$22,11,0)</f>
        <v>10.82</v>
      </c>
      <c r="U33" s="13">
        <f>VLOOKUP($H33,'ค่ากลางกลุ่ม '!$C$2:$Y$22,17,0)</f>
        <v>4.1368400000000003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44.38</v>
      </c>
      <c r="AB33" s="7">
        <v>17.61</v>
      </c>
      <c r="AC33" s="9">
        <v>196.25</v>
      </c>
      <c r="AD33" s="9">
        <v>28.22</v>
      </c>
      <c r="AE33" s="9">
        <v>66.290000000000006</v>
      </c>
      <c r="AF33" s="9">
        <v>189.24</v>
      </c>
      <c r="AG33" s="9">
        <v>99.22</v>
      </c>
      <c r="AH33" s="10" t="str">
        <f t="shared" si="2"/>
        <v>1</v>
      </c>
      <c r="AI33" s="13" t="str">
        <f t="shared" si="3"/>
        <v>1</v>
      </c>
      <c r="AJ33" s="10" t="str">
        <f t="shared" si="4"/>
        <v>1</v>
      </c>
      <c r="AK33" s="13" t="str">
        <f t="shared" si="5"/>
        <v>1</v>
      </c>
      <c r="AL33" s="97">
        <f t="shared" si="6"/>
        <v>0</v>
      </c>
      <c r="AM33" s="20" t="str">
        <f t="shared" si="7"/>
        <v>1</v>
      </c>
      <c r="AN33" s="20" t="str">
        <f t="shared" si="8"/>
        <v>0</v>
      </c>
      <c r="AO33" s="20" t="str">
        <f t="shared" si="8"/>
        <v>0</v>
      </c>
      <c r="AP33" s="20" t="str">
        <f t="shared" si="8"/>
        <v>0</v>
      </c>
      <c r="AQ33" s="24">
        <f t="shared" si="9"/>
        <v>3</v>
      </c>
      <c r="AR33" s="26">
        <f t="shared" si="10"/>
        <v>3</v>
      </c>
      <c r="AS33" s="25" t="str">
        <f t="shared" si="11"/>
        <v>C</v>
      </c>
      <c r="AT33" s="27" t="str">
        <f t="shared" si="11"/>
        <v>C</v>
      </c>
      <c r="AU33" s="25" t="str">
        <f t="shared" si="12"/>
        <v>0 C</v>
      </c>
      <c r="AV33" s="27" t="str">
        <f t="shared" si="12"/>
        <v>0 C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1.69</v>
      </c>
      <c r="J34" s="19">
        <v>1.52</v>
      </c>
      <c r="K34" s="19">
        <v>1.01</v>
      </c>
      <c r="L34" s="19">
        <v>13005537.58</v>
      </c>
      <c r="M34" s="19">
        <v>5018796.6399999997</v>
      </c>
      <c r="N34" s="23">
        <v>0</v>
      </c>
      <c r="O34" s="18">
        <v>5783627.1900000004</v>
      </c>
      <c r="P34" s="19">
        <v>192548.8</v>
      </c>
      <c r="Q34" s="45">
        <v>5</v>
      </c>
      <c r="R34" s="10">
        <f>VLOOKUP($H34,'ค่ากลางกลุ่ม '!$C$2:$Y$22,10,0)</f>
        <v>29.39</v>
      </c>
      <c r="S34" s="13">
        <f>VLOOKUP($H34,'ค่ากลางกลุ่ม '!$C$2:$Y$22,16,0)</f>
        <v>6.7215199999999999</v>
      </c>
      <c r="T34" s="10">
        <f>VLOOKUP($H34,'ค่ากลางกลุ่ม '!$C$2:$Y$22,11,0)</f>
        <v>10.82</v>
      </c>
      <c r="U34" s="13">
        <f>VLOOKUP($H34,'ค่ากลางกลุ่ม '!$C$2:$Y$22,17,0)</f>
        <v>4.1368400000000003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30.41</v>
      </c>
      <c r="AB34" s="7">
        <v>9.59</v>
      </c>
      <c r="AC34" s="9">
        <v>182.23</v>
      </c>
      <c r="AD34" s="9">
        <v>40.31</v>
      </c>
      <c r="AE34" s="9">
        <v>93.27</v>
      </c>
      <c r="AF34" s="9">
        <v>214.67</v>
      </c>
      <c r="AG34" s="9">
        <v>79.45</v>
      </c>
      <c r="AH34" s="10" t="str">
        <f t="shared" si="2"/>
        <v>1</v>
      </c>
      <c r="AI34" s="13" t="str">
        <f t="shared" si="3"/>
        <v>1</v>
      </c>
      <c r="AJ34" s="10" t="str">
        <f t="shared" si="4"/>
        <v>0</v>
      </c>
      <c r="AK34" s="13" t="str">
        <f t="shared" si="5"/>
        <v>1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2</v>
      </c>
      <c r="AR34" s="26">
        <f t="shared" si="10"/>
        <v>3</v>
      </c>
      <c r="AS34" s="25" t="str">
        <f t="shared" si="11"/>
        <v>C-</v>
      </c>
      <c r="AT34" s="27" t="str">
        <f t="shared" si="11"/>
        <v>C</v>
      </c>
      <c r="AU34" s="25" t="str">
        <f t="shared" si="12"/>
        <v>0 C-</v>
      </c>
      <c r="AV34" s="27" t="str">
        <f t="shared" si="12"/>
        <v>0 C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4.6399999999999997</v>
      </c>
      <c r="J35" s="19">
        <v>4.24</v>
      </c>
      <c r="K35" s="19">
        <v>3.57</v>
      </c>
      <c r="L35" s="19">
        <v>42330189.020000003</v>
      </c>
      <c r="M35" s="19">
        <v>7342920.4800000004</v>
      </c>
      <c r="N35" s="23">
        <v>0</v>
      </c>
      <c r="O35" s="18">
        <v>8316716.3499999996</v>
      </c>
      <c r="P35" s="19">
        <v>29922606.48</v>
      </c>
      <c r="Q35" s="45">
        <v>6</v>
      </c>
      <c r="R35" s="10">
        <f>VLOOKUP($H35,'ค่ากลางกลุ่ม '!$C$2:$Y$22,10,0)</f>
        <v>28.29</v>
      </c>
      <c r="S35" s="13">
        <f>VLOOKUP($H35,'ค่ากลางกลุ่ม '!$C$2:$Y$22,16,0)</f>
        <v>5.8842857142857161</v>
      </c>
      <c r="T35" s="10">
        <f>VLOOKUP($H35,'ค่ากลางกลุ่ม '!$C$2:$Y$22,11,0)</f>
        <v>10.74</v>
      </c>
      <c r="U35" s="13">
        <f>VLOOKUP($H35,'ค่ากลางกลุ่ม '!$C$2:$Y$22,17,0)</f>
        <v>3.7780252100840372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31.3</v>
      </c>
      <c r="AB35" s="7">
        <v>9.3000000000000007</v>
      </c>
      <c r="AC35" s="9">
        <v>52.09</v>
      </c>
      <c r="AD35" s="9">
        <v>39.42</v>
      </c>
      <c r="AE35" s="9">
        <v>46.93</v>
      </c>
      <c r="AF35" s="9">
        <v>158.58000000000001</v>
      </c>
      <c r="AG35" s="9">
        <v>82.48</v>
      </c>
      <c r="AH35" s="10" t="str">
        <f t="shared" si="2"/>
        <v>1</v>
      </c>
      <c r="AI35" s="13" t="str">
        <f t="shared" si="3"/>
        <v>1</v>
      </c>
      <c r="AJ35" s="10" t="str">
        <f t="shared" si="4"/>
        <v>0</v>
      </c>
      <c r="AK35" s="13" t="str">
        <f t="shared" si="5"/>
        <v>1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4</v>
      </c>
      <c r="AR35" s="26">
        <f t="shared" si="10"/>
        <v>5</v>
      </c>
      <c r="AS35" s="25" t="str">
        <f t="shared" si="11"/>
        <v>B-</v>
      </c>
      <c r="AT35" s="27" t="str">
        <f t="shared" si="11"/>
        <v>B</v>
      </c>
      <c r="AU35" s="25" t="str">
        <f t="shared" si="12"/>
        <v>0 B-</v>
      </c>
      <c r="AV35" s="27" t="str">
        <f t="shared" si="12"/>
        <v>0 B</v>
      </c>
      <c r="AW35" s="21" t="str">
        <f t="shared" si="0"/>
        <v>ไม่ผ่าน</v>
      </c>
      <c r="AX35" s="21" t="str">
        <f t="shared" si="1"/>
        <v>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1.62</v>
      </c>
      <c r="J36" s="19">
        <v>1.44</v>
      </c>
      <c r="K36" s="19">
        <v>1.08</v>
      </c>
      <c r="L36" s="19">
        <v>20893792.640000001</v>
      </c>
      <c r="M36" s="19">
        <v>16176700.93</v>
      </c>
      <c r="N36" s="23">
        <v>0</v>
      </c>
      <c r="O36" s="18">
        <v>17994497.18</v>
      </c>
      <c r="P36" s="19">
        <v>2655458.9</v>
      </c>
      <c r="Q36" s="45">
        <v>12</v>
      </c>
      <c r="R36" s="10">
        <f>VLOOKUP($H36,'ค่ากลางกลุ่ม '!$C$2:$Y$22,10,0)</f>
        <v>29.67</v>
      </c>
      <c r="S36" s="13">
        <f>VLOOKUP($H36,'ค่ากลางกลุ่ม '!$C$2:$Y$22,16,0)</f>
        <v>5.8426666666666645</v>
      </c>
      <c r="T36" s="10">
        <f>VLOOKUP($H36,'ค่ากลางกลุ่ม '!$C$2:$Y$22,11,0)</f>
        <v>5.03</v>
      </c>
      <c r="U36" s="13">
        <f>VLOOKUP($H36,'ค่ากลางกลุ่ม '!$C$2:$Y$22,17,0)</f>
        <v>2.9160000000000008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44.65</v>
      </c>
      <c r="AB36" s="7">
        <v>14.23</v>
      </c>
      <c r="AC36" s="9">
        <v>259.33999999999997</v>
      </c>
      <c r="AD36" s="9">
        <v>42.31</v>
      </c>
      <c r="AE36" s="9">
        <v>64.040000000000006</v>
      </c>
      <c r="AF36" s="9">
        <v>180.25</v>
      </c>
      <c r="AG36" s="9">
        <v>59.65</v>
      </c>
      <c r="AH36" s="10" t="str">
        <f t="shared" si="2"/>
        <v>1</v>
      </c>
      <c r="AI36" s="13" t="str">
        <f t="shared" si="3"/>
        <v>1</v>
      </c>
      <c r="AJ36" s="10" t="str">
        <f t="shared" si="4"/>
        <v>1</v>
      </c>
      <c r="AK36" s="13" t="str">
        <f t="shared" si="5"/>
        <v>1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4</v>
      </c>
      <c r="AR36" s="26">
        <f t="shared" si="10"/>
        <v>4</v>
      </c>
      <c r="AS36" s="25" t="str">
        <f t="shared" si="11"/>
        <v>B-</v>
      </c>
      <c r="AT36" s="27" t="str">
        <f t="shared" si="11"/>
        <v>B-</v>
      </c>
      <c r="AU36" s="25" t="str">
        <f t="shared" si="12"/>
        <v>0 B-</v>
      </c>
      <c r="AV36" s="27" t="str">
        <f t="shared" si="12"/>
        <v>0 B-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5.47</v>
      </c>
      <c r="J37" s="19">
        <v>5.28</v>
      </c>
      <c r="K37" s="19">
        <v>4.76</v>
      </c>
      <c r="L37" s="19">
        <v>63140747.520000003</v>
      </c>
      <c r="M37" s="19">
        <v>5155279.9800000004</v>
      </c>
      <c r="N37" s="23">
        <v>0</v>
      </c>
      <c r="O37" s="18">
        <v>6168643.9900000002</v>
      </c>
      <c r="P37" s="19">
        <v>53040064.619999997</v>
      </c>
      <c r="Q37" s="45">
        <v>6</v>
      </c>
      <c r="R37" s="10">
        <f>VLOOKUP($H37,'ค่ากลางกลุ่ม '!$C$2:$Y$22,10,0)</f>
        <v>28.29</v>
      </c>
      <c r="S37" s="13">
        <f>VLOOKUP($H37,'ค่ากลางกลุ่ม '!$C$2:$Y$22,16,0)</f>
        <v>5.8842857142857161</v>
      </c>
      <c r="T37" s="10">
        <f>VLOOKUP($H37,'ค่ากลางกลุ่ม '!$C$2:$Y$22,11,0)</f>
        <v>10.74</v>
      </c>
      <c r="U37" s="13">
        <f>VLOOKUP($H37,'ค่ากลางกลุ่ม '!$C$2:$Y$22,17,0)</f>
        <v>3.7780252100840372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30.89</v>
      </c>
      <c r="AB37" s="7">
        <v>4.78</v>
      </c>
      <c r="AC37" s="9">
        <v>99.58</v>
      </c>
      <c r="AD37" s="9">
        <v>84.7</v>
      </c>
      <c r="AE37" s="9">
        <v>96.35</v>
      </c>
      <c r="AF37" s="9">
        <v>196.9</v>
      </c>
      <c r="AG37" s="9">
        <v>57.94</v>
      </c>
      <c r="AH37" s="10" t="str">
        <f t="shared" si="2"/>
        <v>1</v>
      </c>
      <c r="AI37" s="13" t="str">
        <f t="shared" si="3"/>
        <v>1</v>
      </c>
      <c r="AJ37" s="10" t="str">
        <f t="shared" si="4"/>
        <v>0</v>
      </c>
      <c r="AK37" s="13" t="str">
        <f t="shared" si="5"/>
        <v>1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1</v>
      </c>
      <c r="AQ37" s="24">
        <f t="shared" si="9"/>
        <v>2</v>
      </c>
      <c r="AR37" s="26">
        <f t="shared" si="10"/>
        <v>3</v>
      </c>
      <c r="AS37" s="25" t="str">
        <f t="shared" si="11"/>
        <v>C-</v>
      </c>
      <c r="AT37" s="27" t="str">
        <f t="shared" si="11"/>
        <v>C</v>
      </c>
      <c r="AU37" s="25" t="str">
        <f t="shared" si="12"/>
        <v>0 C-</v>
      </c>
      <c r="AV37" s="27" t="str">
        <f t="shared" si="12"/>
        <v>0 C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2.2599999999999998</v>
      </c>
      <c r="J38" s="19">
        <v>1.97</v>
      </c>
      <c r="K38" s="19">
        <v>1.59</v>
      </c>
      <c r="L38" s="19">
        <v>13122743.92</v>
      </c>
      <c r="M38" s="19">
        <v>5513413.1699999999</v>
      </c>
      <c r="N38" s="23">
        <v>0</v>
      </c>
      <c r="O38" s="18">
        <v>6560658.3099999996</v>
      </c>
      <c r="P38" s="19">
        <v>6144050.6100000003</v>
      </c>
      <c r="Q38" s="45">
        <v>5</v>
      </c>
      <c r="R38" s="10">
        <f>VLOOKUP($H38,'ค่ากลางกลุ่ม '!$C$2:$Y$22,10,0)</f>
        <v>29.39</v>
      </c>
      <c r="S38" s="13">
        <f>VLOOKUP($H38,'ค่ากลางกลุ่ม '!$C$2:$Y$22,16,0)</f>
        <v>6.7215199999999999</v>
      </c>
      <c r="T38" s="10">
        <f>VLOOKUP($H38,'ค่ากลางกลุ่ม '!$C$2:$Y$22,11,0)</f>
        <v>10.82</v>
      </c>
      <c r="U38" s="13">
        <f>VLOOKUP($H38,'ค่ากลางกลุ่ม '!$C$2:$Y$22,17,0)</f>
        <v>4.1368400000000003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40.15</v>
      </c>
      <c r="AB38" s="7">
        <v>7.26</v>
      </c>
      <c r="AC38" s="9">
        <v>148.94</v>
      </c>
      <c r="AD38" s="9">
        <v>23.07</v>
      </c>
      <c r="AE38" s="9">
        <v>101.83</v>
      </c>
      <c r="AF38" s="9">
        <v>539.01</v>
      </c>
      <c r="AG38" s="9">
        <v>81.7</v>
      </c>
      <c r="AH38" s="10" t="str">
        <f t="shared" si="2"/>
        <v>1</v>
      </c>
      <c r="AI38" s="13" t="str">
        <f t="shared" si="3"/>
        <v>1</v>
      </c>
      <c r="AJ38" s="10" t="str">
        <f t="shared" si="4"/>
        <v>0</v>
      </c>
      <c r="AK38" s="13" t="str">
        <f t="shared" si="5"/>
        <v>1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2</v>
      </c>
      <c r="AR38" s="26">
        <f t="shared" si="10"/>
        <v>3</v>
      </c>
      <c r="AS38" s="25" t="str">
        <f t="shared" si="11"/>
        <v>C-</v>
      </c>
      <c r="AT38" s="27" t="str">
        <f t="shared" si="11"/>
        <v>C</v>
      </c>
      <c r="AU38" s="25" t="str">
        <f t="shared" si="12"/>
        <v>0 C-</v>
      </c>
      <c r="AV38" s="27" t="str">
        <f t="shared" si="12"/>
        <v>0 C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1.47</v>
      </c>
      <c r="J39" s="19">
        <v>1.1599999999999999</v>
      </c>
      <c r="K39" s="19">
        <v>0.48</v>
      </c>
      <c r="L39" s="19">
        <v>287789417.81999999</v>
      </c>
      <c r="M39" s="19">
        <v>129262598.37</v>
      </c>
      <c r="N39" s="23">
        <v>2</v>
      </c>
      <c r="O39" s="18">
        <v>138621995.49000001</v>
      </c>
      <c r="P39" s="19">
        <v>-313661745.50999999</v>
      </c>
      <c r="Q39" s="45">
        <v>19</v>
      </c>
      <c r="R39" s="10">
        <f>VLOOKUP($H39,'ค่ากลางกลุ่ม '!$C$2:$Y$22,10,0)</f>
        <v>17.670000000000002</v>
      </c>
      <c r="S39" s="13">
        <f>VLOOKUP($H39,'ค่ากลางกลุ่ม '!$C$2:$Y$22,16,0)</f>
        <v>6.9479999999999995</v>
      </c>
      <c r="T39" s="10">
        <f>VLOOKUP($H39,'ค่ากลางกลุ่ม '!$C$2:$Y$22,11,0)</f>
        <v>3.49</v>
      </c>
      <c r="U39" s="13">
        <f>VLOOKUP($H39,'ค่ากลางกลุ่ม '!$C$2:$Y$22,17,0)</f>
        <v>3.4293333333333327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31.31</v>
      </c>
      <c r="AB39" s="7">
        <v>5.97</v>
      </c>
      <c r="AC39" s="9">
        <v>153.38</v>
      </c>
      <c r="AD39" s="9">
        <v>51.95</v>
      </c>
      <c r="AE39" s="9">
        <v>87.15</v>
      </c>
      <c r="AF39" s="9">
        <v>115.19</v>
      </c>
      <c r="AG39" s="9">
        <v>83.45</v>
      </c>
      <c r="AH39" s="10" t="str">
        <f t="shared" si="2"/>
        <v>1</v>
      </c>
      <c r="AI39" s="13" t="str">
        <f t="shared" si="3"/>
        <v>1</v>
      </c>
      <c r="AJ39" s="10" t="str">
        <f t="shared" si="4"/>
        <v>1</v>
      </c>
      <c r="AK39" s="13" t="str">
        <f t="shared" si="5"/>
        <v>1</v>
      </c>
      <c r="AL39" s="97">
        <f t="shared" si="6"/>
        <v>1</v>
      </c>
      <c r="AM39" s="20" t="str">
        <f t="shared" si="7"/>
        <v>1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4</v>
      </c>
      <c r="AR39" s="26">
        <f t="shared" si="10"/>
        <v>4</v>
      </c>
      <c r="AS39" s="25" t="str">
        <f t="shared" si="11"/>
        <v>B-</v>
      </c>
      <c r="AT39" s="27" t="str">
        <f t="shared" si="11"/>
        <v>B-</v>
      </c>
      <c r="AU39" s="25" t="str">
        <f t="shared" si="12"/>
        <v>2 B-</v>
      </c>
      <c r="AV39" s="27" t="str">
        <f t="shared" si="12"/>
        <v>2 B-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2.74</v>
      </c>
      <c r="J40" s="19">
        <v>2.41</v>
      </c>
      <c r="K40" s="19">
        <v>1.94</v>
      </c>
      <c r="L40" s="19">
        <v>26105280.829999998</v>
      </c>
      <c r="M40" s="19">
        <v>13116137.029999999</v>
      </c>
      <c r="N40" s="23">
        <v>0</v>
      </c>
      <c r="O40" s="18">
        <v>14508064.869999999</v>
      </c>
      <c r="P40" s="19">
        <v>13484703.720000001</v>
      </c>
      <c r="Q40" s="45">
        <v>6</v>
      </c>
      <c r="R40" s="10">
        <f>VLOOKUP($H40,'ค่ากลางกลุ่ม '!$C$2:$Y$22,10,0)</f>
        <v>28.29</v>
      </c>
      <c r="S40" s="13">
        <f>VLOOKUP($H40,'ค่ากลางกลุ่ม '!$C$2:$Y$22,16,0)</f>
        <v>5.8842857142857161</v>
      </c>
      <c r="T40" s="10">
        <f>VLOOKUP($H40,'ค่ากลางกลุ่ม '!$C$2:$Y$22,11,0)</f>
        <v>10.74</v>
      </c>
      <c r="U40" s="13">
        <f>VLOOKUP($H40,'ค่ากลางกลุ่ม '!$C$2:$Y$22,17,0)</f>
        <v>3.7780252100840372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53.01</v>
      </c>
      <c r="AB40" s="7">
        <v>18.739999999999998</v>
      </c>
      <c r="AC40" s="9">
        <v>216.94</v>
      </c>
      <c r="AD40" s="9">
        <v>56.97</v>
      </c>
      <c r="AE40" s="9">
        <v>91.05</v>
      </c>
      <c r="AF40" s="9">
        <v>161.32</v>
      </c>
      <c r="AG40" s="9">
        <v>110.48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1"/>
        <v>C</v>
      </c>
      <c r="AU40" s="25" t="str">
        <f t="shared" si="12"/>
        <v>0 C</v>
      </c>
      <c r="AV40" s="27" t="str">
        <f t="shared" si="12"/>
        <v>0 C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1.92</v>
      </c>
      <c r="J41" s="19">
        <v>1.81</v>
      </c>
      <c r="K41" s="19">
        <v>1.59</v>
      </c>
      <c r="L41" s="19">
        <v>20204119.82</v>
      </c>
      <c r="M41" s="19">
        <v>6525662.9500000002</v>
      </c>
      <c r="N41" s="23">
        <v>0</v>
      </c>
      <c r="O41" s="18">
        <v>7215555.46</v>
      </c>
      <c r="P41" s="19">
        <v>12887261.800000001</v>
      </c>
      <c r="Q41" s="45">
        <v>5</v>
      </c>
      <c r="R41" s="10">
        <f>VLOOKUP($H41,'ค่ากลางกลุ่ม '!$C$2:$Y$22,10,0)</f>
        <v>29.39</v>
      </c>
      <c r="S41" s="13">
        <f>VLOOKUP($H41,'ค่ากลางกลุ่ม '!$C$2:$Y$22,16,0)</f>
        <v>6.7215199999999999</v>
      </c>
      <c r="T41" s="10">
        <f>VLOOKUP($H41,'ค่ากลางกลุ่ม '!$C$2:$Y$22,11,0)</f>
        <v>10.82</v>
      </c>
      <c r="U41" s="13">
        <f>VLOOKUP($H41,'ค่ากลางกลุ่ม '!$C$2:$Y$22,17,0)</f>
        <v>4.1368400000000003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40.869999999999997</v>
      </c>
      <c r="AB41" s="7">
        <v>10.92</v>
      </c>
      <c r="AC41" s="9">
        <v>430.97</v>
      </c>
      <c r="AD41" s="9">
        <v>46.9</v>
      </c>
      <c r="AE41" s="9">
        <v>46.85</v>
      </c>
      <c r="AF41" s="9">
        <v>146.36000000000001</v>
      </c>
      <c r="AG41" s="9">
        <v>63.03</v>
      </c>
      <c r="AH41" s="10" t="str">
        <f t="shared" si="2"/>
        <v>1</v>
      </c>
      <c r="AI41" s="13" t="str">
        <f t="shared" si="3"/>
        <v>1</v>
      </c>
      <c r="AJ41" s="10" t="str">
        <f t="shared" si="4"/>
        <v>1</v>
      </c>
      <c r="AK41" s="13" t="str">
        <f t="shared" si="5"/>
        <v>1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0</v>
      </c>
      <c r="AQ41" s="24">
        <f t="shared" si="9"/>
        <v>4</v>
      </c>
      <c r="AR41" s="26">
        <f t="shared" si="10"/>
        <v>4</v>
      </c>
      <c r="AS41" s="25" t="str">
        <f t="shared" si="11"/>
        <v>B-</v>
      </c>
      <c r="AT41" s="27" t="str">
        <f t="shared" si="11"/>
        <v>B-</v>
      </c>
      <c r="AU41" s="25" t="str">
        <f t="shared" si="12"/>
        <v>0 B-</v>
      </c>
      <c r="AV41" s="27" t="str">
        <f t="shared" si="12"/>
        <v>0 B-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1.33</v>
      </c>
      <c r="J42" s="19">
        <v>1.02</v>
      </c>
      <c r="K42" s="19">
        <v>0.5</v>
      </c>
      <c r="L42" s="19">
        <v>23993180.140000001</v>
      </c>
      <c r="M42" s="19">
        <v>14201376.25</v>
      </c>
      <c r="N42" s="23">
        <v>2</v>
      </c>
      <c r="O42" s="18">
        <v>15574684.65</v>
      </c>
      <c r="P42" s="19">
        <v>-35603107.520000003</v>
      </c>
      <c r="Q42" s="45">
        <v>6</v>
      </c>
      <c r="R42" s="10">
        <f>VLOOKUP($H42,'ค่ากลางกลุ่ม '!$C$2:$Y$22,10,0)</f>
        <v>28.29</v>
      </c>
      <c r="S42" s="13">
        <f>VLOOKUP($H42,'ค่ากลางกลุ่ม '!$C$2:$Y$22,16,0)</f>
        <v>5.8842857142857161</v>
      </c>
      <c r="T42" s="10">
        <f>VLOOKUP($H42,'ค่ากลางกลุ่ม '!$C$2:$Y$22,11,0)</f>
        <v>10.74</v>
      </c>
      <c r="U42" s="13">
        <f>VLOOKUP($H42,'ค่ากลางกลุ่ม '!$C$2:$Y$22,17,0)</f>
        <v>3.7780252100840372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33.65</v>
      </c>
      <c r="AB42" s="7">
        <v>9.81</v>
      </c>
      <c r="AC42" s="9">
        <v>390.82</v>
      </c>
      <c r="AD42" s="9">
        <v>48.36</v>
      </c>
      <c r="AE42" s="9">
        <v>123.49</v>
      </c>
      <c r="AF42" s="9">
        <v>64.680000000000007</v>
      </c>
      <c r="AG42" s="9">
        <v>130.22</v>
      </c>
      <c r="AH42" s="10" t="str">
        <f t="shared" si="2"/>
        <v>1</v>
      </c>
      <c r="AI42" s="13" t="str">
        <f t="shared" si="3"/>
        <v>1</v>
      </c>
      <c r="AJ42" s="10" t="str">
        <f t="shared" si="4"/>
        <v>0</v>
      </c>
      <c r="AK42" s="13" t="str">
        <f t="shared" si="5"/>
        <v>1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1</v>
      </c>
      <c r="AP42" s="20" t="str">
        <f t="shared" si="8"/>
        <v>0</v>
      </c>
      <c r="AQ42" s="24">
        <f t="shared" si="9"/>
        <v>3</v>
      </c>
      <c r="AR42" s="26">
        <f t="shared" si="10"/>
        <v>4</v>
      </c>
      <c r="AS42" s="25" t="str">
        <f t="shared" si="11"/>
        <v>C</v>
      </c>
      <c r="AT42" s="27" t="str">
        <f t="shared" si="11"/>
        <v>B-</v>
      </c>
      <c r="AU42" s="25" t="str">
        <f t="shared" si="12"/>
        <v>2 C</v>
      </c>
      <c r="AV42" s="27" t="str">
        <f t="shared" si="12"/>
        <v>2 B-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1.39</v>
      </c>
      <c r="J43" s="19">
        <v>1.19</v>
      </c>
      <c r="K43" s="19">
        <v>0.82</v>
      </c>
      <c r="L43" s="19">
        <v>11676769.300000001</v>
      </c>
      <c r="M43" s="19">
        <v>14939787.119999999</v>
      </c>
      <c r="N43" s="23">
        <v>1</v>
      </c>
      <c r="O43" s="18">
        <v>16009901.51</v>
      </c>
      <c r="P43" s="19">
        <v>-6720060.6200000001</v>
      </c>
      <c r="Q43" s="45">
        <v>9</v>
      </c>
      <c r="R43" s="10">
        <f>VLOOKUP($H43,'ค่ากลางกลุ่ม '!$C$2:$Y$22,10,0)</f>
        <v>29.78</v>
      </c>
      <c r="S43" s="13">
        <f>VLOOKUP($H43,'ค่ากลางกลุ่ม '!$C$2:$Y$22,16,0)</f>
        <v>6.443437499999999</v>
      </c>
      <c r="T43" s="10">
        <f>VLOOKUP($H43,'ค่ากลางกลุ่ม '!$C$2:$Y$22,11,0)</f>
        <v>7.75</v>
      </c>
      <c r="U43" s="13">
        <f>VLOOKUP($H43,'ค่ากลางกลุ่ม '!$C$2:$Y$22,17,0)</f>
        <v>3.5143750000000002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41.47</v>
      </c>
      <c r="AB43" s="7">
        <v>15.15</v>
      </c>
      <c r="AC43" s="9">
        <v>156</v>
      </c>
      <c r="AD43" s="9">
        <v>30.96</v>
      </c>
      <c r="AE43" s="9">
        <v>56.94</v>
      </c>
      <c r="AF43" s="9">
        <v>115.55</v>
      </c>
      <c r="AG43" s="9">
        <v>48.65</v>
      </c>
      <c r="AH43" s="10" t="str">
        <f t="shared" si="2"/>
        <v>1</v>
      </c>
      <c r="AI43" s="13" t="str">
        <f t="shared" si="3"/>
        <v>1</v>
      </c>
      <c r="AJ43" s="10" t="str">
        <f t="shared" si="4"/>
        <v>1</v>
      </c>
      <c r="AK43" s="13" t="str">
        <f t="shared" si="5"/>
        <v>1</v>
      </c>
      <c r="AL43" s="97">
        <f t="shared" si="6"/>
        <v>0</v>
      </c>
      <c r="AM43" s="20" t="str">
        <f t="shared" si="7"/>
        <v>1</v>
      </c>
      <c r="AN43" s="20" t="str">
        <f t="shared" si="8"/>
        <v>1</v>
      </c>
      <c r="AO43" s="20" t="str">
        <f t="shared" si="8"/>
        <v>0</v>
      </c>
      <c r="AP43" s="20" t="str">
        <f t="shared" si="8"/>
        <v>1</v>
      </c>
      <c r="AQ43" s="24">
        <f t="shared" si="9"/>
        <v>5</v>
      </c>
      <c r="AR43" s="26">
        <f t="shared" si="10"/>
        <v>5</v>
      </c>
      <c r="AS43" s="25" t="str">
        <f t="shared" si="11"/>
        <v>B</v>
      </c>
      <c r="AT43" s="27" t="str">
        <f t="shared" si="11"/>
        <v>B</v>
      </c>
      <c r="AU43" s="25" t="str">
        <f t="shared" si="12"/>
        <v>1 B</v>
      </c>
      <c r="AV43" s="27" t="str">
        <f t="shared" si="12"/>
        <v>1 B</v>
      </c>
      <c r="AW43" s="21" t="str">
        <f t="shared" si="13"/>
        <v>ผ่าน</v>
      </c>
      <c r="AX43" s="21" t="str">
        <f t="shared" si="14"/>
        <v>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2.04</v>
      </c>
      <c r="J44" s="19">
        <v>1.81</v>
      </c>
      <c r="K44" s="19">
        <v>1.4</v>
      </c>
      <c r="L44" s="19">
        <v>18406476.829999998</v>
      </c>
      <c r="M44" s="19">
        <v>11830045.550000001</v>
      </c>
      <c r="N44" s="23">
        <v>0</v>
      </c>
      <c r="O44" s="18">
        <v>12992170.880000001</v>
      </c>
      <c r="P44" s="19">
        <v>6799313.1100000003</v>
      </c>
      <c r="Q44" s="45">
        <v>6</v>
      </c>
      <c r="R44" s="10">
        <f>VLOOKUP($H44,'ค่ากลางกลุ่ม '!$C$2:$Y$22,10,0)</f>
        <v>28.29</v>
      </c>
      <c r="S44" s="13">
        <f>VLOOKUP($H44,'ค่ากลางกลุ่ม '!$C$2:$Y$22,16,0)</f>
        <v>5.8842857142857161</v>
      </c>
      <c r="T44" s="10">
        <f>VLOOKUP($H44,'ค่ากลางกลุ่ม '!$C$2:$Y$22,11,0)</f>
        <v>10.74</v>
      </c>
      <c r="U44" s="13">
        <f>VLOOKUP($H44,'ค่ากลางกลุ่ม '!$C$2:$Y$22,17,0)</f>
        <v>3.7780252100840372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48.32</v>
      </c>
      <c r="AB44" s="7">
        <v>16.329999999999998</v>
      </c>
      <c r="AC44" s="9">
        <v>152.97999999999999</v>
      </c>
      <c r="AD44" s="9">
        <v>22.17</v>
      </c>
      <c r="AE44" s="9">
        <v>90.29</v>
      </c>
      <c r="AF44" s="9">
        <v>97.47</v>
      </c>
      <c r="AG44" s="9">
        <v>74.05</v>
      </c>
      <c r="AH44" s="10" t="str">
        <f t="shared" si="2"/>
        <v>1</v>
      </c>
      <c r="AI44" s="13" t="str">
        <f t="shared" si="3"/>
        <v>1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0</v>
      </c>
      <c r="AP44" s="20" t="str">
        <f t="shared" si="8"/>
        <v>0</v>
      </c>
      <c r="AQ44" s="24">
        <f t="shared" si="9"/>
        <v>3</v>
      </c>
      <c r="AR44" s="26">
        <f t="shared" si="10"/>
        <v>3</v>
      </c>
      <c r="AS44" s="25" t="str">
        <f t="shared" si="11"/>
        <v>C</v>
      </c>
      <c r="AT44" s="27" t="str">
        <f t="shared" si="11"/>
        <v>C</v>
      </c>
      <c r="AU44" s="25" t="str">
        <f t="shared" si="12"/>
        <v>0 C</v>
      </c>
      <c r="AV44" s="27" t="str">
        <f t="shared" si="12"/>
        <v>0 C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2.09</v>
      </c>
      <c r="J45" s="19">
        <v>1.98</v>
      </c>
      <c r="K45" s="19">
        <v>1.7</v>
      </c>
      <c r="L45" s="19">
        <v>12292048.050000001</v>
      </c>
      <c r="M45" s="19">
        <v>7411176.3799999999</v>
      </c>
      <c r="N45" s="23">
        <v>0</v>
      </c>
      <c r="O45" s="18">
        <v>6001188.1299999999</v>
      </c>
      <c r="P45" s="19">
        <v>7858479.04</v>
      </c>
      <c r="Q45" s="45">
        <v>2</v>
      </c>
      <c r="R45" s="10">
        <f>VLOOKUP($H45,'ค่ากลางกลุ่ม '!$C$2:$Y$22,10,0)</f>
        <v>32.67</v>
      </c>
      <c r="S45" s="13">
        <f>VLOOKUP($H45,'ค่ากลางกลุ่ม '!$C$2:$Y$22,16,0)</f>
        <v>6.4492307692307707</v>
      </c>
      <c r="T45" s="10">
        <f>VLOOKUP($H45,'ค่ากลางกลุ่ม '!$C$2:$Y$22,11,0)</f>
        <v>8.86</v>
      </c>
      <c r="U45" s="13">
        <f>VLOOKUP($H45,'ค่ากลางกลุ่ม '!$C$2:$Y$22,17,0)</f>
        <v>2.5605128205128205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48.15</v>
      </c>
      <c r="AB45" s="7">
        <v>18.27</v>
      </c>
      <c r="AC45" s="9">
        <v>441.27</v>
      </c>
      <c r="AD45" s="9">
        <v>79.430000000000007</v>
      </c>
      <c r="AE45" s="9">
        <v>215.97</v>
      </c>
      <c r="AF45" s="9">
        <v>105</v>
      </c>
      <c r="AG45" s="9">
        <v>107.94</v>
      </c>
      <c r="AH45" s="10" t="str">
        <f t="shared" si="2"/>
        <v>1</v>
      </c>
      <c r="AI45" s="13" t="str">
        <f t="shared" si="3"/>
        <v>1</v>
      </c>
      <c r="AJ45" s="10" t="str">
        <f t="shared" si="4"/>
        <v>1</v>
      </c>
      <c r="AK45" s="13" t="str">
        <f t="shared" si="5"/>
        <v>1</v>
      </c>
      <c r="AL45" s="97">
        <f t="shared" si="6"/>
        <v>0</v>
      </c>
      <c r="AM45" s="20" t="str">
        <f t="shared" si="7"/>
        <v>0</v>
      </c>
      <c r="AN45" s="20" t="str">
        <f t="shared" si="8"/>
        <v>0</v>
      </c>
      <c r="AO45" s="20" t="str">
        <f t="shared" si="8"/>
        <v>0</v>
      </c>
      <c r="AP45" s="20" t="str">
        <f t="shared" si="8"/>
        <v>0</v>
      </c>
      <c r="AQ45" s="24">
        <f t="shared" si="9"/>
        <v>2</v>
      </c>
      <c r="AR45" s="26">
        <f t="shared" si="10"/>
        <v>2</v>
      </c>
      <c r="AS45" s="25" t="str">
        <f t="shared" si="11"/>
        <v>C-</v>
      </c>
      <c r="AT45" s="27" t="str">
        <f t="shared" si="11"/>
        <v>C-</v>
      </c>
      <c r="AU45" s="25" t="str">
        <f t="shared" si="12"/>
        <v>0 C-</v>
      </c>
      <c r="AV45" s="27" t="str">
        <f t="shared" si="12"/>
        <v>0 C-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2.4900000000000002</v>
      </c>
      <c r="J46" s="19">
        <v>2.11</v>
      </c>
      <c r="K46" s="19">
        <v>1.27</v>
      </c>
      <c r="L46" s="19">
        <v>74417495.430000007</v>
      </c>
      <c r="M46" s="19">
        <v>24825939.850000001</v>
      </c>
      <c r="N46" s="23">
        <v>0</v>
      </c>
      <c r="O46" s="18">
        <v>30235701.829999998</v>
      </c>
      <c r="P46" s="19">
        <v>12312135.98</v>
      </c>
      <c r="Q46" s="45">
        <v>15</v>
      </c>
      <c r="R46" s="10">
        <f>VLOOKUP($H46,'ค่ากลางกลุ่ม '!$C$2:$Y$22,10,0)</f>
        <v>25.36</v>
      </c>
      <c r="S46" s="13">
        <f>VLOOKUP($H46,'ค่ากลางกลุ่ม '!$C$2:$Y$22,16,0)</f>
        <v>8.0255172413793101</v>
      </c>
      <c r="T46" s="10">
        <f>VLOOKUP($H46,'ค่ากลางกลุ่ม '!$C$2:$Y$22,11,0)</f>
        <v>5.5</v>
      </c>
      <c r="U46" s="13">
        <f>VLOOKUP($H46,'ค่ากลางกลุ่ม '!$C$2:$Y$22,17,0)</f>
        <v>2.7344827586206892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33.96</v>
      </c>
      <c r="AB46" s="7">
        <v>6.5</v>
      </c>
      <c r="AC46" s="9">
        <v>47.66</v>
      </c>
      <c r="AD46" s="9">
        <v>33.15</v>
      </c>
      <c r="AE46" s="9">
        <v>52.82</v>
      </c>
      <c r="AF46" s="9">
        <v>211.07</v>
      </c>
      <c r="AG46" s="9">
        <v>54.36</v>
      </c>
      <c r="AH46" s="10" t="str">
        <f t="shared" si="2"/>
        <v>1</v>
      </c>
      <c r="AI46" s="13" t="str">
        <f t="shared" si="3"/>
        <v>1</v>
      </c>
      <c r="AJ46" s="10" t="str">
        <f t="shared" si="4"/>
        <v>1</v>
      </c>
      <c r="AK46" s="13" t="str">
        <f t="shared" si="5"/>
        <v>1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6</v>
      </c>
      <c r="AR46" s="26">
        <f t="shared" si="10"/>
        <v>6</v>
      </c>
      <c r="AS46" s="25" t="str">
        <f t="shared" si="11"/>
        <v>A-</v>
      </c>
      <c r="AT46" s="27" t="str">
        <f t="shared" si="11"/>
        <v>A-</v>
      </c>
      <c r="AU46" s="25" t="str">
        <f t="shared" si="12"/>
        <v>0 A-</v>
      </c>
      <c r="AV46" s="27" t="str">
        <f t="shared" si="12"/>
        <v>0 A-</v>
      </c>
      <c r="AW46" s="21" t="str">
        <f t="shared" si="13"/>
        <v>ผ่าน</v>
      </c>
      <c r="AX46" s="21" t="str">
        <f t="shared" si="14"/>
        <v>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2.9</v>
      </c>
      <c r="J47" s="19">
        <v>2.59</v>
      </c>
      <c r="K47" s="19">
        <v>2.17</v>
      </c>
      <c r="L47" s="19">
        <v>24797126.620000001</v>
      </c>
      <c r="M47" s="19">
        <v>8675601.0199999996</v>
      </c>
      <c r="N47" s="23">
        <v>0</v>
      </c>
      <c r="O47" s="18">
        <v>10387533.98</v>
      </c>
      <c r="P47" s="19">
        <v>15131030.49</v>
      </c>
      <c r="Q47" s="45">
        <v>6</v>
      </c>
      <c r="R47" s="10">
        <f>VLOOKUP($H47,'ค่ากลางกลุ่ม '!$C$2:$Y$22,10,0)</f>
        <v>28.29</v>
      </c>
      <c r="S47" s="13">
        <f>VLOOKUP($H47,'ค่ากลางกลุ่ม '!$C$2:$Y$22,16,0)</f>
        <v>5.8842857142857161</v>
      </c>
      <c r="T47" s="10">
        <f>VLOOKUP($H47,'ค่ากลางกลุ่ม '!$C$2:$Y$22,11,0)</f>
        <v>10.74</v>
      </c>
      <c r="U47" s="13">
        <f>VLOOKUP($H47,'ค่ากลางกลุ่ม '!$C$2:$Y$22,17,0)</f>
        <v>3.7780252100840372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46.74</v>
      </c>
      <c r="AB47" s="7">
        <v>12.7</v>
      </c>
      <c r="AC47" s="9">
        <v>100.32</v>
      </c>
      <c r="AD47" s="9">
        <v>42.98</v>
      </c>
      <c r="AE47" s="9">
        <v>60.74</v>
      </c>
      <c r="AF47" s="9">
        <v>-474.56</v>
      </c>
      <c r="AG47" s="9">
        <v>87.52</v>
      </c>
      <c r="AH47" s="10" t="str">
        <f t="shared" si="2"/>
        <v>1</v>
      </c>
      <c r="AI47" s="13" t="str">
        <f t="shared" si="3"/>
        <v>1</v>
      </c>
      <c r="AJ47" s="10" t="str">
        <f t="shared" si="4"/>
        <v>1</v>
      </c>
      <c r="AK47" s="13" t="str">
        <f t="shared" si="5"/>
        <v>1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1</v>
      </c>
      <c r="AP47" s="20" t="str">
        <f t="shared" si="8"/>
        <v>0</v>
      </c>
      <c r="AQ47" s="24">
        <f t="shared" si="9"/>
        <v>4</v>
      </c>
      <c r="AR47" s="26">
        <f t="shared" si="10"/>
        <v>4</v>
      </c>
      <c r="AS47" s="25" t="str">
        <f t="shared" si="11"/>
        <v>B-</v>
      </c>
      <c r="AT47" s="27" t="str">
        <f t="shared" si="11"/>
        <v>B-</v>
      </c>
      <c r="AU47" s="25" t="str">
        <f t="shared" si="12"/>
        <v>0 B-</v>
      </c>
      <c r="AV47" s="27" t="str">
        <f t="shared" si="12"/>
        <v>0 B-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1.54</v>
      </c>
      <c r="J48" s="19">
        <v>1.3</v>
      </c>
      <c r="K48" s="19">
        <v>0.92</v>
      </c>
      <c r="L48" s="19">
        <v>16357943.59</v>
      </c>
      <c r="M48" s="19">
        <v>13131677.77</v>
      </c>
      <c r="N48" s="23">
        <v>0</v>
      </c>
      <c r="O48" s="18">
        <v>15081100.640000001</v>
      </c>
      <c r="P48" s="19">
        <v>-2900413.56</v>
      </c>
      <c r="Q48" s="45">
        <v>10</v>
      </c>
      <c r="R48" s="10">
        <f>VLOOKUP($H48,'ค่ากลางกลุ่ม '!$C$2:$Y$22,10,0)</f>
        <v>24.65</v>
      </c>
      <c r="S48" s="13">
        <f>VLOOKUP($H48,'ค่ากลางกลุ่ม '!$C$2:$Y$22,16,0)</f>
        <v>5.3367796610169487</v>
      </c>
      <c r="T48" s="10">
        <f>VLOOKUP($H48,'ค่ากลางกลุ่ม '!$C$2:$Y$22,11,0)</f>
        <v>9.2899999999999991</v>
      </c>
      <c r="U48" s="13">
        <f>VLOOKUP($H48,'ค่ากลางกลุ่ม '!$C$2:$Y$22,17,0)</f>
        <v>3.2408474576271189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34.729999999999997</v>
      </c>
      <c r="AB48" s="7">
        <v>11.64</v>
      </c>
      <c r="AC48" s="9">
        <v>316.94</v>
      </c>
      <c r="AD48" s="9">
        <v>31</v>
      </c>
      <c r="AE48" s="9">
        <v>77.760000000000005</v>
      </c>
      <c r="AF48" s="9">
        <v>65.19</v>
      </c>
      <c r="AG48" s="9">
        <v>76.31</v>
      </c>
      <c r="AH48" s="10" t="str">
        <f t="shared" si="2"/>
        <v>1</v>
      </c>
      <c r="AI48" s="13" t="str">
        <f t="shared" si="3"/>
        <v>1</v>
      </c>
      <c r="AJ48" s="10" t="str">
        <f t="shared" si="4"/>
        <v>1</v>
      </c>
      <c r="AK48" s="13" t="str">
        <f t="shared" si="5"/>
        <v>1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4</v>
      </c>
      <c r="AR48" s="26">
        <f t="shared" si="10"/>
        <v>4</v>
      </c>
      <c r="AS48" s="25" t="str">
        <f t="shared" si="11"/>
        <v>B-</v>
      </c>
      <c r="AT48" s="27" t="str">
        <f t="shared" si="11"/>
        <v>B-</v>
      </c>
      <c r="AU48" s="25" t="str">
        <f t="shared" si="12"/>
        <v>0 B-</v>
      </c>
      <c r="AV48" s="27" t="str">
        <f t="shared" si="12"/>
        <v>0 B-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1.07</v>
      </c>
      <c r="J49" s="19">
        <v>0.8</v>
      </c>
      <c r="K49" s="19">
        <v>0.46</v>
      </c>
      <c r="L49" s="19">
        <v>2927907.98</v>
      </c>
      <c r="M49" s="19">
        <v>20378390.350000001</v>
      </c>
      <c r="N49" s="23">
        <v>3</v>
      </c>
      <c r="O49" s="18">
        <v>20749120.899999999</v>
      </c>
      <c r="P49" s="19">
        <v>-22736762.739999998</v>
      </c>
      <c r="Q49" s="45">
        <v>10</v>
      </c>
      <c r="R49" s="10">
        <f>VLOOKUP($H49,'ค่ากลางกลุ่ม '!$C$2:$Y$22,10,0)</f>
        <v>24.65</v>
      </c>
      <c r="S49" s="13">
        <f>VLOOKUP($H49,'ค่ากลางกลุ่ม '!$C$2:$Y$22,16,0)</f>
        <v>5.3367796610169487</v>
      </c>
      <c r="T49" s="10">
        <f>VLOOKUP($H49,'ค่ากลางกลุ่ม '!$C$2:$Y$22,11,0)</f>
        <v>9.2899999999999991</v>
      </c>
      <c r="U49" s="13">
        <f>VLOOKUP($H49,'ค่ากลางกลุ่ม '!$C$2:$Y$22,17,0)</f>
        <v>3.2408474576271189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44.45</v>
      </c>
      <c r="AB49" s="7">
        <v>20.55</v>
      </c>
      <c r="AC49" s="9">
        <v>298.64</v>
      </c>
      <c r="AD49" s="9">
        <v>21.07</v>
      </c>
      <c r="AE49" s="9">
        <v>51.6</v>
      </c>
      <c r="AF49" s="9">
        <v>-600.07000000000005</v>
      </c>
      <c r="AG49" s="9">
        <v>94.15</v>
      </c>
      <c r="AH49" s="10" t="str">
        <f t="shared" si="2"/>
        <v>1</v>
      </c>
      <c r="AI49" s="13" t="str">
        <f t="shared" si="3"/>
        <v>1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1</v>
      </c>
      <c r="AP49" s="20" t="str">
        <f t="shared" si="8"/>
        <v>0</v>
      </c>
      <c r="AQ49" s="24">
        <f t="shared" si="9"/>
        <v>5</v>
      </c>
      <c r="AR49" s="26">
        <f t="shared" si="10"/>
        <v>5</v>
      </c>
      <c r="AS49" s="25" t="str">
        <f t="shared" si="11"/>
        <v>B</v>
      </c>
      <c r="AT49" s="27" t="str">
        <f t="shared" si="11"/>
        <v>B</v>
      </c>
      <c r="AU49" s="25" t="str">
        <f t="shared" si="12"/>
        <v>3 B</v>
      </c>
      <c r="AV49" s="27" t="str">
        <f t="shared" si="12"/>
        <v>3 B</v>
      </c>
      <c r="AW49" s="21" t="str">
        <f t="shared" si="13"/>
        <v>ผ่าน</v>
      </c>
      <c r="AX49" s="21" t="str">
        <f t="shared" si="14"/>
        <v>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2.93</v>
      </c>
      <c r="J50" s="19">
        <v>2.66</v>
      </c>
      <c r="K50" s="19">
        <v>2.27</v>
      </c>
      <c r="L50" s="19">
        <v>23285210.09</v>
      </c>
      <c r="M50" s="19">
        <v>9680824.2200000007</v>
      </c>
      <c r="N50" s="23">
        <v>0</v>
      </c>
      <c r="O50" s="18">
        <v>10412558.119999999</v>
      </c>
      <c r="P50" s="19">
        <v>14870727.369999999</v>
      </c>
      <c r="Q50" s="45">
        <v>5</v>
      </c>
      <c r="R50" s="10">
        <f>VLOOKUP($H50,'ค่ากลางกลุ่ม '!$C$2:$Y$22,10,0)</f>
        <v>29.39</v>
      </c>
      <c r="S50" s="13">
        <f>VLOOKUP($H50,'ค่ากลางกลุ่ม '!$C$2:$Y$22,16,0)</f>
        <v>6.7215199999999999</v>
      </c>
      <c r="T50" s="10">
        <f>VLOOKUP($H50,'ค่ากลางกลุ่ม '!$C$2:$Y$22,11,0)</f>
        <v>10.82</v>
      </c>
      <c r="U50" s="13">
        <f>VLOOKUP($H50,'ค่ากลางกลุ่ม '!$C$2:$Y$22,17,0)</f>
        <v>4.1368400000000003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47.64</v>
      </c>
      <c r="AB50" s="7">
        <v>19.52</v>
      </c>
      <c r="AC50" s="9">
        <v>161.33000000000001</v>
      </c>
      <c r="AD50" s="9">
        <v>25.33</v>
      </c>
      <c r="AE50" s="9">
        <v>71.66</v>
      </c>
      <c r="AF50" s="9">
        <v>1650.7</v>
      </c>
      <c r="AG50" s="9">
        <v>75.34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3</v>
      </c>
      <c r="AR50" s="26">
        <f t="shared" si="10"/>
        <v>3</v>
      </c>
      <c r="AS50" s="25" t="str">
        <f t="shared" si="11"/>
        <v>C</v>
      </c>
      <c r="AT50" s="27" t="str">
        <f t="shared" si="11"/>
        <v>C</v>
      </c>
      <c r="AU50" s="25" t="str">
        <f t="shared" si="12"/>
        <v>0 C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2.0699999999999998</v>
      </c>
      <c r="J51" s="19">
        <v>1.94</v>
      </c>
      <c r="K51" s="19">
        <v>1.18</v>
      </c>
      <c r="L51" s="19">
        <v>19276331.43</v>
      </c>
      <c r="M51" s="19">
        <v>14520370.76</v>
      </c>
      <c r="N51" s="23">
        <v>0</v>
      </c>
      <c r="O51" s="18">
        <v>15441445.57</v>
      </c>
      <c r="P51" s="19">
        <v>2784829.55</v>
      </c>
      <c r="Q51" s="45">
        <v>5</v>
      </c>
      <c r="R51" s="10">
        <f>VLOOKUP($H51,'ค่ากลางกลุ่ม '!$C$2:$Y$22,10,0)</f>
        <v>29.39</v>
      </c>
      <c r="S51" s="13">
        <f>VLOOKUP($H51,'ค่ากลางกลุ่ม '!$C$2:$Y$22,16,0)</f>
        <v>6.7215199999999999</v>
      </c>
      <c r="T51" s="10">
        <f>VLOOKUP($H51,'ค่ากลางกลุ่ม '!$C$2:$Y$22,11,0)</f>
        <v>10.82</v>
      </c>
      <c r="U51" s="13">
        <f>VLOOKUP($H51,'ค่ากลางกลุ่ม '!$C$2:$Y$22,17,0)</f>
        <v>4.1368400000000003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65.22</v>
      </c>
      <c r="AB51" s="7">
        <v>22.18</v>
      </c>
      <c r="AC51" s="9">
        <v>307.81</v>
      </c>
      <c r="AD51" s="9">
        <v>47.25</v>
      </c>
      <c r="AE51" s="9">
        <v>165.38</v>
      </c>
      <c r="AF51" s="9">
        <v>105.73</v>
      </c>
      <c r="AG51" s="9">
        <v>85.92</v>
      </c>
      <c r="AH51" s="10" t="str">
        <f t="shared" si="2"/>
        <v>1</v>
      </c>
      <c r="AI51" s="13" t="str">
        <f t="shared" si="3"/>
        <v>1</v>
      </c>
      <c r="AJ51" s="10" t="str">
        <f t="shared" si="4"/>
        <v>1</v>
      </c>
      <c r="AK51" s="13" t="str">
        <f t="shared" si="5"/>
        <v>1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0</v>
      </c>
      <c r="AQ51" s="24">
        <f t="shared" si="9"/>
        <v>3</v>
      </c>
      <c r="AR51" s="26">
        <f t="shared" si="10"/>
        <v>3</v>
      </c>
      <c r="AS51" s="25" t="str">
        <f t="shared" si="11"/>
        <v>C</v>
      </c>
      <c r="AT51" s="27" t="str">
        <f t="shared" si="11"/>
        <v>C</v>
      </c>
      <c r="AU51" s="25" t="str">
        <f t="shared" si="12"/>
        <v>0 C</v>
      </c>
      <c r="AV51" s="27" t="str">
        <f t="shared" si="12"/>
        <v>0 C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1.47</v>
      </c>
      <c r="J52" s="19">
        <v>1.33</v>
      </c>
      <c r="K52" s="19">
        <v>1.02</v>
      </c>
      <c r="L52" s="19">
        <v>10257335.18</v>
      </c>
      <c r="M52" s="19">
        <v>10871958.220000001</v>
      </c>
      <c r="N52" s="23">
        <v>1</v>
      </c>
      <c r="O52" s="18">
        <v>12218848.970000001</v>
      </c>
      <c r="P52" s="19">
        <v>184188.65</v>
      </c>
      <c r="Q52" s="45">
        <v>5</v>
      </c>
      <c r="R52" s="10">
        <f>VLOOKUP($H52,'ค่ากลางกลุ่ม '!$C$2:$Y$22,10,0)</f>
        <v>29.39</v>
      </c>
      <c r="S52" s="13">
        <f>VLOOKUP($H52,'ค่ากลางกลุ่ม '!$C$2:$Y$22,16,0)</f>
        <v>6.7215199999999999</v>
      </c>
      <c r="T52" s="10">
        <f>VLOOKUP($H52,'ค่ากลางกลุ่ม '!$C$2:$Y$22,11,0)</f>
        <v>10.82</v>
      </c>
      <c r="U52" s="13">
        <f>VLOOKUP($H52,'ค่ากลางกลุ่ม '!$C$2:$Y$22,17,0)</f>
        <v>4.1368400000000003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51.29</v>
      </c>
      <c r="AB52" s="7">
        <v>11.47</v>
      </c>
      <c r="AC52" s="9">
        <v>442.3</v>
      </c>
      <c r="AD52" s="9">
        <v>48.18</v>
      </c>
      <c r="AE52" s="9">
        <v>84.97</v>
      </c>
      <c r="AF52" s="9">
        <v>87.77</v>
      </c>
      <c r="AG52" s="9">
        <v>81.42</v>
      </c>
      <c r="AH52" s="10" t="str">
        <f t="shared" si="2"/>
        <v>1</v>
      </c>
      <c r="AI52" s="13" t="str">
        <f t="shared" si="3"/>
        <v>1</v>
      </c>
      <c r="AJ52" s="10" t="str">
        <f t="shared" si="4"/>
        <v>1</v>
      </c>
      <c r="AK52" s="13" t="str">
        <f t="shared" si="5"/>
        <v>1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1</v>
      </c>
      <c r="AP52" s="20" t="str">
        <f t="shared" si="8"/>
        <v>0</v>
      </c>
      <c r="AQ52" s="24">
        <f t="shared" si="9"/>
        <v>4</v>
      </c>
      <c r="AR52" s="26">
        <f t="shared" si="10"/>
        <v>4</v>
      </c>
      <c r="AS52" s="25" t="str">
        <f t="shared" si="11"/>
        <v>B-</v>
      </c>
      <c r="AT52" s="27" t="str">
        <f t="shared" si="11"/>
        <v>B-</v>
      </c>
      <c r="AU52" s="25" t="str">
        <f t="shared" si="12"/>
        <v>1 B-</v>
      </c>
      <c r="AV52" s="27" t="str">
        <f t="shared" si="12"/>
        <v>1 B-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1.77</v>
      </c>
      <c r="J53" s="19">
        <v>1.56</v>
      </c>
      <c r="K53" s="19">
        <v>1.29</v>
      </c>
      <c r="L53" s="19">
        <v>21290056.579999998</v>
      </c>
      <c r="M53" s="19">
        <v>12668076.73</v>
      </c>
      <c r="N53" s="23">
        <v>0</v>
      </c>
      <c r="O53" s="18">
        <v>13713839.800000001</v>
      </c>
      <c r="P53" s="19">
        <v>7940675.1500000004</v>
      </c>
      <c r="Q53" s="45">
        <v>6</v>
      </c>
      <c r="R53" s="10">
        <f>VLOOKUP($H53,'ค่ากลางกลุ่ม '!$C$2:$Y$22,10,0)</f>
        <v>28.29</v>
      </c>
      <c r="S53" s="13">
        <f>VLOOKUP($H53,'ค่ากลางกลุ่ม '!$C$2:$Y$22,16,0)</f>
        <v>5.8842857142857161</v>
      </c>
      <c r="T53" s="10">
        <f>VLOOKUP($H53,'ค่ากลางกลุ่ม '!$C$2:$Y$22,11,0)</f>
        <v>10.74</v>
      </c>
      <c r="U53" s="13">
        <f>VLOOKUP($H53,'ค่ากลางกลุ่ม '!$C$2:$Y$22,17,0)</f>
        <v>3.7780252100840372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56.88</v>
      </c>
      <c r="AB53" s="7">
        <v>18.95</v>
      </c>
      <c r="AC53" s="9">
        <v>311.72000000000003</v>
      </c>
      <c r="AD53" s="9">
        <v>45.69</v>
      </c>
      <c r="AE53" s="9">
        <v>54.82</v>
      </c>
      <c r="AF53" s="9">
        <v>248</v>
      </c>
      <c r="AG53" s="9">
        <v>87.23</v>
      </c>
      <c r="AH53" s="10" t="str">
        <f t="shared" si="2"/>
        <v>1</v>
      </c>
      <c r="AI53" s="13" t="str">
        <f t="shared" si="3"/>
        <v>1</v>
      </c>
      <c r="AJ53" s="10" t="str">
        <f t="shared" si="4"/>
        <v>1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4</v>
      </c>
      <c r="AS53" s="25" t="str">
        <f t="shared" si="11"/>
        <v>B-</v>
      </c>
      <c r="AT53" s="27" t="str">
        <f t="shared" si="11"/>
        <v>B-</v>
      </c>
      <c r="AU53" s="25" t="str">
        <f t="shared" si="12"/>
        <v>0 B-</v>
      </c>
      <c r="AV53" s="27" t="str">
        <f t="shared" si="12"/>
        <v>0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3.07</v>
      </c>
      <c r="J54" s="19">
        <v>2.79</v>
      </c>
      <c r="K54" s="19">
        <v>2.3199999999999998</v>
      </c>
      <c r="L54" s="19">
        <v>26197989.440000001</v>
      </c>
      <c r="M54" s="19">
        <v>8330469.6100000003</v>
      </c>
      <c r="N54" s="23">
        <v>0</v>
      </c>
      <c r="O54" s="18">
        <v>9472369.5399999991</v>
      </c>
      <c r="P54" s="19">
        <v>16742700.369999999</v>
      </c>
      <c r="Q54" s="45">
        <v>5</v>
      </c>
      <c r="R54" s="10">
        <f>VLOOKUP($H54,'ค่ากลางกลุ่ม '!$C$2:$Y$22,10,0)</f>
        <v>29.39</v>
      </c>
      <c r="S54" s="13">
        <f>VLOOKUP($H54,'ค่ากลางกลุ่ม '!$C$2:$Y$22,16,0)</f>
        <v>6.7215199999999999</v>
      </c>
      <c r="T54" s="10">
        <f>VLOOKUP($H54,'ค่ากลางกลุ่ม '!$C$2:$Y$22,11,0)</f>
        <v>10.82</v>
      </c>
      <c r="U54" s="13">
        <f>VLOOKUP($H54,'ค่ากลางกลุ่ม '!$C$2:$Y$22,17,0)</f>
        <v>4.1368400000000003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48.52</v>
      </c>
      <c r="AB54" s="7">
        <v>11.69</v>
      </c>
      <c r="AC54" s="9">
        <v>71.989999999999995</v>
      </c>
      <c r="AD54" s="9">
        <v>31.41</v>
      </c>
      <c r="AE54" s="9">
        <v>57.68</v>
      </c>
      <c r="AF54" s="9">
        <v>112.86</v>
      </c>
      <c r="AG54" s="9">
        <v>105.31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1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5</v>
      </c>
      <c r="AR54" s="26">
        <f t="shared" si="10"/>
        <v>5</v>
      </c>
      <c r="AS54" s="25" t="str">
        <f t="shared" si="11"/>
        <v>B</v>
      </c>
      <c r="AT54" s="27" t="str">
        <f t="shared" si="11"/>
        <v>B</v>
      </c>
      <c r="AU54" s="25" t="str">
        <f t="shared" si="12"/>
        <v>0 B</v>
      </c>
      <c r="AV54" s="27" t="str">
        <f t="shared" si="12"/>
        <v>0 B</v>
      </c>
      <c r="AW54" s="21" t="str">
        <f t="shared" si="13"/>
        <v>ผ่าน</v>
      </c>
      <c r="AX54" s="21" t="str">
        <f t="shared" si="14"/>
        <v>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1.91</v>
      </c>
      <c r="J55" s="19">
        <v>1.63</v>
      </c>
      <c r="K55" s="19">
        <v>1.1599999999999999</v>
      </c>
      <c r="L55" s="19">
        <v>102752861.48</v>
      </c>
      <c r="M55" s="19">
        <v>45825903.810000002</v>
      </c>
      <c r="N55" s="23">
        <v>0</v>
      </c>
      <c r="O55" s="18">
        <v>54143372.359999999</v>
      </c>
      <c r="P55" s="19">
        <v>18280086.170000002</v>
      </c>
      <c r="Q55" s="45">
        <v>15</v>
      </c>
      <c r="R55" s="10">
        <f>VLOOKUP($H55,'ค่ากลางกลุ่ม '!$C$2:$Y$22,10,0)</f>
        <v>25.36</v>
      </c>
      <c r="S55" s="13">
        <f>VLOOKUP($H55,'ค่ากลางกลุ่ม '!$C$2:$Y$22,16,0)</f>
        <v>8.0255172413793101</v>
      </c>
      <c r="T55" s="10">
        <f>VLOOKUP($H55,'ค่ากลางกลุ่ม '!$C$2:$Y$22,11,0)</f>
        <v>5.5</v>
      </c>
      <c r="U55" s="13">
        <f>VLOOKUP($H55,'ค่ากลางกลุ่ม '!$C$2:$Y$22,17,0)</f>
        <v>2.7344827586206892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42.31</v>
      </c>
      <c r="AB55" s="7">
        <v>7.99</v>
      </c>
      <c r="AC55" s="9">
        <v>220.07</v>
      </c>
      <c r="AD55" s="9">
        <v>39.67</v>
      </c>
      <c r="AE55" s="9">
        <v>62.36</v>
      </c>
      <c r="AF55" s="9">
        <v>-171.65</v>
      </c>
      <c r="AG55" s="9">
        <v>92.87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1</v>
      </c>
      <c r="AN55" s="20" t="str">
        <f t="shared" si="8"/>
        <v>0</v>
      </c>
      <c r="AO55" s="20" t="str">
        <f t="shared" si="8"/>
        <v>1</v>
      </c>
      <c r="AP55" s="20" t="str">
        <f t="shared" si="8"/>
        <v>0</v>
      </c>
      <c r="AQ55" s="24">
        <f t="shared" si="9"/>
        <v>4</v>
      </c>
      <c r="AR55" s="26">
        <f t="shared" si="10"/>
        <v>4</v>
      </c>
      <c r="AS55" s="25" t="str">
        <f t="shared" si="11"/>
        <v>B-</v>
      </c>
      <c r="AT55" s="27" t="str">
        <f t="shared" si="11"/>
        <v>B-</v>
      </c>
      <c r="AU55" s="25" t="str">
        <f t="shared" si="12"/>
        <v>0 B-</v>
      </c>
      <c r="AV55" s="27" t="str">
        <f t="shared" si="12"/>
        <v>0 B-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1.96</v>
      </c>
      <c r="J56" s="19">
        <v>1.77</v>
      </c>
      <c r="K56" s="19">
        <v>1.43</v>
      </c>
      <c r="L56" s="19">
        <v>17936428.73</v>
      </c>
      <c r="M56" s="19">
        <v>13093094.6</v>
      </c>
      <c r="N56" s="23">
        <v>0</v>
      </c>
      <c r="O56" s="18">
        <v>14665758.710000001</v>
      </c>
      <c r="P56" s="19">
        <v>7886056.0800000001</v>
      </c>
      <c r="Q56" s="45">
        <v>5</v>
      </c>
      <c r="R56" s="10">
        <f>VLOOKUP($H56,'ค่ากลางกลุ่ม '!$C$2:$Y$22,10,0)</f>
        <v>29.39</v>
      </c>
      <c r="S56" s="13">
        <f>VLOOKUP($H56,'ค่ากลางกลุ่ม '!$C$2:$Y$22,16,0)</f>
        <v>6.7215199999999999</v>
      </c>
      <c r="T56" s="10">
        <f>VLOOKUP($H56,'ค่ากลางกลุ่ม '!$C$2:$Y$22,11,0)</f>
        <v>10.82</v>
      </c>
      <c r="U56" s="13">
        <f>VLOOKUP($H56,'ค่ากลางกลุ่ม '!$C$2:$Y$22,17,0)</f>
        <v>4.1368400000000003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62.91</v>
      </c>
      <c r="AB56" s="7">
        <v>9.1</v>
      </c>
      <c r="AC56" s="9">
        <v>479.08</v>
      </c>
      <c r="AD56" s="9">
        <v>23.89</v>
      </c>
      <c r="AE56" s="9">
        <v>113.16</v>
      </c>
      <c r="AF56" s="9">
        <v>252.25</v>
      </c>
      <c r="AG56" s="9">
        <v>155.93</v>
      </c>
      <c r="AH56" s="10" t="str">
        <f t="shared" si="2"/>
        <v>1</v>
      </c>
      <c r="AI56" s="13" t="str">
        <f t="shared" si="3"/>
        <v>1</v>
      </c>
      <c r="AJ56" s="10" t="str">
        <f t="shared" si="4"/>
        <v>0</v>
      </c>
      <c r="AK56" s="13" t="str">
        <f t="shared" si="5"/>
        <v>1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2</v>
      </c>
      <c r="AR56" s="26">
        <f t="shared" si="10"/>
        <v>3</v>
      </c>
      <c r="AS56" s="25" t="str">
        <f t="shared" si="11"/>
        <v>C-</v>
      </c>
      <c r="AT56" s="27" t="str">
        <f t="shared" si="11"/>
        <v>C</v>
      </c>
      <c r="AU56" s="25" t="str">
        <f t="shared" si="12"/>
        <v>0 C-</v>
      </c>
      <c r="AV56" s="27" t="str">
        <f t="shared" si="12"/>
        <v>0 C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4.07</v>
      </c>
      <c r="J57" s="19">
        <v>3.75</v>
      </c>
      <c r="K57" s="19">
        <v>2.77</v>
      </c>
      <c r="L57" s="19">
        <v>388630366.19</v>
      </c>
      <c r="M57" s="19">
        <v>10397484.039999999</v>
      </c>
      <c r="N57" s="23">
        <v>0</v>
      </c>
      <c r="O57" s="18">
        <v>24822691.48</v>
      </c>
      <c r="P57" s="19">
        <v>223651113.11000001</v>
      </c>
      <c r="Q57" s="45">
        <v>16</v>
      </c>
      <c r="R57" s="10">
        <f>VLOOKUP($H57,'ค่ากลางกลุ่ม '!$C$2:$Y$22,10,0)</f>
        <v>19.670000000000002</v>
      </c>
      <c r="S57" s="13">
        <f>VLOOKUP($H57,'ค่ากลางกลุ่ม '!$C$2:$Y$22,16,0)</f>
        <v>4.4645833333333336</v>
      </c>
      <c r="T57" s="10">
        <f>VLOOKUP($H57,'ค่ากลางกลุ่ม '!$C$2:$Y$22,11,0)</f>
        <v>4.34</v>
      </c>
      <c r="U57" s="13">
        <f>VLOOKUP($H57,'ค่ากลางกลุ่ม '!$C$2:$Y$22,17,0)</f>
        <v>-0.10291666666666666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15.61</v>
      </c>
      <c r="AB57" s="7">
        <v>0.84</v>
      </c>
      <c r="AC57" s="9">
        <v>123.73</v>
      </c>
      <c r="AD57" s="9">
        <v>49.62</v>
      </c>
      <c r="AE57" s="9">
        <v>41.65</v>
      </c>
      <c r="AF57" s="9">
        <v>112.03</v>
      </c>
      <c r="AG57" s="9">
        <v>56.01</v>
      </c>
      <c r="AH57" s="10" t="str">
        <f t="shared" si="2"/>
        <v>0</v>
      </c>
      <c r="AI57" s="13" t="str">
        <f t="shared" si="3"/>
        <v>1</v>
      </c>
      <c r="AJ57" s="10" t="str">
        <f t="shared" si="4"/>
        <v>0</v>
      </c>
      <c r="AK57" s="13" t="str">
        <f t="shared" si="5"/>
        <v>1</v>
      </c>
      <c r="AL57" s="97">
        <f t="shared" si="6"/>
        <v>0</v>
      </c>
      <c r="AM57" s="20" t="str">
        <f t="shared" si="7"/>
        <v>1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5</v>
      </c>
      <c r="AS57" s="25" t="str">
        <f t="shared" si="11"/>
        <v>C</v>
      </c>
      <c r="AT57" s="27" t="str">
        <f t="shared" si="11"/>
        <v>B</v>
      </c>
      <c r="AU57" s="25" t="str">
        <f t="shared" si="12"/>
        <v>0 C</v>
      </c>
      <c r="AV57" s="27" t="str">
        <f t="shared" si="12"/>
        <v>0 B</v>
      </c>
      <c r="AW57" s="21" t="str">
        <f t="shared" si="13"/>
        <v>ไม่ผ่าน</v>
      </c>
      <c r="AX57" s="21" t="str">
        <f t="shared" si="14"/>
        <v>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1.36</v>
      </c>
      <c r="J58" s="19">
        <v>1.2</v>
      </c>
      <c r="K58" s="19">
        <v>0.76</v>
      </c>
      <c r="L58" s="19">
        <v>25527387.559999999</v>
      </c>
      <c r="M58" s="19">
        <v>13927295.859999999</v>
      </c>
      <c r="N58" s="23">
        <v>2</v>
      </c>
      <c r="O58" s="18">
        <v>15579788.68</v>
      </c>
      <c r="P58" s="19">
        <v>-17450065.469999999</v>
      </c>
      <c r="Q58" s="45">
        <v>10</v>
      </c>
      <c r="R58" s="10">
        <f>VLOOKUP($H58,'ค่ากลางกลุ่ม '!$C$2:$Y$22,10,0)</f>
        <v>24.65</v>
      </c>
      <c r="S58" s="13">
        <f>VLOOKUP($H58,'ค่ากลางกลุ่ม '!$C$2:$Y$22,16,0)</f>
        <v>5.3367796610169487</v>
      </c>
      <c r="T58" s="10">
        <f>VLOOKUP($H58,'ค่ากลางกลุ่ม '!$C$2:$Y$22,11,0)</f>
        <v>9.2899999999999991</v>
      </c>
      <c r="U58" s="13">
        <f>VLOOKUP($H58,'ค่ากลางกลุ่ม '!$C$2:$Y$22,17,0)</f>
        <v>3.2408474576271189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30.58</v>
      </c>
      <c r="AB58" s="7">
        <v>6.58</v>
      </c>
      <c r="AC58" s="9">
        <v>197.56</v>
      </c>
      <c r="AD58" s="9">
        <v>50.9</v>
      </c>
      <c r="AE58" s="9">
        <v>119.6</v>
      </c>
      <c r="AF58" s="9">
        <v>111.77</v>
      </c>
      <c r="AG58" s="9">
        <v>75.849999999999994</v>
      </c>
      <c r="AH58" s="10" t="str">
        <f t="shared" si="2"/>
        <v>1</v>
      </c>
      <c r="AI58" s="13" t="str">
        <f t="shared" si="3"/>
        <v>1</v>
      </c>
      <c r="AJ58" s="10" t="str">
        <f t="shared" si="4"/>
        <v>0</v>
      </c>
      <c r="AK58" s="13" t="str">
        <f t="shared" si="5"/>
        <v>1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2</v>
      </c>
      <c r="AR58" s="26">
        <f t="shared" si="10"/>
        <v>3</v>
      </c>
      <c r="AS58" s="25" t="str">
        <f t="shared" si="11"/>
        <v>C-</v>
      </c>
      <c r="AT58" s="27" t="str">
        <f t="shared" si="11"/>
        <v>C</v>
      </c>
      <c r="AU58" s="25" t="str">
        <f t="shared" si="12"/>
        <v>2 C-</v>
      </c>
      <c r="AV58" s="27" t="str">
        <f t="shared" si="12"/>
        <v>2 C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1.66</v>
      </c>
      <c r="J59" s="19">
        <v>1.47</v>
      </c>
      <c r="K59" s="19">
        <v>0.65</v>
      </c>
      <c r="L59" s="19">
        <v>11431173.85</v>
      </c>
      <c r="M59" s="19">
        <v>9768753.5299999993</v>
      </c>
      <c r="N59" s="23">
        <v>1</v>
      </c>
      <c r="O59" s="18">
        <v>9748162.2200000007</v>
      </c>
      <c r="P59" s="19">
        <v>-6023278.6699999999</v>
      </c>
      <c r="Q59" s="45">
        <v>5</v>
      </c>
      <c r="R59" s="10">
        <f>VLOOKUP($H59,'ค่ากลางกลุ่ม '!$C$2:$Y$22,10,0)</f>
        <v>29.39</v>
      </c>
      <c r="S59" s="13">
        <f>VLOOKUP($H59,'ค่ากลางกลุ่ม '!$C$2:$Y$22,16,0)</f>
        <v>6.7215199999999999</v>
      </c>
      <c r="T59" s="10">
        <f>VLOOKUP($H59,'ค่ากลางกลุ่ม '!$C$2:$Y$22,11,0)</f>
        <v>10.82</v>
      </c>
      <c r="U59" s="13">
        <f>VLOOKUP($H59,'ค่ากลางกลุ่ม '!$C$2:$Y$22,17,0)</f>
        <v>4.1368400000000003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41.97</v>
      </c>
      <c r="AB59" s="7">
        <v>22.58</v>
      </c>
      <c r="AC59" s="9">
        <v>432.12</v>
      </c>
      <c r="AD59" s="9">
        <v>18.829999999999998</v>
      </c>
      <c r="AE59" s="9">
        <v>44.13</v>
      </c>
      <c r="AF59" s="9">
        <v>264.47000000000003</v>
      </c>
      <c r="AG59" s="9">
        <v>127.83</v>
      </c>
      <c r="AH59" s="10" t="str">
        <f t="shared" si="2"/>
        <v>1</v>
      </c>
      <c r="AI59" s="13" t="str">
        <f t="shared" si="3"/>
        <v>1</v>
      </c>
      <c r="AJ59" s="10" t="str">
        <f t="shared" si="4"/>
        <v>1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4</v>
      </c>
      <c r="AR59" s="26">
        <f t="shared" si="10"/>
        <v>4</v>
      </c>
      <c r="AS59" s="25" t="str">
        <f t="shared" si="11"/>
        <v>B-</v>
      </c>
      <c r="AT59" s="27" t="str">
        <f t="shared" si="11"/>
        <v>B-</v>
      </c>
      <c r="AU59" s="25" t="str">
        <f t="shared" si="12"/>
        <v>1 B-</v>
      </c>
      <c r="AV59" s="27" t="str">
        <f t="shared" si="12"/>
        <v>1 B-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1.6</v>
      </c>
      <c r="J60" s="19">
        <v>1.41</v>
      </c>
      <c r="K60" s="19">
        <v>0.98</v>
      </c>
      <c r="L60" s="19">
        <v>11843730.15</v>
      </c>
      <c r="M60" s="19">
        <v>9511423.1099999994</v>
      </c>
      <c r="N60" s="23">
        <v>0</v>
      </c>
      <c r="O60" s="18">
        <v>12003216.26</v>
      </c>
      <c r="P60" s="19">
        <v>-409079.31</v>
      </c>
      <c r="Q60" s="45">
        <v>5</v>
      </c>
      <c r="R60" s="10">
        <f>VLOOKUP($H60,'ค่ากลางกลุ่ม '!$C$2:$Y$22,10,0)</f>
        <v>29.39</v>
      </c>
      <c r="S60" s="13">
        <f>VLOOKUP($H60,'ค่ากลางกลุ่ม '!$C$2:$Y$22,16,0)</f>
        <v>6.7215199999999999</v>
      </c>
      <c r="T60" s="10">
        <f>VLOOKUP($H60,'ค่ากลางกลุ่ม '!$C$2:$Y$22,11,0)</f>
        <v>10.82</v>
      </c>
      <c r="U60" s="13">
        <f>VLOOKUP($H60,'ค่ากลางกลุ่ม '!$C$2:$Y$22,17,0)</f>
        <v>4.1368400000000003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47.95</v>
      </c>
      <c r="AB60" s="7">
        <v>4.38</v>
      </c>
      <c r="AC60" s="9">
        <v>137.91</v>
      </c>
      <c r="AD60" s="9">
        <v>36.340000000000003</v>
      </c>
      <c r="AE60" s="9">
        <v>67.7</v>
      </c>
      <c r="AF60" s="9">
        <v>145.19</v>
      </c>
      <c r="AG60" s="9">
        <v>47.21</v>
      </c>
      <c r="AH60" s="10" t="str">
        <f t="shared" si="2"/>
        <v>1</v>
      </c>
      <c r="AI60" s="13" t="str">
        <f t="shared" si="3"/>
        <v>1</v>
      </c>
      <c r="AJ60" s="10" t="str">
        <f t="shared" si="4"/>
        <v>0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1</v>
      </c>
      <c r="AQ60" s="24">
        <f t="shared" si="9"/>
        <v>3</v>
      </c>
      <c r="AR60" s="26">
        <f t="shared" si="10"/>
        <v>4</v>
      </c>
      <c r="AS60" s="25" t="str">
        <f t="shared" si="11"/>
        <v>C</v>
      </c>
      <c r="AT60" s="27" t="str">
        <f t="shared" si="11"/>
        <v>B-</v>
      </c>
      <c r="AU60" s="25" t="str">
        <f t="shared" si="12"/>
        <v>0 C</v>
      </c>
      <c r="AV60" s="27" t="str">
        <f t="shared" si="12"/>
        <v>0 B-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0.78</v>
      </c>
      <c r="J61" s="19">
        <v>0.65</v>
      </c>
      <c r="K61" s="19">
        <v>0.23</v>
      </c>
      <c r="L61" s="19">
        <v>-58390057.189999998</v>
      </c>
      <c r="M61" s="19">
        <v>39311941.049999997</v>
      </c>
      <c r="N61" s="23">
        <v>4</v>
      </c>
      <c r="O61" s="18">
        <v>48110916.140000001</v>
      </c>
      <c r="P61" s="19">
        <v>-200297660.09999999</v>
      </c>
      <c r="Q61" s="45">
        <v>13</v>
      </c>
      <c r="R61" s="10">
        <f>VLOOKUP($H61,'ค่ากลางกลุ่ม '!$C$2:$Y$22,10,0)</f>
        <v>26.06</v>
      </c>
      <c r="S61" s="13">
        <f>VLOOKUP($H61,'ค่ากลางกลุ่ม '!$C$2:$Y$22,16,0)</f>
        <v>8.0276666666666685</v>
      </c>
      <c r="T61" s="10">
        <f>VLOOKUP($H61,'ค่ากลางกลุ่ม '!$C$2:$Y$22,11,0)</f>
        <v>6.1</v>
      </c>
      <c r="U61" s="13">
        <f>VLOOKUP($H61,'ค่ากลางกลุ่ม '!$C$2:$Y$22,17,0)</f>
        <v>4.8458333333333341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35.9</v>
      </c>
      <c r="AB61" s="7">
        <v>5.89</v>
      </c>
      <c r="AC61" s="9">
        <v>294.63</v>
      </c>
      <c r="AD61" s="9">
        <v>39.36</v>
      </c>
      <c r="AE61" s="9">
        <v>63.17</v>
      </c>
      <c r="AF61" s="9">
        <v>146.9</v>
      </c>
      <c r="AG61" s="9">
        <v>64.81</v>
      </c>
      <c r="AH61" s="10" t="str">
        <f t="shared" si="2"/>
        <v>1</v>
      </c>
      <c r="AI61" s="13" t="str">
        <f t="shared" si="3"/>
        <v>1</v>
      </c>
      <c r="AJ61" s="10" t="str">
        <f t="shared" si="4"/>
        <v>0</v>
      </c>
      <c r="AK61" s="13" t="str">
        <f t="shared" si="5"/>
        <v>1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3</v>
      </c>
      <c r="AS61" s="25" t="str">
        <f t="shared" si="11"/>
        <v>C-</v>
      </c>
      <c r="AT61" s="27" t="str">
        <f t="shared" si="11"/>
        <v>C</v>
      </c>
      <c r="AU61" s="25" t="str">
        <f t="shared" si="12"/>
        <v>4 C-</v>
      </c>
      <c r="AV61" s="27" t="str">
        <f t="shared" si="12"/>
        <v>4 C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2.4900000000000002</v>
      </c>
      <c r="J62" s="19">
        <v>2.2999999999999998</v>
      </c>
      <c r="K62" s="19">
        <v>2.12</v>
      </c>
      <c r="L62" s="19">
        <v>20517809.859999999</v>
      </c>
      <c r="M62" s="19">
        <v>5050503.07</v>
      </c>
      <c r="N62" s="23">
        <v>0</v>
      </c>
      <c r="O62" s="18">
        <v>5653937.6500000004</v>
      </c>
      <c r="P62" s="19">
        <v>15401813.09</v>
      </c>
      <c r="Q62" s="45">
        <v>3</v>
      </c>
      <c r="R62" s="10">
        <f>VLOOKUP($H62,'ค่ากลางกลุ่ม '!$C$2:$Y$22,10,0)</f>
        <v>43.22</v>
      </c>
      <c r="S62" s="13">
        <f>VLOOKUP($H62,'ค่ากลางกลุ่ม '!$C$2:$Y$22,16,0)</f>
        <v>12.627222222222223</v>
      </c>
      <c r="T62" s="10">
        <f>VLOOKUP($H62,'ค่ากลางกลุ่ม '!$C$2:$Y$22,11,0)</f>
        <v>10.19</v>
      </c>
      <c r="U62" s="13">
        <f>VLOOKUP($H62,'ค่ากลางกลุ่ม '!$C$2:$Y$22,17,0)</f>
        <v>5.8905555555555544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37.82</v>
      </c>
      <c r="AB62" s="7">
        <v>9.39</v>
      </c>
      <c r="AC62" s="9">
        <v>215.81</v>
      </c>
      <c r="AD62" s="9">
        <v>21.71</v>
      </c>
      <c r="AE62" s="9">
        <v>48.77</v>
      </c>
      <c r="AF62" s="9">
        <v>118.73</v>
      </c>
      <c r="AG62" s="9">
        <v>97.05</v>
      </c>
      <c r="AH62" s="10" t="str">
        <f t="shared" si="2"/>
        <v>0</v>
      </c>
      <c r="AI62" s="13" t="str">
        <f t="shared" si="3"/>
        <v>1</v>
      </c>
      <c r="AJ62" s="10" t="str">
        <f t="shared" si="4"/>
        <v>0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2</v>
      </c>
      <c r="AR62" s="26">
        <f t="shared" si="10"/>
        <v>4</v>
      </c>
      <c r="AS62" s="25" t="str">
        <f t="shared" si="11"/>
        <v>C-</v>
      </c>
      <c r="AT62" s="27" t="str">
        <f t="shared" si="11"/>
        <v>B-</v>
      </c>
      <c r="AU62" s="25" t="str">
        <f t="shared" si="12"/>
        <v>0 C-</v>
      </c>
      <c r="AV62" s="27" t="str">
        <f t="shared" si="12"/>
        <v>0 B-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1.25</v>
      </c>
      <c r="J63" s="19">
        <v>1.17</v>
      </c>
      <c r="K63" s="19">
        <v>0.56999999999999995</v>
      </c>
      <c r="L63" s="19">
        <v>5021382.05</v>
      </c>
      <c r="M63" s="19">
        <v>5526170.4299999997</v>
      </c>
      <c r="N63" s="23">
        <v>2</v>
      </c>
      <c r="O63" s="18">
        <v>5673455.8600000003</v>
      </c>
      <c r="P63" s="19">
        <v>-8621401.2699999996</v>
      </c>
      <c r="Q63" s="45">
        <v>2</v>
      </c>
      <c r="R63" s="10">
        <f>VLOOKUP($H63,'ค่ากลางกลุ่ม '!$C$2:$Y$22,10,0)</f>
        <v>32.67</v>
      </c>
      <c r="S63" s="13">
        <f>VLOOKUP($H63,'ค่ากลางกลุ่ม '!$C$2:$Y$22,16,0)</f>
        <v>6.4492307692307707</v>
      </c>
      <c r="T63" s="10">
        <f>VLOOKUP($H63,'ค่ากลางกลุ่ม '!$C$2:$Y$22,11,0)</f>
        <v>8.86</v>
      </c>
      <c r="U63" s="13">
        <f>VLOOKUP($H63,'ค่ากลางกลุ่ม '!$C$2:$Y$22,17,0)</f>
        <v>2.5605128205128205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49.64</v>
      </c>
      <c r="AB63" s="7">
        <v>7.48</v>
      </c>
      <c r="AC63" s="9">
        <v>777.68</v>
      </c>
      <c r="AD63" s="9">
        <v>48.21</v>
      </c>
      <c r="AE63" s="9">
        <v>34.590000000000003</v>
      </c>
      <c r="AF63" s="9">
        <v>465.91</v>
      </c>
      <c r="AG63" s="9">
        <v>117.06</v>
      </c>
      <c r="AH63" s="10" t="str">
        <f t="shared" si="2"/>
        <v>1</v>
      </c>
      <c r="AI63" s="13" t="str">
        <f t="shared" si="3"/>
        <v>1</v>
      </c>
      <c r="AJ63" s="10" t="str">
        <f t="shared" si="4"/>
        <v>0</v>
      </c>
      <c r="AK63" s="13" t="str">
        <f t="shared" si="5"/>
        <v>1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0</v>
      </c>
      <c r="AQ63" s="24">
        <f t="shared" si="9"/>
        <v>3</v>
      </c>
      <c r="AR63" s="26">
        <f t="shared" si="10"/>
        <v>4</v>
      </c>
      <c r="AS63" s="25" t="str">
        <f t="shared" si="11"/>
        <v>C</v>
      </c>
      <c r="AT63" s="27" t="str">
        <f t="shared" si="11"/>
        <v>B-</v>
      </c>
      <c r="AU63" s="25" t="str">
        <f t="shared" si="12"/>
        <v>2 C</v>
      </c>
      <c r="AV63" s="27" t="str">
        <f t="shared" si="12"/>
        <v>2 B-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1.58</v>
      </c>
      <c r="J64" s="19">
        <v>1.45</v>
      </c>
      <c r="K64" s="19">
        <v>1.33</v>
      </c>
      <c r="L64" s="19">
        <v>21052325.670000002</v>
      </c>
      <c r="M64" s="19">
        <v>7733794.29</v>
      </c>
      <c r="N64" s="23">
        <v>0</v>
      </c>
      <c r="O64" s="18">
        <v>8661582.7100000009</v>
      </c>
      <c r="P64" s="19">
        <v>11827982.98</v>
      </c>
      <c r="Q64" s="45">
        <v>6</v>
      </c>
      <c r="R64" s="10">
        <f>VLOOKUP($H64,'ค่ากลางกลุ่ม '!$C$2:$Y$22,10,0)</f>
        <v>28.29</v>
      </c>
      <c r="S64" s="13">
        <f>VLOOKUP($H64,'ค่ากลางกลุ่ม '!$C$2:$Y$22,16,0)</f>
        <v>5.8842857142857161</v>
      </c>
      <c r="T64" s="10">
        <f>VLOOKUP($H64,'ค่ากลางกลุ่ม '!$C$2:$Y$22,11,0)</f>
        <v>10.74</v>
      </c>
      <c r="U64" s="13">
        <f>VLOOKUP($H64,'ค่ากลางกลุ่ม '!$C$2:$Y$22,17,0)</f>
        <v>3.7780252100840372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46.01</v>
      </c>
      <c r="AB64" s="7">
        <v>8.1199999999999992</v>
      </c>
      <c r="AC64" s="9">
        <v>353.5</v>
      </c>
      <c r="AD64" s="9">
        <v>63.89</v>
      </c>
      <c r="AE64" s="9">
        <v>58.06</v>
      </c>
      <c r="AF64" s="9">
        <v>203.76</v>
      </c>
      <c r="AG64" s="9">
        <v>144.43</v>
      </c>
      <c r="AH64" s="10" t="str">
        <f t="shared" si="2"/>
        <v>1</v>
      </c>
      <c r="AI64" s="13" t="str">
        <f t="shared" si="3"/>
        <v>1</v>
      </c>
      <c r="AJ64" s="10" t="str">
        <f t="shared" si="4"/>
        <v>0</v>
      </c>
      <c r="AK64" s="13" t="str">
        <f t="shared" si="5"/>
        <v>1</v>
      </c>
      <c r="AL64" s="97">
        <f t="shared" si="6"/>
        <v>0</v>
      </c>
      <c r="AM64" s="20" t="str">
        <f t="shared" si="7"/>
        <v>0</v>
      </c>
      <c r="AN64" s="20" t="str">
        <f t="shared" si="8"/>
        <v>1</v>
      </c>
      <c r="AO64" s="20" t="str">
        <f t="shared" si="8"/>
        <v>0</v>
      </c>
      <c r="AP64" s="20" t="str">
        <f t="shared" si="8"/>
        <v>0</v>
      </c>
      <c r="AQ64" s="24">
        <f t="shared" si="9"/>
        <v>2</v>
      </c>
      <c r="AR64" s="26">
        <f t="shared" si="10"/>
        <v>3</v>
      </c>
      <c r="AS64" s="25" t="str">
        <f t="shared" si="11"/>
        <v>C-</v>
      </c>
      <c r="AT64" s="27" t="str">
        <f t="shared" si="11"/>
        <v>C</v>
      </c>
      <c r="AU64" s="25" t="str">
        <f t="shared" si="12"/>
        <v>0 C-</v>
      </c>
      <c r="AV64" s="27" t="str">
        <f t="shared" si="12"/>
        <v>0 C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2.41</v>
      </c>
      <c r="J65" s="19">
        <v>2.1800000000000002</v>
      </c>
      <c r="K65" s="19">
        <v>1.66</v>
      </c>
      <c r="L65" s="19">
        <v>17439866.25</v>
      </c>
      <c r="M65" s="19">
        <v>9088974.0099999998</v>
      </c>
      <c r="N65" s="23">
        <v>0</v>
      </c>
      <c r="O65" s="18">
        <v>10244474.029999999</v>
      </c>
      <c r="P65" s="19">
        <v>8117717.2599999998</v>
      </c>
      <c r="Q65" s="45">
        <v>4</v>
      </c>
      <c r="R65" s="10">
        <f>VLOOKUP($H65,'ค่ากลางกลุ่ม '!$C$2:$Y$22,10,0)</f>
        <v>39.99</v>
      </c>
      <c r="S65" s="13">
        <f>VLOOKUP($H65,'ค่ากลางกลุ่ม '!$C$2:$Y$22,16,0)</f>
        <v>23.4375</v>
      </c>
      <c r="T65" s="10">
        <f>VLOOKUP($H65,'ค่ากลางกลุ่ม '!$C$2:$Y$22,11,0)</f>
        <v>8.09</v>
      </c>
      <c r="U65" s="13">
        <f>VLOOKUP($H65,'ค่ากลางกลุ่ม '!$C$2:$Y$22,17,0)</f>
        <v>13.34625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51.69</v>
      </c>
      <c r="AB65" s="7">
        <v>10.72</v>
      </c>
      <c r="AC65" s="9">
        <v>348.21</v>
      </c>
      <c r="AD65" s="9">
        <v>72.989999999999995</v>
      </c>
      <c r="AE65" s="9">
        <v>98.66</v>
      </c>
      <c r="AF65" s="9">
        <v>149.93</v>
      </c>
      <c r="AG65" s="9">
        <v>152.57</v>
      </c>
      <c r="AH65" s="10" t="str">
        <f t="shared" si="2"/>
        <v>1</v>
      </c>
      <c r="AI65" s="13" t="str">
        <f t="shared" si="3"/>
        <v>1</v>
      </c>
      <c r="AJ65" s="10" t="str">
        <f t="shared" si="4"/>
        <v>1</v>
      </c>
      <c r="AK65" s="13" t="str">
        <f t="shared" si="5"/>
        <v>0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2</v>
      </c>
      <c r="AR65" s="26">
        <f t="shared" si="10"/>
        <v>1</v>
      </c>
      <c r="AS65" s="25" t="str">
        <f t="shared" si="11"/>
        <v>C-</v>
      </c>
      <c r="AT65" s="27" t="str">
        <f t="shared" si="11"/>
        <v>D</v>
      </c>
      <c r="AU65" s="25" t="str">
        <f t="shared" si="12"/>
        <v>0 C-</v>
      </c>
      <c r="AV65" s="27" t="str">
        <f t="shared" si="12"/>
        <v>0 D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1.76</v>
      </c>
      <c r="J66" s="19">
        <v>1.56</v>
      </c>
      <c r="K66" s="19">
        <v>0.93</v>
      </c>
      <c r="L66" s="19">
        <v>123046768.51000001</v>
      </c>
      <c r="M66" s="19">
        <v>45986713.310000002</v>
      </c>
      <c r="N66" s="23">
        <v>0</v>
      </c>
      <c r="O66" s="18">
        <v>55118521.740000002</v>
      </c>
      <c r="P66" s="19">
        <v>-10993995.109999999</v>
      </c>
      <c r="Q66" s="45">
        <v>16</v>
      </c>
      <c r="R66" s="10">
        <f>VLOOKUP($H66,'ค่ากลางกลุ่ม '!$C$2:$Y$22,10,0)</f>
        <v>19.670000000000002</v>
      </c>
      <c r="S66" s="13">
        <f>VLOOKUP($H66,'ค่ากลางกลุ่ม '!$C$2:$Y$22,16,0)</f>
        <v>4.4645833333333336</v>
      </c>
      <c r="T66" s="10">
        <f>VLOOKUP($H66,'ค่ากลางกลุ่ม '!$C$2:$Y$22,11,0)</f>
        <v>4.34</v>
      </c>
      <c r="U66" s="13">
        <f>VLOOKUP($H66,'ค่ากลางกลุ่ม '!$C$2:$Y$22,17,0)</f>
        <v>-0.10291666666666666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36.32</v>
      </c>
      <c r="AB66" s="7">
        <v>8.9499999999999993</v>
      </c>
      <c r="AC66" s="9">
        <v>267</v>
      </c>
      <c r="AD66" s="9">
        <v>44.29</v>
      </c>
      <c r="AE66" s="9">
        <v>96.93</v>
      </c>
      <c r="AF66" s="9">
        <v>37.04</v>
      </c>
      <c r="AG66" s="9">
        <v>82.26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1</v>
      </c>
      <c r="AN66" s="20" t="str">
        <f t="shared" si="8"/>
        <v>0</v>
      </c>
      <c r="AO66" s="20" t="str">
        <f t="shared" si="8"/>
        <v>1</v>
      </c>
      <c r="AP66" s="20" t="str">
        <f t="shared" si="8"/>
        <v>0</v>
      </c>
      <c r="AQ66" s="24">
        <f t="shared" si="9"/>
        <v>4</v>
      </c>
      <c r="AR66" s="26">
        <f t="shared" si="10"/>
        <v>4</v>
      </c>
      <c r="AS66" s="25" t="str">
        <f t="shared" si="11"/>
        <v>B-</v>
      </c>
      <c r="AT66" s="27" t="str">
        <f t="shared" si="11"/>
        <v>B-</v>
      </c>
      <c r="AU66" s="25" t="str">
        <f t="shared" si="12"/>
        <v>0 B-</v>
      </c>
      <c r="AV66" s="27" t="str">
        <f t="shared" si="12"/>
        <v>0 B-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1.51</v>
      </c>
      <c r="J67" s="19">
        <v>1.37</v>
      </c>
      <c r="K67" s="19">
        <v>1.05</v>
      </c>
      <c r="L67" s="19">
        <v>22714070.199999999</v>
      </c>
      <c r="M67" s="19">
        <v>20974959.510000002</v>
      </c>
      <c r="N67" s="23">
        <v>0</v>
      </c>
      <c r="O67" s="18">
        <v>22592142.039999999</v>
      </c>
      <c r="P67" s="19">
        <v>2471443.1800000002</v>
      </c>
      <c r="Q67" s="45">
        <v>10</v>
      </c>
      <c r="R67" s="10">
        <f>VLOOKUP($H67,'ค่ากลางกลุ่ม '!$C$2:$Y$22,10,0)</f>
        <v>24.65</v>
      </c>
      <c r="S67" s="13">
        <f>VLOOKUP($H67,'ค่ากลางกลุ่ม '!$C$2:$Y$22,16,0)</f>
        <v>5.3367796610169487</v>
      </c>
      <c r="T67" s="10">
        <f>VLOOKUP($H67,'ค่ากลางกลุ่ม '!$C$2:$Y$22,11,0)</f>
        <v>9.2899999999999991</v>
      </c>
      <c r="U67" s="13">
        <f>VLOOKUP($H67,'ค่ากลางกลุ่ม '!$C$2:$Y$22,17,0)</f>
        <v>3.2408474576271189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46.76</v>
      </c>
      <c r="AB67" s="7">
        <v>16.93</v>
      </c>
      <c r="AC67" s="9">
        <v>314.20999999999998</v>
      </c>
      <c r="AD67" s="9">
        <v>36.869999999999997</v>
      </c>
      <c r="AE67" s="9">
        <v>56.86</v>
      </c>
      <c r="AF67" s="9">
        <v>49.59</v>
      </c>
      <c r="AG67" s="9">
        <v>67.59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1</v>
      </c>
      <c r="AP67" s="20" t="str">
        <f t="shared" si="8"/>
        <v>0</v>
      </c>
      <c r="AQ67" s="24">
        <f t="shared" si="9"/>
        <v>5</v>
      </c>
      <c r="AR67" s="26">
        <f t="shared" si="10"/>
        <v>5</v>
      </c>
      <c r="AS67" s="25" t="str">
        <f t="shared" si="11"/>
        <v>B</v>
      </c>
      <c r="AT67" s="27" t="str">
        <f t="shared" si="11"/>
        <v>B</v>
      </c>
      <c r="AU67" s="25" t="str">
        <f t="shared" si="12"/>
        <v>0 B</v>
      </c>
      <c r="AV67" s="27" t="str">
        <f t="shared" si="12"/>
        <v>0 B</v>
      </c>
      <c r="AW67" s="21" t="str">
        <f t="shared" si="13"/>
        <v>ผ่าน</v>
      </c>
      <c r="AX67" s="21" t="str">
        <f t="shared" si="14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1.42</v>
      </c>
      <c r="J68" s="19">
        <v>1.27</v>
      </c>
      <c r="K68" s="19">
        <v>0.98</v>
      </c>
      <c r="L68" s="19">
        <v>15567895.52</v>
      </c>
      <c r="M68" s="19">
        <v>15316958.789999999</v>
      </c>
      <c r="N68" s="23">
        <v>1</v>
      </c>
      <c r="O68" s="18">
        <v>16906440.079999998</v>
      </c>
      <c r="P68" s="19">
        <v>-863940.32</v>
      </c>
      <c r="Q68" s="45">
        <v>6</v>
      </c>
      <c r="R68" s="10">
        <f>VLOOKUP($H68,'ค่ากลางกลุ่ม '!$C$2:$Y$22,10,0)</f>
        <v>28.29</v>
      </c>
      <c r="S68" s="13">
        <f>VLOOKUP($H68,'ค่ากลางกลุ่ม '!$C$2:$Y$22,16,0)</f>
        <v>5.8842857142857161</v>
      </c>
      <c r="T68" s="10">
        <f>VLOOKUP($H68,'ค่ากลางกลุ่ม '!$C$2:$Y$22,11,0)</f>
        <v>10.74</v>
      </c>
      <c r="U68" s="13">
        <f>VLOOKUP($H68,'ค่ากลางกลุ่ม '!$C$2:$Y$22,17,0)</f>
        <v>3.7780252100840372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53.86</v>
      </c>
      <c r="AB68" s="7">
        <v>14.97</v>
      </c>
      <c r="AC68" s="9">
        <v>356.56</v>
      </c>
      <c r="AD68" s="9">
        <v>48.96</v>
      </c>
      <c r="AE68" s="9">
        <v>66.13</v>
      </c>
      <c r="AF68" s="9">
        <v>42.63</v>
      </c>
      <c r="AG68" s="9">
        <v>101.93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1</v>
      </c>
      <c r="AN68" s="20" t="str">
        <f t="shared" si="8"/>
        <v>0</v>
      </c>
      <c r="AO68" s="20" t="str">
        <f t="shared" si="8"/>
        <v>1</v>
      </c>
      <c r="AP68" s="20" t="str">
        <f t="shared" si="8"/>
        <v>0</v>
      </c>
      <c r="AQ68" s="24">
        <f t="shared" si="9"/>
        <v>4</v>
      </c>
      <c r="AR68" s="26">
        <f t="shared" si="10"/>
        <v>4</v>
      </c>
      <c r="AS68" s="25" t="str">
        <f t="shared" si="11"/>
        <v>B-</v>
      </c>
      <c r="AT68" s="27" t="str">
        <f t="shared" si="11"/>
        <v>B-</v>
      </c>
      <c r="AU68" s="25" t="str">
        <f t="shared" si="12"/>
        <v>1 B-</v>
      </c>
      <c r="AV68" s="27" t="str">
        <f t="shared" si="12"/>
        <v>1 B-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1.41</v>
      </c>
      <c r="J69" s="19">
        <v>1.26</v>
      </c>
      <c r="K69" s="19">
        <v>0.93</v>
      </c>
      <c r="L69" s="19">
        <v>21009781.800000001</v>
      </c>
      <c r="M69" s="19">
        <v>19513860.440000001</v>
      </c>
      <c r="N69" s="23">
        <v>1</v>
      </c>
      <c r="O69" s="18">
        <v>21274597.870000001</v>
      </c>
      <c r="P69" s="19">
        <v>-3373483.94</v>
      </c>
      <c r="Q69" s="45">
        <v>10</v>
      </c>
      <c r="R69" s="10">
        <f>VLOOKUP($H69,'ค่ากลางกลุ่ม '!$C$2:$Y$22,10,0)</f>
        <v>24.65</v>
      </c>
      <c r="S69" s="13">
        <f>VLOOKUP($H69,'ค่ากลางกลุ่ม '!$C$2:$Y$22,16,0)</f>
        <v>5.3367796610169487</v>
      </c>
      <c r="T69" s="10">
        <f>VLOOKUP($H69,'ค่ากลางกลุ่ม '!$C$2:$Y$22,11,0)</f>
        <v>9.2899999999999991</v>
      </c>
      <c r="U69" s="13">
        <f>VLOOKUP($H69,'ค่ากลางกลุ่ม '!$C$2:$Y$22,17,0)</f>
        <v>3.2408474576271189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41.19</v>
      </c>
      <c r="AB69" s="7">
        <v>14.3</v>
      </c>
      <c r="AC69" s="9">
        <v>292.85000000000002</v>
      </c>
      <c r="AD69" s="9">
        <v>28.08</v>
      </c>
      <c r="AE69" s="9">
        <v>45.43</v>
      </c>
      <c r="AF69" s="9">
        <v>43.95</v>
      </c>
      <c r="AG69" s="9">
        <v>70.489999999999995</v>
      </c>
      <c r="AH69" s="10" t="str">
        <f t="shared" si="2"/>
        <v>1</v>
      </c>
      <c r="AI69" s="13" t="str">
        <f t="shared" si="3"/>
        <v>1</v>
      </c>
      <c r="AJ69" s="10" t="str">
        <f t="shared" si="4"/>
        <v>1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0</v>
      </c>
      <c r="AQ69" s="24">
        <f t="shared" si="9"/>
        <v>5</v>
      </c>
      <c r="AR69" s="26">
        <f t="shared" si="10"/>
        <v>5</v>
      </c>
      <c r="AS69" s="25" t="str">
        <f t="shared" si="11"/>
        <v>B</v>
      </c>
      <c r="AT69" s="27" t="str">
        <f t="shared" si="11"/>
        <v>B</v>
      </c>
      <c r="AU69" s="25" t="str">
        <f t="shared" si="12"/>
        <v>1 B</v>
      </c>
      <c r="AV69" s="27" t="str">
        <f t="shared" si="12"/>
        <v>1 B</v>
      </c>
      <c r="AW69" s="21" t="str">
        <f t="shared" ref="AW69:AW92" si="15">IF(AQ69&gt;=5,"ผ่าน","ไม่ผ่าน")</f>
        <v>ผ่าน</v>
      </c>
      <c r="AX69" s="21" t="str">
        <f t="shared" ref="AX69:AX92" si="16">IF(AR69&gt;=5,"ผ่าน","ไม่ผ่าน")</f>
        <v>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1.99</v>
      </c>
      <c r="J70" s="19">
        <v>1.69</v>
      </c>
      <c r="K70" s="19">
        <v>1.27</v>
      </c>
      <c r="L70" s="19">
        <v>30064099.399999999</v>
      </c>
      <c r="M70" s="19">
        <v>25307306.149999999</v>
      </c>
      <c r="N70" s="23">
        <v>0</v>
      </c>
      <c r="O70" s="18">
        <v>26529085.690000001</v>
      </c>
      <c r="P70" s="19">
        <v>8307550.7800000003</v>
      </c>
      <c r="Q70" s="45">
        <v>6</v>
      </c>
      <c r="R70" s="10">
        <f>VLOOKUP($H70,'ค่ากลางกลุ่ม '!$C$2:$Y$22,10,0)</f>
        <v>28.29</v>
      </c>
      <c r="S70" s="13">
        <f>VLOOKUP($H70,'ค่ากลางกลุ่ม '!$C$2:$Y$22,16,0)</f>
        <v>5.8842857142857161</v>
      </c>
      <c r="T70" s="10">
        <f>VLOOKUP($H70,'ค่ากลางกลุ่ม '!$C$2:$Y$22,11,0)</f>
        <v>10.74</v>
      </c>
      <c r="U70" s="13">
        <f>VLOOKUP($H70,'ค่ากลางกลุ่ม '!$C$2:$Y$22,17,0)</f>
        <v>3.7780252100840372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59.09</v>
      </c>
      <c r="AB70" s="7">
        <v>26.39</v>
      </c>
      <c r="AC70" s="9">
        <v>237.48</v>
      </c>
      <c r="AD70" s="9">
        <v>48.27</v>
      </c>
      <c r="AE70" s="9">
        <v>82.8</v>
      </c>
      <c r="AF70" s="9">
        <v>40.49</v>
      </c>
      <c r="AG70" s="9">
        <v>133.19999999999999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4</v>
      </c>
      <c r="AR70" s="26">
        <f t="shared" ref="AR70:AR92" si="25">AI70+AK70+AL70+AM70+AN70+AO70+AP70</f>
        <v>4</v>
      </c>
      <c r="AS70" s="25" t="str">
        <f t="shared" ref="AS70:AT92" si="26">IF(AQ70=7,"A",IF(AQ70=6,"A-",IF(AQ70=5,"B",IF(AQ70=4,"B-",IF(AQ70=3,"C",IF(AQ70=2,"C-",IF(AQ70=1,"D",IF(AQ70=0,"F"))))))))</f>
        <v>B-</v>
      </c>
      <c r="AT70" s="27" t="str">
        <f t="shared" si="26"/>
        <v>B-</v>
      </c>
      <c r="AU70" s="25" t="str">
        <f t="shared" ref="AU70:AV92" si="27">$N70&amp;" "&amp;AS70</f>
        <v>0 B-</v>
      </c>
      <c r="AV70" s="27" t="str">
        <f t="shared" si="27"/>
        <v>0 B-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1.28</v>
      </c>
      <c r="J71" s="19">
        <v>1.06</v>
      </c>
      <c r="K71" s="19">
        <v>0.85</v>
      </c>
      <c r="L71" s="19">
        <v>10266327.73</v>
      </c>
      <c r="M71" s="19">
        <v>7246137.6600000001</v>
      </c>
      <c r="N71" s="23">
        <v>1</v>
      </c>
      <c r="O71" s="18">
        <v>9213284.6899999995</v>
      </c>
      <c r="P71" s="19">
        <v>-5284725.9400000004</v>
      </c>
      <c r="Q71" s="45">
        <v>5</v>
      </c>
      <c r="R71" s="10">
        <f>VLOOKUP($H71,'ค่ากลางกลุ่ม '!$C$2:$Y$22,10,0)</f>
        <v>29.39</v>
      </c>
      <c r="S71" s="13">
        <f>VLOOKUP($H71,'ค่ากลางกลุ่ม '!$C$2:$Y$22,16,0)</f>
        <v>6.7215199999999999</v>
      </c>
      <c r="T71" s="10">
        <f>VLOOKUP($H71,'ค่ากลางกลุ่ม '!$C$2:$Y$22,11,0)</f>
        <v>10.82</v>
      </c>
      <c r="U71" s="13">
        <f>VLOOKUP($H71,'ค่ากลางกลุ่ม '!$C$2:$Y$22,17,0)</f>
        <v>4.1368400000000003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38.909999999999997</v>
      </c>
      <c r="AB71" s="7">
        <v>6.57</v>
      </c>
      <c r="AC71" s="9">
        <v>288.45</v>
      </c>
      <c r="AD71" s="9">
        <v>42.64</v>
      </c>
      <c r="AE71" s="9">
        <v>74.400000000000006</v>
      </c>
      <c r="AF71" s="9">
        <v>40.81</v>
      </c>
      <c r="AG71" s="9">
        <v>183.17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0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3</v>
      </c>
      <c r="AR71" s="26">
        <f t="shared" si="25"/>
        <v>4</v>
      </c>
      <c r="AS71" s="25" t="str">
        <f t="shared" si="26"/>
        <v>C</v>
      </c>
      <c r="AT71" s="27" t="str">
        <f t="shared" si="26"/>
        <v>B-</v>
      </c>
      <c r="AU71" s="25" t="str">
        <f t="shared" si="27"/>
        <v>1 C</v>
      </c>
      <c r="AV71" s="27" t="str">
        <f t="shared" si="27"/>
        <v>1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2.87</v>
      </c>
      <c r="J72" s="19">
        <v>2.54</v>
      </c>
      <c r="K72" s="19">
        <v>1.36</v>
      </c>
      <c r="L72" s="19">
        <v>1065053764.85</v>
      </c>
      <c r="M72" s="19">
        <v>161510677.49000001</v>
      </c>
      <c r="N72" s="23">
        <v>0</v>
      </c>
      <c r="O72" s="18">
        <v>195563805.84999999</v>
      </c>
      <c r="P72" s="19">
        <v>222832570.88999999</v>
      </c>
      <c r="Q72" s="45">
        <v>20</v>
      </c>
      <c r="R72" s="10">
        <f>VLOOKUP($H72,'ค่ากลางกลุ่ม '!$C$2:$Y$22,10,0)</f>
        <v>9.7200000000000006</v>
      </c>
      <c r="S72" s="13">
        <f>VLOOKUP($H72,'ค่ากลางกลุ่ม '!$C$2:$Y$22,16,0)</f>
        <v>3.81</v>
      </c>
      <c r="T72" s="10">
        <f>VLOOKUP($H72,'ค่ากลางกลุ่ม '!$C$2:$Y$22,11,0)</f>
        <v>1.79</v>
      </c>
      <c r="U72" s="13">
        <f>VLOOKUP($H72,'ค่ากลางกลุ่ม '!$C$2:$Y$22,17,0)</f>
        <v>1.32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28.22</v>
      </c>
      <c r="AB72" s="7">
        <v>5.33</v>
      </c>
      <c r="AC72" s="9">
        <v>89.65</v>
      </c>
      <c r="AD72" s="9">
        <v>54.24</v>
      </c>
      <c r="AE72" s="9">
        <v>45.75</v>
      </c>
      <c r="AF72" s="9">
        <v>68.63</v>
      </c>
      <c r="AG72" s="9">
        <v>51.75</v>
      </c>
      <c r="AH72" s="10" t="str">
        <f t="shared" si="17"/>
        <v>1</v>
      </c>
      <c r="AI72" s="13" t="str">
        <f t="shared" si="18"/>
        <v>1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1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7</v>
      </c>
      <c r="AR72" s="26">
        <f t="shared" si="25"/>
        <v>7</v>
      </c>
      <c r="AS72" s="25" t="str">
        <f t="shared" si="26"/>
        <v>A</v>
      </c>
      <c r="AT72" s="27" t="str">
        <f t="shared" si="26"/>
        <v>A</v>
      </c>
      <c r="AU72" s="25" t="str">
        <f t="shared" si="27"/>
        <v>0 A</v>
      </c>
      <c r="AV72" s="27" t="str">
        <f t="shared" si="27"/>
        <v>0 A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1.47</v>
      </c>
      <c r="J73" s="19">
        <v>1.34</v>
      </c>
      <c r="K73" s="19">
        <v>1.04</v>
      </c>
      <c r="L73" s="19">
        <v>19462765.550000001</v>
      </c>
      <c r="M73" s="19">
        <v>18603763.719999999</v>
      </c>
      <c r="N73" s="23">
        <v>1</v>
      </c>
      <c r="O73" s="18">
        <v>19869335.710000001</v>
      </c>
      <c r="P73" s="19">
        <v>1264139.45</v>
      </c>
      <c r="Q73" s="45">
        <v>6</v>
      </c>
      <c r="R73" s="10">
        <f>VLOOKUP($H73,'ค่ากลางกลุ่ม '!$C$2:$Y$22,10,0)</f>
        <v>28.29</v>
      </c>
      <c r="S73" s="13">
        <f>VLOOKUP($H73,'ค่ากลางกลุ่ม '!$C$2:$Y$22,16,0)</f>
        <v>5.8842857142857161</v>
      </c>
      <c r="T73" s="10">
        <f>VLOOKUP($H73,'ค่ากลางกลุ่ม '!$C$2:$Y$22,11,0)</f>
        <v>10.74</v>
      </c>
      <c r="U73" s="13">
        <f>VLOOKUP($H73,'ค่ากลางกลุ่ม '!$C$2:$Y$22,17,0)</f>
        <v>3.7780252100840372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48.18</v>
      </c>
      <c r="AB73" s="7">
        <v>18.91</v>
      </c>
      <c r="AC73" s="9">
        <v>272.74</v>
      </c>
      <c r="AD73" s="9">
        <v>31.8</v>
      </c>
      <c r="AE73" s="9">
        <v>66.95</v>
      </c>
      <c r="AF73" s="9">
        <v>60.93</v>
      </c>
      <c r="AG73" s="9">
        <v>61.19</v>
      </c>
      <c r="AH73" s="10" t="str">
        <f t="shared" si="17"/>
        <v>1</v>
      </c>
      <c r="AI73" s="13" t="str">
        <f t="shared" si="18"/>
        <v>1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0</v>
      </c>
      <c r="AQ73" s="24">
        <f t="shared" si="24"/>
        <v>4</v>
      </c>
      <c r="AR73" s="26">
        <f t="shared" si="25"/>
        <v>4</v>
      </c>
      <c r="AS73" s="25" t="str">
        <f t="shared" si="26"/>
        <v>B-</v>
      </c>
      <c r="AT73" s="27" t="str">
        <f t="shared" si="26"/>
        <v>B-</v>
      </c>
      <c r="AU73" s="25" t="str">
        <f t="shared" si="27"/>
        <v>1 B-</v>
      </c>
      <c r="AV73" s="27" t="str">
        <f t="shared" si="27"/>
        <v>1 B-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1.7</v>
      </c>
      <c r="J74" s="19">
        <v>1.51</v>
      </c>
      <c r="K74" s="19">
        <v>1.06</v>
      </c>
      <c r="L74" s="19">
        <v>19340903.649999999</v>
      </c>
      <c r="M74" s="19">
        <v>15663733.17</v>
      </c>
      <c r="N74" s="23">
        <v>0</v>
      </c>
      <c r="O74" s="18">
        <v>16457627.1</v>
      </c>
      <c r="P74" s="19">
        <v>1640785.24</v>
      </c>
      <c r="Q74" s="45">
        <v>6</v>
      </c>
      <c r="R74" s="10">
        <f>VLOOKUP($H74,'ค่ากลางกลุ่ม '!$C$2:$Y$22,10,0)</f>
        <v>28.29</v>
      </c>
      <c r="S74" s="13">
        <f>VLOOKUP($H74,'ค่ากลางกลุ่ม '!$C$2:$Y$22,16,0)</f>
        <v>5.8842857142857161</v>
      </c>
      <c r="T74" s="10">
        <f>VLOOKUP($H74,'ค่ากลางกลุ่ม '!$C$2:$Y$22,11,0)</f>
        <v>10.74</v>
      </c>
      <c r="U74" s="13">
        <f>VLOOKUP($H74,'ค่ากลางกลุ่ม '!$C$2:$Y$22,17,0)</f>
        <v>3.7780252100840372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42.78</v>
      </c>
      <c r="AB74" s="7">
        <v>23.73</v>
      </c>
      <c r="AC74" s="9">
        <v>337.63</v>
      </c>
      <c r="AD74" s="9">
        <v>26.12</v>
      </c>
      <c r="AE74" s="9">
        <v>63.22</v>
      </c>
      <c r="AF74" s="9">
        <v>89.52</v>
      </c>
      <c r="AG74" s="9">
        <v>66.87</v>
      </c>
      <c r="AH74" s="10" t="str">
        <f t="shared" si="17"/>
        <v>1</v>
      </c>
      <c r="AI74" s="13" t="str">
        <f t="shared" si="18"/>
        <v>1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1</v>
      </c>
      <c r="AP74" s="20" t="str">
        <f t="shared" si="23"/>
        <v>0</v>
      </c>
      <c r="AQ74" s="24">
        <f t="shared" si="24"/>
        <v>4</v>
      </c>
      <c r="AR74" s="26">
        <f t="shared" si="25"/>
        <v>4</v>
      </c>
      <c r="AS74" s="25" t="str">
        <f t="shared" si="26"/>
        <v>B-</v>
      </c>
      <c r="AT74" s="27" t="str">
        <f t="shared" si="26"/>
        <v>B-</v>
      </c>
      <c r="AU74" s="25" t="str">
        <f t="shared" si="27"/>
        <v>0 B-</v>
      </c>
      <c r="AV74" s="27" t="str">
        <f t="shared" si="27"/>
        <v>0 B-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1.25</v>
      </c>
      <c r="J75" s="19">
        <v>1.04</v>
      </c>
      <c r="K75" s="19">
        <v>0.47</v>
      </c>
      <c r="L75" s="19">
        <v>36563299.200000003</v>
      </c>
      <c r="M75" s="19">
        <v>41989381.600000001</v>
      </c>
      <c r="N75" s="23">
        <v>2</v>
      </c>
      <c r="O75" s="18">
        <v>48987521.950000003</v>
      </c>
      <c r="P75" s="19">
        <v>-76724215.170000002</v>
      </c>
      <c r="Q75" s="45">
        <v>14</v>
      </c>
      <c r="R75" s="10">
        <f>VLOOKUP($H75,'ค่ากลางกลุ่ม '!$C$2:$Y$22,10,0)</f>
        <v>20.059999999999999</v>
      </c>
      <c r="S75" s="13">
        <f>VLOOKUP($H75,'ค่ากลางกลุ่ม '!$C$2:$Y$22,16,0)</f>
        <v>8.2999999999999989</v>
      </c>
      <c r="T75" s="10">
        <f>VLOOKUP($H75,'ค่ากลางกลุ่ม '!$C$2:$Y$22,11,0)</f>
        <v>4.8499999999999996</v>
      </c>
      <c r="U75" s="13">
        <f>VLOOKUP($H75,'ค่ากลางกลุ่ม '!$C$2:$Y$22,17,0)</f>
        <v>5.1022222222222213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40.21</v>
      </c>
      <c r="AB75" s="7">
        <v>6.29</v>
      </c>
      <c r="AC75" s="9">
        <v>231.33</v>
      </c>
      <c r="AD75" s="9">
        <v>43.05</v>
      </c>
      <c r="AE75" s="9">
        <v>80.760000000000005</v>
      </c>
      <c r="AF75" s="9">
        <v>71.2</v>
      </c>
      <c r="AG75" s="9">
        <v>78.75</v>
      </c>
      <c r="AH75" s="10" t="str">
        <f t="shared" si="17"/>
        <v>1</v>
      </c>
      <c r="AI75" s="13" t="str">
        <f t="shared" si="18"/>
        <v>1</v>
      </c>
      <c r="AJ75" s="10" t="str">
        <f t="shared" si="19"/>
        <v>1</v>
      </c>
      <c r="AK75" s="13" t="str">
        <f t="shared" si="20"/>
        <v>1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4</v>
      </c>
      <c r="AR75" s="26">
        <f t="shared" si="25"/>
        <v>4</v>
      </c>
      <c r="AS75" s="25" t="str">
        <f t="shared" si="26"/>
        <v>B-</v>
      </c>
      <c r="AT75" s="27" t="str">
        <f t="shared" si="26"/>
        <v>B-</v>
      </c>
      <c r="AU75" s="25" t="str">
        <f t="shared" si="27"/>
        <v>2 B-</v>
      </c>
      <c r="AV75" s="27" t="str">
        <f t="shared" si="27"/>
        <v>2 B-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3.14</v>
      </c>
      <c r="J76" s="19">
        <v>2.76</v>
      </c>
      <c r="K76" s="19">
        <v>2.37</v>
      </c>
      <c r="L76" s="19">
        <v>8401845.4100000001</v>
      </c>
      <c r="M76" s="19">
        <v>3063077.68</v>
      </c>
      <c r="N76" s="23">
        <v>0</v>
      </c>
      <c r="O76" s="18">
        <v>3724963.14</v>
      </c>
      <c r="P76" s="19">
        <v>5385178.7400000002</v>
      </c>
      <c r="Q76" s="45">
        <v>2</v>
      </c>
      <c r="R76" s="10">
        <f>VLOOKUP($H76,'ค่ากลางกลุ่ม '!$C$2:$Y$22,10,0)</f>
        <v>32.67</v>
      </c>
      <c r="S76" s="13">
        <f>VLOOKUP($H76,'ค่ากลางกลุ่ม '!$C$2:$Y$22,16,0)</f>
        <v>6.4492307692307707</v>
      </c>
      <c r="T76" s="10">
        <f>VLOOKUP($H76,'ค่ากลางกลุ่ม '!$C$2:$Y$22,11,0)</f>
        <v>8.86</v>
      </c>
      <c r="U76" s="13">
        <f>VLOOKUP($H76,'ค่ากลางกลุ่ม '!$C$2:$Y$22,17,0)</f>
        <v>2.5605128205128205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46.62</v>
      </c>
      <c r="AB76" s="7">
        <v>7.85</v>
      </c>
      <c r="AC76" s="9">
        <v>373.64</v>
      </c>
      <c r="AD76" s="9">
        <v>46.28</v>
      </c>
      <c r="AE76" s="9">
        <v>48.98</v>
      </c>
      <c r="AF76" s="9">
        <v>70.3</v>
      </c>
      <c r="AG76" s="9">
        <v>132.01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0</v>
      </c>
      <c r="AK76" s="13" t="str">
        <f t="shared" si="20"/>
        <v>1</v>
      </c>
      <c r="AL76" s="97">
        <f t="shared" si="21"/>
        <v>0</v>
      </c>
      <c r="AM76" s="20" t="str">
        <f t="shared" si="22"/>
        <v>1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5</v>
      </c>
      <c r="AS76" s="25" t="str">
        <f t="shared" si="26"/>
        <v>B-</v>
      </c>
      <c r="AT76" s="27" t="str">
        <f t="shared" si="26"/>
        <v>B</v>
      </c>
      <c r="AU76" s="25" t="str">
        <f t="shared" si="27"/>
        <v>0 B-</v>
      </c>
      <c r="AV76" s="27" t="str">
        <f t="shared" si="27"/>
        <v>0 B</v>
      </c>
      <c r="AW76" s="21" t="str">
        <f t="shared" si="15"/>
        <v>ไม่ผ่าน</v>
      </c>
      <c r="AX76" s="21" t="str">
        <f t="shared" si="16"/>
        <v>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2.2799999999999998</v>
      </c>
      <c r="J77" s="19">
        <v>2.12</v>
      </c>
      <c r="K77" s="19">
        <v>1.51</v>
      </c>
      <c r="L77" s="19">
        <v>21335972.530000001</v>
      </c>
      <c r="M77" s="19">
        <v>14075478.65</v>
      </c>
      <c r="N77" s="23">
        <v>0</v>
      </c>
      <c r="O77" s="18">
        <v>15283240.890000001</v>
      </c>
      <c r="P77" s="19">
        <v>8459668.25</v>
      </c>
      <c r="Q77" s="45">
        <v>6</v>
      </c>
      <c r="R77" s="10">
        <f>VLOOKUP($H77,'ค่ากลางกลุ่ม '!$C$2:$Y$22,10,0)</f>
        <v>28.29</v>
      </c>
      <c r="S77" s="13">
        <f>VLOOKUP($H77,'ค่ากลางกลุ่ม '!$C$2:$Y$22,16,0)</f>
        <v>5.8842857142857161</v>
      </c>
      <c r="T77" s="10">
        <f>VLOOKUP($H77,'ค่ากลางกลุ่ม '!$C$2:$Y$22,11,0)</f>
        <v>10.74</v>
      </c>
      <c r="U77" s="13">
        <f>VLOOKUP($H77,'ค่ากลางกลุ่ม '!$C$2:$Y$22,17,0)</f>
        <v>3.7780252100840372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49.03</v>
      </c>
      <c r="AB77" s="7">
        <v>17.940000000000001</v>
      </c>
      <c r="AC77" s="9">
        <v>158.87</v>
      </c>
      <c r="AD77" s="9">
        <v>46.67</v>
      </c>
      <c r="AE77" s="9">
        <v>82.28</v>
      </c>
      <c r="AF77" s="9">
        <v>63.63</v>
      </c>
      <c r="AG77" s="9">
        <v>51.69</v>
      </c>
      <c r="AH77" s="10" t="str">
        <f t="shared" si="17"/>
        <v>1</v>
      </c>
      <c r="AI77" s="13" t="str">
        <f t="shared" si="18"/>
        <v>1</v>
      </c>
      <c r="AJ77" s="10" t="str">
        <f t="shared" si="19"/>
        <v>1</v>
      </c>
      <c r="AK77" s="13" t="str">
        <f t="shared" si="20"/>
        <v>1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5</v>
      </c>
      <c r="AR77" s="26">
        <f t="shared" si="25"/>
        <v>5</v>
      </c>
      <c r="AS77" s="25" t="str">
        <f t="shared" si="26"/>
        <v>B</v>
      </c>
      <c r="AT77" s="27" t="str">
        <f t="shared" si="26"/>
        <v>B</v>
      </c>
      <c r="AU77" s="25" t="str">
        <f t="shared" si="27"/>
        <v>0 B</v>
      </c>
      <c r="AV77" s="27" t="str">
        <f t="shared" si="27"/>
        <v>0 B</v>
      </c>
      <c r="AW77" s="21" t="str">
        <f t="shared" si="15"/>
        <v>ผ่าน</v>
      </c>
      <c r="AX77" s="21" t="str">
        <f t="shared" si="16"/>
        <v>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1.18</v>
      </c>
      <c r="J78" s="19">
        <v>1.01</v>
      </c>
      <c r="K78" s="19">
        <v>0.68</v>
      </c>
      <c r="L78" s="19">
        <v>14239137.02</v>
      </c>
      <c r="M78" s="19">
        <v>21844019.309999999</v>
      </c>
      <c r="N78" s="23">
        <v>2</v>
      </c>
      <c r="O78" s="18">
        <v>25128489.780000001</v>
      </c>
      <c r="P78" s="19">
        <v>-25825516.84</v>
      </c>
      <c r="Q78" s="45">
        <v>13</v>
      </c>
      <c r="R78" s="10">
        <f>VLOOKUP($H78,'ค่ากลางกลุ่ม '!$C$2:$Y$22,10,0)</f>
        <v>26.06</v>
      </c>
      <c r="S78" s="13">
        <f>VLOOKUP($H78,'ค่ากลางกลุ่ม '!$C$2:$Y$22,16,0)</f>
        <v>8.0276666666666685</v>
      </c>
      <c r="T78" s="10">
        <f>VLOOKUP($H78,'ค่ากลางกลุ่ม '!$C$2:$Y$22,11,0)</f>
        <v>6.1</v>
      </c>
      <c r="U78" s="13">
        <f>VLOOKUP($H78,'ค่ากลางกลุ่ม '!$C$2:$Y$22,17,0)</f>
        <v>4.8458333333333341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37.11</v>
      </c>
      <c r="AB78" s="7">
        <v>7.6</v>
      </c>
      <c r="AC78" s="9">
        <v>189.64</v>
      </c>
      <c r="AD78" s="9">
        <v>35.700000000000003</v>
      </c>
      <c r="AE78" s="9">
        <v>53.39</v>
      </c>
      <c r="AF78" s="9">
        <v>65.010000000000005</v>
      </c>
      <c r="AG78" s="9">
        <v>55.01</v>
      </c>
      <c r="AH78" s="10" t="str">
        <f t="shared" si="17"/>
        <v>1</v>
      </c>
      <c r="AI78" s="13" t="str">
        <f t="shared" si="18"/>
        <v>1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6</v>
      </c>
      <c r="AR78" s="26">
        <f t="shared" si="25"/>
        <v>6</v>
      </c>
      <c r="AS78" s="25" t="str">
        <f t="shared" si="26"/>
        <v>A-</v>
      </c>
      <c r="AT78" s="27" t="str">
        <f t="shared" si="26"/>
        <v>A-</v>
      </c>
      <c r="AU78" s="25" t="str">
        <f t="shared" si="27"/>
        <v>2 A-</v>
      </c>
      <c r="AV78" s="27" t="str">
        <f t="shared" si="27"/>
        <v>2 A-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2.11</v>
      </c>
      <c r="J79" s="19">
        <v>1.85</v>
      </c>
      <c r="K79" s="19">
        <v>1.41</v>
      </c>
      <c r="L79" s="19">
        <v>16416911.199999999</v>
      </c>
      <c r="M79" s="19">
        <v>10404018.9</v>
      </c>
      <c r="N79" s="23">
        <v>0</v>
      </c>
      <c r="O79" s="18">
        <v>11356812.550000001</v>
      </c>
      <c r="P79" s="19">
        <v>5771097.2300000004</v>
      </c>
      <c r="Q79" s="45">
        <v>5</v>
      </c>
      <c r="R79" s="10">
        <f>VLOOKUP($H79,'ค่ากลางกลุ่ม '!$C$2:$Y$22,10,0)</f>
        <v>29.39</v>
      </c>
      <c r="S79" s="13">
        <f>VLOOKUP($H79,'ค่ากลางกลุ่ม '!$C$2:$Y$22,16,0)</f>
        <v>6.7215199999999999</v>
      </c>
      <c r="T79" s="10">
        <f>VLOOKUP($H79,'ค่ากลางกลุ่ม '!$C$2:$Y$22,11,0)</f>
        <v>10.82</v>
      </c>
      <c r="U79" s="13">
        <f>VLOOKUP($H79,'ค่ากลางกลุ่ม '!$C$2:$Y$22,17,0)</f>
        <v>4.1368400000000003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51.02</v>
      </c>
      <c r="AB79" s="7">
        <v>18.88</v>
      </c>
      <c r="AC79" s="9">
        <v>129.25</v>
      </c>
      <c r="AD79" s="9">
        <v>24.52</v>
      </c>
      <c r="AE79" s="9">
        <v>61.02</v>
      </c>
      <c r="AF79" s="9">
        <v>77.92</v>
      </c>
      <c r="AG79" s="9">
        <v>79.709999999999994</v>
      </c>
      <c r="AH79" s="10" t="str">
        <f t="shared" si="17"/>
        <v>1</v>
      </c>
      <c r="AI79" s="13" t="str">
        <f t="shared" si="18"/>
        <v>1</v>
      </c>
      <c r="AJ79" s="10" t="str">
        <f t="shared" si="19"/>
        <v>1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4</v>
      </c>
      <c r="AR79" s="26">
        <f t="shared" si="25"/>
        <v>4</v>
      </c>
      <c r="AS79" s="25" t="str">
        <f t="shared" si="26"/>
        <v>B-</v>
      </c>
      <c r="AT79" s="27" t="str">
        <f t="shared" si="26"/>
        <v>B-</v>
      </c>
      <c r="AU79" s="25" t="str">
        <f t="shared" si="27"/>
        <v>0 B-</v>
      </c>
      <c r="AV79" s="27" t="str">
        <f t="shared" si="27"/>
        <v>0 B-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1.66</v>
      </c>
      <c r="J80" s="19">
        <v>1.48</v>
      </c>
      <c r="K80" s="19">
        <v>1.1299999999999999</v>
      </c>
      <c r="L80" s="19">
        <v>11473111.57</v>
      </c>
      <c r="M80" s="19">
        <v>12543506.630000001</v>
      </c>
      <c r="N80" s="23">
        <v>0</v>
      </c>
      <c r="O80" s="18">
        <v>13502658.119999999</v>
      </c>
      <c r="P80" s="19">
        <v>2333661.2799999998</v>
      </c>
      <c r="Q80" s="45">
        <v>5</v>
      </c>
      <c r="R80" s="10">
        <f>VLOOKUP($H80,'ค่ากลางกลุ่ม '!$C$2:$Y$22,10,0)</f>
        <v>29.39</v>
      </c>
      <c r="S80" s="13">
        <f>VLOOKUP($H80,'ค่ากลางกลุ่ม '!$C$2:$Y$22,16,0)</f>
        <v>6.7215199999999999</v>
      </c>
      <c r="T80" s="10">
        <f>VLOOKUP($H80,'ค่ากลางกลุ่ม '!$C$2:$Y$22,11,0)</f>
        <v>10.82</v>
      </c>
      <c r="U80" s="13">
        <f>VLOOKUP($H80,'ค่ากลางกลุ่ม '!$C$2:$Y$22,17,0)</f>
        <v>4.1368400000000003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51.07</v>
      </c>
      <c r="AB80" s="7">
        <v>19.55</v>
      </c>
      <c r="AC80" s="9">
        <v>345.75</v>
      </c>
      <c r="AD80" s="9">
        <v>57.27</v>
      </c>
      <c r="AE80" s="9">
        <v>60.83</v>
      </c>
      <c r="AF80" s="9">
        <v>59.12</v>
      </c>
      <c r="AG80" s="9">
        <v>73.11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0</v>
      </c>
      <c r="AO80" s="20" t="str">
        <f t="shared" si="23"/>
        <v>1</v>
      </c>
      <c r="AP80" s="20" t="str">
        <f t="shared" si="23"/>
        <v>0</v>
      </c>
      <c r="AQ80" s="24">
        <f t="shared" si="24"/>
        <v>4</v>
      </c>
      <c r="AR80" s="26">
        <f t="shared" si="25"/>
        <v>4</v>
      </c>
      <c r="AS80" s="25" t="str">
        <f t="shared" si="26"/>
        <v>B-</v>
      </c>
      <c r="AT80" s="27" t="str">
        <f t="shared" si="26"/>
        <v>B-</v>
      </c>
      <c r="AU80" s="25" t="str">
        <f t="shared" si="27"/>
        <v>0 B-</v>
      </c>
      <c r="AV80" s="27" t="str">
        <f t="shared" si="27"/>
        <v>0 B-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1.75</v>
      </c>
      <c r="J81" s="19">
        <v>1.61</v>
      </c>
      <c r="K81" s="19">
        <v>1.42</v>
      </c>
      <c r="L81" s="19">
        <v>24797562.390000001</v>
      </c>
      <c r="M81" s="19">
        <v>8175652.7699999996</v>
      </c>
      <c r="N81" s="23">
        <v>0</v>
      </c>
      <c r="O81" s="18">
        <v>9064383.3900000006</v>
      </c>
      <c r="P81" s="19">
        <v>13771579.890000001</v>
      </c>
      <c r="Q81" s="45">
        <v>6</v>
      </c>
      <c r="R81" s="10">
        <f>VLOOKUP($H81,'ค่ากลางกลุ่ม '!$C$2:$Y$22,10,0)</f>
        <v>28.29</v>
      </c>
      <c r="S81" s="13">
        <f>VLOOKUP($H81,'ค่ากลางกลุ่ม '!$C$2:$Y$22,16,0)</f>
        <v>5.8842857142857161</v>
      </c>
      <c r="T81" s="10">
        <f>VLOOKUP($H81,'ค่ากลางกลุ่ม '!$C$2:$Y$22,11,0)</f>
        <v>10.74</v>
      </c>
      <c r="U81" s="13">
        <f>VLOOKUP($H81,'ค่ากลางกลุ่ม '!$C$2:$Y$22,17,0)</f>
        <v>3.7780252100840372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38.75</v>
      </c>
      <c r="AB81" s="7">
        <v>10.119999999999999</v>
      </c>
      <c r="AC81" s="9">
        <v>54.91</v>
      </c>
      <c r="AD81" s="9">
        <v>20.38</v>
      </c>
      <c r="AE81" s="9">
        <v>57.86</v>
      </c>
      <c r="AF81" s="9">
        <v>80.14</v>
      </c>
      <c r="AG81" s="9">
        <v>70.3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0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1</v>
      </c>
      <c r="AP81" s="20" t="str">
        <f t="shared" si="23"/>
        <v>0</v>
      </c>
      <c r="AQ81" s="24">
        <f t="shared" si="24"/>
        <v>5</v>
      </c>
      <c r="AR81" s="26">
        <f t="shared" si="25"/>
        <v>6</v>
      </c>
      <c r="AS81" s="25" t="str">
        <f t="shared" si="26"/>
        <v>B</v>
      </c>
      <c r="AT81" s="27" t="str">
        <f t="shared" si="26"/>
        <v>A-</v>
      </c>
      <c r="AU81" s="25" t="str">
        <f t="shared" si="27"/>
        <v>0 B</v>
      </c>
      <c r="AV81" s="27" t="str">
        <f t="shared" si="27"/>
        <v>0 A-</v>
      </c>
      <c r="AW81" s="21" t="str">
        <f t="shared" si="15"/>
        <v>ผ่าน</v>
      </c>
      <c r="AX81" s="21" t="str">
        <f t="shared" si="16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2.0299999999999998</v>
      </c>
      <c r="J82" s="19">
        <v>1.66</v>
      </c>
      <c r="K82" s="19">
        <v>1.1399999999999999</v>
      </c>
      <c r="L82" s="19">
        <v>34523551.049999997</v>
      </c>
      <c r="M82" s="19">
        <v>24772814.949999999</v>
      </c>
      <c r="N82" s="23">
        <v>0</v>
      </c>
      <c r="O82" s="18">
        <v>25942987.949999999</v>
      </c>
      <c r="P82" s="19">
        <v>4667140.49</v>
      </c>
      <c r="Q82" s="45">
        <v>6</v>
      </c>
      <c r="R82" s="10">
        <f>VLOOKUP($H82,'ค่ากลางกลุ่ม '!$C$2:$Y$22,10,0)</f>
        <v>28.29</v>
      </c>
      <c r="S82" s="13">
        <f>VLOOKUP($H82,'ค่ากลางกลุ่ม '!$C$2:$Y$22,16,0)</f>
        <v>5.8842857142857161</v>
      </c>
      <c r="T82" s="10">
        <f>VLOOKUP($H82,'ค่ากลางกลุ่ม '!$C$2:$Y$22,11,0)</f>
        <v>10.74</v>
      </c>
      <c r="U82" s="13">
        <f>VLOOKUP($H82,'ค่ากลางกลุ่ม '!$C$2:$Y$22,17,0)</f>
        <v>3.7780252100840372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63.82</v>
      </c>
      <c r="AB82" s="7">
        <v>21.9</v>
      </c>
      <c r="AC82" s="9">
        <v>509.69</v>
      </c>
      <c r="AD82" s="9">
        <v>79.59</v>
      </c>
      <c r="AE82" s="9">
        <v>118.62</v>
      </c>
      <c r="AF82" s="9">
        <v>129.63</v>
      </c>
      <c r="AG82" s="9">
        <v>124.86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0 C-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1.64</v>
      </c>
      <c r="J83" s="19">
        <v>1.46</v>
      </c>
      <c r="K83" s="19">
        <v>1.08</v>
      </c>
      <c r="L83" s="19">
        <v>41309906.409999996</v>
      </c>
      <c r="M83" s="19">
        <v>23429986.039999999</v>
      </c>
      <c r="N83" s="23">
        <v>0</v>
      </c>
      <c r="O83" s="18">
        <v>26263854.18</v>
      </c>
      <c r="P83" s="19">
        <v>4910185.78</v>
      </c>
      <c r="Q83" s="45">
        <v>13</v>
      </c>
      <c r="R83" s="10">
        <f>VLOOKUP($H83,'ค่ากลางกลุ่ม '!$C$2:$Y$22,10,0)</f>
        <v>26.06</v>
      </c>
      <c r="S83" s="13">
        <f>VLOOKUP($H83,'ค่ากลางกลุ่ม '!$C$2:$Y$22,16,0)</f>
        <v>8.0276666666666685</v>
      </c>
      <c r="T83" s="10">
        <f>VLOOKUP($H83,'ค่ากลางกลุ่ม '!$C$2:$Y$22,11,0)</f>
        <v>6.1</v>
      </c>
      <c r="U83" s="13">
        <f>VLOOKUP($H83,'ค่ากลางกลุ่ม '!$C$2:$Y$22,17,0)</f>
        <v>4.8458333333333341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35.700000000000003</v>
      </c>
      <c r="AB83" s="7">
        <v>7.63</v>
      </c>
      <c r="AC83" s="9">
        <v>148.12</v>
      </c>
      <c r="AD83" s="9">
        <v>31.72</v>
      </c>
      <c r="AE83" s="9">
        <v>51.37</v>
      </c>
      <c r="AF83" s="9">
        <v>82.82</v>
      </c>
      <c r="AG83" s="9">
        <v>59.9</v>
      </c>
      <c r="AH83" s="10" t="str">
        <f t="shared" si="17"/>
        <v>1</v>
      </c>
      <c r="AI83" s="13" t="str">
        <f t="shared" si="18"/>
        <v>1</v>
      </c>
      <c r="AJ83" s="10" t="str">
        <f t="shared" si="19"/>
        <v>1</v>
      </c>
      <c r="AK83" s="13" t="str">
        <f t="shared" si="20"/>
        <v>1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1</v>
      </c>
      <c r="AQ83" s="24">
        <f t="shared" si="24"/>
        <v>6</v>
      </c>
      <c r="AR83" s="26">
        <f t="shared" si="25"/>
        <v>6</v>
      </c>
      <c r="AS83" s="25" t="str">
        <f t="shared" si="26"/>
        <v>A-</v>
      </c>
      <c r="AT83" s="27" t="str">
        <f t="shared" si="26"/>
        <v>A-</v>
      </c>
      <c r="AU83" s="25" t="str">
        <f t="shared" si="27"/>
        <v>0 A-</v>
      </c>
      <c r="AV83" s="27" t="str">
        <f t="shared" si="27"/>
        <v>0 A-</v>
      </c>
      <c r="AW83" s="21" t="str">
        <f t="shared" si="15"/>
        <v>ผ่าน</v>
      </c>
      <c r="AX83" s="21" t="str">
        <f t="shared" si="16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2.48</v>
      </c>
      <c r="J84" s="19">
        <v>2.27</v>
      </c>
      <c r="K84" s="19">
        <v>1.93</v>
      </c>
      <c r="L84" s="19">
        <v>49556892.329999998</v>
      </c>
      <c r="M84" s="19">
        <v>21340671.43</v>
      </c>
      <c r="N84" s="23">
        <v>0</v>
      </c>
      <c r="O84" s="18">
        <v>22751965.34</v>
      </c>
      <c r="P84" s="19">
        <v>31363161.699999999</v>
      </c>
      <c r="Q84" s="45">
        <v>6</v>
      </c>
      <c r="R84" s="10">
        <f>VLOOKUP($H84,'ค่ากลางกลุ่ม '!$C$2:$Y$22,10,0)</f>
        <v>28.29</v>
      </c>
      <c r="S84" s="13">
        <f>VLOOKUP($H84,'ค่ากลางกลุ่ม '!$C$2:$Y$22,16,0)</f>
        <v>5.8842857142857161</v>
      </c>
      <c r="T84" s="10">
        <f>VLOOKUP($H84,'ค่ากลางกลุ่ม '!$C$2:$Y$22,11,0)</f>
        <v>10.74</v>
      </c>
      <c r="U84" s="13">
        <f>VLOOKUP($H84,'ค่ากลางกลุ่ม '!$C$2:$Y$22,17,0)</f>
        <v>3.7780252100840372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51.52</v>
      </c>
      <c r="AB84" s="7">
        <v>17.29</v>
      </c>
      <c r="AC84" s="9">
        <v>199.36</v>
      </c>
      <c r="AD84" s="9">
        <v>38.75</v>
      </c>
      <c r="AE84" s="9">
        <v>71.12</v>
      </c>
      <c r="AF84" s="9">
        <v>76.23</v>
      </c>
      <c r="AG84" s="9">
        <v>66.52</v>
      </c>
      <c r="AH84" s="10" t="str">
        <f t="shared" si="17"/>
        <v>1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4</v>
      </c>
      <c r="AR84" s="26">
        <f t="shared" si="25"/>
        <v>4</v>
      </c>
      <c r="AS84" s="25" t="str">
        <f t="shared" si="26"/>
        <v>B-</v>
      </c>
      <c r="AT84" s="27" t="str">
        <f t="shared" si="26"/>
        <v>B-</v>
      </c>
      <c r="AU84" s="25" t="str">
        <f t="shared" si="27"/>
        <v>0 B-</v>
      </c>
      <c r="AV84" s="27" t="str">
        <f t="shared" si="27"/>
        <v>0 B-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3.12</v>
      </c>
      <c r="J85" s="19">
        <v>2.74</v>
      </c>
      <c r="K85" s="19">
        <v>2.15</v>
      </c>
      <c r="L85" s="19">
        <v>71706475.650000006</v>
      </c>
      <c r="M85" s="19">
        <v>29863308.640000001</v>
      </c>
      <c r="N85" s="23">
        <v>0</v>
      </c>
      <c r="O85" s="18">
        <v>33100452.210000001</v>
      </c>
      <c r="P85" s="19">
        <v>39090585.850000001</v>
      </c>
      <c r="Q85" s="45">
        <v>10</v>
      </c>
      <c r="R85" s="10">
        <f>VLOOKUP($H85,'ค่ากลางกลุ่ม '!$C$2:$Y$22,10,0)</f>
        <v>24.65</v>
      </c>
      <c r="S85" s="13">
        <f>VLOOKUP($H85,'ค่ากลางกลุ่ม '!$C$2:$Y$22,16,0)</f>
        <v>5.3367796610169487</v>
      </c>
      <c r="T85" s="10">
        <f>VLOOKUP($H85,'ค่ากลางกลุ่ม '!$C$2:$Y$22,11,0)</f>
        <v>9.2899999999999991</v>
      </c>
      <c r="U85" s="13">
        <f>VLOOKUP($H85,'ค่ากลางกลุ่ม '!$C$2:$Y$22,17,0)</f>
        <v>3.2408474576271189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51.64</v>
      </c>
      <c r="AB85" s="7">
        <v>11.17</v>
      </c>
      <c r="AC85" s="9">
        <v>73.66</v>
      </c>
      <c r="AD85" s="9">
        <v>39.15</v>
      </c>
      <c r="AE85" s="9">
        <v>51.87</v>
      </c>
      <c r="AF85" s="9">
        <v>72.44</v>
      </c>
      <c r="AG85" s="9">
        <v>88.78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1</v>
      </c>
      <c r="AL85" s="97">
        <f t="shared" si="21"/>
        <v>1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6</v>
      </c>
      <c r="AR85" s="26">
        <f t="shared" si="25"/>
        <v>6</v>
      </c>
      <c r="AS85" s="25" t="str">
        <f t="shared" si="26"/>
        <v>A-</v>
      </c>
      <c r="AT85" s="27" t="str">
        <f t="shared" si="26"/>
        <v>A-</v>
      </c>
      <c r="AU85" s="25" t="str">
        <f t="shared" si="27"/>
        <v>0 A-</v>
      </c>
      <c r="AV85" s="27" t="str">
        <f t="shared" si="27"/>
        <v>0 A-</v>
      </c>
      <c r="AW85" s="21" t="str">
        <f t="shared" si="15"/>
        <v>ผ่าน</v>
      </c>
      <c r="AX85" s="21" t="str">
        <f t="shared" si="16"/>
        <v>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1.18</v>
      </c>
      <c r="J86" s="19">
        <v>1.07</v>
      </c>
      <c r="K86" s="19">
        <v>0.96</v>
      </c>
      <c r="L86" s="19">
        <v>5566016.79</v>
      </c>
      <c r="M86" s="19">
        <v>-3376012.45</v>
      </c>
      <c r="N86" s="23">
        <v>3</v>
      </c>
      <c r="O86" s="18">
        <v>-2125662.39</v>
      </c>
      <c r="P86" s="19">
        <v>-1161595.53</v>
      </c>
      <c r="Q86" s="45">
        <v>5</v>
      </c>
      <c r="R86" s="10">
        <f>VLOOKUP($H86,'ค่ากลางกลุ่ม '!$C$2:$Y$22,10,0)</f>
        <v>29.39</v>
      </c>
      <c r="S86" s="13">
        <f>VLOOKUP($H86,'ค่ากลางกลุ่ม '!$C$2:$Y$22,16,0)</f>
        <v>6.7215199999999999</v>
      </c>
      <c r="T86" s="10">
        <f>VLOOKUP($H86,'ค่ากลางกลุ่ม '!$C$2:$Y$22,11,0)</f>
        <v>10.82</v>
      </c>
      <c r="U86" s="13">
        <f>VLOOKUP($H86,'ค่ากลางกลุ่ม '!$C$2:$Y$22,17,0)</f>
        <v>4.1368400000000003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-28.41</v>
      </c>
      <c r="AB86" s="7">
        <v>-7.12</v>
      </c>
      <c r="AC86" s="9">
        <v>272.87</v>
      </c>
      <c r="AD86" s="9">
        <v>10.8</v>
      </c>
      <c r="AE86" s="9">
        <v>55.48</v>
      </c>
      <c r="AF86" s="9">
        <v>75.39</v>
      </c>
      <c r="AG86" s="9">
        <v>96.59</v>
      </c>
      <c r="AH86" s="10" t="str">
        <f t="shared" si="17"/>
        <v>0</v>
      </c>
      <c r="AI86" s="13" t="str">
        <f t="shared" si="18"/>
        <v>0</v>
      </c>
      <c r="AJ86" s="10" t="str">
        <f t="shared" si="19"/>
        <v>0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1</v>
      </c>
      <c r="AO86" s="20" t="str">
        <f t="shared" si="23"/>
        <v>1</v>
      </c>
      <c r="AP86" s="20" t="str">
        <f t="shared" si="23"/>
        <v>0</v>
      </c>
      <c r="AQ86" s="24">
        <f t="shared" si="24"/>
        <v>3</v>
      </c>
      <c r="AR86" s="26">
        <f t="shared" si="25"/>
        <v>3</v>
      </c>
      <c r="AS86" s="25" t="str">
        <f t="shared" si="26"/>
        <v>C</v>
      </c>
      <c r="AT86" s="27" t="str">
        <f t="shared" si="26"/>
        <v>C</v>
      </c>
      <c r="AU86" s="25" t="str">
        <f t="shared" si="27"/>
        <v>3 C</v>
      </c>
      <c r="AV86" s="27" t="str">
        <f t="shared" si="27"/>
        <v>3 C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1.1599999999999999</v>
      </c>
      <c r="J87" s="19">
        <v>1.04</v>
      </c>
      <c r="K87" s="19">
        <v>0.89</v>
      </c>
      <c r="L87" s="19">
        <v>4857573.54</v>
      </c>
      <c r="M87" s="19">
        <v>-1693839.19</v>
      </c>
      <c r="N87" s="23">
        <v>3</v>
      </c>
      <c r="O87" s="18">
        <v>-1134409.6000000001</v>
      </c>
      <c r="P87" s="19">
        <v>-3662286.45</v>
      </c>
      <c r="Q87" s="45">
        <v>5</v>
      </c>
      <c r="R87" s="10">
        <f>VLOOKUP($H87,'ค่ากลางกลุ่ม '!$C$2:$Y$22,10,0)</f>
        <v>29.39</v>
      </c>
      <c r="S87" s="13">
        <f>VLOOKUP($H87,'ค่ากลางกลุ่ม '!$C$2:$Y$22,16,0)</f>
        <v>6.7215199999999999</v>
      </c>
      <c r="T87" s="10">
        <f>VLOOKUP($H87,'ค่ากลางกลุ่ม '!$C$2:$Y$22,11,0)</f>
        <v>10.82</v>
      </c>
      <c r="U87" s="13">
        <f>VLOOKUP($H87,'ค่ากลางกลุ่ม '!$C$2:$Y$22,17,0)</f>
        <v>4.1368400000000003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-12.44</v>
      </c>
      <c r="AB87" s="7">
        <v>-3.13</v>
      </c>
      <c r="AC87" s="9">
        <v>328.4</v>
      </c>
      <c r="AD87" s="9">
        <v>22.62</v>
      </c>
      <c r="AE87" s="9">
        <v>43.6</v>
      </c>
      <c r="AF87" s="9">
        <v>51.7</v>
      </c>
      <c r="AG87" s="9">
        <v>80.849999999999994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3</v>
      </c>
      <c r="AR87" s="26">
        <f t="shared" si="25"/>
        <v>3</v>
      </c>
      <c r="AS87" s="25" t="str">
        <f t="shared" si="26"/>
        <v>C</v>
      </c>
      <c r="AT87" s="27" t="str">
        <f t="shared" si="26"/>
        <v>C</v>
      </c>
      <c r="AU87" s="25" t="str">
        <f t="shared" si="27"/>
        <v>3 C</v>
      </c>
      <c r="AV87" s="27" t="str">
        <f t="shared" si="27"/>
        <v>3 C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1.78</v>
      </c>
      <c r="J88" s="19">
        <v>1.65</v>
      </c>
      <c r="K88" s="19">
        <v>1.44</v>
      </c>
      <c r="L88" s="19">
        <v>17248121.890000001</v>
      </c>
      <c r="M88" s="19">
        <v>11071977.439999999</v>
      </c>
      <c r="N88" s="23">
        <v>0</v>
      </c>
      <c r="O88" s="18">
        <v>11947176.85</v>
      </c>
      <c r="P88" s="19">
        <v>9841989.1199999992</v>
      </c>
      <c r="Q88" s="45">
        <v>5</v>
      </c>
      <c r="R88" s="10">
        <f>VLOOKUP($H88,'ค่ากลางกลุ่ม '!$C$2:$Y$22,10,0)</f>
        <v>29.39</v>
      </c>
      <c r="S88" s="13">
        <f>VLOOKUP($H88,'ค่ากลางกลุ่ม '!$C$2:$Y$22,16,0)</f>
        <v>6.7215199999999999</v>
      </c>
      <c r="T88" s="10">
        <f>VLOOKUP($H88,'ค่ากลางกลุ่ม '!$C$2:$Y$22,11,0)</f>
        <v>10.82</v>
      </c>
      <c r="U88" s="13">
        <f>VLOOKUP($H88,'ค่ากลางกลุ่ม '!$C$2:$Y$22,17,0)</f>
        <v>4.1368400000000003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56.27</v>
      </c>
      <c r="AB88" s="7">
        <v>16.809999999999999</v>
      </c>
      <c r="AC88" s="9">
        <v>300.97000000000003</v>
      </c>
      <c r="AD88" s="9">
        <v>39.44</v>
      </c>
      <c r="AE88" s="9">
        <v>76.17</v>
      </c>
      <c r="AF88" s="9">
        <v>83.75</v>
      </c>
      <c r="AG88" s="9">
        <v>73.22</v>
      </c>
      <c r="AH88" s="10" t="str">
        <f t="shared" si="17"/>
        <v>1</v>
      </c>
      <c r="AI88" s="13" t="str">
        <f t="shared" si="18"/>
        <v>1</v>
      </c>
      <c r="AJ88" s="10" t="str">
        <f t="shared" si="19"/>
        <v>1</v>
      </c>
      <c r="AK88" s="13" t="str">
        <f t="shared" si="20"/>
        <v>1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4</v>
      </c>
      <c r="AR88" s="26">
        <f t="shared" si="25"/>
        <v>4</v>
      </c>
      <c r="AS88" s="25" t="str">
        <f t="shared" si="26"/>
        <v>B-</v>
      </c>
      <c r="AT88" s="27" t="str">
        <f t="shared" si="26"/>
        <v>B-</v>
      </c>
      <c r="AU88" s="25" t="str">
        <f t="shared" si="27"/>
        <v>0 B-</v>
      </c>
      <c r="AV88" s="27" t="str">
        <f t="shared" si="27"/>
        <v>0 B-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1.02</v>
      </c>
      <c r="J89" s="19">
        <v>0.86</v>
      </c>
      <c r="K89" s="19">
        <v>0.69</v>
      </c>
      <c r="L89" s="19">
        <v>489114.92</v>
      </c>
      <c r="M89" s="19">
        <v>-1719982.18</v>
      </c>
      <c r="N89" s="23">
        <v>6</v>
      </c>
      <c r="O89" s="18">
        <v>-1096840.54</v>
      </c>
      <c r="P89" s="19">
        <v>-8620533.8499999996</v>
      </c>
      <c r="Q89" s="45">
        <v>5</v>
      </c>
      <c r="R89" s="10">
        <f>VLOOKUP($H89,'ค่ากลางกลุ่ม '!$C$2:$Y$22,10,0)</f>
        <v>29.39</v>
      </c>
      <c r="S89" s="13">
        <f>VLOOKUP($H89,'ค่ากลางกลุ่ม '!$C$2:$Y$22,16,0)</f>
        <v>6.7215199999999999</v>
      </c>
      <c r="T89" s="10">
        <f>VLOOKUP($H89,'ค่ากลางกลุ่ม '!$C$2:$Y$22,11,0)</f>
        <v>10.82</v>
      </c>
      <c r="U89" s="13">
        <f>VLOOKUP($H89,'ค่ากลางกลุ่ม '!$C$2:$Y$22,17,0)</f>
        <v>4.1368400000000003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-12.55</v>
      </c>
      <c r="AB89" s="7">
        <v>-4.4000000000000004</v>
      </c>
      <c r="AC89" s="9">
        <v>254.33</v>
      </c>
      <c r="AD89" s="9">
        <v>41.15</v>
      </c>
      <c r="AE89" s="9">
        <v>101.11</v>
      </c>
      <c r="AF89" s="9">
        <v>75.89</v>
      </c>
      <c r="AG89" s="9">
        <v>141.63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0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1</v>
      </c>
      <c r="AP89" s="20" t="str">
        <f t="shared" si="23"/>
        <v>0</v>
      </c>
      <c r="AQ89" s="24">
        <f t="shared" si="24"/>
        <v>2</v>
      </c>
      <c r="AR89" s="26">
        <f t="shared" si="25"/>
        <v>2</v>
      </c>
      <c r="AS89" s="25" t="str">
        <f t="shared" si="26"/>
        <v>C-</v>
      </c>
      <c r="AT89" s="27" t="str">
        <f t="shared" si="26"/>
        <v>C-</v>
      </c>
      <c r="AU89" s="25" t="str">
        <f t="shared" si="27"/>
        <v>6 C-</v>
      </c>
      <c r="AV89" s="27" t="str">
        <f t="shared" si="27"/>
        <v>6 C-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1.74</v>
      </c>
      <c r="J90" s="19">
        <v>1.49</v>
      </c>
      <c r="K90" s="19">
        <v>0.96</v>
      </c>
      <c r="L90" s="19">
        <v>45170358.420000002</v>
      </c>
      <c r="M90" s="19">
        <v>35729112.960000001</v>
      </c>
      <c r="N90" s="23">
        <v>0</v>
      </c>
      <c r="O90" s="18">
        <v>40870879.210000001</v>
      </c>
      <c r="P90" s="19">
        <v>-2702063.64</v>
      </c>
      <c r="Q90" s="45">
        <v>13</v>
      </c>
      <c r="R90" s="10">
        <f>VLOOKUP($H90,'ค่ากลางกลุ่ม '!$C$2:$Y$22,10,0)</f>
        <v>26.06</v>
      </c>
      <c r="S90" s="13">
        <f>VLOOKUP($H90,'ค่ากลางกลุ่ม '!$C$2:$Y$22,16,0)</f>
        <v>8.0276666666666685</v>
      </c>
      <c r="T90" s="10">
        <f>VLOOKUP($H90,'ค่ากลางกลุ่ม '!$C$2:$Y$22,11,0)</f>
        <v>6.1</v>
      </c>
      <c r="U90" s="13">
        <f>VLOOKUP($H90,'ค่ากลางกลุ่ม '!$C$2:$Y$22,17,0)</f>
        <v>4.8458333333333341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48.31</v>
      </c>
      <c r="AB90" s="7">
        <v>12.79</v>
      </c>
      <c r="AC90" s="9">
        <v>180.3</v>
      </c>
      <c r="AD90" s="9">
        <v>37.96</v>
      </c>
      <c r="AE90" s="9">
        <v>63.81</v>
      </c>
      <c r="AF90" s="9">
        <v>74.64</v>
      </c>
      <c r="AG90" s="9">
        <v>66.760000000000005</v>
      </c>
      <c r="AH90" s="10" t="str">
        <f t="shared" si="17"/>
        <v>1</v>
      </c>
      <c r="AI90" s="13" t="str">
        <f t="shared" si="18"/>
        <v>1</v>
      </c>
      <c r="AJ90" s="10" t="str">
        <f t="shared" si="19"/>
        <v>1</v>
      </c>
      <c r="AK90" s="13" t="str">
        <f t="shared" si="20"/>
        <v>1</v>
      </c>
      <c r="AL90" s="97">
        <f t="shared" si="21"/>
        <v>0</v>
      </c>
      <c r="AM90" s="20" t="str">
        <f t="shared" si="22"/>
        <v>1</v>
      </c>
      <c r="AN90" s="20" t="str">
        <f t="shared" si="23"/>
        <v>0</v>
      </c>
      <c r="AO90" s="20" t="str">
        <f t="shared" si="23"/>
        <v>1</v>
      </c>
      <c r="AP90" s="20" t="str">
        <f t="shared" si="23"/>
        <v>0</v>
      </c>
      <c r="AQ90" s="24">
        <f t="shared" si="24"/>
        <v>4</v>
      </c>
      <c r="AR90" s="26">
        <f t="shared" si="25"/>
        <v>4</v>
      </c>
      <c r="AS90" s="25" t="str">
        <f t="shared" si="26"/>
        <v>B-</v>
      </c>
      <c r="AT90" s="27" t="str">
        <f t="shared" si="26"/>
        <v>B-</v>
      </c>
      <c r="AU90" s="25" t="str">
        <f t="shared" si="27"/>
        <v>0 B-</v>
      </c>
      <c r="AV90" s="27" t="str">
        <f t="shared" si="27"/>
        <v>0 B-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1.61</v>
      </c>
      <c r="J91" s="19">
        <v>1.43</v>
      </c>
      <c r="K91" s="19">
        <v>1.1000000000000001</v>
      </c>
      <c r="L91" s="19">
        <v>8825238.4299999997</v>
      </c>
      <c r="M91" s="19">
        <v>7771137.9199999999</v>
      </c>
      <c r="N91" s="23">
        <v>0</v>
      </c>
      <c r="O91" s="18">
        <v>9063627.2300000004</v>
      </c>
      <c r="P91" s="19">
        <v>1136000.33</v>
      </c>
      <c r="Q91" s="45">
        <v>3</v>
      </c>
      <c r="R91" s="10">
        <f>VLOOKUP($H91,'ค่ากลางกลุ่ม '!$C$2:$Y$22,10,0)</f>
        <v>43.22</v>
      </c>
      <c r="S91" s="13">
        <f>VLOOKUP($H91,'ค่ากลางกลุ่ม '!$C$2:$Y$22,16,0)</f>
        <v>12.627222222222223</v>
      </c>
      <c r="T91" s="10">
        <f>VLOOKUP($H91,'ค่ากลางกลุ่ม '!$C$2:$Y$22,11,0)</f>
        <v>10.19</v>
      </c>
      <c r="U91" s="13">
        <f>VLOOKUP($H91,'ค่ากลางกลุ่ม '!$C$2:$Y$22,17,0)</f>
        <v>5.8905555555555544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56.13</v>
      </c>
      <c r="AB91" s="7">
        <v>9.6300000000000008</v>
      </c>
      <c r="AC91" s="9">
        <v>137.79</v>
      </c>
      <c r="AD91" s="9">
        <v>24.47</v>
      </c>
      <c r="AE91" s="9">
        <v>185.71</v>
      </c>
      <c r="AF91" s="9">
        <v>73.81</v>
      </c>
      <c r="AG91" s="9">
        <v>83.51</v>
      </c>
      <c r="AH91" s="10" t="str">
        <f t="shared" si="17"/>
        <v>1</v>
      </c>
      <c r="AI91" s="13" t="str">
        <f t="shared" si="18"/>
        <v>1</v>
      </c>
      <c r="AJ91" s="10" t="str">
        <f t="shared" si="19"/>
        <v>0</v>
      </c>
      <c r="AK91" s="13" t="str">
        <f t="shared" si="20"/>
        <v>1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1</v>
      </c>
      <c r="AP91" s="20" t="str">
        <f t="shared" si="23"/>
        <v>0</v>
      </c>
      <c r="AQ91" s="24">
        <f t="shared" si="24"/>
        <v>3</v>
      </c>
      <c r="AR91" s="26">
        <f t="shared" si="25"/>
        <v>4</v>
      </c>
      <c r="AS91" s="25" t="str">
        <f t="shared" si="26"/>
        <v>C</v>
      </c>
      <c r="AT91" s="27" t="str">
        <f t="shared" si="26"/>
        <v>B-</v>
      </c>
      <c r="AU91" s="25" t="str">
        <f t="shared" si="27"/>
        <v>0 C</v>
      </c>
      <c r="AV91" s="27" t="str">
        <f t="shared" si="27"/>
        <v>0 B-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3.42</v>
      </c>
      <c r="J92" s="19">
        <v>3.08</v>
      </c>
      <c r="K92" s="19">
        <v>2.6</v>
      </c>
      <c r="L92" s="19">
        <v>18056265.989999998</v>
      </c>
      <c r="M92" s="19">
        <v>8296259.5</v>
      </c>
      <c r="N92" s="23">
        <v>0</v>
      </c>
      <c r="O92" s="18">
        <v>9296196.6600000001</v>
      </c>
      <c r="P92" s="19">
        <v>11904996.42</v>
      </c>
      <c r="Q92" s="45">
        <v>3</v>
      </c>
      <c r="R92" s="10">
        <f>VLOOKUP($H92,'ค่ากลางกลุ่ม '!$C$2:$Y$22,10,0)</f>
        <v>43.22</v>
      </c>
      <c r="S92" s="13">
        <f>VLOOKUP($H92,'ค่ากลางกลุ่ม '!$C$2:$Y$22,16,0)</f>
        <v>12.627222222222223</v>
      </c>
      <c r="T92" s="10">
        <f>VLOOKUP($H92,'ค่ากลางกลุ่ม '!$C$2:$Y$22,11,0)</f>
        <v>10.19</v>
      </c>
      <c r="U92" s="13">
        <f>VLOOKUP($H92,'ค่ากลางกลุ่ม '!$C$2:$Y$22,17,0)</f>
        <v>5.8905555555555544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56.1</v>
      </c>
      <c r="AB92" s="7">
        <v>11.65</v>
      </c>
      <c r="AC92" s="9">
        <v>87.24</v>
      </c>
      <c r="AD92" s="9">
        <v>27.95</v>
      </c>
      <c r="AE92" s="9">
        <v>44.96</v>
      </c>
      <c r="AF92" s="9">
        <v>59.68</v>
      </c>
      <c r="AG92" s="9">
        <v>121.01</v>
      </c>
      <c r="AH92" s="10" t="str">
        <f t="shared" si="17"/>
        <v>1</v>
      </c>
      <c r="AI92" s="13" t="str">
        <f t="shared" si="18"/>
        <v>1</v>
      </c>
      <c r="AJ92" s="10" t="str">
        <f t="shared" si="19"/>
        <v>1</v>
      </c>
      <c r="AK92" s="13" t="str">
        <f t="shared" si="20"/>
        <v>1</v>
      </c>
      <c r="AL92" s="97">
        <f t="shared" si="21"/>
        <v>1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6</v>
      </c>
      <c r="AR92" s="26">
        <f t="shared" si="25"/>
        <v>6</v>
      </c>
      <c r="AS92" s="25" t="str">
        <f t="shared" si="26"/>
        <v>A-</v>
      </c>
      <c r="AT92" s="27" t="str">
        <f t="shared" si="26"/>
        <v>A-</v>
      </c>
      <c r="AU92" s="25" t="str">
        <f t="shared" si="27"/>
        <v>0 A-</v>
      </c>
      <c r="AV92" s="27" t="str">
        <f t="shared" si="27"/>
        <v>0 A-</v>
      </c>
      <c r="AW92" s="21" t="str">
        <f t="shared" si="15"/>
        <v>ผ่าน</v>
      </c>
      <c r="AX92" s="21" t="str">
        <f t="shared" si="16"/>
        <v>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79</v>
      </c>
      <c r="AI93" s="29">
        <f t="shared" ref="AI93:AK93" si="28">COUNTIF(AI5:AI92,"1")</f>
        <v>85</v>
      </c>
      <c r="AJ93" s="29">
        <f t="shared" si="28"/>
        <v>58</v>
      </c>
      <c r="AK93" s="29">
        <f t="shared" si="28"/>
        <v>82</v>
      </c>
      <c r="AL93" s="29">
        <f>COUNTIF(AL5:AL92,"1")</f>
        <v>16</v>
      </c>
      <c r="AM93" s="29">
        <f t="shared" ref="AM93:AP93" si="29">COUNTIF(AM5:AM92,"1")</f>
        <v>75</v>
      </c>
      <c r="AN93" s="29">
        <f t="shared" si="29"/>
        <v>30</v>
      </c>
      <c r="AO93" s="29">
        <f t="shared" si="29"/>
        <v>33</v>
      </c>
      <c r="AP93" s="29">
        <f t="shared" si="29"/>
        <v>15</v>
      </c>
      <c r="AQ93" s="35"/>
      <c r="AR93" s="35"/>
      <c r="AS93" s="35"/>
      <c r="AT93" s="35"/>
      <c r="AU93" s="35"/>
      <c r="AV93" s="35"/>
      <c r="AW93" s="29">
        <f>COUNTIF(AW5:AW92,"ผ่าน")</f>
        <v>13</v>
      </c>
      <c r="AX93" s="29">
        <f>COUNTIF(AX5:AX92,"ผ่าน")</f>
        <v>18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9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D79C-8870-47A5-8193-3C390E4270C8}">
  <dimension ref="A1:AX94"/>
  <sheetViews>
    <sheetView zoomScale="70" zoomScaleNormal="70" workbookViewId="0">
      <pane xSplit="17" ySplit="4" topLeftCell="AT86" activePane="bottomRight" state="frozen"/>
      <selection pane="topRight" activeCell="R1" sqref="R1"/>
      <selection pane="bottomLeft" activeCell="A5" sqref="A5"/>
      <selection pane="bottomRight" activeCell="AW93" sqref="AW93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289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290</v>
      </c>
      <c r="S4" s="12"/>
      <c r="T4" s="11" t="s">
        <v>290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290</v>
      </c>
      <c r="AI4" s="12"/>
      <c r="AJ4" s="11" t="s">
        <v>290</v>
      </c>
      <c r="AK4" s="12"/>
      <c r="AL4" s="162"/>
      <c r="AM4" s="162"/>
      <c r="AN4" s="162"/>
      <c r="AO4" s="162"/>
      <c r="AP4" s="162"/>
      <c r="AQ4" s="11" t="s">
        <v>290</v>
      </c>
      <c r="AR4" s="12"/>
      <c r="AS4" s="11" t="s">
        <v>290</v>
      </c>
      <c r="AT4" s="12"/>
      <c r="AU4" s="11" t="s">
        <v>290</v>
      </c>
      <c r="AV4" s="12"/>
      <c r="AW4" s="11" t="s">
        <v>290</v>
      </c>
      <c r="AX4" s="12"/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2.65</v>
      </c>
      <c r="J5" s="19">
        <v>2.5299999999999998</v>
      </c>
      <c r="K5" s="19">
        <v>0.92</v>
      </c>
      <c r="L5" s="19">
        <v>282340703.89999998</v>
      </c>
      <c r="M5" s="19">
        <v>119343485.02</v>
      </c>
      <c r="N5" s="23">
        <v>0</v>
      </c>
      <c r="O5" s="18">
        <v>103481517.93000001</v>
      </c>
      <c r="P5" s="19">
        <v>-25463056.420000017</v>
      </c>
      <c r="Q5" s="45">
        <v>16</v>
      </c>
      <c r="R5" s="10">
        <f>VLOOKUP($H5,'ค่ากลางกลุ่ม '!$C$2:$Y$22,18,0)</f>
        <v>24.58</v>
      </c>
      <c r="S5" s="13"/>
      <c r="T5" s="10">
        <f>VLOOKUP($H5,'ค่ากลางกลุ่ม '!$C$2:$Y$22,19,0)</f>
        <v>5.93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38.590000000000003</v>
      </c>
      <c r="AB5" s="7">
        <v>9.4</v>
      </c>
      <c r="AC5" s="9">
        <v>107.68</v>
      </c>
      <c r="AD5" s="9">
        <v>128.85</v>
      </c>
      <c r="AE5" s="9">
        <v>187.03</v>
      </c>
      <c r="AF5" s="9">
        <v>204.48</v>
      </c>
      <c r="AG5" s="9">
        <v>30.62</v>
      </c>
      <c r="AH5" s="10" t="str">
        <f>IF(R5&lt;=$AA5,"1","0")</f>
        <v>1</v>
      </c>
      <c r="AI5" s="13"/>
      <c r="AJ5" s="10" t="str">
        <f>IF(T5&lt;=$AB5,"1","0")</f>
        <v>1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/>
      <c r="AS5" s="25" t="str">
        <f>IF(AQ5=7,"A",IF(AQ5=6,"A-",IF(AQ5=5,"B",IF(AQ5=4,"B-",IF(AQ5=3,"C",IF(AQ5=2,"C-",IF(AQ5=1,"D",IF(AQ5=0,"F"))))))))</f>
        <v>C</v>
      </c>
      <c r="AT5" s="27"/>
      <c r="AU5" s="25" t="str">
        <f>$N5&amp;" "&amp;AS5</f>
        <v>0 C</v>
      </c>
      <c r="AV5" s="27"/>
      <c r="AW5" s="21" t="str">
        <f t="shared" ref="AW5:AW36" si="0">IF(AQ5&gt;=5,"ผ่าน","ไม่ผ่าน")</f>
        <v>ไม่ผ่าน</v>
      </c>
      <c r="AX5" s="21"/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5.25</v>
      </c>
      <c r="J6" s="19">
        <v>4.8899999999999997</v>
      </c>
      <c r="K6" s="19">
        <v>3.13</v>
      </c>
      <c r="L6" s="19">
        <v>46618899.740000002</v>
      </c>
      <c r="M6" s="19">
        <v>13619980.52</v>
      </c>
      <c r="N6" s="23">
        <v>0</v>
      </c>
      <c r="O6" s="18">
        <v>8738133.0700000003</v>
      </c>
      <c r="P6" s="19">
        <v>23398285.869999997</v>
      </c>
      <c r="Q6" s="45">
        <v>6</v>
      </c>
      <c r="R6" s="10">
        <f>VLOOKUP($H6,'ค่ากลางกลุ่ม '!$C$2:$Y$22,18,0)</f>
        <v>29.34</v>
      </c>
      <c r="S6" s="13"/>
      <c r="T6" s="10">
        <f>VLOOKUP($H6,'ค่ากลางกลุ่ม '!$C$2:$Y$22,19,0)</f>
        <v>12.22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26</v>
      </c>
      <c r="AB6" s="7">
        <v>17.09</v>
      </c>
      <c r="AC6" s="9">
        <v>127.9</v>
      </c>
      <c r="AD6" s="9">
        <v>112.75</v>
      </c>
      <c r="AE6" s="9">
        <v>263.18</v>
      </c>
      <c r="AF6" s="9">
        <v>1420.95</v>
      </c>
      <c r="AG6" s="9">
        <v>81.849999999999994</v>
      </c>
      <c r="AH6" s="10" t="str">
        <f t="shared" ref="AH6:AH69" si="1">IF(R6&lt;=$AA6,"1","0")</f>
        <v>0</v>
      </c>
      <c r="AI6" s="13"/>
      <c r="AJ6" s="10" t="str">
        <f t="shared" ref="AJ6:AJ69" si="2">IF(T6&lt;=$AB6,"1","0")</f>
        <v>1</v>
      </c>
      <c r="AK6" s="13"/>
      <c r="AL6" s="97">
        <f t="shared" ref="AL6:AL69" si="3">IF(OR(AND((K6&lt;0.8),(AC6&gt;180)),AND((K6&gt;=0.8),(AC6&gt;90))),0,1)</f>
        <v>0</v>
      </c>
      <c r="AM6" s="20" t="str">
        <f t="shared" ref="AM6:AM69" si="4">IF(AD6&lt;=W6,"1","0")</f>
        <v>0</v>
      </c>
      <c r="AN6" s="20" t="str">
        <f t="shared" ref="AN6:AP69" si="5">IF(AE6&lt;=X6,"1","0")</f>
        <v>0</v>
      </c>
      <c r="AO6" s="20" t="str">
        <f t="shared" si="5"/>
        <v>0</v>
      </c>
      <c r="AP6" s="20" t="str">
        <f t="shared" si="5"/>
        <v>0</v>
      </c>
      <c r="AQ6" s="24">
        <f t="shared" ref="AQ6:AQ69" si="6">AH6+AJ6+AL6+AM6+AN6+AO6+AP6</f>
        <v>1</v>
      </c>
      <c r="AR6" s="26"/>
      <c r="AS6" s="25" t="str">
        <f t="shared" ref="AS6:AS69" si="7">IF(AQ6=7,"A",IF(AQ6=6,"A-",IF(AQ6=5,"B",IF(AQ6=4,"B-",IF(AQ6=3,"C",IF(AQ6=2,"C-",IF(AQ6=1,"D",IF(AQ6=0,"F"))))))))</f>
        <v>D</v>
      </c>
      <c r="AT6" s="27"/>
      <c r="AU6" s="25" t="str">
        <f t="shared" ref="AU6:AU69" si="8">$N6&amp;" "&amp;AS6</f>
        <v>0 D</v>
      </c>
      <c r="AV6" s="27"/>
      <c r="AW6" s="21" t="str">
        <f t="shared" si="0"/>
        <v>ไม่ผ่าน</v>
      </c>
      <c r="AX6" s="21"/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3.36</v>
      </c>
      <c r="J7" s="19">
        <v>3.06</v>
      </c>
      <c r="K7" s="19">
        <v>2.27</v>
      </c>
      <c r="L7" s="19">
        <v>27708251.170000002</v>
      </c>
      <c r="M7" s="19">
        <v>9695674.0099999998</v>
      </c>
      <c r="N7" s="23">
        <v>0</v>
      </c>
      <c r="O7" s="18">
        <v>9312165.7699999996</v>
      </c>
      <c r="P7" s="19">
        <v>14903485.140000002</v>
      </c>
      <c r="Q7" s="45">
        <v>6</v>
      </c>
      <c r="R7" s="10">
        <f>VLOOKUP($H7,'ค่ากลางกลุ่ม '!$C$2:$Y$22,18,0)</f>
        <v>29.34</v>
      </c>
      <c r="S7" s="13"/>
      <c r="T7" s="10">
        <f>VLOOKUP($H7,'ค่ากลางกลุ่ม '!$C$2:$Y$22,19,0)</f>
        <v>12.22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27.52</v>
      </c>
      <c r="AB7" s="7">
        <v>15.46</v>
      </c>
      <c r="AC7" s="9">
        <v>87.84</v>
      </c>
      <c r="AD7" s="9">
        <v>54.18</v>
      </c>
      <c r="AE7" s="9">
        <v>76.28</v>
      </c>
      <c r="AF7" s="9">
        <v>358.25</v>
      </c>
      <c r="AG7" s="9">
        <v>70.900000000000006</v>
      </c>
      <c r="AH7" s="10" t="str">
        <f t="shared" si="1"/>
        <v>0</v>
      </c>
      <c r="AI7" s="13"/>
      <c r="AJ7" s="10" t="str">
        <f t="shared" si="2"/>
        <v>1</v>
      </c>
      <c r="AK7" s="13"/>
      <c r="AL7" s="97">
        <f t="shared" si="3"/>
        <v>1</v>
      </c>
      <c r="AM7" s="20" t="str">
        <f t="shared" si="4"/>
        <v>1</v>
      </c>
      <c r="AN7" s="20" t="str">
        <f t="shared" si="5"/>
        <v>0</v>
      </c>
      <c r="AO7" s="20" t="str">
        <f t="shared" si="5"/>
        <v>0</v>
      </c>
      <c r="AP7" s="20" t="str">
        <f t="shared" si="5"/>
        <v>0</v>
      </c>
      <c r="AQ7" s="24">
        <f t="shared" si="6"/>
        <v>3</v>
      </c>
      <c r="AR7" s="26"/>
      <c r="AS7" s="25" t="str">
        <f t="shared" si="7"/>
        <v>C</v>
      </c>
      <c r="AT7" s="27"/>
      <c r="AU7" s="25" t="str">
        <f t="shared" si="8"/>
        <v>0 C</v>
      </c>
      <c r="AV7" s="27"/>
      <c r="AW7" s="21" t="str">
        <f t="shared" si="0"/>
        <v>ไม่ผ่าน</v>
      </c>
      <c r="AX7" s="21"/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2.4300000000000002</v>
      </c>
      <c r="J8" s="19">
        <v>2.21</v>
      </c>
      <c r="K8" s="19">
        <v>1.74</v>
      </c>
      <c r="L8" s="19">
        <v>24599924.640000001</v>
      </c>
      <c r="M8" s="19">
        <v>6190131.1200000001</v>
      </c>
      <c r="N8" s="23">
        <v>0</v>
      </c>
      <c r="O8" s="18">
        <v>4980893.38</v>
      </c>
      <c r="P8" s="19">
        <v>12668978.580000002</v>
      </c>
      <c r="Q8" s="45">
        <v>5</v>
      </c>
      <c r="R8" s="10">
        <f>VLOOKUP($H8,'ค่ากลางกลุ่ม '!$C$2:$Y$22,18,0)</f>
        <v>27.81</v>
      </c>
      <c r="S8" s="13"/>
      <c r="T8" s="10">
        <f>VLOOKUP($H8,'ค่ากลางกลุ่ม '!$C$2:$Y$22,19,0)</f>
        <v>11.79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17.8</v>
      </c>
      <c r="AB8" s="7">
        <v>9.93</v>
      </c>
      <c r="AC8" s="9">
        <v>275.98</v>
      </c>
      <c r="AD8" s="9">
        <v>42.89</v>
      </c>
      <c r="AE8" s="9">
        <v>119.16</v>
      </c>
      <c r="AF8" s="9">
        <v>366.44</v>
      </c>
      <c r="AG8" s="9">
        <v>90.1</v>
      </c>
      <c r="AH8" s="10" t="str">
        <f t="shared" si="1"/>
        <v>0</v>
      </c>
      <c r="AI8" s="13"/>
      <c r="AJ8" s="10" t="str">
        <f t="shared" si="2"/>
        <v>0</v>
      </c>
      <c r="AK8" s="13"/>
      <c r="AL8" s="97">
        <f t="shared" si="3"/>
        <v>0</v>
      </c>
      <c r="AM8" s="20" t="str">
        <f t="shared" si="4"/>
        <v>1</v>
      </c>
      <c r="AN8" s="20" t="str">
        <f t="shared" si="5"/>
        <v>0</v>
      </c>
      <c r="AO8" s="20" t="str">
        <f t="shared" si="5"/>
        <v>0</v>
      </c>
      <c r="AP8" s="20" t="str">
        <f t="shared" si="5"/>
        <v>0</v>
      </c>
      <c r="AQ8" s="24">
        <f t="shared" si="6"/>
        <v>1</v>
      </c>
      <c r="AR8" s="26"/>
      <c r="AS8" s="25" t="str">
        <f t="shared" si="7"/>
        <v>D</v>
      </c>
      <c r="AT8" s="27"/>
      <c r="AU8" s="25" t="str">
        <f t="shared" si="8"/>
        <v>0 D</v>
      </c>
      <c r="AV8" s="27"/>
      <c r="AW8" s="21" t="str">
        <f t="shared" si="0"/>
        <v>ไม่ผ่าน</v>
      </c>
      <c r="AX8" s="21"/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4.04</v>
      </c>
      <c r="J9" s="19">
        <v>3.69</v>
      </c>
      <c r="K9" s="19">
        <v>3.14</v>
      </c>
      <c r="L9" s="19">
        <v>25291478.75</v>
      </c>
      <c r="M9" s="19">
        <v>9819120.6199999992</v>
      </c>
      <c r="N9" s="23">
        <v>0</v>
      </c>
      <c r="O9" s="18">
        <v>10173411.25</v>
      </c>
      <c r="P9" s="19">
        <v>17785350.050000004</v>
      </c>
      <c r="Q9" s="45">
        <v>5</v>
      </c>
      <c r="R9" s="10">
        <f>VLOOKUP($H9,'ค่ากลางกลุ่ม '!$C$2:$Y$22,18,0)</f>
        <v>27.81</v>
      </c>
      <c r="S9" s="13"/>
      <c r="T9" s="10">
        <f>VLOOKUP($H9,'ค่ากลางกลุ่ม '!$C$2:$Y$22,19,0)</f>
        <v>11.79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40.090000000000003</v>
      </c>
      <c r="AB9" s="7">
        <v>18.77</v>
      </c>
      <c r="AC9" s="9">
        <v>145.68</v>
      </c>
      <c r="AD9" s="9">
        <v>50.42</v>
      </c>
      <c r="AE9" s="9">
        <v>69.5</v>
      </c>
      <c r="AF9" s="9">
        <v>289.39999999999998</v>
      </c>
      <c r="AG9" s="9">
        <v>94.08</v>
      </c>
      <c r="AH9" s="10" t="str">
        <f t="shared" si="1"/>
        <v>1</v>
      </c>
      <c r="AI9" s="13"/>
      <c r="AJ9" s="10" t="str">
        <f t="shared" si="2"/>
        <v>1</v>
      </c>
      <c r="AK9" s="13"/>
      <c r="AL9" s="97">
        <f t="shared" si="3"/>
        <v>0</v>
      </c>
      <c r="AM9" s="20" t="str">
        <f t="shared" si="4"/>
        <v>1</v>
      </c>
      <c r="AN9" s="20" t="str">
        <f t="shared" si="5"/>
        <v>0</v>
      </c>
      <c r="AO9" s="20" t="str">
        <f t="shared" si="5"/>
        <v>0</v>
      </c>
      <c r="AP9" s="20" t="str">
        <f t="shared" si="5"/>
        <v>0</v>
      </c>
      <c r="AQ9" s="24">
        <f t="shared" si="6"/>
        <v>3</v>
      </c>
      <c r="AR9" s="26"/>
      <c r="AS9" s="25" t="str">
        <f t="shared" si="7"/>
        <v>C</v>
      </c>
      <c r="AT9" s="27"/>
      <c r="AU9" s="25" t="str">
        <f t="shared" si="8"/>
        <v>0 C</v>
      </c>
      <c r="AV9" s="27"/>
      <c r="AW9" s="21" t="str">
        <f t="shared" si="0"/>
        <v>ไม่ผ่าน</v>
      </c>
      <c r="AX9" s="21"/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2.0299999999999998</v>
      </c>
      <c r="J10" s="19">
        <v>1.83</v>
      </c>
      <c r="K10" s="19">
        <v>1.23</v>
      </c>
      <c r="L10" s="19">
        <v>19655809.859999999</v>
      </c>
      <c r="M10" s="19">
        <v>4844631.9000000004</v>
      </c>
      <c r="N10" s="23">
        <v>0</v>
      </c>
      <c r="O10" s="18">
        <v>3613885.65</v>
      </c>
      <c r="P10" s="19">
        <v>4494174.0599999987</v>
      </c>
      <c r="Q10" s="45">
        <v>6</v>
      </c>
      <c r="R10" s="10">
        <f>VLOOKUP($H10,'ค่ากลางกลุ่ม '!$C$2:$Y$22,18,0)</f>
        <v>29.34</v>
      </c>
      <c r="S10" s="13"/>
      <c r="T10" s="10">
        <f>VLOOKUP($H10,'ค่ากลางกลุ่ม '!$C$2:$Y$22,19,0)</f>
        <v>12.22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11.61</v>
      </c>
      <c r="AB10" s="7">
        <v>6.95</v>
      </c>
      <c r="AC10" s="9">
        <v>131.94</v>
      </c>
      <c r="AD10" s="9">
        <v>33.64</v>
      </c>
      <c r="AE10" s="9">
        <v>103.52</v>
      </c>
      <c r="AF10" s="9">
        <v>209.31</v>
      </c>
      <c r="AG10" s="9">
        <v>57.47</v>
      </c>
      <c r="AH10" s="10" t="str">
        <f t="shared" si="1"/>
        <v>0</v>
      </c>
      <c r="AI10" s="13"/>
      <c r="AJ10" s="10" t="str">
        <f t="shared" si="2"/>
        <v>0</v>
      </c>
      <c r="AK10" s="13"/>
      <c r="AL10" s="97">
        <f t="shared" si="3"/>
        <v>0</v>
      </c>
      <c r="AM10" s="20" t="str">
        <f t="shared" si="4"/>
        <v>1</v>
      </c>
      <c r="AN10" s="20" t="str">
        <f t="shared" si="5"/>
        <v>0</v>
      </c>
      <c r="AO10" s="20" t="str">
        <f t="shared" si="5"/>
        <v>0</v>
      </c>
      <c r="AP10" s="20" t="str">
        <f t="shared" si="5"/>
        <v>1</v>
      </c>
      <c r="AQ10" s="24">
        <f t="shared" si="6"/>
        <v>2</v>
      </c>
      <c r="AR10" s="26"/>
      <c r="AS10" s="25" t="str">
        <f t="shared" si="7"/>
        <v>C-</v>
      </c>
      <c r="AT10" s="27"/>
      <c r="AU10" s="25" t="str">
        <f t="shared" si="8"/>
        <v>0 C-</v>
      </c>
      <c r="AV10" s="27"/>
      <c r="AW10" s="21" t="str">
        <f t="shared" si="0"/>
        <v>ไม่ผ่าน</v>
      </c>
      <c r="AX10" s="21"/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2.3199999999999998</v>
      </c>
      <c r="J11" s="19">
        <v>2.08</v>
      </c>
      <c r="K11" s="19">
        <v>1.75</v>
      </c>
      <c r="L11" s="19">
        <v>31401717.510000002</v>
      </c>
      <c r="M11" s="19">
        <v>10863133.1</v>
      </c>
      <c r="N11" s="23">
        <v>0</v>
      </c>
      <c r="O11" s="18">
        <v>7750846.3099999996</v>
      </c>
      <c r="P11" s="19">
        <v>17878474.129999999</v>
      </c>
      <c r="Q11" s="45">
        <v>6</v>
      </c>
      <c r="R11" s="10">
        <f>VLOOKUP($H11,'ค่ากลางกลุ่ม '!$C$2:$Y$22,18,0)</f>
        <v>29.34</v>
      </c>
      <c r="S11" s="13"/>
      <c r="T11" s="10">
        <f>VLOOKUP($H11,'ค่ากลางกลุ่ม '!$C$2:$Y$22,19,0)</f>
        <v>12.22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19.510000000000002</v>
      </c>
      <c r="AB11" s="7">
        <v>14.93</v>
      </c>
      <c r="AC11" s="9">
        <v>117.37</v>
      </c>
      <c r="AD11" s="9">
        <v>49</v>
      </c>
      <c r="AE11" s="9">
        <v>86.36</v>
      </c>
      <c r="AF11" s="9">
        <v>651.22</v>
      </c>
      <c r="AG11" s="9">
        <v>83.55</v>
      </c>
      <c r="AH11" s="10" t="str">
        <f t="shared" si="1"/>
        <v>0</v>
      </c>
      <c r="AI11" s="13"/>
      <c r="AJ11" s="10" t="str">
        <f t="shared" si="2"/>
        <v>1</v>
      </c>
      <c r="AK11" s="13"/>
      <c r="AL11" s="97">
        <f t="shared" si="3"/>
        <v>0</v>
      </c>
      <c r="AM11" s="20" t="str">
        <f t="shared" si="4"/>
        <v>1</v>
      </c>
      <c r="AN11" s="20" t="str">
        <f t="shared" si="5"/>
        <v>0</v>
      </c>
      <c r="AO11" s="20" t="str">
        <f t="shared" si="5"/>
        <v>0</v>
      </c>
      <c r="AP11" s="20" t="str">
        <f t="shared" si="5"/>
        <v>0</v>
      </c>
      <c r="AQ11" s="24">
        <f t="shared" si="6"/>
        <v>2</v>
      </c>
      <c r="AR11" s="26"/>
      <c r="AS11" s="25" t="str">
        <f t="shared" si="7"/>
        <v>C-</v>
      </c>
      <c r="AT11" s="27"/>
      <c r="AU11" s="25" t="str">
        <f t="shared" si="8"/>
        <v>0 C-</v>
      </c>
      <c r="AV11" s="27"/>
      <c r="AW11" s="21" t="str">
        <f t="shared" si="0"/>
        <v>ไม่ผ่าน</v>
      </c>
      <c r="AX11" s="21"/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4.0199999999999996</v>
      </c>
      <c r="J12" s="19">
        <v>3.58</v>
      </c>
      <c r="K12" s="19">
        <v>2.1</v>
      </c>
      <c r="L12" s="19">
        <v>78989053.159999996</v>
      </c>
      <c r="M12" s="19">
        <v>25504625.850000001</v>
      </c>
      <c r="N12" s="23">
        <v>0</v>
      </c>
      <c r="O12" s="18">
        <v>27483454.350000001</v>
      </c>
      <c r="P12" s="19">
        <v>28653725.089999996</v>
      </c>
      <c r="Q12" s="45">
        <v>10</v>
      </c>
      <c r="R12" s="10">
        <f>VLOOKUP($H12,'ค่ากลางกลุ่ม '!$C$2:$Y$22,18,0)</f>
        <v>28.69</v>
      </c>
      <c r="S12" s="13"/>
      <c r="T12" s="10">
        <f>VLOOKUP($H12,'ค่ากลางกลุ่ม '!$C$2:$Y$22,19,0)</f>
        <v>11.69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40.270000000000003</v>
      </c>
      <c r="AB12" s="7">
        <v>15.73</v>
      </c>
      <c r="AC12" s="9">
        <v>73.44</v>
      </c>
      <c r="AD12" s="9">
        <v>93.68</v>
      </c>
      <c r="AE12" s="9">
        <v>48.07</v>
      </c>
      <c r="AF12" s="9">
        <v>251.37</v>
      </c>
      <c r="AG12" s="9">
        <v>99.54</v>
      </c>
      <c r="AH12" s="10" t="str">
        <f t="shared" si="1"/>
        <v>1</v>
      </c>
      <c r="AI12" s="13"/>
      <c r="AJ12" s="10" t="str">
        <f t="shared" si="2"/>
        <v>1</v>
      </c>
      <c r="AK12" s="13"/>
      <c r="AL12" s="97">
        <f t="shared" si="3"/>
        <v>1</v>
      </c>
      <c r="AM12" s="20" t="str">
        <f t="shared" si="4"/>
        <v>0</v>
      </c>
      <c r="AN12" s="20" t="str">
        <f t="shared" si="5"/>
        <v>1</v>
      </c>
      <c r="AO12" s="20" t="str">
        <f t="shared" si="5"/>
        <v>0</v>
      </c>
      <c r="AP12" s="20" t="str">
        <f t="shared" si="5"/>
        <v>0</v>
      </c>
      <c r="AQ12" s="24">
        <f t="shared" si="6"/>
        <v>4</v>
      </c>
      <c r="AR12" s="26"/>
      <c r="AS12" s="25" t="str">
        <f t="shared" si="7"/>
        <v>B-</v>
      </c>
      <c r="AT12" s="27"/>
      <c r="AU12" s="25" t="str">
        <f t="shared" si="8"/>
        <v>0 B-</v>
      </c>
      <c r="AV12" s="27"/>
      <c r="AW12" s="21" t="str">
        <f t="shared" si="0"/>
        <v>ไม่ผ่าน</v>
      </c>
      <c r="AX12" s="21"/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3.58</v>
      </c>
      <c r="J13" s="19">
        <v>3.34</v>
      </c>
      <c r="K13" s="19">
        <v>2.8</v>
      </c>
      <c r="L13" s="19">
        <v>37247707.060000002</v>
      </c>
      <c r="M13" s="19">
        <v>13985226.949999999</v>
      </c>
      <c r="N13" s="23">
        <v>0</v>
      </c>
      <c r="O13" s="18">
        <v>11868757.699999999</v>
      </c>
      <c r="P13" s="19">
        <v>25962439.43999999</v>
      </c>
      <c r="Q13" s="45">
        <v>6</v>
      </c>
      <c r="R13" s="10">
        <f>VLOOKUP($H13,'ค่ากลางกลุ่ม '!$C$2:$Y$22,18,0)</f>
        <v>29.34</v>
      </c>
      <c r="S13" s="13"/>
      <c r="T13" s="10">
        <f>VLOOKUP($H13,'ค่ากลางกลุ่ม '!$C$2:$Y$22,19,0)</f>
        <v>12.22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32.01</v>
      </c>
      <c r="AB13" s="7">
        <v>19.14</v>
      </c>
      <c r="AC13" s="9">
        <v>164.52</v>
      </c>
      <c r="AD13" s="9">
        <v>53.1</v>
      </c>
      <c r="AE13" s="9">
        <v>107.24</v>
      </c>
      <c r="AF13" s="9">
        <v>552.29999999999995</v>
      </c>
      <c r="AG13" s="9">
        <v>75.239999999999995</v>
      </c>
      <c r="AH13" s="10" t="str">
        <f t="shared" si="1"/>
        <v>1</v>
      </c>
      <c r="AI13" s="13"/>
      <c r="AJ13" s="10" t="str">
        <f t="shared" si="2"/>
        <v>1</v>
      </c>
      <c r="AK13" s="13"/>
      <c r="AL13" s="97">
        <f t="shared" si="3"/>
        <v>0</v>
      </c>
      <c r="AM13" s="20" t="str">
        <f t="shared" si="4"/>
        <v>1</v>
      </c>
      <c r="AN13" s="20" t="str">
        <f t="shared" si="5"/>
        <v>0</v>
      </c>
      <c r="AO13" s="20" t="str">
        <f t="shared" si="5"/>
        <v>0</v>
      </c>
      <c r="AP13" s="20" t="str">
        <f t="shared" si="5"/>
        <v>0</v>
      </c>
      <c r="AQ13" s="24">
        <f t="shared" si="6"/>
        <v>3</v>
      </c>
      <c r="AR13" s="26"/>
      <c r="AS13" s="25" t="str">
        <f t="shared" si="7"/>
        <v>C</v>
      </c>
      <c r="AT13" s="27"/>
      <c r="AU13" s="25" t="str">
        <f t="shared" si="8"/>
        <v>0 C</v>
      </c>
      <c r="AV13" s="27"/>
      <c r="AW13" s="21" t="str">
        <f t="shared" si="0"/>
        <v>ไม่ผ่าน</v>
      </c>
      <c r="AX13" s="21"/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3.48</v>
      </c>
      <c r="J14" s="19">
        <v>3.12</v>
      </c>
      <c r="K14" s="19">
        <v>2.4700000000000002</v>
      </c>
      <c r="L14" s="19">
        <v>41327847.799999997</v>
      </c>
      <c r="M14" s="19">
        <v>7111578.1600000001</v>
      </c>
      <c r="N14" s="23">
        <v>0</v>
      </c>
      <c r="O14" s="18">
        <v>6780412.1399999997</v>
      </c>
      <c r="P14" s="19">
        <v>24664033.219999999</v>
      </c>
      <c r="Q14" s="45">
        <v>6</v>
      </c>
      <c r="R14" s="10">
        <f>VLOOKUP($H14,'ค่ากลางกลุ่ม '!$C$2:$Y$22,18,0)</f>
        <v>29.34</v>
      </c>
      <c r="S14" s="13"/>
      <c r="T14" s="10">
        <f>VLOOKUP($H14,'ค่ากลางกลุ่ม '!$C$2:$Y$22,19,0)</f>
        <v>12.22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20.54</v>
      </c>
      <c r="AB14" s="7">
        <v>4.8600000000000003</v>
      </c>
      <c r="AC14" s="9">
        <v>62.48</v>
      </c>
      <c r="AD14" s="9">
        <v>45.49</v>
      </c>
      <c r="AE14" s="9">
        <v>72.42</v>
      </c>
      <c r="AF14" s="9">
        <v>447.5</v>
      </c>
      <c r="AG14" s="9">
        <v>62.99</v>
      </c>
      <c r="AH14" s="10" t="str">
        <f t="shared" si="1"/>
        <v>0</v>
      </c>
      <c r="AI14" s="13"/>
      <c r="AJ14" s="10" t="str">
        <f t="shared" si="2"/>
        <v>0</v>
      </c>
      <c r="AK14" s="13"/>
      <c r="AL14" s="97">
        <f t="shared" si="3"/>
        <v>1</v>
      </c>
      <c r="AM14" s="20" t="str">
        <f t="shared" si="4"/>
        <v>1</v>
      </c>
      <c r="AN14" s="20" t="str">
        <f t="shared" si="5"/>
        <v>0</v>
      </c>
      <c r="AO14" s="20" t="str">
        <f t="shared" si="5"/>
        <v>0</v>
      </c>
      <c r="AP14" s="20" t="str">
        <f t="shared" si="5"/>
        <v>0</v>
      </c>
      <c r="AQ14" s="24">
        <f t="shared" si="6"/>
        <v>2</v>
      </c>
      <c r="AR14" s="26"/>
      <c r="AS14" s="25" t="str">
        <f t="shared" si="7"/>
        <v>C-</v>
      </c>
      <c r="AT14" s="27"/>
      <c r="AU14" s="25" t="str">
        <f t="shared" si="8"/>
        <v>0 C-</v>
      </c>
      <c r="AV14" s="27"/>
      <c r="AW14" s="21" t="str">
        <f t="shared" si="0"/>
        <v>ไม่ผ่าน</v>
      </c>
      <c r="AX14" s="21"/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0.88</v>
      </c>
      <c r="J15" s="19">
        <v>0.74</v>
      </c>
      <c r="K15" s="19">
        <v>0.34</v>
      </c>
      <c r="L15" s="19">
        <v>-8285088.7000000002</v>
      </c>
      <c r="M15" s="19">
        <v>5303651.71</v>
      </c>
      <c r="N15" s="23">
        <v>5</v>
      </c>
      <c r="O15" s="18">
        <v>8893272.7400000002</v>
      </c>
      <c r="P15" s="19">
        <v>-46245262.540000007</v>
      </c>
      <c r="Q15" s="45">
        <v>13</v>
      </c>
      <c r="R15" s="10">
        <f>VLOOKUP($H15,'ค่ากลางกลุ่ม '!$C$2:$Y$22,18,0)</f>
        <v>26.73</v>
      </c>
      <c r="S15" s="13"/>
      <c r="T15" s="10">
        <f>VLOOKUP($H15,'ค่ากลางกลุ่ม '!$C$2:$Y$22,19,0)</f>
        <v>8.1300000000000008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13.09</v>
      </c>
      <c r="AB15" s="7">
        <v>4.03</v>
      </c>
      <c r="AC15" s="9">
        <v>301.52</v>
      </c>
      <c r="AD15" s="9">
        <v>48.74</v>
      </c>
      <c r="AE15" s="9">
        <v>71.459999999999994</v>
      </c>
      <c r="AF15" s="9">
        <v>283.77999999999997</v>
      </c>
      <c r="AG15" s="9">
        <v>65.75</v>
      </c>
      <c r="AH15" s="10" t="str">
        <f t="shared" si="1"/>
        <v>0</v>
      </c>
      <c r="AI15" s="13"/>
      <c r="AJ15" s="10" t="str">
        <f t="shared" si="2"/>
        <v>0</v>
      </c>
      <c r="AK15" s="13"/>
      <c r="AL15" s="97">
        <f t="shared" si="3"/>
        <v>0</v>
      </c>
      <c r="AM15" s="20" t="str">
        <f t="shared" si="4"/>
        <v>1</v>
      </c>
      <c r="AN15" s="20" t="str">
        <f t="shared" si="5"/>
        <v>0</v>
      </c>
      <c r="AO15" s="20" t="str">
        <f t="shared" si="5"/>
        <v>0</v>
      </c>
      <c r="AP15" s="20" t="str">
        <f t="shared" si="5"/>
        <v>0</v>
      </c>
      <c r="AQ15" s="24">
        <f t="shared" si="6"/>
        <v>1</v>
      </c>
      <c r="AR15" s="26"/>
      <c r="AS15" s="25" t="str">
        <f t="shared" si="7"/>
        <v>D</v>
      </c>
      <c r="AT15" s="27"/>
      <c r="AU15" s="25" t="str">
        <f t="shared" si="8"/>
        <v>5 D</v>
      </c>
      <c r="AV15" s="27"/>
      <c r="AW15" s="21" t="str">
        <f t="shared" si="0"/>
        <v>ไม่ผ่าน</v>
      </c>
      <c r="AX15" s="21"/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3.58</v>
      </c>
      <c r="J16" s="19">
        <v>3.01</v>
      </c>
      <c r="K16" s="19">
        <v>2.5099999999999998</v>
      </c>
      <c r="L16" s="19">
        <v>15740551.67</v>
      </c>
      <c r="M16" s="19">
        <v>4426686.6399999997</v>
      </c>
      <c r="N16" s="23">
        <v>0</v>
      </c>
      <c r="O16" s="18">
        <v>5630368.46</v>
      </c>
      <c r="P16" s="19">
        <v>9184465.1700000018</v>
      </c>
      <c r="Q16" s="45">
        <v>2</v>
      </c>
      <c r="R16" s="10">
        <f>VLOOKUP($H16,'ค่ากลางกลุ่ม '!$C$2:$Y$22,18,0)</f>
        <v>35.17</v>
      </c>
      <c r="S16" s="13"/>
      <c r="T16" s="10">
        <f>VLOOKUP($H16,'ค่ากลางกลุ่ม '!$C$2:$Y$22,19,0)</f>
        <v>10.87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38.950000000000003</v>
      </c>
      <c r="AB16" s="7">
        <v>7.07</v>
      </c>
      <c r="AC16" s="9">
        <v>82.33</v>
      </c>
      <c r="AD16" s="9">
        <v>39.33</v>
      </c>
      <c r="AE16" s="9">
        <v>157.91</v>
      </c>
      <c r="AF16" s="9">
        <v>207.13</v>
      </c>
      <c r="AG16" s="9">
        <v>118.11</v>
      </c>
      <c r="AH16" s="10" t="str">
        <f t="shared" si="1"/>
        <v>1</v>
      </c>
      <c r="AI16" s="13"/>
      <c r="AJ16" s="10" t="str">
        <f t="shared" si="2"/>
        <v>0</v>
      </c>
      <c r="AK16" s="13"/>
      <c r="AL16" s="97">
        <f t="shared" si="3"/>
        <v>1</v>
      </c>
      <c r="AM16" s="20" t="str">
        <f t="shared" si="4"/>
        <v>1</v>
      </c>
      <c r="AN16" s="20" t="str">
        <f t="shared" si="5"/>
        <v>0</v>
      </c>
      <c r="AO16" s="20" t="str">
        <f t="shared" si="5"/>
        <v>0</v>
      </c>
      <c r="AP16" s="20" t="str">
        <f t="shared" si="5"/>
        <v>0</v>
      </c>
      <c r="AQ16" s="24">
        <f t="shared" si="6"/>
        <v>3</v>
      </c>
      <c r="AR16" s="26"/>
      <c r="AS16" s="25" t="str">
        <f t="shared" si="7"/>
        <v>C</v>
      </c>
      <c r="AT16" s="27"/>
      <c r="AU16" s="25" t="str">
        <f t="shared" si="8"/>
        <v>0 C</v>
      </c>
      <c r="AV16" s="27"/>
      <c r="AW16" s="21" t="str">
        <f t="shared" si="0"/>
        <v>ไม่ผ่าน</v>
      </c>
      <c r="AX16" s="21"/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1.58</v>
      </c>
      <c r="J17" s="19">
        <v>1.34</v>
      </c>
      <c r="K17" s="19">
        <v>0.77</v>
      </c>
      <c r="L17" s="19">
        <v>94858997.640000001</v>
      </c>
      <c r="M17" s="19">
        <v>47486198.619999997</v>
      </c>
      <c r="N17" s="23">
        <v>1</v>
      </c>
      <c r="O17" s="18">
        <v>50423207.369999997</v>
      </c>
      <c r="P17" s="19">
        <v>-38509191.059999987</v>
      </c>
      <c r="Q17" s="45">
        <v>16</v>
      </c>
      <c r="R17" s="10">
        <f>VLOOKUP($H17,'ค่ากลางกลุ่ม '!$C$2:$Y$22,18,0)</f>
        <v>24.58</v>
      </c>
      <c r="S17" s="13"/>
      <c r="T17" s="10">
        <f>VLOOKUP($H17,'ค่ากลางกลุ่ม '!$C$2:$Y$22,19,0)</f>
        <v>5.93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30.34</v>
      </c>
      <c r="AB17" s="7">
        <v>6.64</v>
      </c>
      <c r="AC17" s="9">
        <v>166.12</v>
      </c>
      <c r="AD17" s="9">
        <v>56.21</v>
      </c>
      <c r="AE17" s="9">
        <v>70.680000000000007</v>
      </c>
      <c r="AF17" s="9">
        <v>170.42</v>
      </c>
      <c r="AG17" s="9">
        <v>72.19</v>
      </c>
      <c r="AH17" s="10" t="str">
        <f t="shared" si="1"/>
        <v>1</v>
      </c>
      <c r="AI17" s="13"/>
      <c r="AJ17" s="10" t="str">
        <f t="shared" si="2"/>
        <v>1</v>
      </c>
      <c r="AK17" s="13"/>
      <c r="AL17" s="97">
        <f t="shared" si="3"/>
        <v>1</v>
      </c>
      <c r="AM17" s="20" t="str">
        <f t="shared" si="4"/>
        <v>1</v>
      </c>
      <c r="AN17" s="20" t="str">
        <f t="shared" si="5"/>
        <v>0</v>
      </c>
      <c r="AO17" s="20" t="str">
        <f t="shared" si="5"/>
        <v>0</v>
      </c>
      <c r="AP17" s="20" t="str">
        <f t="shared" si="5"/>
        <v>0</v>
      </c>
      <c r="AQ17" s="24">
        <f t="shared" si="6"/>
        <v>4</v>
      </c>
      <c r="AR17" s="26"/>
      <c r="AS17" s="25" t="str">
        <f t="shared" si="7"/>
        <v>B-</v>
      </c>
      <c r="AT17" s="27"/>
      <c r="AU17" s="25" t="str">
        <f t="shared" si="8"/>
        <v>1 B-</v>
      </c>
      <c r="AV17" s="27"/>
      <c r="AW17" s="21" t="str">
        <f t="shared" si="0"/>
        <v>ไม่ผ่าน</v>
      </c>
      <c r="AX17" s="21"/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3.5</v>
      </c>
      <c r="J18" s="19">
        <v>3.19</v>
      </c>
      <c r="K18" s="19">
        <v>2.58</v>
      </c>
      <c r="L18" s="19">
        <v>40117115.140000001</v>
      </c>
      <c r="M18" s="19">
        <v>10654954.91</v>
      </c>
      <c r="N18" s="23">
        <v>0</v>
      </c>
      <c r="O18" s="18">
        <v>10307777.140000001</v>
      </c>
      <c r="P18" s="19">
        <v>25339335.919999994</v>
      </c>
      <c r="Q18" s="45">
        <v>6</v>
      </c>
      <c r="R18" s="10">
        <f>VLOOKUP($H18,'ค่ากลางกลุ่ม '!$C$2:$Y$22,18,0)</f>
        <v>29.34</v>
      </c>
      <c r="S18" s="13"/>
      <c r="T18" s="10">
        <f>VLOOKUP($H18,'ค่ากลางกลุ่ม '!$C$2:$Y$22,19,0)</f>
        <v>12.22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28.45</v>
      </c>
      <c r="AB18" s="7">
        <v>12.33</v>
      </c>
      <c r="AC18" s="9">
        <v>63.22</v>
      </c>
      <c r="AD18" s="9">
        <v>50.43</v>
      </c>
      <c r="AE18" s="9">
        <v>66.069999999999993</v>
      </c>
      <c r="AF18" s="9">
        <v>176.31</v>
      </c>
      <c r="AG18" s="9">
        <v>83.16</v>
      </c>
      <c r="AH18" s="10" t="str">
        <f t="shared" si="1"/>
        <v>0</v>
      </c>
      <c r="AI18" s="13"/>
      <c r="AJ18" s="10" t="str">
        <f t="shared" si="2"/>
        <v>1</v>
      </c>
      <c r="AK18" s="13"/>
      <c r="AL18" s="97">
        <f t="shared" si="3"/>
        <v>1</v>
      </c>
      <c r="AM18" s="20" t="str">
        <f t="shared" si="4"/>
        <v>1</v>
      </c>
      <c r="AN18" s="20" t="str">
        <f t="shared" si="5"/>
        <v>0</v>
      </c>
      <c r="AO18" s="20" t="str">
        <f t="shared" si="5"/>
        <v>0</v>
      </c>
      <c r="AP18" s="20" t="str">
        <f t="shared" si="5"/>
        <v>0</v>
      </c>
      <c r="AQ18" s="24">
        <f t="shared" si="6"/>
        <v>3</v>
      </c>
      <c r="AR18" s="26"/>
      <c r="AS18" s="25" t="str">
        <f t="shared" si="7"/>
        <v>C</v>
      </c>
      <c r="AT18" s="27"/>
      <c r="AU18" s="25" t="str">
        <f t="shared" si="8"/>
        <v>0 C</v>
      </c>
      <c r="AV18" s="27"/>
      <c r="AW18" s="21" t="str">
        <f t="shared" si="0"/>
        <v>ไม่ผ่าน</v>
      </c>
      <c r="AX18" s="21"/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2.2599999999999998</v>
      </c>
      <c r="J19" s="19">
        <v>2.09</v>
      </c>
      <c r="K19" s="19">
        <v>1.49</v>
      </c>
      <c r="L19" s="19">
        <v>31286544.489999998</v>
      </c>
      <c r="M19" s="19">
        <v>17014586.039999999</v>
      </c>
      <c r="N19" s="23">
        <v>0</v>
      </c>
      <c r="O19" s="18">
        <v>15019897.24</v>
      </c>
      <c r="P19" s="19">
        <v>12252282.980000004</v>
      </c>
      <c r="Q19" s="45">
        <v>6</v>
      </c>
      <c r="R19" s="10">
        <f>VLOOKUP($H19,'ค่ากลางกลุ่ม '!$C$2:$Y$22,18,0)</f>
        <v>29.34</v>
      </c>
      <c r="S19" s="13"/>
      <c r="T19" s="10">
        <f>VLOOKUP($H19,'ค่ากลางกลุ่ม '!$C$2:$Y$22,19,0)</f>
        <v>12.22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33.42</v>
      </c>
      <c r="AB19" s="7">
        <v>18.59</v>
      </c>
      <c r="AC19" s="9">
        <v>250.14</v>
      </c>
      <c r="AD19" s="9">
        <v>85.96</v>
      </c>
      <c r="AE19" s="9">
        <v>55.33</v>
      </c>
      <c r="AF19" s="9">
        <v>140.6</v>
      </c>
      <c r="AG19" s="9">
        <v>78.099999999999994</v>
      </c>
      <c r="AH19" s="10" t="str">
        <f t="shared" si="1"/>
        <v>1</v>
      </c>
      <c r="AI19" s="13"/>
      <c r="AJ19" s="10" t="str">
        <f t="shared" si="2"/>
        <v>1</v>
      </c>
      <c r="AK19" s="13"/>
      <c r="AL19" s="97">
        <f t="shared" si="3"/>
        <v>0</v>
      </c>
      <c r="AM19" s="20" t="str">
        <f t="shared" si="4"/>
        <v>0</v>
      </c>
      <c r="AN19" s="20" t="str">
        <f t="shared" si="5"/>
        <v>1</v>
      </c>
      <c r="AO19" s="20" t="str">
        <f t="shared" si="5"/>
        <v>0</v>
      </c>
      <c r="AP19" s="20" t="str">
        <f t="shared" si="5"/>
        <v>0</v>
      </c>
      <c r="AQ19" s="24">
        <f t="shared" si="6"/>
        <v>3</v>
      </c>
      <c r="AR19" s="26"/>
      <c r="AS19" s="25" t="str">
        <f t="shared" si="7"/>
        <v>C</v>
      </c>
      <c r="AT19" s="27"/>
      <c r="AU19" s="25" t="str">
        <f t="shared" si="8"/>
        <v>0 C</v>
      </c>
      <c r="AV19" s="27"/>
      <c r="AW19" s="21" t="str">
        <f t="shared" si="0"/>
        <v>ไม่ผ่าน</v>
      </c>
      <c r="AX19" s="21"/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2.66</v>
      </c>
      <c r="J20" s="19">
        <v>2.4300000000000002</v>
      </c>
      <c r="K20" s="19">
        <v>1.43</v>
      </c>
      <c r="L20" s="19">
        <v>67543659.269999996</v>
      </c>
      <c r="M20" s="19">
        <v>9974111.7699999996</v>
      </c>
      <c r="N20" s="23">
        <v>0</v>
      </c>
      <c r="O20" s="18">
        <v>10998419.51</v>
      </c>
      <c r="P20" s="19">
        <v>16899071.06000001</v>
      </c>
      <c r="Q20" s="45">
        <v>13</v>
      </c>
      <c r="R20" s="10">
        <f>VLOOKUP($H20,'ค่ากลางกลุ่ม '!$C$2:$Y$22,18,0)</f>
        <v>26.73</v>
      </c>
      <c r="S20" s="13"/>
      <c r="T20" s="10">
        <f>VLOOKUP($H20,'ค่ากลางกลุ่ม '!$C$2:$Y$22,19,0)</f>
        <v>8.1300000000000008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17.37</v>
      </c>
      <c r="AB20" s="7">
        <v>4.3</v>
      </c>
      <c r="AC20" s="9">
        <v>163.72</v>
      </c>
      <c r="AD20" s="9">
        <v>138.83000000000001</v>
      </c>
      <c r="AE20" s="9">
        <v>37.340000000000003</v>
      </c>
      <c r="AF20" s="9">
        <v>37.14</v>
      </c>
      <c r="AG20" s="9">
        <v>59.11</v>
      </c>
      <c r="AH20" s="10" t="str">
        <f t="shared" si="1"/>
        <v>0</v>
      </c>
      <c r="AI20" s="13"/>
      <c r="AJ20" s="10" t="str">
        <f t="shared" si="2"/>
        <v>0</v>
      </c>
      <c r="AK20" s="13"/>
      <c r="AL20" s="97">
        <f t="shared" si="3"/>
        <v>0</v>
      </c>
      <c r="AM20" s="20" t="str">
        <f t="shared" si="4"/>
        <v>0</v>
      </c>
      <c r="AN20" s="20" t="str">
        <f t="shared" si="5"/>
        <v>1</v>
      </c>
      <c r="AO20" s="20" t="str">
        <f t="shared" si="5"/>
        <v>1</v>
      </c>
      <c r="AP20" s="20" t="str">
        <f t="shared" si="5"/>
        <v>1</v>
      </c>
      <c r="AQ20" s="24">
        <f t="shared" si="6"/>
        <v>3</v>
      </c>
      <c r="AR20" s="26"/>
      <c r="AS20" s="25" t="str">
        <f t="shared" si="7"/>
        <v>C</v>
      </c>
      <c r="AT20" s="27"/>
      <c r="AU20" s="25" t="str">
        <f t="shared" si="8"/>
        <v>0 C</v>
      </c>
      <c r="AV20" s="27"/>
      <c r="AW20" s="21" t="str">
        <f t="shared" si="0"/>
        <v>ไม่ผ่าน</v>
      </c>
      <c r="AX20" s="21"/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4.8</v>
      </c>
      <c r="J21" s="19">
        <v>4.49</v>
      </c>
      <c r="K21" s="19">
        <v>3.15</v>
      </c>
      <c r="L21" s="19">
        <v>47103420.270000003</v>
      </c>
      <c r="M21" s="19">
        <v>9426962.7100000009</v>
      </c>
      <c r="N21" s="23">
        <v>0</v>
      </c>
      <c r="O21" s="18">
        <v>8937571.8599999994</v>
      </c>
      <c r="P21" s="19">
        <v>26644304.620000005</v>
      </c>
      <c r="Q21" s="45">
        <v>6</v>
      </c>
      <c r="R21" s="10">
        <f>VLOOKUP($H21,'ค่ากลางกลุ่ม '!$C$2:$Y$22,18,0)</f>
        <v>29.34</v>
      </c>
      <c r="S21" s="13"/>
      <c r="T21" s="10">
        <f>VLOOKUP($H21,'ค่ากลางกลุ่ม '!$C$2:$Y$22,19,0)</f>
        <v>12.22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25.98</v>
      </c>
      <c r="AB21" s="7">
        <v>10.54</v>
      </c>
      <c r="AC21" s="9">
        <v>149.07</v>
      </c>
      <c r="AD21" s="9">
        <v>159.52000000000001</v>
      </c>
      <c r="AE21" s="9">
        <v>77.72</v>
      </c>
      <c r="AF21" s="9">
        <v>167.97</v>
      </c>
      <c r="AG21" s="9">
        <v>91.56</v>
      </c>
      <c r="AH21" s="10" t="str">
        <f t="shared" si="1"/>
        <v>0</v>
      </c>
      <c r="AI21" s="13"/>
      <c r="AJ21" s="10" t="str">
        <f t="shared" si="2"/>
        <v>0</v>
      </c>
      <c r="AK21" s="13"/>
      <c r="AL21" s="97">
        <f t="shared" si="3"/>
        <v>0</v>
      </c>
      <c r="AM21" s="20" t="str">
        <f t="shared" si="4"/>
        <v>0</v>
      </c>
      <c r="AN21" s="20" t="str">
        <f t="shared" si="5"/>
        <v>0</v>
      </c>
      <c r="AO21" s="20" t="str">
        <f t="shared" si="5"/>
        <v>0</v>
      </c>
      <c r="AP21" s="20" t="str">
        <f t="shared" si="5"/>
        <v>0</v>
      </c>
      <c r="AQ21" s="24">
        <f t="shared" si="6"/>
        <v>0</v>
      </c>
      <c r="AR21" s="26"/>
      <c r="AS21" s="25" t="str">
        <f t="shared" si="7"/>
        <v>F</v>
      </c>
      <c r="AT21" s="27"/>
      <c r="AU21" s="25" t="str">
        <f t="shared" si="8"/>
        <v>0 F</v>
      </c>
      <c r="AV21" s="27"/>
      <c r="AW21" s="21" t="str">
        <f t="shared" si="0"/>
        <v>ไม่ผ่าน</v>
      </c>
      <c r="AX21" s="21"/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3.17</v>
      </c>
      <c r="J22" s="19">
        <v>2.74</v>
      </c>
      <c r="K22" s="19">
        <v>2.31</v>
      </c>
      <c r="L22" s="19">
        <v>36795022.299999997</v>
      </c>
      <c r="M22" s="19">
        <v>14028633.74</v>
      </c>
      <c r="N22" s="23">
        <v>0</v>
      </c>
      <c r="O22" s="18">
        <v>14213712.289999999</v>
      </c>
      <c r="P22" s="19">
        <v>22219420.320000004</v>
      </c>
      <c r="Q22" s="45">
        <v>6</v>
      </c>
      <c r="R22" s="10">
        <f>VLOOKUP($H22,'ค่ากลางกลุ่ม '!$C$2:$Y$22,18,0)</f>
        <v>29.34</v>
      </c>
      <c r="S22" s="13"/>
      <c r="T22" s="10">
        <f>VLOOKUP($H22,'ค่ากลางกลุ่ม '!$C$2:$Y$22,19,0)</f>
        <v>12.22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37.28</v>
      </c>
      <c r="AB22" s="7">
        <v>15.57</v>
      </c>
      <c r="AC22" s="9">
        <v>114.46</v>
      </c>
      <c r="AD22" s="9">
        <v>31.32</v>
      </c>
      <c r="AE22" s="9">
        <v>57.42</v>
      </c>
      <c r="AF22" s="9">
        <v>131.06</v>
      </c>
      <c r="AG22" s="9">
        <v>124.19</v>
      </c>
      <c r="AH22" s="10" t="str">
        <f t="shared" si="1"/>
        <v>1</v>
      </c>
      <c r="AI22" s="13"/>
      <c r="AJ22" s="10" t="str">
        <f t="shared" si="2"/>
        <v>1</v>
      </c>
      <c r="AK22" s="13"/>
      <c r="AL22" s="97">
        <f t="shared" si="3"/>
        <v>0</v>
      </c>
      <c r="AM22" s="20" t="str">
        <f t="shared" si="4"/>
        <v>1</v>
      </c>
      <c r="AN22" s="20" t="str">
        <f t="shared" si="5"/>
        <v>1</v>
      </c>
      <c r="AO22" s="20" t="str">
        <f t="shared" si="5"/>
        <v>0</v>
      </c>
      <c r="AP22" s="20" t="str">
        <f t="shared" si="5"/>
        <v>0</v>
      </c>
      <c r="AQ22" s="24">
        <f t="shared" si="6"/>
        <v>4</v>
      </c>
      <c r="AR22" s="26"/>
      <c r="AS22" s="25" t="str">
        <f t="shared" si="7"/>
        <v>B-</v>
      </c>
      <c r="AT22" s="27"/>
      <c r="AU22" s="25" t="str">
        <f t="shared" si="8"/>
        <v>0 B-</v>
      </c>
      <c r="AV22" s="27"/>
      <c r="AW22" s="21" t="str">
        <f t="shared" si="0"/>
        <v>ไม่ผ่าน</v>
      </c>
      <c r="AX22" s="21"/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1.74</v>
      </c>
      <c r="J23" s="19">
        <v>1.61</v>
      </c>
      <c r="K23" s="19">
        <v>1.27</v>
      </c>
      <c r="L23" s="19">
        <v>21614549.829999998</v>
      </c>
      <c r="M23" s="19">
        <v>5880378.3600000003</v>
      </c>
      <c r="N23" s="23">
        <v>0</v>
      </c>
      <c r="O23" s="18">
        <v>6731641.6299999999</v>
      </c>
      <c r="P23" s="19">
        <v>7883877.6600000039</v>
      </c>
      <c r="Q23" s="45">
        <v>6</v>
      </c>
      <c r="R23" s="10">
        <f>VLOOKUP($H23,'ค่ากลางกลุ่ม '!$C$2:$Y$22,18,0)</f>
        <v>29.34</v>
      </c>
      <c r="S23" s="13"/>
      <c r="T23" s="10">
        <f>VLOOKUP($H23,'ค่ากลางกลุ่ม '!$C$2:$Y$22,19,0)</f>
        <v>12.22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25.22</v>
      </c>
      <c r="AB23" s="7">
        <v>9.5500000000000007</v>
      </c>
      <c r="AC23" s="9">
        <v>438.08</v>
      </c>
      <c r="AD23" s="9">
        <v>65.17</v>
      </c>
      <c r="AE23" s="9">
        <v>95.16</v>
      </c>
      <c r="AF23" s="9">
        <v>164.86</v>
      </c>
      <c r="AG23" s="9">
        <v>129.08000000000001</v>
      </c>
      <c r="AH23" s="10" t="str">
        <f t="shared" si="1"/>
        <v>0</v>
      </c>
      <c r="AI23" s="13"/>
      <c r="AJ23" s="10" t="str">
        <f t="shared" si="2"/>
        <v>0</v>
      </c>
      <c r="AK23" s="13"/>
      <c r="AL23" s="97">
        <f t="shared" si="3"/>
        <v>0</v>
      </c>
      <c r="AM23" s="20" t="str">
        <f t="shared" si="4"/>
        <v>0</v>
      </c>
      <c r="AN23" s="20" t="str">
        <f t="shared" si="5"/>
        <v>0</v>
      </c>
      <c r="AO23" s="20" t="str">
        <f t="shared" si="5"/>
        <v>0</v>
      </c>
      <c r="AP23" s="20" t="str">
        <f t="shared" si="5"/>
        <v>0</v>
      </c>
      <c r="AQ23" s="24">
        <f t="shared" si="6"/>
        <v>0</v>
      </c>
      <c r="AR23" s="26"/>
      <c r="AS23" s="25" t="str">
        <f t="shared" si="7"/>
        <v>F</v>
      </c>
      <c r="AT23" s="27"/>
      <c r="AU23" s="25" t="str">
        <f t="shared" si="8"/>
        <v>0 F</v>
      </c>
      <c r="AV23" s="27"/>
      <c r="AW23" s="21" t="str">
        <f t="shared" si="0"/>
        <v>ไม่ผ่าน</v>
      </c>
      <c r="AX23" s="21"/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2.11</v>
      </c>
      <c r="J24" s="19">
        <v>1.97</v>
      </c>
      <c r="K24" s="19">
        <v>1.8</v>
      </c>
      <c r="L24" s="19">
        <v>18528515.02</v>
      </c>
      <c r="M24" s="19">
        <v>9388628.8499999996</v>
      </c>
      <c r="N24" s="23">
        <v>0</v>
      </c>
      <c r="O24" s="18">
        <v>7633882.96</v>
      </c>
      <c r="P24" s="19">
        <v>13262748.629999997</v>
      </c>
      <c r="Q24" s="45">
        <v>2</v>
      </c>
      <c r="R24" s="10">
        <f>VLOOKUP($H24,'ค่ากลางกลุ่ม '!$C$2:$Y$22,18,0)</f>
        <v>35.17</v>
      </c>
      <c r="S24" s="13"/>
      <c r="T24" s="10">
        <f>VLOOKUP($H24,'ค่ากลางกลุ่ม '!$C$2:$Y$22,19,0)</f>
        <v>10.87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39.909999999999997</v>
      </c>
      <c r="AB24" s="7">
        <v>19.5</v>
      </c>
      <c r="AC24" s="9">
        <v>512.34</v>
      </c>
      <c r="AD24" s="9">
        <v>29.59</v>
      </c>
      <c r="AE24" s="9">
        <v>72.61</v>
      </c>
      <c r="AF24" s="9">
        <v>162.38</v>
      </c>
      <c r="AG24" s="9">
        <v>73.13</v>
      </c>
      <c r="AH24" s="10" t="str">
        <f t="shared" si="1"/>
        <v>1</v>
      </c>
      <c r="AI24" s="13"/>
      <c r="AJ24" s="10" t="str">
        <f t="shared" si="2"/>
        <v>1</v>
      </c>
      <c r="AK24" s="13"/>
      <c r="AL24" s="97">
        <f t="shared" si="3"/>
        <v>0</v>
      </c>
      <c r="AM24" s="20" t="str">
        <f t="shared" si="4"/>
        <v>1</v>
      </c>
      <c r="AN24" s="20" t="str">
        <f t="shared" si="5"/>
        <v>0</v>
      </c>
      <c r="AO24" s="20" t="str">
        <f t="shared" si="5"/>
        <v>0</v>
      </c>
      <c r="AP24" s="20" t="str">
        <f t="shared" si="5"/>
        <v>0</v>
      </c>
      <c r="AQ24" s="24">
        <f t="shared" si="6"/>
        <v>3</v>
      </c>
      <c r="AR24" s="26"/>
      <c r="AS24" s="25" t="str">
        <f t="shared" si="7"/>
        <v>C</v>
      </c>
      <c r="AT24" s="27"/>
      <c r="AU24" s="25" t="str">
        <f t="shared" si="8"/>
        <v>0 C</v>
      </c>
      <c r="AV24" s="27"/>
      <c r="AW24" s="21" t="str">
        <f t="shared" si="0"/>
        <v>ไม่ผ่าน</v>
      </c>
      <c r="AX24" s="21"/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1.57</v>
      </c>
      <c r="J25" s="19">
        <v>1.47</v>
      </c>
      <c r="K25" s="19">
        <v>0.46</v>
      </c>
      <c r="L25" s="19">
        <v>180159464.77000001</v>
      </c>
      <c r="M25" s="19">
        <v>40198082.079999998</v>
      </c>
      <c r="N25" s="23">
        <v>1</v>
      </c>
      <c r="O25" s="18">
        <v>59499369.770000003</v>
      </c>
      <c r="P25" s="19">
        <v>-172210158.66999996</v>
      </c>
      <c r="Q25" s="45">
        <v>17</v>
      </c>
      <c r="R25" s="10">
        <f>VLOOKUP($H25,'ค่ากลางกลุ่ม '!$C$2:$Y$22,18,0)</f>
        <v>22.46</v>
      </c>
      <c r="S25" s="13"/>
      <c r="T25" s="10">
        <f>VLOOKUP($H25,'ค่ากลางกลุ่ม '!$C$2:$Y$22,19,0)</f>
        <v>5.65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18.739999999999998</v>
      </c>
      <c r="AB25" s="7">
        <v>3.48</v>
      </c>
      <c r="AC25" s="9">
        <v>246.63</v>
      </c>
      <c r="AD25" s="9">
        <v>109.4</v>
      </c>
      <c r="AE25" s="9">
        <v>65.64</v>
      </c>
      <c r="AF25" s="9">
        <v>215.65</v>
      </c>
      <c r="AG25" s="9">
        <v>32.86</v>
      </c>
      <c r="AH25" s="10" t="str">
        <f t="shared" si="1"/>
        <v>0</v>
      </c>
      <c r="AI25" s="13"/>
      <c r="AJ25" s="10" t="str">
        <f t="shared" si="2"/>
        <v>0</v>
      </c>
      <c r="AK25" s="13"/>
      <c r="AL25" s="97">
        <f t="shared" si="3"/>
        <v>0</v>
      </c>
      <c r="AM25" s="20" t="str">
        <f t="shared" si="4"/>
        <v>0</v>
      </c>
      <c r="AN25" s="20" t="str">
        <f t="shared" si="5"/>
        <v>0</v>
      </c>
      <c r="AO25" s="20" t="str">
        <f t="shared" si="5"/>
        <v>0</v>
      </c>
      <c r="AP25" s="20" t="str">
        <f t="shared" si="5"/>
        <v>1</v>
      </c>
      <c r="AQ25" s="24">
        <f t="shared" si="6"/>
        <v>1</v>
      </c>
      <c r="AR25" s="26"/>
      <c r="AS25" s="25" t="str">
        <f t="shared" si="7"/>
        <v>D</v>
      </c>
      <c r="AT25" s="27"/>
      <c r="AU25" s="25" t="str">
        <f t="shared" si="8"/>
        <v>1 D</v>
      </c>
      <c r="AV25" s="27"/>
      <c r="AW25" s="21" t="str">
        <f t="shared" si="0"/>
        <v>ไม่ผ่าน</v>
      </c>
      <c r="AX25" s="21"/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4.1100000000000003</v>
      </c>
      <c r="J26" s="19">
        <v>3.8</v>
      </c>
      <c r="K26" s="19">
        <v>2.23</v>
      </c>
      <c r="L26" s="19">
        <v>27683571.940000001</v>
      </c>
      <c r="M26" s="19">
        <v>13531618.77</v>
      </c>
      <c r="N26" s="23">
        <v>0</v>
      </c>
      <c r="O26" s="18">
        <v>12513993.01</v>
      </c>
      <c r="P26" s="19">
        <v>10908741.409999996</v>
      </c>
      <c r="Q26" s="45">
        <v>5</v>
      </c>
      <c r="R26" s="10">
        <f>VLOOKUP($H26,'ค่ากลางกลุ่ม '!$C$2:$Y$22,18,0)</f>
        <v>27.81</v>
      </c>
      <c r="S26" s="13"/>
      <c r="T26" s="10">
        <f>VLOOKUP($H26,'ค่ากลางกลุ่ม '!$C$2:$Y$22,19,0)</f>
        <v>11.79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46.34</v>
      </c>
      <c r="AB26" s="7">
        <v>21.02</v>
      </c>
      <c r="AC26" s="9">
        <v>83.46</v>
      </c>
      <c r="AD26" s="9">
        <v>51.93</v>
      </c>
      <c r="AE26" s="9">
        <v>61.74</v>
      </c>
      <c r="AF26" s="9">
        <v>192.54</v>
      </c>
      <c r="AG26" s="9">
        <v>80.45</v>
      </c>
      <c r="AH26" s="10" t="str">
        <f t="shared" si="1"/>
        <v>1</v>
      </c>
      <c r="AI26" s="13"/>
      <c r="AJ26" s="10" t="str">
        <f t="shared" si="2"/>
        <v>1</v>
      </c>
      <c r="AK26" s="13"/>
      <c r="AL26" s="97">
        <f t="shared" si="3"/>
        <v>1</v>
      </c>
      <c r="AM26" s="20" t="str">
        <f t="shared" si="4"/>
        <v>1</v>
      </c>
      <c r="AN26" s="20" t="str">
        <f t="shared" si="5"/>
        <v>0</v>
      </c>
      <c r="AO26" s="20" t="str">
        <f t="shared" si="5"/>
        <v>0</v>
      </c>
      <c r="AP26" s="20" t="str">
        <f t="shared" si="5"/>
        <v>0</v>
      </c>
      <c r="AQ26" s="24">
        <f t="shared" si="6"/>
        <v>4</v>
      </c>
      <c r="AR26" s="26"/>
      <c r="AS26" s="25" t="str">
        <f t="shared" si="7"/>
        <v>B-</v>
      </c>
      <c r="AT26" s="27"/>
      <c r="AU26" s="25" t="str">
        <f t="shared" si="8"/>
        <v>0 B-</v>
      </c>
      <c r="AV26" s="27"/>
      <c r="AW26" s="21" t="str">
        <f t="shared" si="0"/>
        <v>ไม่ผ่าน</v>
      </c>
      <c r="AX26" s="21"/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4.51</v>
      </c>
      <c r="J27" s="19">
        <v>3.99</v>
      </c>
      <c r="K27" s="19">
        <v>2.63</v>
      </c>
      <c r="L27" s="19">
        <v>59642238.340000004</v>
      </c>
      <c r="M27" s="19">
        <v>19263219.280000001</v>
      </c>
      <c r="N27" s="23">
        <v>0</v>
      </c>
      <c r="O27" s="18">
        <v>17317342.289999999</v>
      </c>
      <c r="P27" s="19">
        <v>27720234.029999994</v>
      </c>
      <c r="Q27" s="45">
        <v>6</v>
      </c>
      <c r="R27" s="10">
        <f>VLOOKUP($H27,'ค่ากลางกลุ่ม '!$C$2:$Y$22,18,0)</f>
        <v>29.34</v>
      </c>
      <c r="S27" s="13"/>
      <c r="T27" s="10">
        <f>VLOOKUP($H27,'ค่ากลางกลุ่ม '!$C$2:$Y$22,19,0)</f>
        <v>12.22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34.64</v>
      </c>
      <c r="AB27" s="7">
        <v>15.75</v>
      </c>
      <c r="AC27" s="9">
        <v>79.87</v>
      </c>
      <c r="AD27" s="9">
        <v>29.98</v>
      </c>
      <c r="AE27" s="9">
        <v>51.6</v>
      </c>
      <c r="AF27" s="9">
        <v>225.6</v>
      </c>
      <c r="AG27" s="9">
        <v>92.51</v>
      </c>
      <c r="AH27" s="10" t="str">
        <f t="shared" si="1"/>
        <v>1</v>
      </c>
      <c r="AI27" s="13"/>
      <c r="AJ27" s="10" t="str">
        <f t="shared" si="2"/>
        <v>1</v>
      </c>
      <c r="AK27" s="13"/>
      <c r="AL27" s="97">
        <f t="shared" si="3"/>
        <v>1</v>
      </c>
      <c r="AM27" s="20" t="str">
        <f t="shared" si="4"/>
        <v>1</v>
      </c>
      <c r="AN27" s="20" t="str">
        <f t="shared" si="5"/>
        <v>1</v>
      </c>
      <c r="AO27" s="20" t="str">
        <f t="shared" si="5"/>
        <v>0</v>
      </c>
      <c r="AP27" s="20" t="str">
        <f t="shared" si="5"/>
        <v>0</v>
      </c>
      <c r="AQ27" s="24">
        <f t="shared" si="6"/>
        <v>5</v>
      </c>
      <c r="AR27" s="26"/>
      <c r="AS27" s="25" t="str">
        <f t="shared" si="7"/>
        <v>B</v>
      </c>
      <c r="AT27" s="27"/>
      <c r="AU27" s="25" t="str">
        <f t="shared" si="8"/>
        <v>0 B</v>
      </c>
      <c r="AV27" s="27"/>
      <c r="AW27" s="21" t="str">
        <f t="shared" si="0"/>
        <v>ผ่าน</v>
      </c>
      <c r="AX27" s="21"/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2.42</v>
      </c>
      <c r="J28" s="19">
        <v>2.2400000000000002</v>
      </c>
      <c r="K28" s="19">
        <v>1.79</v>
      </c>
      <c r="L28" s="19">
        <v>40291488.560000002</v>
      </c>
      <c r="M28" s="19">
        <v>13802809.109999999</v>
      </c>
      <c r="N28" s="23">
        <v>0</v>
      </c>
      <c r="O28" s="18">
        <v>12469970.210000001</v>
      </c>
      <c r="P28" s="19">
        <v>22466283.250000004</v>
      </c>
      <c r="Q28" s="45">
        <v>6</v>
      </c>
      <c r="R28" s="10">
        <f>VLOOKUP($H28,'ค่ากลางกลุ่ม '!$C$2:$Y$22,18,0)</f>
        <v>29.34</v>
      </c>
      <c r="S28" s="13"/>
      <c r="T28" s="10">
        <f>VLOOKUP($H28,'ค่ากลางกลุ่ม '!$C$2:$Y$22,19,0)</f>
        <v>12.22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32.56</v>
      </c>
      <c r="AB28" s="7">
        <v>13.89</v>
      </c>
      <c r="AC28" s="9">
        <v>315.63</v>
      </c>
      <c r="AD28" s="9">
        <v>35.840000000000003</v>
      </c>
      <c r="AE28" s="9">
        <v>146.24</v>
      </c>
      <c r="AF28" s="9">
        <v>188.77</v>
      </c>
      <c r="AG28" s="9">
        <v>95.62</v>
      </c>
      <c r="AH28" s="10" t="str">
        <f t="shared" si="1"/>
        <v>1</v>
      </c>
      <c r="AI28" s="13"/>
      <c r="AJ28" s="10" t="str">
        <f t="shared" si="2"/>
        <v>1</v>
      </c>
      <c r="AK28" s="13"/>
      <c r="AL28" s="97">
        <f t="shared" si="3"/>
        <v>0</v>
      </c>
      <c r="AM28" s="20" t="str">
        <f t="shared" si="4"/>
        <v>1</v>
      </c>
      <c r="AN28" s="20" t="str">
        <f t="shared" si="5"/>
        <v>0</v>
      </c>
      <c r="AO28" s="20" t="str">
        <f t="shared" si="5"/>
        <v>0</v>
      </c>
      <c r="AP28" s="20" t="str">
        <f t="shared" si="5"/>
        <v>0</v>
      </c>
      <c r="AQ28" s="24">
        <f t="shared" si="6"/>
        <v>3</v>
      </c>
      <c r="AR28" s="26"/>
      <c r="AS28" s="25" t="str">
        <f t="shared" si="7"/>
        <v>C</v>
      </c>
      <c r="AT28" s="27"/>
      <c r="AU28" s="25" t="str">
        <f t="shared" si="8"/>
        <v>0 C</v>
      </c>
      <c r="AV28" s="27"/>
      <c r="AW28" s="21" t="str">
        <f t="shared" si="0"/>
        <v>ไม่ผ่าน</v>
      </c>
      <c r="AX28" s="21"/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3.61</v>
      </c>
      <c r="J29" s="19">
        <v>3.28</v>
      </c>
      <c r="K29" s="19">
        <v>2.95</v>
      </c>
      <c r="L29" s="19">
        <v>20866423.609999999</v>
      </c>
      <c r="M29" s="19">
        <v>10390701.890000001</v>
      </c>
      <c r="N29" s="23">
        <v>0</v>
      </c>
      <c r="O29" s="18">
        <v>10435130.609999999</v>
      </c>
      <c r="P29" s="19">
        <v>15587608.300000001</v>
      </c>
      <c r="Q29" s="45">
        <v>2</v>
      </c>
      <c r="R29" s="10">
        <f>VLOOKUP($H29,'ค่ากลางกลุ่ม '!$C$2:$Y$22,18,0)</f>
        <v>35.17</v>
      </c>
      <c r="S29" s="13"/>
      <c r="T29" s="10">
        <f>VLOOKUP($H29,'ค่ากลางกลุ่ม '!$C$2:$Y$22,19,0)</f>
        <v>10.87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45.72</v>
      </c>
      <c r="AB29" s="7">
        <v>26.72</v>
      </c>
      <c r="AC29" s="9">
        <v>162.6</v>
      </c>
      <c r="AD29" s="9">
        <v>14.69</v>
      </c>
      <c r="AE29" s="9">
        <v>77.58</v>
      </c>
      <c r="AF29" s="9">
        <v>222.06</v>
      </c>
      <c r="AG29" s="9">
        <v>85.13</v>
      </c>
      <c r="AH29" s="10" t="str">
        <f t="shared" si="1"/>
        <v>1</v>
      </c>
      <c r="AI29" s="13"/>
      <c r="AJ29" s="10" t="str">
        <f t="shared" si="2"/>
        <v>1</v>
      </c>
      <c r="AK29" s="13"/>
      <c r="AL29" s="97">
        <f t="shared" si="3"/>
        <v>0</v>
      </c>
      <c r="AM29" s="20" t="str">
        <f t="shared" si="4"/>
        <v>1</v>
      </c>
      <c r="AN29" s="20" t="str">
        <f t="shared" si="5"/>
        <v>0</v>
      </c>
      <c r="AO29" s="20" t="str">
        <f t="shared" si="5"/>
        <v>0</v>
      </c>
      <c r="AP29" s="20" t="str">
        <f t="shared" si="5"/>
        <v>0</v>
      </c>
      <c r="AQ29" s="24">
        <f t="shared" si="6"/>
        <v>3</v>
      </c>
      <c r="AR29" s="26"/>
      <c r="AS29" s="25" t="str">
        <f t="shared" si="7"/>
        <v>C</v>
      </c>
      <c r="AT29" s="27"/>
      <c r="AU29" s="25" t="str">
        <f t="shared" si="8"/>
        <v>0 C</v>
      </c>
      <c r="AV29" s="27"/>
      <c r="AW29" s="21" t="str">
        <f t="shared" si="0"/>
        <v>ไม่ผ่าน</v>
      </c>
      <c r="AX29" s="21"/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3.75</v>
      </c>
      <c r="J30" s="19">
        <v>3.47</v>
      </c>
      <c r="K30" s="19">
        <v>2.72</v>
      </c>
      <c r="L30" s="19">
        <v>22557618.949999999</v>
      </c>
      <c r="M30" s="19">
        <v>7855718.9199999999</v>
      </c>
      <c r="N30" s="23">
        <v>0</v>
      </c>
      <c r="O30" s="18">
        <v>7488869.5499999998</v>
      </c>
      <c r="P30" s="19">
        <v>14088588.030000001</v>
      </c>
      <c r="Q30" s="45">
        <v>5</v>
      </c>
      <c r="R30" s="10">
        <f>VLOOKUP($H30,'ค่ากลางกลุ่ม '!$C$2:$Y$22,18,0)</f>
        <v>27.81</v>
      </c>
      <c r="S30" s="13"/>
      <c r="T30" s="10">
        <f>VLOOKUP($H30,'ค่ากลางกลุ่ม '!$C$2:$Y$22,19,0)</f>
        <v>11.79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30.63</v>
      </c>
      <c r="AB30" s="7">
        <v>15.58</v>
      </c>
      <c r="AC30" s="9">
        <v>200.6</v>
      </c>
      <c r="AD30" s="9">
        <v>18.5</v>
      </c>
      <c r="AE30" s="9">
        <v>58.8</v>
      </c>
      <c r="AF30" s="9">
        <v>209.43</v>
      </c>
      <c r="AG30" s="9">
        <v>87.06</v>
      </c>
      <c r="AH30" s="10" t="str">
        <f t="shared" si="1"/>
        <v>1</v>
      </c>
      <c r="AI30" s="13"/>
      <c r="AJ30" s="10" t="str">
        <f t="shared" si="2"/>
        <v>1</v>
      </c>
      <c r="AK30" s="13"/>
      <c r="AL30" s="97">
        <f t="shared" si="3"/>
        <v>0</v>
      </c>
      <c r="AM30" s="20" t="str">
        <f t="shared" si="4"/>
        <v>1</v>
      </c>
      <c r="AN30" s="20" t="str">
        <f t="shared" si="5"/>
        <v>1</v>
      </c>
      <c r="AO30" s="20" t="str">
        <f t="shared" si="5"/>
        <v>0</v>
      </c>
      <c r="AP30" s="20" t="str">
        <f t="shared" si="5"/>
        <v>0</v>
      </c>
      <c r="AQ30" s="24">
        <f t="shared" si="6"/>
        <v>4</v>
      </c>
      <c r="AR30" s="26"/>
      <c r="AS30" s="25" t="str">
        <f t="shared" si="7"/>
        <v>B-</v>
      </c>
      <c r="AT30" s="27"/>
      <c r="AU30" s="25" t="str">
        <f t="shared" si="8"/>
        <v>0 B-</v>
      </c>
      <c r="AV30" s="27"/>
      <c r="AW30" s="21" t="str">
        <f t="shared" si="0"/>
        <v>ไม่ผ่าน</v>
      </c>
      <c r="AX30" s="21"/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4.28</v>
      </c>
      <c r="J31" s="19">
        <v>3.74</v>
      </c>
      <c r="K31" s="19">
        <v>3.1</v>
      </c>
      <c r="L31" s="19">
        <v>24278468.010000002</v>
      </c>
      <c r="M31" s="19">
        <v>4294411.66</v>
      </c>
      <c r="N31" s="23">
        <v>0</v>
      </c>
      <c r="O31" s="18">
        <v>3802336.3</v>
      </c>
      <c r="P31" s="19">
        <v>15535473.870000001</v>
      </c>
      <c r="Q31" s="45">
        <v>5</v>
      </c>
      <c r="R31" s="10">
        <f>VLOOKUP($H31,'ค่ากลางกลุ่ม '!$C$2:$Y$22,18,0)</f>
        <v>27.81</v>
      </c>
      <c r="S31" s="13"/>
      <c r="T31" s="10">
        <f>VLOOKUP($H31,'ค่ากลางกลุ่ม '!$C$2:$Y$22,19,0)</f>
        <v>11.79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15.7</v>
      </c>
      <c r="AB31" s="7">
        <v>7.56</v>
      </c>
      <c r="AC31" s="9">
        <v>62.45</v>
      </c>
      <c r="AD31" s="9">
        <v>23.9</v>
      </c>
      <c r="AE31" s="9">
        <v>93.27</v>
      </c>
      <c r="AF31" s="9">
        <v>168.1</v>
      </c>
      <c r="AG31" s="9">
        <v>86.91</v>
      </c>
      <c r="AH31" s="10" t="str">
        <f t="shared" si="1"/>
        <v>0</v>
      </c>
      <c r="AI31" s="13"/>
      <c r="AJ31" s="10" t="str">
        <f t="shared" si="2"/>
        <v>0</v>
      </c>
      <c r="AK31" s="13"/>
      <c r="AL31" s="97">
        <f t="shared" si="3"/>
        <v>1</v>
      </c>
      <c r="AM31" s="20" t="str">
        <f t="shared" si="4"/>
        <v>1</v>
      </c>
      <c r="AN31" s="20" t="str">
        <f t="shared" si="5"/>
        <v>0</v>
      </c>
      <c r="AO31" s="20" t="str">
        <f t="shared" si="5"/>
        <v>0</v>
      </c>
      <c r="AP31" s="20" t="str">
        <f t="shared" si="5"/>
        <v>0</v>
      </c>
      <c r="AQ31" s="24">
        <f t="shared" si="6"/>
        <v>2</v>
      </c>
      <c r="AR31" s="26"/>
      <c r="AS31" s="25" t="str">
        <f t="shared" si="7"/>
        <v>C-</v>
      </c>
      <c r="AT31" s="27"/>
      <c r="AU31" s="25" t="str">
        <f t="shared" si="8"/>
        <v>0 C-</v>
      </c>
      <c r="AV31" s="27"/>
      <c r="AW31" s="21" t="str">
        <f t="shared" si="0"/>
        <v>ไม่ผ่าน</v>
      </c>
      <c r="AX31" s="21"/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1.54</v>
      </c>
      <c r="J32" s="19">
        <v>1.3</v>
      </c>
      <c r="K32" s="19">
        <v>0.75</v>
      </c>
      <c r="L32" s="19">
        <v>30322846.09</v>
      </c>
      <c r="M32" s="19">
        <v>34341231.969999999</v>
      </c>
      <c r="N32" s="23">
        <v>1</v>
      </c>
      <c r="O32" s="18">
        <v>29644670.850000001</v>
      </c>
      <c r="P32" s="19">
        <v>-14108209.399999991</v>
      </c>
      <c r="Q32" s="45">
        <v>10</v>
      </c>
      <c r="R32" s="10">
        <f>VLOOKUP($H32,'ค่ากลางกลุ่ม '!$C$2:$Y$22,18,0)</f>
        <v>28.69</v>
      </c>
      <c r="S32" s="13"/>
      <c r="T32" s="10">
        <f>VLOOKUP($H32,'ค่ากลางกลุ่ม '!$C$2:$Y$22,19,0)</f>
        <v>11.69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33.75</v>
      </c>
      <c r="AB32" s="7">
        <v>14.94</v>
      </c>
      <c r="AC32" s="9">
        <v>258.68</v>
      </c>
      <c r="AD32" s="9">
        <v>39.85</v>
      </c>
      <c r="AE32" s="9">
        <v>64.56</v>
      </c>
      <c r="AF32" s="9">
        <v>206.89</v>
      </c>
      <c r="AG32" s="9">
        <v>91.55</v>
      </c>
      <c r="AH32" s="10" t="str">
        <f t="shared" si="1"/>
        <v>1</v>
      </c>
      <c r="AI32" s="13"/>
      <c r="AJ32" s="10" t="str">
        <f t="shared" si="2"/>
        <v>1</v>
      </c>
      <c r="AK32" s="13"/>
      <c r="AL32" s="97">
        <f t="shared" si="3"/>
        <v>0</v>
      </c>
      <c r="AM32" s="20" t="str">
        <f t="shared" si="4"/>
        <v>1</v>
      </c>
      <c r="AN32" s="20" t="str">
        <f t="shared" si="5"/>
        <v>0</v>
      </c>
      <c r="AO32" s="20" t="str">
        <f t="shared" si="5"/>
        <v>0</v>
      </c>
      <c r="AP32" s="20" t="str">
        <f t="shared" si="5"/>
        <v>0</v>
      </c>
      <c r="AQ32" s="24">
        <f t="shared" si="6"/>
        <v>3</v>
      </c>
      <c r="AR32" s="26"/>
      <c r="AS32" s="25" t="str">
        <f t="shared" si="7"/>
        <v>C</v>
      </c>
      <c r="AT32" s="27"/>
      <c r="AU32" s="25" t="str">
        <f t="shared" si="8"/>
        <v>1 C</v>
      </c>
      <c r="AV32" s="27"/>
      <c r="AW32" s="21" t="str">
        <f t="shared" si="0"/>
        <v>ไม่ผ่าน</v>
      </c>
      <c r="AX32" s="21"/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1.87</v>
      </c>
      <c r="J33" s="19">
        <v>1.55</v>
      </c>
      <c r="K33" s="19">
        <v>0.86</v>
      </c>
      <c r="L33" s="19">
        <v>11956131.109999999</v>
      </c>
      <c r="M33" s="19">
        <v>8905607.5199999996</v>
      </c>
      <c r="N33" s="23">
        <v>0</v>
      </c>
      <c r="O33" s="18">
        <v>8536323.5700000003</v>
      </c>
      <c r="P33" s="19">
        <v>-1872494.8900000006</v>
      </c>
      <c r="Q33" s="45">
        <v>5</v>
      </c>
      <c r="R33" s="10">
        <f>VLOOKUP($H33,'ค่ากลางกลุ่ม '!$C$2:$Y$22,18,0)</f>
        <v>27.81</v>
      </c>
      <c r="S33" s="13"/>
      <c r="T33" s="10">
        <f>VLOOKUP($H33,'ค่ากลางกลุ่ม '!$C$2:$Y$22,19,0)</f>
        <v>11.79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30.18</v>
      </c>
      <c r="AB33" s="7">
        <v>15.87</v>
      </c>
      <c r="AC33" s="9">
        <v>192.81</v>
      </c>
      <c r="AD33" s="9">
        <v>32.520000000000003</v>
      </c>
      <c r="AE33" s="9">
        <v>64.16</v>
      </c>
      <c r="AF33" s="9">
        <v>205.72</v>
      </c>
      <c r="AG33" s="9">
        <v>107.97</v>
      </c>
      <c r="AH33" s="10" t="str">
        <f t="shared" si="1"/>
        <v>1</v>
      </c>
      <c r="AI33" s="13"/>
      <c r="AJ33" s="10" t="str">
        <f t="shared" si="2"/>
        <v>1</v>
      </c>
      <c r="AK33" s="13"/>
      <c r="AL33" s="97">
        <f t="shared" si="3"/>
        <v>0</v>
      </c>
      <c r="AM33" s="20" t="str">
        <f t="shared" si="4"/>
        <v>1</v>
      </c>
      <c r="AN33" s="20" t="str">
        <f t="shared" si="5"/>
        <v>0</v>
      </c>
      <c r="AO33" s="20" t="str">
        <f t="shared" si="5"/>
        <v>0</v>
      </c>
      <c r="AP33" s="20" t="str">
        <f t="shared" si="5"/>
        <v>0</v>
      </c>
      <c r="AQ33" s="24">
        <f t="shared" si="6"/>
        <v>3</v>
      </c>
      <c r="AR33" s="26"/>
      <c r="AS33" s="25" t="str">
        <f t="shared" si="7"/>
        <v>C</v>
      </c>
      <c r="AT33" s="27"/>
      <c r="AU33" s="25" t="str">
        <f t="shared" si="8"/>
        <v>0 C</v>
      </c>
      <c r="AV33" s="27"/>
      <c r="AW33" s="21" t="str">
        <f t="shared" si="0"/>
        <v>ไม่ผ่าน</v>
      </c>
      <c r="AX33" s="21"/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1.77</v>
      </c>
      <c r="J34" s="19">
        <v>1.57</v>
      </c>
      <c r="K34" s="19">
        <v>0.95</v>
      </c>
      <c r="L34" s="19">
        <v>13580976.470000001</v>
      </c>
      <c r="M34" s="19">
        <v>4780108.97</v>
      </c>
      <c r="N34" s="23">
        <v>0</v>
      </c>
      <c r="O34" s="18">
        <v>3814912.77</v>
      </c>
      <c r="P34" s="19">
        <v>-872636.34999999963</v>
      </c>
      <c r="Q34" s="45">
        <v>5</v>
      </c>
      <c r="R34" s="10">
        <f>VLOOKUP($H34,'ค่ากลางกลุ่ม '!$C$2:$Y$22,18,0)</f>
        <v>27.81</v>
      </c>
      <c r="S34" s="13"/>
      <c r="T34" s="10">
        <f>VLOOKUP($H34,'ค่ากลางกลุ่ม '!$C$2:$Y$22,19,0)</f>
        <v>11.79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16.510000000000002</v>
      </c>
      <c r="AB34" s="7">
        <v>9.4499999999999993</v>
      </c>
      <c r="AC34" s="9">
        <v>180.29</v>
      </c>
      <c r="AD34" s="9">
        <v>44.39</v>
      </c>
      <c r="AE34" s="9">
        <v>81.13</v>
      </c>
      <c r="AF34" s="9">
        <v>233.69</v>
      </c>
      <c r="AG34" s="9">
        <v>88.89</v>
      </c>
      <c r="AH34" s="10" t="str">
        <f t="shared" si="1"/>
        <v>0</v>
      </c>
      <c r="AI34" s="13"/>
      <c r="AJ34" s="10" t="str">
        <f t="shared" si="2"/>
        <v>0</v>
      </c>
      <c r="AK34" s="13"/>
      <c r="AL34" s="97">
        <f t="shared" si="3"/>
        <v>0</v>
      </c>
      <c r="AM34" s="20" t="str">
        <f t="shared" si="4"/>
        <v>1</v>
      </c>
      <c r="AN34" s="20" t="str">
        <f t="shared" si="5"/>
        <v>0</v>
      </c>
      <c r="AO34" s="20" t="str">
        <f t="shared" si="5"/>
        <v>0</v>
      </c>
      <c r="AP34" s="20" t="str">
        <f t="shared" si="5"/>
        <v>0</v>
      </c>
      <c r="AQ34" s="24">
        <f t="shared" si="6"/>
        <v>1</v>
      </c>
      <c r="AR34" s="26"/>
      <c r="AS34" s="25" t="str">
        <f t="shared" si="7"/>
        <v>D</v>
      </c>
      <c r="AT34" s="27"/>
      <c r="AU34" s="25" t="str">
        <f t="shared" si="8"/>
        <v>0 D</v>
      </c>
      <c r="AV34" s="27"/>
      <c r="AW34" s="21" t="str">
        <f t="shared" si="0"/>
        <v>ไม่ผ่าน</v>
      </c>
      <c r="AX34" s="21"/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4.3600000000000003</v>
      </c>
      <c r="J35" s="19">
        <v>4</v>
      </c>
      <c r="K35" s="19">
        <v>3.41</v>
      </c>
      <c r="L35" s="19">
        <v>43613260.18</v>
      </c>
      <c r="M35" s="19">
        <v>6741599.8799999999</v>
      </c>
      <c r="N35" s="23">
        <v>0</v>
      </c>
      <c r="O35" s="18">
        <v>5541039.4500000002</v>
      </c>
      <c r="P35" s="19">
        <v>31288423.550000001</v>
      </c>
      <c r="Q35" s="45">
        <v>6</v>
      </c>
      <c r="R35" s="10">
        <f>VLOOKUP($H35,'ค่ากลางกลุ่ม '!$C$2:$Y$22,18,0)</f>
        <v>29.34</v>
      </c>
      <c r="S35" s="13"/>
      <c r="T35" s="10">
        <f>VLOOKUP($H35,'ค่ากลางกลุ่ม '!$C$2:$Y$22,19,0)</f>
        <v>12.22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17.989999999999998</v>
      </c>
      <c r="AB35" s="7">
        <v>8.2799999999999994</v>
      </c>
      <c r="AC35" s="9">
        <v>61.75</v>
      </c>
      <c r="AD35" s="9">
        <v>34.22</v>
      </c>
      <c r="AE35" s="9">
        <v>48.72</v>
      </c>
      <c r="AF35" s="9">
        <v>181.54</v>
      </c>
      <c r="AG35" s="9">
        <v>83.45</v>
      </c>
      <c r="AH35" s="10" t="str">
        <f t="shared" si="1"/>
        <v>0</v>
      </c>
      <c r="AI35" s="13"/>
      <c r="AJ35" s="10" t="str">
        <f t="shared" si="2"/>
        <v>0</v>
      </c>
      <c r="AK35" s="13"/>
      <c r="AL35" s="97">
        <f t="shared" si="3"/>
        <v>1</v>
      </c>
      <c r="AM35" s="20" t="str">
        <f t="shared" si="4"/>
        <v>1</v>
      </c>
      <c r="AN35" s="20" t="str">
        <f t="shared" si="5"/>
        <v>1</v>
      </c>
      <c r="AO35" s="20" t="str">
        <f t="shared" si="5"/>
        <v>0</v>
      </c>
      <c r="AP35" s="20" t="str">
        <f t="shared" si="5"/>
        <v>0</v>
      </c>
      <c r="AQ35" s="24">
        <f t="shared" si="6"/>
        <v>3</v>
      </c>
      <c r="AR35" s="26"/>
      <c r="AS35" s="25" t="str">
        <f t="shared" si="7"/>
        <v>C</v>
      </c>
      <c r="AT35" s="27"/>
      <c r="AU35" s="25" t="str">
        <f t="shared" si="8"/>
        <v>0 C</v>
      </c>
      <c r="AV35" s="27"/>
      <c r="AW35" s="21" t="str">
        <f t="shared" si="0"/>
        <v>ไม่ผ่าน</v>
      </c>
      <c r="AX35" s="21"/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1.57</v>
      </c>
      <c r="J36" s="19">
        <v>1.4</v>
      </c>
      <c r="K36" s="19">
        <v>1.05</v>
      </c>
      <c r="L36" s="19">
        <v>19741650.98</v>
      </c>
      <c r="M36" s="19">
        <v>15111902.34</v>
      </c>
      <c r="N36" s="23">
        <v>0</v>
      </c>
      <c r="O36" s="18">
        <v>13894644.9</v>
      </c>
      <c r="P36" s="19">
        <v>1576681.3000000045</v>
      </c>
      <c r="Q36" s="45">
        <v>12</v>
      </c>
      <c r="R36" s="10">
        <f>VLOOKUP($H36,'ค่ากลางกลุ่ม '!$C$2:$Y$22,18,0)</f>
        <v>22.39</v>
      </c>
      <c r="S36" s="13"/>
      <c r="T36" s="10">
        <f>VLOOKUP($H36,'ค่ากลางกลุ่ม '!$C$2:$Y$22,19,0)</f>
        <v>6.9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28.17</v>
      </c>
      <c r="AB36" s="7">
        <v>13.35</v>
      </c>
      <c r="AC36" s="9">
        <v>231.5</v>
      </c>
      <c r="AD36" s="9">
        <v>42.19</v>
      </c>
      <c r="AE36" s="9">
        <v>57.86</v>
      </c>
      <c r="AF36" s="9">
        <v>203.17</v>
      </c>
      <c r="AG36" s="9">
        <v>54.06</v>
      </c>
      <c r="AH36" s="10" t="str">
        <f t="shared" si="1"/>
        <v>1</v>
      </c>
      <c r="AI36" s="13"/>
      <c r="AJ36" s="10" t="str">
        <f t="shared" si="2"/>
        <v>1</v>
      </c>
      <c r="AK36" s="13"/>
      <c r="AL36" s="97">
        <f t="shared" si="3"/>
        <v>0</v>
      </c>
      <c r="AM36" s="20" t="str">
        <f t="shared" si="4"/>
        <v>1</v>
      </c>
      <c r="AN36" s="20" t="str">
        <f t="shared" si="5"/>
        <v>1</v>
      </c>
      <c r="AO36" s="20" t="str">
        <f t="shared" si="5"/>
        <v>0</v>
      </c>
      <c r="AP36" s="20" t="str">
        <f t="shared" si="5"/>
        <v>1</v>
      </c>
      <c r="AQ36" s="24">
        <f t="shared" si="6"/>
        <v>5</v>
      </c>
      <c r="AR36" s="26"/>
      <c r="AS36" s="25" t="str">
        <f t="shared" si="7"/>
        <v>B</v>
      </c>
      <c r="AT36" s="27"/>
      <c r="AU36" s="25" t="str">
        <f t="shared" si="8"/>
        <v>0 B</v>
      </c>
      <c r="AV36" s="27"/>
      <c r="AW36" s="21" t="str">
        <f t="shared" si="0"/>
        <v>ผ่าน</v>
      </c>
      <c r="AX36" s="21"/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5.5</v>
      </c>
      <c r="J37" s="19">
        <v>5.28</v>
      </c>
      <c r="K37" s="19">
        <v>4.6900000000000004</v>
      </c>
      <c r="L37" s="19">
        <v>58499102.810000002</v>
      </c>
      <c r="M37" s="19">
        <v>1843236.96</v>
      </c>
      <c r="N37" s="23">
        <v>0</v>
      </c>
      <c r="O37" s="18">
        <v>1601452.7</v>
      </c>
      <c r="P37" s="19">
        <v>47368687.069999993</v>
      </c>
      <c r="Q37" s="45">
        <v>6</v>
      </c>
      <c r="R37" s="10">
        <f>VLOOKUP($H37,'ค่ากลางกลุ่ม '!$C$2:$Y$22,18,0)</f>
        <v>29.34</v>
      </c>
      <c r="S37" s="13"/>
      <c r="T37" s="10">
        <f>VLOOKUP($H37,'ค่ากลางกลุ่ม '!$C$2:$Y$22,19,0)</f>
        <v>12.22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6.63</v>
      </c>
      <c r="AB37" s="7">
        <v>1.77</v>
      </c>
      <c r="AC37" s="9">
        <v>107.14</v>
      </c>
      <c r="AD37" s="9">
        <v>83.02</v>
      </c>
      <c r="AE37" s="9">
        <v>93.94</v>
      </c>
      <c r="AF37" s="9">
        <v>228.88</v>
      </c>
      <c r="AG37" s="9">
        <v>65.03</v>
      </c>
      <c r="AH37" s="10" t="str">
        <f t="shared" si="1"/>
        <v>0</v>
      </c>
      <c r="AI37" s="13"/>
      <c r="AJ37" s="10" t="str">
        <f t="shared" si="2"/>
        <v>0</v>
      </c>
      <c r="AK37" s="13"/>
      <c r="AL37" s="97">
        <f t="shared" si="3"/>
        <v>0</v>
      </c>
      <c r="AM37" s="20" t="str">
        <f t="shared" si="4"/>
        <v>0</v>
      </c>
      <c r="AN37" s="20" t="str">
        <f t="shared" si="5"/>
        <v>0</v>
      </c>
      <c r="AO37" s="20" t="str">
        <f t="shared" si="5"/>
        <v>0</v>
      </c>
      <c r="AP37" s="20" t="str">
        <f t="shared" si="5"/>
        <v>0</v>
      </c>
      <c r="AQ37" s="24">
        <f t="shared" si="6"/>
        <v>0</v>
      </c>
      <c r="AR37" s="26"/>
      <c r="AS37" s="25" t="str">
        <f t="shared" si="7"/>
        <v>F</v>
      </c>
      <c r="AT37" s="27"/>
      <c r="AU37" s="25" t="str">
        <f t="shared" si="8"/>
        <v>0 F</v>
      </c>
      <c r="AV37" s="27"/>
      <c r="AW37" s="21" t="str">
        <f t="shared" ref="AW37:AW68" si="9">IF(AQ37&gt;=5,"ผ่าน","ไม่ผ่าน")</f>
        <v>ไม่ผ่าน</v>
      </c>
      <c r="AX37" s="21"/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2.27</v>
      </c>
      <c r="J38" s="19">
        <v>1.96</v>
      </c>
      <c r="K38" s="19">
        <v>1.5</v>
      </c>
      <c r="L38" s="19">
        <v>12254562.789999999</v>
      </c>
      <c r="M38" s="19">
        <v>5763558.1799999997</v>
      </c>
      <c r="N38" s="23">
        <v>0</v>
      </c>
      <c r="O38" s="18">
        <v>5706369.8499999996</v>
      </c>
      <c r="P38" s="19">
        <v>4875819.9499999993</v>
      </c>
      <c r="Q38" s="45">
        <v>5</v>
      </c>
      <c r="R38" s="10">
        <f>VLOOKUP($H38,'ค่ากลางกลุ่ม '!$C$2:$Y$22,18,0)</f>
        <v>27.81</v>
      </c>
      <c r="S38" s="13"/>
      <c r="T38" s="10">
        <f>VLOOKUP($H38,'ค่ากลางกลุ่ม '!$C$2:$Y$22,19,0)</f>
        <v>11.79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29.59</v>
      </c>
      <c r="AB38" s="7">
        <v>7.57</v>
      </c>
      <c r="AC38" s="9">
        <v>165.01</v>
      </c>
      <c r="AD38" s="9">
        <v>22.32</v>
      </c>
      <c r="AE38" s="9">
        <v>113.55</v>
      </c>
      <c r="AF38" s="9">
        <v>516.59</v>
      </c>
      <c r="AG38" s="9">
        <v>87.62</v>
      </c>
      <c r="AH38" s="10" t="str">
        <f t="shared" si="1"/>
        <v>1</v>
      </c>
      <c r="AI38" s="13"/>
      <c r="AJ38" s="10" t="str">
        <f t="shared" si="2"/>
        <v>0</v>
      </c>
      <c r="AK38" s="13"/>
      <c r="AL38" s="97">
        <f t="shared" si="3"/>
        <v>0</v>
      </c>
      <c r="AM38" s="20" t="str">
        <f t="shared" si="4"/>
        <v>1</v>
      </c>
      <c r="AN38" s="20" t="str">
        <f t="shared" si="5"/>
        <v>0</v>
      </c>
      <c r="AO38" s="20" t="str">
        <f t="shared" si="5"/>
        <v>0</v>
      </c>
      <c r="AP38" s="20" t="str">
        <f t="shared" si="5"/>
        <v>0</v>
      </c>
      <c r="AQ38" s="24">
        <f t="shared" si="6"/>
        <v>2</v>
      </c>
      <c r="AR38" s="26"/>
      <c r="AS38" s="25" t="str">
        <f t="shared" si="7"/>
        <v>C-</v>
      </c>
      <c r="AT38" s="27"/>
      <c r="AU38" s="25" t="str">
        <f t="shared" si="8"/>
        <v>0 C-</v>
      </c>
      <c r="AV38" s="27"/>
      <c r="AW38" s="21" t="str">
        <f t="shared" si="9"/>
        <v>ไม่ผ่าน</v>
      </c>
      <c r="AX38" s="21"/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1.47</v>
      </c>
      <c r="J39" s="19">
        <v>1.1000000000000001</v>
      </c>
      <c r="K39" s="19">
        <v>0.4</v>
      </c>
      <c r="L39" s="19">
        <v>294104478.20999998</v>
      </c>
      <c r="M39" s="19">
        <v>167674394.47</v>
      </c>
      <c r="N39" s="23">
        <v>2</v>
      </c>
      <c r="O39" s="18">
        <v>165161548.44999999</v>
      </c>
      <c r="P39" s="19">
        <v>-372115849.08000004</v>
      </c>
      <c r="Q39" s="45">
        <v>19</v>
      </c>
      <c r="R39" s="10">
        <f>VLOOKUP($H39,'ค่ากลางกลุ่ม '!$C$2:$Y$22,18,0)</f>
        <v>23.27</v>
      </c>
      <c r="S39" s="13"/>
      <c r="T39" s="10">
        <f>VLOOKUP($H39,'ค่ากลางกลุ่ม '!$C$2:$Y$22,19,0)</f>
        <v>5.65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26.75</v>
      </c>
      <c r="AB39" s="7">
        <v>7.57</v>
      </c>
      <c r="AC39" s="9">
        <v>149.27000000000001</v>
      </c>
      <c r="AD39" s="9">
        <v>54.94</v>
      </c>
      <c r="AE39" s="9">
        <v>94.55</v>
      </c>
      <c r="AF39" s="9">
        <v>134.4</v>
      </c>
      <c r="AG39" s="9">
        <v>96.93</v>
      </c>
      <c r="AH39" s="10" t="str">
        <f t="shared" si="1"/>
        <v>1</v>
      </c>
      <c r="AI39" s="13"/>
      <c r="AJ39" s="10" t="str">
        <f t="shared" si="2"/>
        <v>1</v>
      </c>
      <c r="AK39" s="13"/>
      <c r="AL39" s="97">
        <f t="shared" si="3"/>
        <v>1</v>
      </c>
      <c r="AM39" s="20" t="str">
        <f t="shared" si="4"/>
        <v>1</v>
      </c>
      <c r="AN39" s="20" t="str">
        <f t="shared" si="5"/>
        <v>0</v>
      </c>
      <c r="AO39" s="20" t="str">
        <f t="shared" si="5"/>
        <v>0</v>
      </c>
      <c r="AP39" s="20" t="str">
        <f t="shared" si="5"/>
        <v>0</v>
      </c>
      <c r="AQ39" s="24">
        <f t="shared" si="6"/>
        <v>4</v>
      </c>
      <c r="AR39" s="26"/>
      <c r="AS39" s="25" t="str">
        <f t="shared" si="7"/>
        <v>B-</v>
      </c>
      <c r="AT39" s="27"/>
      <c r="AU39" s="25" t="str">
        <f t="shared" si="8"/>
        <v>2 B-</v>
      </c>
      <c r="AV39" s="27"/>
      <c r="AW39" s="21" t="str">
        <f t="shared" si="9"/>
        <v>ไม่ผ่าน</v>
      </c>
      <c r="AX39" s="21"/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2.83</v>
      </c>
      <c r="J40" s="19">
        <v>2.5099999999999998</v>
      </c>
      <c r="K40" s="19">
        <v>1.96</v>
      </c>
      <c r="L40" s="19">
        <v>24085493.600000001</v>
      </c>
      <c r="M40" s="19">
        <v>14263700.869999999</v>
      </c>
      <c r="N40" s="23">
        <v>0</v>
      </c>
      <c r="O40" s="18">
        <v>13466303.15</v>
      </c>
      <c r="P40" s="19">
        <v>12577805.079999998</v>
      </c>
      <c r="Q40" s="45">
        <v>6</v>
      </c>
      <c r="R40" s="10">
        <f>VLOOKUP($H40,'ค่ากลางกลุ่ม '!$C$2:$Y$22,18,0)</f>
        <v>29.34</v>
      </c>
      <c r="S40" s="13"/>
      <c r="T40" s="10">
        <f>VLOOKUP($H40,'ค่ากลางกลุ่ม '!$C$2:$Y$22,19,0)</f>
        <v>12.22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41.6</v>
      </c>
      <c r="AB40" s="7">
        <v>20.07</v>
      </c>
      <c r="AC40" s="9">
        <v>210.89</v>
      </c>
      <c r="AD40" s="9">
        <v>53.54</v>
      </c>
      <c r="AE40" s="9">
        <v>88.2</v>
      </c>
      <c r="AF40" s="9">
        <v>133.68</v>
      </c>
      <c r="AG40" s="9">
        <v>95.54</v>
      </c>
      <c r="AH40" s="10" t="str">
        <f t="shared" si="1"/>
        <v>1</v>
      </c>
      <c r="AI40" s="13"/>
      <c r="AJ40" s="10" t="str">
        <f t="shared" si="2"/>
        <v>1</v>
      </c>
      <c r="AK40" s="13"/>
      <c r="AL40" s="97">
        <f t="shared" si="3"/>
        <v>0</v>
      </c>
      <c r="AM40" s="20" t="str">
        <f t="shared" si="4"/>
        <v>1</v>
      </c>
      <c r="AN40" s="20" t="str">
        <f t="shared" si="5"/>
        <v>0</v>
      </c>
      <c r="AO40" s="20" t="str">
        <f t="shared" si="5"/>
        <v>0</v>
      </c>
      <c r="AP40" s="20" t="str">
        <f t="shared" si="5"/>
        <v>0</v>
      </c>
      <c r="AQ40" s="24">
        <f t="shared" si="6"/>
        <v>3</v>
      </c>
      <c r="AR40" s="26"/>
      <c r="AS40" s="25" t="str">
        <f t="shared" si="7"/>
        <v>C</v>
      </c>
      <c r="AT40" s="27"/>
      <c r="AU40" s="25" t="str">
        <f t="shared" si="8"/>
        <v>0 C</v>
      </c>
      <c r="AV40" s="27"/>
      <c r="AW40" s="21" t="str">
        <f t="shared" si="9"/>
        <v>ไม่ผ่าน</v>
      </c>
      <c r="AX40" s="21"/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1.89</v>
      </c>
      <c r="J41" s="19">
        <v>1.78</v>
      </c>
      <c r="K41" s="19">
        <v>1.54</v>
      </c>
      <c r="L41" s="19">
        <v>18846375.48</v>
      </c>
      <c r="M41" s="19">
        <v>7362624.1299999999</v>
      </c>
      <c r="N41" s="23">
        <v>0</v>
      </c>
      <c r="O41" s="18">
        <v>6325755.4500000002</v>
      </c>
      <c r="P41" s="19">
        <v>11231984.329999998</v>
      </c>
      <c r="Q41" s="45">
        <v>5</v>
      </c>
      <c r="R41" s="10">
        <f>VLOOKUP($H41,'ค่ากลางกลุ่ม '!$C$2:$Y$22,18,0)</f>
        <v>27.81</v>
      </c>
      <c r="S41" s="13"/>
      <c r="T41" s="10">
        <f>VLOOKUP($H41,'ค่ากลางกลุ่ม '!$C$2:$Y$22,19,0)</f>
        <v>11.79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29.63</v>
      </c>
      <c r="AB41" s="7">
        <v>12.09</v>
      </c>
      <c r="AC41" s="9">
        <v>418.14</v>
      </c>
      <c r="AD41" s="9">
        <v>49.99</v>
      </c>
      <c r="AE41" s="9">
        <v>47.65</v>
      </c>
      <c r="AF41" s="9">
        <v>153.4</v>
      </c>
      <c r="AG41" s="9">
        <v>63.23</v>
      </c>
      <c r="AH41" s="10" t="str">
        <f t="shared" si="1"/>
        <v>1</v>
      </c>
      <c r="AI41" s="13"/>
      <c r="AJ41" s="10" t="str">
        <f t="shared" si="2"/>
        <v>1</v>
      </c>
      <c r="AK41" s="13"/>
      <c r="AL41" s="97">
        <f t="shared" si="3"/>
        <v>0</v>
      </c>
      <c r="AM41" s="20" t="str">
        <f t="shared" si="4"/>
        <v>1</v>
      </c>
      <c r="AN41" s="20" t="str">
        <f t="shared" si="5"/>
        <v>1</v>
      </c>
      <c r="AO41" s="20" t="str">
        <f t="shared" si="5"/>
        <v>0</v>
      </c>
      <c r="AP41" s="20" t="str">
        <f t="shared" si="5"/>
        <v>0</v>
      </c>
      <c r="AQ41" s="24">
        <f t="shared" si="6"/>
        <v>4</v>
      </c>
      <c r="AR41" s="26"/>
      <c r="AS41" s="25" t="str">
        <f t="shared" si="7"/>
        <v>B-</v>
      </c>
      <c r="AT41" s="27"/>
      <c r="AU41" s="25" t="str">
        <f t="shared" si="8"/>
        <v>0 B-</v>
      </c>
      <c r="AV41" s="27"/>
      <c r="AW41" s="21" t="str">
        <f t="shared" si="9"/>
        <v>ไม่ผ่าน</v>
      </c>
      <c r="AX41" s="21"/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1.34</v>
      </c>
      <c r="J42" s="19">
        <v>1.02</v>
      </c>
      <c r="K42" s="19">
        <v>0.5</v>
      </c>
      <c r="L42" s="19">
        <v>25013039.239999998</v>
      </c>
      <c r="M42" s="19">
        <v>16331210.59</v>
      </c>
      <c r="N42" s="23">
        <v>2</v>
      </c>
      <c r="O42" s="18">
        <v>13438313.77</v>
      </c>
      <c r="P42" s="19">
        <v>-36183624.75999999</v>
      </c>
      <c r="Q42" s="45">
        <v>6</v>
      </c>
      <c r="R42" s="10">
        <f>VLOOKUP($H42,'ค่ากลางกลุ่ม '!$C$2:$Y$22,18,0)</f>
        <v>29.34</v>
      </c>
      <c r="S42" s="13"/>
      <c r="T42" s="10">
        <f>VLOOKUP($H42,'ค่ากลางกลุ่ม '!$C$2:$Y$22,19,0)</f>
        <v>12.22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23.09</v>
      </c>
      <c r="AB42" s="7">
        <v>11.24</v>
      </c>
      <c r="AC42" s="9">
        <v>421.12</v>
      </c>
      <c r="AD42" s="9">
        <v>48.43</v>
      </c>
      <c r="AE42" s="9">
        <v>133.09</v>
      </c>
      <c r="AF42" s="9">
        <v>68.819999999999993</v>
      </c>
      <c r="AG42" s="9">
        <v>156.18</v>
      </c>
      <c r="AH42" s="10" t="str">
        <f t="shared" si="1"/>
        <v>0</v>
      </c>
      <c r="AI42" s="13"/>
      <c r="AJ42" s="10" t="str">
        <f t="shared" si="2"/>
        <v>0</v>
      </c>
      <c r="AK42" s="13"/>
      <c r="AL42" s="97">
        <f t="shared" si="3"/>
        <v>0</v>
      </c>
      <c r="AM42" s="20" t="str">
        <f t="shared" si="4"/>
        <v>1</v>
      </c>
      <c r="AN42" s="20" t="str">
        <f t="shared" si="5"/>
        <v>0</v>
      </c>
      <c r="AO42" s="20" t="str">
        <f t="shared" si="5"/>
        <v>1</v>
      </c>
      <c r="AP42" s="20" t="str">
        <f t="shared" si="5"/>
        <v>0</v>
      </c>
      <c r="AQ42" s="24">
        <f t="shared" si="6"/>
        <v>2</v>
      </c>
      <c r="AR42" s="26"/>
      <c r="AS42" s="25" t="str">
        <f t="shared" si="7"/>
        <v>C-</v>
      </c>
      <c r="AT42" s="27"/>
      <c r="AU42" s="25" t="str">
        <f t="shared" si="8"/>
        <v>2 C-</v>
      </c>
      <c r="AV42" s="27"/>
      <c r="AW42" s="21" t="str">
        <f t="shared" si="9"/>
        <v>ไม่ผ่าน</v>
      </c>
      <c r="AX42" s="21"/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1.3</v>
      </c>
      <c r="J43" s="19">
        <v>1.08</v>
      </c>
      <c r="K43" s="19">
        <v>0.65</v>
      </c>
      <c r="L43" s="19">
        <v>8285327.4400000004</v>
      </c>
      <c r="M43" s="19">
        <v>13694025.789999999</v>
      </c>
      <c r="N43" s="23">
        <v>2</v>
      </c>
      <c r="O43" s="18">
        <v>12918159.720000001</v>
      </c>
      <c r="P43" s="19">
        <v>-9866052.5900000036</v>
      </c>
      <c r="Q43" s="45">
        <v>9</v>
      </c>
      <c r="R43" s="10">
        <f>VLOOKUP($H43,'ค่ากลางกลุ่ม '!$C$2:$Y$22,18,0)</f>
        <v>22.48</v>
      </c>
      <c r="S43" s="13"/>
      <c r="T43" s="10">
        <f>VLOOKUP($H43,'ค่ากลางกลุ่ม '!$C$2:$Y$22,19,0)</f>
        <v>8.02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27</v>
      </c>
      <c r="AB43" s="7">
        <v>14.24</v>
      </c>
      <c r="AC43" s="9">
        <v>150.65</v>
      </c>
      <c r="AD43" s="9">
        <v>35.93</v>
      </c>
      <c r="AE43" s="9">
        <v>55.45</v>
      </c>
      <c r="AF43" s="9">
        <v>97.64</v>
      </c>
      <c r="AG43" s="9">
        <v>49.96</v>
      </c>
      <c r="AH43" s="10" t="str">
        <f t="shared" si="1"/>
        <v>1</v>
      </c>
      <c r="AI43" s="13"/>
      <c r="AJ43" s="10" t="str">
        <f t="shared" si="2"/>
        <v>1</v>
      </c>
      <c r="AK43" s="13"/>
      <c r="AL43" s="97">
        <f t="shared" si="3"/>
        <v>1</v>
      </c>
      <c r="AM43" s="20" t="str">
        <f t="shared" si="4"/>
        <v>1</v>
      </c>
      <c r="AN43" s="20" t="str">
        <f t="shared" si="5"/>
        <v>1</v>
      </c>
      <c r="AO43" s="20" t="str">
        <f t="shared" si="5"/>
        <v>0</v>
      </c>
      <c r="AP43" s="20" t="str">
        <f t="shared" si="5"/>
        <v>1</v>
      </c>
      <c r="AQ43" s="24">
        <f t="shared" si="6"/>
        <v>6</v>
      </c>
      <c r="AR43" s="26"/>
      <c r="AS43" s="25" t="str">
        <f t="shared" si="7"/>
        <v>A-</v>
      </c>
      <c r="AT43" s="27"/>
      <c r="AU43" s="25" t="str">
        <f t="shared" si="8"/>
        <v>2 A-</v>
      </c>
      <c r="AV43" s="27"/>
      <c r="AW43" s="21" t="str">
        <f t="shared" si="9"/>
        <v>ผ่าน</v>
      </c>
      <c r="AX43" s="21"/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2.33</v>
      </c>
      <c r="J44" s="19">
        <v>1.98</v>
      </c>
      <c r="K44" s="19">
        <v>1.27</v>
      </c>
      <c r="L44" s="19">
        <v>16664919.83</v>
      </c>
      <c r="M44" s="19">
        <v>12480970.41</v>
      </c>
      <c r="N44" s="23">
        <v>0</v>
      </c>
      <c r="O44" s="18">
        <v>11559421.380000001</v>
      </c>
      <c r="P44" s="19">
        <v>3300066.8900000006</v>
      </c>
      <c r="Q44" s="45">
        <v>6</v>
      </c>
      <c r="R44" s="10">
        <f>VLOOKUP($H44,'ค่ากลางกลุ่ม '!$C$2:$Y$22,18,0)</f>
        <v>29.34</v>
      </c>
      <c r="S44" s="13"/>
      <c r="T44" s="10">
        <f>VLOOKUP($H44,'ค่ากลางกลุ่ม '!$C$2:$Y$22,19,0)</f>
        <v>12.22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34.64</v>
      </c>
      <c r="AB44" s="7">
        <v>18.27</v>
      </c>
      <c r="AC44" s="9">
        <v>114.78</v>
      </c>
      <c r="AD44" s="9">
        <v>23.16</v>
      </c>
      <c r="AE44" s="9">
        <v>84.83</v>
      </c>
      <c r="AF44" s="9">
        <v>109.97</v>
      </c>
      <c r="AG44" s="9">
        <v>71.8</v>
      </c>
      <c r="AH44" s="10" t="str">
        <f t="shared" si="1"/>
        <v>1</v>
      </c>
      <c r="AI44" s="13"/>
      <c r="AJ44" s="10" t="str">
        <f t="shared" si="2"/>
        <v>1</v>
      </c>
      <c r="AK44" s="13"/>
      <c r="AL44" s="97">
        <f t="shared" si="3"/>
        <v>0</v>
      </c>
      <c r="AM44" s="20" t="str">
        <f t="shared" si="4"/>
        <v>1</v>
      </c>
      <c r="AN44" s="20" t="str">
        <f t="shared" si="5"/>
        <v>0</v>
      </c>
      <c r="AO44" s="20" t="str">
        <f t="shared" si="5"/>
        <v>0</v>
      </c>
      <c r="AP44" s="20" t="str">
        <f t="shared" si="5"/>
        <v>0</v>
      </c>
      <c r="AQ44" s="24">
        <f t="shared" si="6"/>
        <v>3</v>
      </c>
      <c r="AR44" s="26"/>
      <c r="AS44" s="25" t="str">
        <f t="shared" si="7"/>
        <v>C</v>
      </c>
      <c r="AT44" s="27"/>
      <c r="AU44" s="25" t="str">
        <f t="shared" si="8"/>
        <v>0 C</v>
      </c>
      <c r="AV44" s="27"/>
      <c r="AW44" s="21" t="str">
        <f t="shared" si="9"/>
        <v>ไม่ผ่าน</v>
      </c>
      <c r="AX44" s="21"/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1.93</v>
      </c>
      <c r="J45" s="19">
        <v>1.82</v>
      </c>
      <c r="K45" s="19">
        <v>1.54</v>
      </c>
      <c r="L45" s="19">
        <v>10364981.77</v>
      </c>
      <c r="M45" s="19">
        <v>6162998.2800000003</v>
      </c>
      <c r="N45" s="23">
        <v>0</v>
      </c>
      <c r="O45" s="18">
        <v>4067422.2</v>
      </c>
      <c r="P45" s="19">
        <v>5900274.9799999986</v>
      </c>
      <c r="Q45" s="45">
        <v>2</v>
      </c>
      <c r="R45" s="10">
        <f>VLOOKUP($H45,'ค่ากลางกลุ่ม '!$C$2:$Y$22,18,0)</f>
        <v>35.17</v>
      </c>
      <c r="S45" s="13"/>
      <c r="T45" s="10">
        <f>VLOOKUP($H45,'ค่ากลางกลุ่ม '!$C$2:$Y$22,19,0)</f>
        <v>10.87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27.73</v>
      </c>
      <c r="AB45" s="7">
        <v>15.74</v>
      </c>
      <c r="AC45" s="9">
        <v>390.04</v>
      </c>
      <c r="AD45" s="9">
        <v>62.13</v>
      </c>
      <c r="AE45" s="9">
        <v>213.5</v>
      </c>
      <c r="AF45" s="9">
        <v>87.09</v>
      </c>
      <c r="AG45" s="9">
        <v>78.709999999999994</v>
      </c>
      <c r="AH45" s="10" t="str">
        <f t="shared" si="1"/>
        <v>0</v>
      </c>
      <c r="AI45" s="13"/>
      <c r="AJ45" s="10" t="str">
        <f t="shared" si="2"/>
        <v>1</v>
      </c>
      <c r="AK45" s="13"/>
      <c r="AL45" s="97">
        <f t="shared" si="3"/>
        <v>0</v>
      </c>
      <c r="AM45" s="20" t="str">
        <f t="shared" si="4"/>
        <v>0</v>
      </c>
      <c r="AN45" s="20" t="str">
        <f t="shared" si="5"/>
        <v>0</v>
      </c>
      <c r="AO45" s="20" t="str">
        <f t="shared" si="5"/>
        <v>1</v>
      </c>
      <c r="AP45" s="20" t="str">
        <f t="shared" si="5"/>
        <v>0</v>
      </c>
      <c r="AQ45" s="24">
        <f t="shared" si="6"/>
        <v>2</v>
      </c>
      <c r="AR45" s="26"/>
      <c r="AS45" s="25" t="str">
        <f t="shared" si="7"/>
        <v>C-</v>
      </c>
      <c r="AT45" s="27"/>
      <c r="AU45" s="25" t="str">
        <f t="shared" si="8"/>
        <v>0 C-</v>
      </c>
      <c r="AV45" s="27"/>
      <c r="AW45" s="21" t="str">
        <f t="shared" si="9"/>
        <v>ไม่ผ่าน</v>
      </c>
      <c r="AX45" s="21"/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2.63</v>
      </c>
      <c r="J46" s="19">
        <v>2.1800000000000002</v>
      </c>
      <c r="K46" s="19">
        <v>1.25</v>
      </c>
      <c r="L46" s="19">
        <v>73869658.790000007</v>
      </c>
      <c r="M46" s="19">
        <v>22387111.09</v>
      </c>
      <c r="N46" s="23">
        <v>0</v>
      </c>
      <c r="O46" s="18">
        <v>19845346.969999999</v>
      </c>
      <c r="P46" s="19">
        <v>10477378.300000004</v>
      </c>
      <c r="Q46" s="45">
        <v>15</v>
      </c>
      <c r="R46" s="10">
        <f>VLOOKUP($H46,'ค่ากลางกลุ่ม '!$C$2:$Y$22,18,0)</f>
        <v>25.64</v>
      </c>
      <c r="S46" s="13"/>
      <c r="T46" s="10">
        <f>VLOOKUP($H46,'ค่ากลางกลุ่ม '!$C$2:$Y$22,19,0)</f>
        <v>6.59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17.57</v>
      </c>
      <c r="AB46" s="7">
        <v>5.97</v>
      </c>
      <c r="AC46" s="9">
        <v>43.2</v>
      </c>
      <c r="AD46" s="9">
        <v>34.51</v>
      </c>
      <c r="AE46" s="9">
        <v>51.73</v>
      </c>
      <c r="AF46" s="9">
        <v>164.88</v>
      </c>
      <c r="AG46" s="9">
        <v>57.9</v>
      </c>
      <c r="AH46" s="10" t="str">
        <f t="shared" si="1"/>
        <v>0</v>
      </c>
      <c r="AI46" s="13"/>
      <c r="AJ46" s="10" t="str">
        <f t="shared" si="2"/>
        <v>0</v>
      </c>
      <c r="AK46" s="13"/>
      <c r="AL46" s="97">
        <f t="shared" si="3"/>
        <v>1</v>
      </c>
      <c r="AM46" s="20" t="str">
        <f t="shared" si="4"/>
        <v>1</v>
      </c>
      <c r="AN46" s="20" t="str">
        <f t="shared" si="5"/>
        <v>1</v>
      </c>
      <c r="AO46" s="20" t="str">
        <f t="shared" si="5"/>
        <v>0</v>
      </c>
      <c r="AP46" s="20" t="str">
        <f t="shared" si="5"/>
        <v>1</v>
      </c>
      <c r="AQ46" s="24">
        <f t="shared" si="6"/>
        <v>4</v>
      </c>
      <c r="AR46" s="26"/>
      <c r="AS46" s="25" t="str">
        <f t="shared" si="7"/>
        <v>B-</v>
      </c>
      <c r="AT46" s="27"/>
      <c r="AU46" s="25" t="str">
        <f t="shared" si="8"/>
        <v>0 B-</v>
      </c>
      <c r="AV46" s="27"/>
      <c r="AW46" s="21" t="str">
        <f t="shared" si="9"/>
        <v>ไม่ผ่าน</v>
      </c>
      <c r="AX46" s="21"/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2.75</v>
      </c>
      <c r="J47" s="19">
        <v>2.4300000000000002</v>
      </c>
      <c r="K47" s="19">
        <v>1.97</v>
      </c>
      <c r="L47" s="19">
        <v>22178905.68</v>
      </c>
      <c r="M47" s="19">
        <v>8986524.9199999999</v>
      </c>
      <c r="N47" s="23">
        <v>0</v>
      </c>
      <c r="O47" s="18">
        <v>8274725.3399999999</v>
      </c>
      <c r="P47" s="19">
        <v>12223357.5</v>
      </c>
      <c r="Q47" s="45">
        <v>6</v>
      </c>
      <c r="R47" s="10">
        <f>VLOOKUP($H47,'ค่ากลางกลุ่ม '!$C$2:$Y$22,18,0)</f>
        <v>29.34</v>
      </c>
      <c r="S47" s="13"/>
      <c r="T47" s="10">
        <f>VLOOKUP($H47,'ค่ากลางกลุ่ม '!$C$2:$Y$22,19,0)</f>
        <v>12.22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30.78</v>
      </c>
      <c r="AB47" s="7">
        <v>13.2</v>
      </c>
      <c r="AC47" s="9">
        <v>105.74</v>
      </c>
      <c r="AD47" s="9">
        <v>44.63</v>
      </c>
      <c r="AE47" s="9">
        <v>60.13</v>
      </c>
      <c r="AF47" s="9">
        <v>-2721.39</v>
      </c>
      <c r="AG47" s="9">
        <v>83.09</v>
      </c>
      <c r="AH47" s="10" t="str">
        <f t="shared" si="1"/>
        <v>1</v>
      </c>
      <c r="AI47" s="13"/>
      <c r="AJ47" s="10" t="str">
        <f t="shared" si="2"/>
        <v>1</v>
      </c>
      <c r="AK47" s="13"/>
      <c r="AL47" s="97">
        <f t="shared" si="3"/>
        <v>0</v>
      </c>
      <c r="AM47" s="20" t="str">
        <f t="shared" si="4"/>
        <v>1</v>
      </c>
      <c r="AN47" s="20" t="str">
        <f t="shared" si="5"/>
        <v>0</v>
      </c>
      <c r="AO47" s="20" t="str">
        <f t="shared" si="5"/>
        <v>1</v>
      </c>
      <c r="AP47" s="20" t="str">
        <f t="shared" si="5"/>
        <v>0</v>
      </c>
      <c r="AQ47" s="24">
        <f t="shared" si="6"/>
        <v>4</v>
      </c>
      <c r="AR47" s="26"/>
      <c r="AS47" s="25" t="str">
        <f t="shared" si="7"/>
        <v>B-</v>
      </c>
      <c r="AT47" s="27"/>
      <c r="AU47" s="25" t="str">
        <f t="shared" si="8"/>
        <v>0 B-</v>
      </c>
      <c r="AV47" s="27"/>
      <c r="AW47" s="21" t="str">
        <f t="shared" si="9"/>
        <v>ไม่ผ่าน</v>
      </c>
      <c r="AX47" s="21"/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1.28</v>
      </c>
      <c r="J48" s="19">
        <v>1.03</v>
      </c>
      <c r="K48" s="19">
        <v>0.56000000000000005</v>
      </c>
      <c r="L48" s="19">
        <v>7166059.2800000003</v>
      </c>
      <c r="M48" s="19">
        <v>8102629.8499999996</v>
      </c>
      <c r="N48" s="23">
        <v>2</v>
      </c>
      <c r="O48" s="18">
        <v>6060317.3300000001</v>
      </c>
      <c r="P48" s="19">
        <v>-11634439.410000006</v>
      </c>
      <c r="Q48" s="45">
        <v>10</v>
      </c>
      <c r="R48" s="10">
        <f>VLOOKUP($H48,'ค่ากลางกลุ่ม '!$C$2:$Y$22,18,0)</f>
        <v>28.69</v>
      </c>
      <c r="S48" s="13"/>
      <c r="T48" s="10">
        <f>VLOOKUP($H48,'ค่ากลางกลุ่ม '!$C$2:$Y$22,19,0)</f>
        <v>11.69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12.44</v>
      </c>
      <c r="AB48" s="7">
        <v>7.86</v>
      </c>
      <c r="AC48" s="9">
        <v>291.48</v>
      </c>
      <c r="AD48" s="9">
        <v>32.11</v>
      </c>
      <c r="AE48" s="9">
        <v>82.52</v>
      </c>
      <c r="AF48" s="9">
        <v>84</v>
      </c>
      <c r="AG48" s="9">
        <v>67.59</v>
      </c>
      <c r="AH48" s="10" t="str">
        <f t="shared" si="1"/>
        <v>0</v>
      </c>
      <c r="AI48" s="13"/>
      <c r="AJ48" s="10" t="str">
        <f t="shared" si="2"/>
        <v>0</v>
      </c>
      <c r="AK48" s="13"/>
      <c r="AL48" s="97">
        <f t="shared" si="3"/>
        <v>0</v>
      </c>
      <c r="AM48" s="20" t="str">
        <f t="shared" si="4"/>
        <v>1</v>
      </c>
      <c r="AN48" s="20" t="str">
        <f t="shared" si="5"/>
        <v>0</v>
      </c>
      <c r="AO48" s="20" t="str">
        <f t="shared" si="5"/>
        <v>1</v>
      </c>
      <c r="AP48" s="20" t="str">
        <f t="shared" si="5"/>
        <v>0</v>
      </c>
      <c r="AQ48" s="24">
        <f t="shared" si="6"/>
        <v>2</v>
      </c>
      <c r="AR48" s="26"/>
      <c r="AS48" s="25" t="str">
        <f t="shared" si="7"/>
        <v>C-</v>
      </c>
      <c r="AT48" s="27"/>
      <c r="AU48" s="25" t="str">
        <f t="shared" si="8"/>
        <v>2 C-</v>
      </c>
      <c r="AV48" s="27"/>
      <c r="AW48" s="21" t="str">
        <f t="shared" si="9"/>
        <v>ไม่ผ่าน</v>
      </c>
      <c r="AX48" s="21"/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0.96</v>
      </c>
      <c r="J49" s="19">
        <v>0.66</v>
      </c>
      <c r="K49" s="19">
        <v>0.32</v>
      </c>
      <c r="L49" s="19">
        <v>-1597744.18</v>
      </c>
      <c r="M49" s="19">
        <v>19235992.75</v>
      </c>
      <c r="N49" s="23">
        <v>4</v>
      </c>
      <c r="O49" s="18">
        <v>16582593</v>
      </c>
      <c r="P49" s="19">
        <v>-27192528.38000001</v>
      </c>
      <c r="Q49" s="45">
        <v>10</v>
      </c>
      <c r="R49" s="10">
        <f>VLOOKUP($H49,'ค่ากลางกลุ่ม '!$C$2:$Y$22,18,0)</f>
        <v>28.69</v>
      </c>
      <c r="S49" s="13"/>
      <c r="T49" s="10">
        <f>VLOOKUP($H49,'ค่ากลางกลุ่ม '!$C$2:$Y$22,19,0)</f>
        <v>11.69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29.27</v>
      </c>
      <c r="AB49" s="7">
        <v>19.899999999999999</v>
      </c>
      <c r="AC49" s="9">
        <v>286.08</v>
      </c>
      <c r="AD49" s="9">
        <v>19.739999999999998</v>
      </c>
      <c r="AE49" s="9">
        <v>50.42</v>
      </c>
      <c r="AF49" s="9">
        <v>178.87</v>
      </c>
      <c r="AG49" s="9">
        <v>101.81</v>
      </c>
      <c r="AH49" s="10" t="str">
        <f t="shared" si="1"/>
        <v>1</v>
      </c>
      <c r="AI49" s="13"/>
      <c r="AJ49" s="10" t="str">
        <f t="shared" si="2"/>
        <v>1</v>
      </c>
      <c r="AK49" s="13"/>
      <c r="AL49" s="97">
        <f t="shared" si="3"/>
        <v>0</v>
      </c>
      <c r="AM49" s="20" t="str">
        <f t="shared" si="4"/>
        <v>1</v>
      </c>
      <c r="AN49" s="20" t="str">
        <f t="shared" si="5"/>
        <v>1</v>
      </c>
      <c r="AO49" s="20" t="str">
        <f t="shared" si="5"/>
        <v>0</v>
      </c>
      <c r="AP49" s="20" t="str">
        <f t="shared" si="5"/>
        <v>0</v>
      </c>
      <c r="AQ49" s="24">
        <f t="shared" si="6"/>
        <v>4</v>
      </c>
      <c r="AR49" s="26"/>
      <c r="AS49" s="25" t="str">
        <f t="shared" si="7"/>
        <v>B-</v>
      </c>
      <c r="AT49" s="27"/>
      <c r="AU49" s="25" t="str">
        <f t="shared" si="8"/>
        <v>4 B-</v>
      </c>
      <c r="AV49" s="27"/>
      <c r="AW49" s="21" t="str">
        <f t="shared" si="9"/>
        <v>ไม่ผ่าน</v>
      </c>
      <c r="AX49" s="21"/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3.16</v>
      </c>
      <c r="J50" s="19">
        <v>2.79</v>
      </c>
      <c r="K50" s="19">
        <v>2.3199999999999998</v>
      </c>
      <c r="L50" s="19">
        <v>21203856.920000002</v>
      </c>
      <c r="M50" s="19">
        <v>10503253.210000001</v>
      </c>
      <c r="N50" s="23">
        <v>0</v>
      </c>
      <c r="O50" s="18">
        <v>8177569.3099999996</v>
      </c>
      <c r="P50" s="19">
        <v>12541209.670000002</v>
      </c>
      <c r="Q50" s="45">
        <v>5</v>
      </c>
      <c r="R50" s="10">
        <f>VLOOKUP($H50,'ค่ากลางกลุ่ม '!$C$2:$Y$22,18,0)</f>
        <v>27.81</v>
      </c>
      <c r="S50" s="13"/>
      <c r="T50" s="10">
        <f>VLOOKUP($H50,'ค่ากลางกลุ่ม '!$C$2:$Y$22,19,0)</f>
        <v>11.79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31.31</v>
      </c>
      <c r="AB50" s="7">
        <v>21.23</v>
      </c>
      <c r="AC50" s="9">
        <v>151.11000000000001</v>
      </c>
      <c r="AD50" s="9">
        <v>27.37</v>
      </c>
      <c r="AE50" s="9">
        <v>64.88</v>
      </c>
      <c r="AF50" s="9">
        <v>203.42</v>
      </c>
      <c r="AG50" s="9">
        <v>82.17</v>
      </c>
      <c r="AH50" s="10" t="str">
        <f t="shared" si="1"/>
        <v>1</v>
      </c>
      <c r="AI50" s="13"/>
      <c r="AJ50" s="10" t="str">
        <f t="shared" si="2"/>
        <v>1</v>
      </c>
      <c r="AK50" s="13"/>
      <c r="AL50" s="97">
        <f t="shared" si="3"/>
        <v>0</v>
      </c>
      <c r="AM50" s="20" t="str">
        <f t="shared" si="4"/>
        <v>1</v>
      </c>
      <c r="AN50" s="20" t="str">
        <f t="shared" si="5"/>
        <v>0</v>
      </c>
      <c r="AO50" s="20" t="str">
        <f t="shared" si="5"/>
        <v>0</v>
      </c>
      <c r="AP50" s="20" t="str">
        <f t="shared" si="5"/>
        <v>0</v>
      </c>
      <c r="AQ50" s="24">
        <f t="shared" si="6"/>
        <v>3</v>
      </c>
      <c r="AR50" s="26"/>
      <c r="AS50" s="25" t="str">
        <f t="shared" si="7"/>
        <v>C</v>
      </c>
      <c r="AT50" s="27"/>
      <c r="AU50" s="25" t="str">
        <f t="shared" si="8"/>
        <v>0 C</v>
      </c>
      <c r="AV50" s="27"/>
      <c r="AW50" s="21" t="str">
        <f t="shared" si="9"/>
        <v>ไม่ผ่าน</v>
      </c>
      <c r="AX50" s="21"/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2.2000000000000002</v>
      </c>
      <c r="J51" s="19">
        <v>2.06</v>
      </c>
      <c r="K51" s="19">
        <v>1.27</v>
      </c>
      <c r="L51" s="19">
        <v>20423027.84</v>
      </c>
      <c r="M51" s="19">
        <v>14502177.699999999</v>
      </c>
      <c r="N51" s="23">
        <v>0</v>
      </c>
      <c r="O51" s="18">
        <v>14001045.640000001</v>
      </c>
      <c r="P51" s="19">
        <v>4474705.4800000042</v>
      </c>
      <c r="Q51" s="45">
        <v>5</v>
      </c>
      <c r="R51" s="10">
        <f>VLOOKUP($H51,'ค่ากลางกลุ่ม '!$C$2:$Y$22,18,0)</f>
        <v>27.81</v>
      </c>
      <c r="S51" s="13"/>
      <c r="T51" s="10">
        <f>VLOOKUP($H51,'ค่ากลางกลุ่ม '!$C$2:$Y$22,19,0)</f>
        <v>11.79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51.71</v>
      </c>
      <c r="AB51" s="7">
        <v>22.84</v>
      </c>
      <c r="AC51" s="9">
        <v>313.99</v>
      </c>
      <c r="AD51" s="9">
        <v>44.34</v>
      </c>
      <c r="AE51" s="9">
        <v>158.27000000000001</v>
      </c>
      <c r="AF51" s="9">
        <v>116.05</v>
      </c>
      <c r="AG51" s="9">
        <v>88.06</v>
      </c>
      <c r="AH51" s="10" t="str">
        <f t="shared" si="1"/>
        <v>1</v>
      </c>
      <c r="AI51" s="13"/>
      <c r="AJ51" s="10" t="str">
        <f t="shared" si="2"/>
        <v>1</v>
      </c>
      <c r="AK51" s="13"/>
      <c r="AL51" s="97">
        <f t="shared" si="3"/>
        <v>0</v>
      </c>
      <c r="AM51" s="20" t="str">
        <f t="shared" si="4"/>
        <v>1</v>
      </c>
      <c r="AN51" s="20" t="str">
        <f t="shared" si="5"/>
        <v>0</v>
      </c>
      <c r="AO51" s="20" t="str">
        <f t="shared" si="5"/>
        <v>0</v>
      </c>
      <c r="AP51" s="20" t="str">
        <f t="shared" si="5"/>
        <v>0</v>
      </c>
      <c r="AQ51" s="24">
        <f t="shared" si="6"/>
        <v>3</v>
      </c>
      <c r="AR51" s="26"/>
      <c r="AS51" s="25" t="str">
        <f t="shared" si="7"/>
        <v>C</v>
      </c>
      <c r="AT51" s="27"/>
      <c r="AU51" s="25" t="str">
        <f t="shared" si="8"/>
        <v>0 C</v>
      </c>
      <c r="AV51" s="27"/>
      <c r="AW51" s="21" t="str">
        <f t="shared" si="9"/>
        <v>ไม่ผ่าน</v>
      </c>
      <c r="AX51" s="21"/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1.29</v>
      </c>
      <c r="J52" s="19">
        <v>1.18</v>
      </c>
      <c r="K52" s="19">
        <v>0.86</v>
      </c>
      <c r="L52" s="19">
        <v>6524341.0999999996</v>
      </c>
      <c r="M52" s="19">
        <v>9973665.6799999997</v>
      </c>
      <c r="N52" s="23">
        <v>1</v>
      </c>
      <c r="O52" s="18">
        <v>9445793.9499999993</v>
      </c>
      <c r="P52" s="19">
        <v>-3335261.8999999948</v>
      </c>
      <c r="Q52" s="45">
        <v>5</v>
      </c>
      <c r="R52" s="10">
        <f>VLOOKUP($H52,'ค่ากลางกลุ่ม '!$C$2:$Y$22,18,0)</f>
        <v>27.81</v>
      </c>
      <c r="S52" s="13"/>
      <c r="T52" s="10">
        <f>VLOOKUP($H52,'ค่ากลางกลุ่ม '!$C$2:$Y$22,19,0)</f>
        <v>11.79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32.17</v>
      </c>
      <c r="AB52" s="7">
        <v>10.64</v>
      </c>
      <c r="AC52" s="9">
        <v>415.54</v>
      </c>
      <c r="AD52" s="9">
        <v>54.6</v>
      </c>
      <c r="AE52" s="9">
        <v>71.89</v>
      </c>
      <c r="AF52" s="9">
        <v>90.99</v>
      </c>
      <c r="AG52" s="9">
        <v>56.87</v>
      </c>
      <c r="AH52" s="10" t="str">
        <f t="shared" si="1"/>
        <v>1</v>
      </c>
      <c r="AI52" s="13"/>
      <c r="AJ52" s="10" t="str">
        <f t="shared" si="2"/>
        <v>0</v>
      </c>
      <c r="AK52" s="13"/>
      <c r="AL52" s="97">
        <f t="shared" si="3"/>
        <v>0</v>
      </c>
      <c r="AM52" s="20" t="str">
        <f t="shared" si="4"/>
        <v>1</v>
      </c>
      <c r="AN52" s="20" t="str">
        <f t="shared" si="5"/>
        <v>0</v>
      </c>
      <c r="AO52" s="20" t="str">
        <f t="shared" si="5"/>
        <v>0</v>
      </c>
      <c r="AP52" s="20" t="str">
        <f t="shared" si="5"/>
        <v>1</v>
      </c>
      <c r="AQ52" s="24">
        <f t="shared" si="6"/>
        <v>3</v>
      </c>
      <c r="AR52" s="26"/>
      <c r="AS52" s="25" t="str">
        <f t="shared" si="7"/>
        <v>C</v>
      </c>
      <c r="AT52" s="27"/>
      <c r="AU52" s="25" t="str">
        <f t="shared" si="8"/>
        <v>1 C</v>
      </c>
      <c r="AV52" s="27"/>
      <c r="AW52" s="21" t="str">
        <f t="shared" si="9"/>
        <v>ไม่ผ่าน</v>
      </c>
      <c r="AX52" s="21"/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1.72</v>
      </c>
      <c r="J53" s="19">
        <v>1.52</v>
      </c>
      <c r="K53" s="19">
        <v>1.22</v>
      </c>
      <c r="L53" s="19">
        <v>22218386.77</v>
      </c>
      <c r="M53" s="19">
        <v>11484095.210000001</v>
      </c>
      <c r="N53" s="23">
        <v>0</v>
      </c>
      <c r="O53" s="18">
        <v>10137792.359999999</v>
      </c>
      <c r="P53" s="19">
        <v>6654962.870000001</v>
      </c>
      <c r="Q53" s="45">
        <v>6</v>
      </c>
      <c r="R53" s="10">
        <f>VLOOKUP($H53,'ค่ากลางกลุ่ม '!$C$2:$Y$22,18,0)</f>
        <v>29.34</v>
      </c>
      <c r="S53" s="13"/>
      <c r="T53" s="10">
        <f>VLOOKUP($H53,'ค่ากลางกลุ่ม '!$C$2:$Y$22,19,0)</f>
        <v>12.22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38.75</v>
      </c>
      <c r="AB53" s="7">
        <v>16.649999999999999</v>
      </c>
      <c r="AC53" s="9">
        <v>330.05</v>
      </c>
      <c r="AD53" s="9">
        <v>49.41</v>
      </c>
      <c r="AE53" s="9">
        <v>48.49</v>
      </c>
      <c r="AF53" s="9">
        <v>299.83999999999997</v>
      </c>
      <c r="AG53" s="9">
        <v>103.68</v>
      </c>
      <c r="AH53" s="10" t="str">
        <f t="shared" si="1"/>
        <v>1</v>
      </c>
      <c r="AI53" s="13"/>
      <c r="AJ53" s="10" t="str">
        <f t="shared" si="2"/>
        <v>1</v>
      </c>
      <c r="AK53" s="13"/>
      <c r="AL53" s="97">
        <f t="shared" si="3"/>
        <v>0</v>
      </c>
      <c r="AM53" s="20" t="str">
        <f t="shared" si="4"/>
        <v>1</v>
      </c>
      <c r="AN53" s="20" t="str">
        <f t="shared" si="5"/>
        <v>1</v>
      </c>
      <c r="AO53" s="20" t="str">
        <f t="shared" si="5"/>
        <v>0</v>
      </c>
      <c r="AP53" s="20" t="str">
        <f t="shared" si="5"/>
        <v>0</v>
      </c>
      <c r="AQ53" s="24">
        <f t="shared" si="6"/>
        <v>4</v>
      </c>
      <c r="AR53" s="26"/>
      <c r="AS53" s="25" t="str">
        <f t="shared" si="7"/>
        <v>B-</v>
      </c>
      <c r="AT53" s="27"/>
      <c r="AU53" s="25" t="str">
        <f t="shared" si="8"/>
        <v>0 B-</v>
      </c>
      <c r="AV53" s="27"/>
      <c r="AW53" s="21" t="str">
        <f t="shared" si="9"/>
        <v>ไม่ผ่าน</v>
      </c>
      <c r="AX53" s="21"/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3.61</v>
      </c>
      <c r="J54" s="19">
        <v>3.26</v>
      </c>
      <c r="K54" s="19">
        <v>2.59</v>
      </c>
      <c r="L54" s="19">
        <v>24293957.879999999</v>
      </c>
      <c r="M54" s="19">
        <v>9132112.1999999993</v>
      </c>
      <c r="N54" s="23">
        <v>0</v>
      </c>
      <c r="O54" s="18">
        <v>8116637.9800000004</v>
      </c>
      <c r="P54" s="19">
        <v>14759753.660000002</v>
      </c>
      <c r="Q54" s="45">
        <v>5</v>
      </c>
      <c r="R54" s="10">
        <f>VLOOKUP($H54,'ค่ากลางกลุ่ม '!$C$2:$Y$22,18,0)</f>
        <v>27.81</v>
      </c>
      <c r="S54" s="13"/>
      <c r="T54" s="10">
        <f>VLOOKUP($H54,'ค่ากลางกลุ่ม '!$C$2:$Y$22,19,0)</f>
        <v>11.79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34.520000000000003</v>
      </c>
      <c r="AB54" s="7">
        <v>13.05</v>
      </c>
      <c r="AC54" s="9">
        <v>74.36</v>
      </c>
      <c r="AD54" s="9">
        <v>27.16</v>
      </c>
      <c r="AE54" s="9">
        <v>50.32</v>
      </c>
      <c r="AF54" s="9">
        <v>134.94999999999999</v>
      </c>
      <c r="AG54" s="9">
        <v>90.01</v>
      </c>
      <c r="AH54" s="10" t="str">
        <f t="shared" si="1"/>
        <v>1</v>
      </c>
      <c r="AI54" s="13"/>
      <c r="AJ54" s="10" t="str">
        <f t="shared" si="2"/>
        <v>1</v>
      </c>
      <c r="AK54" s="13"/>
      <c r="AL54" s="97">
        <f t="shared" si="3"/>
        <v>1</v>
      </c>
      <c r="AM54" s="20" t="str">
        <f t="shared" si="4"/>
        <v>1</v>
      </c>
      <c r="AN54" s="20" t="str">
        <f t="shared" si="5"/>
        <v>1</v>
      </c>
      <c r="AO54" s="20" t="str">
        <f t="shared" si="5"/>
        <v>0</v>
      </c>
      <c r="AP54" s="20" t="str">
        <f t="shared" si="5"/>
        <v>0</v>
      </c>
      <c r="AQ54" s="24">
        <f t="shared" si="6"/>
        <v>5</v>
      </c>
      <c r="AR54" s="26"/>
      <c r="AS54" s="25" t="str">
        <f t="shared" si="7"/>
        <v>B</v>
      </c>
      <c r="AT54" s="27"/>
      <c r="AU54" s="25" t="str">
        <f t="shared" si="8"/>
        <v>0 B</v>
      </c>
      <c r="AV54" s="27"/>
      <c r="AW54" s="21" t="str">
        <f t="shared" si="9"/>
        <v>ผ่าน</v>
      </c>
      <c r="AX54" s="21"/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2.23</v>
      </c>
      <c r="J55" s="19">
        <v>1.85</v>
      </c>
      <c r="K55" s="19">
        <v>1.24</v>
      </c>
      <c r="L55" s="19">
        <v>103032446.77</v>
      </c>
      <c r="M55" s="19">
        <v>51757306.43</v>
      </c>
      <c r="N55" s="23">
        <v>0</v>
      </c>
      <c r="O55" s="18">
        <v>56694325.719999999</v>
      </c>
      <c r="P55" s="19">
        <v>20133952.639999971</v>
      </c>
      <c r="Q55" s="45">
        <v>15</v>
      </c>
      <c r="R55" s="10">
        <f>VLOOKUP($H55,'ค่ากลางกลุ่ม '!$C$2:$Y$22,18,0)</f>
        <v>25.64</v>
      </c>
      <c r="S55" s="13"/>
      <c r="T55" s="10">
        <f>VLOOKUP($H55,'ค่ากลางกลุ่ม '!$C$2:$Y$22,19,0)</f>
        <v>6.59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33.909999999999997</v>
      </c>
      <c r="AB55" s="7">
        <v>9.36</v>
      </c>
      <c r="AC55" s="9">
        <v>167.51</v>
      </c>
      <c r="AD55" s="9">
        <v>40.299999999999997</v>
      </c>
      <c r="AE55" s="9">
        <v>56.89</v>
      </c>
      <c r="AF55" s="9">
        <v>223.58</v>
      </c>
      <c r="AG55" s="9">
        <v>87.21</v>
      </c>
      <c r="AH55" s="10" t="str">
        <f t="shared" si="1"/>
        <v>1</v>
      </c>
      <c r="AI55" s="13"/>
      <c r="AJ55" s="10" t="str">
        <f t="shared" si="2"/>
        <v>1</v>
      </c>
      <c r="AK55" s="13"/>
      <c r="AL55" s="97">
        <f t="shared" si="3"/>
        <v>0</v>
      </c>
      <c r="AM55" s="20" t="str">
        <f t="shared" si="4"/>
        <v>1</v>
      </c>
      <c r="AN55" s="20" t="str">
        <f t="shared" si="5"/>
        <v>1</v>
      </c>
      <c r="AO55" s="20" t="str">
        <f t="shared" si="5"/>
        <v>0</v>
      </c>
      <c r="AP55" s="20" t="str">
        <f t="shared" si="5"/>
        <v>0</v>
      </c>
      <c r="AQ55" s="24">
        <f t="shared" si="6"/>
        <v>4</v>
      </c>
      <c r="AR55" s="26"/>
      <c r="AS55" s="25" t="str">
        <f t="shared" si="7"/>
        <v>B-</v>
      </c>
      <c r="AT55" s="27"/>
      <c r="AU55" s="25" t="str">
        <f t="shared" si="8"/>
        <v>0 B-</v>
      </c>
      <c r="AV55" s="27"/>
      <c r="AW55" s="21" t="str">
        <f t="shared" si="9"/>
        <v>ไม่ผ่าน</v>
      </c>
      <c r="AX55" s="21"/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</v>
      </c>
      <c r="J56" s="19">
        <v>1.78</v>
      </c>
      <c r="K56" s="19">
        <v>1.39</v>
      </c>
      <c r="L56" s="19">
        <v>16718334.939999999</v>
      </c>
      <c r="M56" s="19">
        <v>13403638.91</v>
      </c>
      <c r="N56" s="23">
        <v>0</v>
      </c>
      <c r="O56" s="18">
        <v>14137631.98</v>
      </c>
      <c r="P56" s="19">
        <v>6395265.2400000021</v>
      </c>
      <c r="Q56" s="45">
        <v>5</v>
      </c>
      <c r="R56" s="10">
        <f>VLOOKUP($H56,'ค่ากลางกลุ่ม '!$C$2:$Y$22,18,0)</f>
        <v>27.81</v>
      </c>
      <c r="S56" s="13"/>
      <c r="T56" s="10">
        <f>VLOOKUP($H56,'ค่ากลางกลุ่ม '!$C$2:$Y$22,19,0)</f>
        <v>11.79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50.05</v>
      </c>
      <c r="AB56" s="7">
        <v>9.41</v>
      </c>
      <c r="AC56" s="9">
        <v>400.26</v>
      </c>
      <c r="AD56" s="9">
        <v>21.71</v>
      </c>
      <c r="AE56" s="9">
        <v>101.74</v>
      </c>
      <c r="AF56" s="9">
        <v>341.52</v>
      </c>
      <c r="AG56" s="9">
        <v>136.35</v>
      </c>
      <c r="AH56" s="10" t="str">
        <f t="shared" si="1"/>
        <v>1</v>
      </c>
      <c r="AI56" s="13"/>
      <c r="AJ56" s="10" t="str">
        <f t="shared" si="2"/>
        <v>0</v>
      </c>
      <c r="AK56" s="13"/>
      <c r="AL56" s="97">
        <f t="shared" si="3"/>
        <v>0</v>
      </c>
      <c r="AM56" s="20" t="str">
        <f t="shared" si="4"/>
        <v>1</v>
      </c>
      <c r="AN56" s="20" t="str">
        <f t="shared" si="5"/>
        <v>0</v>
      </c>
      <c r="AO56" s="20" t="str">
        <f t="shared" si="5"/>
        <v>0</v>
      </c>
      <c r="AP56" s="20" t="str">
        <f t="shared" si="5"/>
        <v>0</v>
      </c>
      <c r="AQ56" s="24">
        <f t="shared" si="6"/>
        <v>2</v>
      </c>
      <c r="AR56" s="26"/>
      <c r="AS56" s="25" t="str">
        <f t="shared" si="7"/>
        <v>C-</v>
      </c>
      <c r="AT56" s="27"/>
      <c r="AU56" s="25" t="str">
        <f t="shared" si="8"/>
        <v>0 C-</v>
      </c>
      <c r="AV56" s="27"/>
      <c r="AW56" s="21" t="str">
        <f t="shared" si="9"/>
        <v>ไม่ผ่าน</v>
      </c>
      <c r="AX56" s="21"/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4.07</v>
      </c>
      <c r="J57" s="19">
        <v>3.76</v>
      </c>
      <c r="K57" s="19">
        <v>2.61</v>
      </c>
      <c r="L57" s="19">
        <v>402453432.11000001</v>
      </c>
      <c r="M57" s="19">
        <v>21287821.940000001</v>
      </c>
      <c r="N57" s="23">
        <v>0</v>
      </c>
      <c r="O57" s="18">
        <v>42563971.939999998</v>
      </c>
      <c r="P57" s="19">
        <v>210882948.52000001</v>
      </c>
      <c r="Q57" s="45">
        <v>16</v>
      </c>
      <c r="R57" s="10">
        <f>VLOOKUP($H57,'ค่ากลางกลุ่ม '!$C$2:$Y$22,18,0)</f>
        <v>24.58</v>
      </c>
      <c r="S57" s="13"/>
      <c r="T57" s="10">
        <f>VLOOKUP($H57,'ค่ากลางกลุ่ม '!$C$2:$Y$22,19,0)</f>
        <v>5.93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17.260000000000002</v>
      </c>
      <c r="AB57" s="7">
        <v>1.67</v>
      </c>
      <c r="AC57" s="9">
        <v>105.6</v>
      </c>
      <c r="AD57" s="9">
        <v>52.8</v>
      </c>
      <c r="AE57" s="9">
        <v>41.67</v>
      </c>
      <c r="AF57" s="9">
        <v>127.03</v>
      </c>
      <c r="AG57" s="9">
        <v>54.97</v>
      </c>
      <c r="AH57" s="10" t="str">
        <f t="shared" si="1"/>
        <v>0</v>
      </c>
      <c r="AI57" s="13"/>
      <c r="AJ57" s="10" t="str">
        <f t="shared" si="2"/>
        <v>0</v>
      </c>
      <c r="AK57" s="13"/>
      <c r="AL57" s="97">
        <f t="shared" si="3"/>
        <v>0</v>
      </c>
      <c r="AM57" s="20" t="str">
        <f t="shared" si="4"/>
        <v>1</v>
      </c>
      <c r="AN57" s="20" t="str">
        <f t="shared" si="5"/>
        <v>1</v>
      </c>
      <c r="AO57" s="20" t="str">
        <f t="shared" si="5"/>
        <v>0</v>
      </c>
      <c r="AP57" s="20" t="str">
        <f t="shared" si="5"/>
        <v>1</v>
      </c>
      <c r="AQ57" s="24">
        <f t="shared" si="6"/>
        <v>3</v>
      </c>
      <c r="AR57" s="26"/>
      <c r="AS57" s="25" t="str">
        <f t="shared" si="7"/>
        <v>C</v>
      </c>
      <c r="AT57" s="27"/>
      <c r="AU57" s="25" t="str">
        <f t="shared" si="8"/>
        <v>0 C</v>
      </c>
      <c r="AV57" s="27"/>
      <c r="AW57" s="21" t="str">
        <f t="shared" si="9"/>
        <v>ไม่ผ่าน</v>
      </c>
      <c r="AX57" s="21"/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1.48</v>
      </c>
      <c r="J58" s="19">
        <v>1.27</v>
      </c>
      <c r="K58" s="19">
        <v>0.64</v>
      </c>
      <c r="L58" s="19">
        <v>27730999.07</v>
      </c>
      <c r="M58" s="19">
        <v>21930312.640000001</v>
      </c>
      <c r="N58" s="23">
        <v>2</v>
      </c>
      <c r="O58" s="18">
        <v>16039833.92</v>
      </c>
      <c r="P58" s="19">
        <v>-20634190.649999999</v>
      </c>
      <c r="Q58" s="45">
        <v>10</v>
      </c>
      <c r="R58" s="10">
        <f>VLOOKUP($H58,'ค่ากลางกลุ่ม '!$C$2:$Y$22,18,0)</f>
        <v>28.69</v>
      </c>
      <c r="S58" s="13"/>
      <c r="T58" s="10">
        <f>VLOOKUP($H58,'ค่ากลางกลุ่ม '!$C$2:$Y$22,19,0)</f>
        <v>11.69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22.91</v>
      </c>
      <c r="AB58" s="7">
        <v>10.69</v>
      </c>
      <c r="AC58" s="9">
        <v>198.77</v>
      </c>
      <c r="AD58" s="9">
        <v>55.07</v>
      </c>
      <c r="AE58" s="9">
        <v>124.16</v>
      </c>
      <c r="AF58" s="9">
        <v>126.72</v>
      </c>
      <c r="AG58" s="9">
        <v>87.86</v>
      </c>
      <c r="AH58" s="10" t="str">
        <f t="shared" si="1"/>
        <v>0</v>
      </c>
      <c r="AI58" s="13"/>
      <c r="AJ58" s="10" t="str">
        <f t="shared" si="2"/>
        <v>0</v>
      </c>
      <c r="AK58" s="13"/>
      <c r="AL58" s="97">
        <f t="shared" si="3"/>
        <v>0</v>
      </c>
      <c r="AM58" s="20" t="str">
        <f t="shared" si="4"/>
        <v>1</v>
      </c>
      <c r="AN58" s="20" t="str">
        <f t="shared" si="5"/>
        <v>0</v>
      </c>
      <c r="AO58" s="20" t="str">
        <f t="shared" si="5"/>
        <v>0</v>
      </c>
      <c r="AP58" s="20" t="str">
        <f t="shared" si="5"/>
        <v>0</v>
      </c>
      <c r="AQ58" s="24">
        <f t="shared" si="6"/>
        <v>1</v>
      </c>
      <c r="AR58" s="26"/>
      <c r="AS58" s="25" t="str">
        <f t="shared" si="7"/>
        <v>D</v>
      </c>
      <c r="AT58" s="27"/>
      <c r="AU58" s="25" t="str">
        <f t="shared" si="8"/>
        <v>2 D</v>
      </c>
      <c r="AV58" s="27"/>
      <c r="AW58" s="21" t="str">
        <f t="shared" si="9"/>
        <v>ไม่ผ่าน</v>
      </c>
      <c r="AX58" s="21"/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1.54</v>
      </c>
      <c r="J59" s="19">
        <v>1.37</v>
      </c>
      <c r="K59" s="19">
        <v>0.55000000000000004</v>
      </c>
      <c r="L59" s="19">
        <v>8988078.6600000001</v>
      </c>
      <c r="M59" s="19">
        <v>9854300.0700000003</v>
      </c>
      <c r="N59" s="23">
        <v>1</v>
      </c>
      <c r="O59" s="18">
        <v>8118573.2699999996</v>
      </c>
      <c r="P59" s="19">
        <v>-7601278.6700000037</v>
      </c>
      <c r="Q59" s="45">
        <v>5</v>
      </c>
      <c r="R59" s="10">
        <f>VLOOKUP($H59,'ค่ากลางกลุ่ม '!$C$2:$Y$22,18,0)</f>
        <v>27.81</v>
      </c>
      <c r="S59" s="13"/>
      <c r="T59" s="10">
        <f>VLOOKUP($H59,'ค่ากลางกลุ่ม '!$C$2:$Y$22,19,0)</f>
        <v>11.79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28.32</v>
      </c>
      <c r="AB59" s="7">
        <v>23.44</v>
      </c>
      <c r="AC59" s="9">
        <v>452.25</v>
      </c>
      <c r="AD59" s="9">
        <v>18.940000000000001</v>
      </c>
      <c r="AE59" s="9">
        <v>51.9</v>
      </c>
      <c r="AF59" s="9">
        <v>159.63999999999999</v>
      </c>
      <c r="AG59" s="9">
        <v>89.37</v>
      </c>
      <c r="AH59" s="10" t="str">
        <f t="shared" si="1"/>
        <v>1</v>
      </c>
      <c r="AI59" s="13"/>
      <c r="AJ59" s="10" t="str">
        <f t="shared" si="2"/>
        <v>1</v>
      </c>
      <c r="AK59" s="13"/>
      <c r="AL59" s="97">
        <f t="shared" si="3"/>
        <v>0</v>
      </c>
      <c r="AM59" s="20" t="str">
        <f t="shared" si="4"/>
        <v>1</v>
      </c>
      <c r="AN59" s="20" t="str">
        <f t="shared" si="5"/>
        <v>1</v>
      </c>
      <c r="AO59" s="20" t="str">
        <f t="shared" si="5"/>
        <v>0</v>
      </c>
      <c r="AP59" s="20" t="str">
        <f t="shared" si="5"/>
        <v>0</v>
      </c>
      <c r="AQ59" s="24">
        <f t="shared" si="6"/>
        <v>4</v>
      </c>
      <c r="AR59" s="26"/>
      <c r="AS59" s="25" t="str">
        <f t="shared" si="7"/>
        <v>B-</v>
      </c>
      <c r="AT59" s="27"/>
      <c r="AU59" s="25" t="str">
        <f t="shared" si="8"/>
        <v>1 B-</v>
      </c>
      <c r="AV59" s="27"/>
      <c r="AW59" s="21" t="str">
        <f t="shared" si="9"/>
        <v>ไม่ผ่าน</v>
      </c>
      <c r="AX59" s="21"/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1.51</v>
      </c>
      <c r="J60" s="19">
        <v>1.3</v>
      </c>
      <c r="K60" s="19">
        <v>0.85</v>
      </c>
      <c r="L60" s="19">
        <v>9555243.7300000004</v>
      </c>
      <c r="M60" s="19">
        <v>7628883.5499999998</v>
      </c>
      <c r="N60" s="23">
        <v>0</v>
      </c>
      <c r="O60" s="18">
        <v>10330599.529999999</v>
      </c>
      <c r="P60" s="19">
        <v>-2865599.2900000066</v>
      </c>
      <c r="Q60" s="45">
        <v>5</v>
      </c>
      <c r="R60" s="10">
        <f>VLOOKUP($H60,'ค่ากลางกลุ่ม '!$C$2:$Y$22,18,0)</f>
        <v>27.81</v>
      </c>
      <c r="S60" s="13"/>
      <c r="T60" s="10">
        <f>VLOOKUP($H60,'ค่ากลางกลุ่ม '!$C$2:$Y$22,19,0)</f>
        <v>11.79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35.04</v>
      </c>
      <c r="AB60" s="7">
        <v>3.56</v>
      </c>
      <c r="AC60" s="9">
        <v>164.71</v>
      </c>
      <c r="AD60" s="9">
        <v>36.369999999999997</v>
      </c>
      <c r="AE60" s="9">
        <v>66.7</v>
      </c>
      <c r="AF60" s="9">
        <v>159.72999999999999</v>
      </c>
      <c r="AG60" s="9">
        <v>46.34</v>
      </c>
      <c r="AH60" s="10" t="str">
        <f t="shared" si="1"/>
        <v>1</v>
      </c>
      <c r="AI60" s="13"/>
      <c r="AJ60" s="10" t="str">
        <f t="shared" si="2"/>
        <v>0</v>
      </c>
      <c r="AK60" s="13"/>
      <c r="AL60" s="97">
        <f t="shared" si="3"/>
        <v>0</v>
      </c>
      <c r="AM60" s="20" t="str">
        <f t="shared" si="4"/>
        <v>1</v>
      </c>
      <c r="AN60" s="20" t="str">
        <f t="shared" si="5"/>
        <v>0</v>
      </c>
      <c r="AO60" s="20" t="str">
        <f t="shared" si="5"/>
        <v>0</v>
      </c>
      <c r="AP60" s="20" t="str">
        <f t="shared" si="5"/>
        <v>1</v>
      </c>
      <c r="AQ60" s="24">
        <f t="shared" si="6"/>
        <v>3</v>
      </c>
      <c r="AR60" s="26"/>
      <c r="AS60" s="25" t="str">
        <f t="shared" si="7"/>
        <v>C</v>
      </c>
      <c r="AT60" s="27"/>
      <c r="AU60" s="25" t="str">
        <f t="shared" si="8"/>
        <v>0 C</v>
      </c>
      <c r="AV60" s="27"/>
      <c r="AW60" s="21" t="str">
        <f t="shared" si="9"/>
        <v>ไม่ผ่าน</v>
      </c>
      <c r="AX60" s="21"/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0.76</v>
      </c>
      <c r="J61" s="19">
        <v>0.61</v>
      </c>
      <c r="K61" s="19">
        <v>0.14000000000000001</v>
      </c>
      <c r="L61" s="19">
        <v>-56352133.289999999</v>
      </c>
      <c r="M61" s="19">
        <v>26847014.989999998</v>
      </c>
      <c r="N61" s="23">
        <v>6</v>
      </c>
      <c r="O61" s="18">
        <v>30830140.440000001</v>
      </c>
      <c r="P61" s="19">
        <v>-200199007.88000005</v>
      </c>
      <c r="Q61" s="45">
        <v>13</v>
      </c>
      <c r="R61" s="10">
        <f>VLOOKUP($H61,'ค่ากลางกลุ่ม '!$C$2:$Y$22,18,0)</f>
        <v>26.73</v>
      </c>
      <c r="S61" s="13"/>
      <c r="T61" s="10">
        <f>VLOOKUP($H61,'ค่ากลางกลุ่ม '!$C$2:$Y$22,19,0)</f>
        <v>8.1300000000000008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16.89</v>
      </c>
      <c r="AB61" s="7">
        <v>4.1399999999999997</v>
      </c>
      <c r="AC61" s="9">
        <v>290.37</v>
      </c>
      <c r="AD61" s="9">
        <v>44.85</v>
      </c>
      <c r="AE61" s="9">
        <v>70.180000000000007</v>
      </c>
      <c r="AF61" s="9">
        <v>60.13</v>
      </c>
      <c r="AG61" s="9">
        <v>63.96</v>
      </c>
      <c r="AH61" s="10" t="str">
        <f t="shared" si="1"/>
        <v>0</v>
      </c>
      <c r="AI61" s="13"/>
      <c r="AJ61" s="10" t="str">
        <f t="shared" si="2"/>
        <v>0</v>
      </c>
      <c r="AK61" s="13"/>
      <c r="AL61" s="97">
        <f t="shared" si="3"/>
        <v>0</v>
      </c>
      <c r="AM61" s="20" t="str">
        <f t="shared" si="4"/>
        <v>1</v>
      </c>
      <c r="AN61" s="20" t="str">
        <f t="shared" si="5"/>
        <v>0</v>
      </c>
      <c r="AO61" s="20" t="str">
        <f t="shared" si="5"/>
        <v>1</v>
      </c>
      <c r="AP61" s="20" t="str">
        <f t="shared" si="5"/>
        <v>0</v>
      </c>
      <c r="AQ61" s="24">
        <f t="shared" si="6"/>
        <v>2</v>
      </c>
      <c r="AR61" s="26"/>
      <c r="AS61" s="25" t="str">
        <f t="shared" si="7"/>
        <v>C-</v>
      </c>
      <c r="AT61" s="27"/>
      <c r="AU61" s="25" t="str">
        <f t="shared" si="8"/>
        <v>6 C-</v>
      </c>
      <c r="AV61" s="27"/>
      <c r="AW61" s="21" t="str">
        <f t="shared" si="9"/>
        <v>ไม่ผ่าน</v>
      </c>
      <c r="AX61" s="21"/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2.65</v>
      </c>
      <c r="J62" s="19">
        <v>2.4700000000000002</v>
      </c>
      <c r="K62" s="19">
        <v>2.2000000000000002</v>
      </c>
      <c r="L62" s="19">
        <v>21501952.59</v>
      </c>
      <c r="M62" s="19">
        <v>4877308.78</v>
      </c>
      <c r="N62" s="23">
        <v>0</v>
      </c>
      <c r="O62" s="18">
        <v>4890340.03</v>
      </c>
      <c r="P62" s="19">
        <v>15439211.5</v>
      </c>
      <c r="Q62" s="45">
        <v>3</v>
      </c>
      <c r="R62" s="10">
        <f>VLOOKUP($H62,'ค่ากลางกลุ่ม '!$C$2:$Y$22,18,0)</f>
        <v>45.16</v>
      </c>
      <c r="S62" s="13"/>
      <c r="T62" s="10">
        <f>VLOOKUP($H62,'ค่ากลางกลุ่ม '!$C$2:$Y$22,19,0)</f>
        <v>11.49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26.06</v>
      </c>
      <c r="AB62" s="7">
        <v>9.09</v>
      </c>
      <c r="AC62" s="9">
        <v>241.38</v>
      </c>
      <c r="AD62" s="9">
        <v>22.49</v>
      </c>
      <c r="AE62" s="9">
        <v>61.18</v>
      </c>
      <c r="AF62" s="9">
        <v>131.4</v>
      </c>
      <c r="AG62" s="9">
        <v>87.05</v>
      </c>
      <c r="AH62" s="10" t="str">
        <f t="shared" si="1"/>
        <v>0</v>
      </c>
      <c r="AI62" s="13"/>
      <c r="AJ62" s="10" t="str">
        <f t="shared" si="2"/>
        <v>0</v>
      </c>
      <c r="AK62" s="13"/>
      <c r="AL62" s="97">
        <f t="shared" si="3"/>
        <v>0</v>
      </c>
      <c r="AM62" s="20" t="str">
        <f t="shared" si="4"/>
        <v>1</v>
      </c>
      <c r="AN62" s="20" t="str">
        <f t="shared" si="5"/>
        <v>0</v>
      </c>
      <c r="AO62" s="20" t="str">
        <f t="shared" si="5"/>
        <v>0</v>
      </c>
      <c r="AP62" s="20" t="str">
        <f t="shared" si="5"/>
        <v>0</v>
      </c>
      <c r="AQ62" s="24">
        <f t="shared" si="6"/>
        <v>1</v>
      </c>
      <c r="AR62" s="26"/>
      <c r="AS62" s="25" t="str">
        <f t="shared" si="7"/>
        <v>D</v>
      </c>
      <c r="AT62" s="27"/>
      <c r="AU62" s="25" t="str">
        <f t="shared" si="8"/>
        <v>0 D</v>
      </c>
      <c r="AV62" s="27"/>
      <c r="AW62" s="21" t="str">
        <f t="shared" si="9"/>
        <v>ไม่ผ่าน</v>
      </c>
      <c r="AX62" s="21"/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1.23</v>
      </c>
      <c r="J63" s="19">
        <v>1.1100000000000001</v>
      </c>
      <c r="K63" s="19">
        <v>0.67</v>
      </c>
      <c r="L63" s="19">
        <v>3021576.28</v>
      </c>
      <c r="M63" s="19">
        <v>4484439.1900000004</v>
      </c>
      <c r="N63" s="23">
        <v>2</v>
      </c>
      <c r="O63" s="18">
        <v>4350721.4800000004</v>
      </c>
      <c r="P63" s="19">
        <v>-4349857.540000001</v>
      </c>
      <c r="Q63" s="45">
        <v>2</v>
      </c>
      <c r="R63" s="10">
        <f>VLOOKUP($H63,'ค่ากลางกลุ่ม '!$C$2:$Y$22,18,0)</f>
        <v>35.17</v>
      </c>
      <c r="S63" s="13"/>
      <c r="T63" s="10">
        <f>VLOOKUP($H63,'ค่ากลางกลุ่ม '!$C$2:$Y$22,19,0)</f>
        <v>10.87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33.159999999999997</v>
      </c>
      <c r="AB63" s="7">
        <v>6.8</v>
      </c>
      <c r="AC63" s="9">
        <v>666.48</v>
      </c>
      <c r="AD63" s="9">
        <v>41.2</v>
      </c>
      <c r="AE63" s="9">
        <v>36.380000000000003</v>
      </c>
      <c r="AF63" s="9">
        <v>478.47</v>
      </c>
      <c r="AG63" s="9">
        <v>120.22</v>
      </c>
      <c r="AH63" s="10" t="str">
        <f t="shared" si="1"/>
        <v>0</v>
      </c>
      <c r="AI63" s="13"/>
      <c r="AJ63" s="10" t="str">
        <f t="shared" si="2"/>
        <v>0</v>
      </c>
      <c r="AK63" s="13"/>
      <c r="AL63" s="97">
        <f t="shared" si="3"/>
        <v>0</v>
      </c>
      <c r="AM63" s="20" t="str">
        <f t="shared" si="4"/>
        <v>1</v>
      </c>
      <c r="AN63" s="20" t="str">
        <f t="shared" si="5"/>
        <v>1</v>
      </c>
      <c r="AO63" s="20" t="str">
        <f t="shared" si="5"/>
        <v>0</v>
      </c>
      <c r="AP63" s="20" t="str">
        <f t="shared" si="5"/>
        <v>0</v>
      </c>
      <c r="AQ63" s="24">
        <f t="shared" si="6"/>
        <v>2</v>
      </c>
      <c r="AR63" s="26"/>
      <c r="AS63" s="25" t="str">
        <f t="shared" si="7"/>
        <v>C-</v>
      </c>
      <c r="AT63" s="27"/>
      <c r="AU63" s="25" t="str">
        <f t="shared" si="8"/>
        <v>2 C-</v>
      </c>
      <c r="AV63" s="27"/>
      <c r="AW63" s="21" t="str">
        <f t="shared" si="9"/>
        <v>ไม่ผ่าน</v>
      </c>
      <c r="AX63" s="21"/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1.52</v>
      </c>
      <c r="J64" s="19">
        <v>1.36</v>
      </c>
      <c r="K64" s="19">
        <v>1.2</v>
      </c>
      <c r="L64" s="19">
        <v>16545392.390000001</v>
      </c>
      <c r="M64" s="19">
        <v>5375766.75</v>
      </c>
      <c r="N64" s="23">
        <v>0</v>
      </c>
      <c r="O64" s="18">
        <v>4518540.1500000004</v>
      </c>
      <c r="P64" s="19">
        <v>6255760.4100000039</v>
      </c>
      <c r="Q64" s="45">
        <v>6</v>
      </c>
      <c r="R64" s="10">
        <f>VLOOKUP($H64,'ค่ากลางกลุ่ม '!$C$2:$Y$22,18,0)</f>
        <v>29.34</v>
      </c>
      <c r="S64" s="13"/>
      <c r="T64" s="10">
        <f>VLOOKUP($H64,'ค่ากลางกลุ่ม '!$C$2:$Y$22,19,0)</f>
        <v>12.22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22.38</v>
      </c>
      <c r="AB64" s="7">
        <v>6.05</v>
      </c>
      <c r="AC64" s="9">
        <v>310.08</v>
      </c>
      <c r="AD64" s="9">
        <v>68.55</v>
      </c>
      <c r="AE64" s="9">
        <v>72.95</v>
      </c>
      <c r="AF64" s="9">
        <v>305.64</v>
      </c>
      <c r="AG64" s="9">
        <v>111.79</v>
      </c>
      <c r="AH64" s="10" t="str">
        <f t="shared" si="1"/>
        <v>0</v>
      </c>
      <c r="AI64" s="13"/>
      <c r="AJ64" s="10" t="str">
        <f t="shared" si="2"/>
        <v>0</v>
      </c>
      <c r="AK64" s="13"/>
      <c r="AL64" s="97">
        <f t="shared" si="3"/>
        <v>0</v>
      </c>
      <c r="AM64" s="20" t="str">
        <f t="shared" si="4"/>
        <v>0</v>
      </c>
      <c r="AN64" s="20" t="str">
        <f t="shared" si="5"/>
        <v>0</v>
      </c>
      <c r="AO64" s="20" t="str">
        <f t="shared" si="5"/>
        <v>0</v>
      </c>
      <c r="AP64" s="20" t="str">
        <f t="shared" si="5"/>
        <v>0</v>
      </c>
      <c r="AQ64" s="24">
        <f t="shared" si="6"/>
        <v>0</v>
      </c>
      <c r="AR64" s="26"/>
      <c r="AS64" s="25" t="str">
        <f t="shared" si="7"/>
        <v>F</v>
      </c>
      <c r="AT64" s="27"/>
      <c r="AU64" s="25" t="str">
        <f t="shared" si="8"/>
        <v>0 F</v>
      </c>
      <c r="AV64" s="27"/>
      <c r="AW64" s="21" t="str">
        <f t="shared" si="9"/>
        <v>ไม่ผ่าน</v>
      </c>
      <c r="AX64" s="21"/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2.34</v>
      </c>
      <c r="J65" s="19">
        <v>2.06</v>
      </c>
      <c r="K65" s="19">
        <v>1.4</v>
      </c>
      <c r="L65" s="19">
        <v>15050654.02</v>
      </c>
      <c r="M65" s="19">
        <v>8030079.1799999997</v>
      </c>
      <c r="N65" s="23">
        <v>0</v>
      </c>
      <c r="O65" s="18">
        <v>8537805.1899999995</v>
      </c>
      <c r="P65" s="19">
        <v>4526055.2200000025</v>
      </c>
      <c r="Q65" s="45">
        <v>4</v>
      </c>
      <c r="R65" s="10">
        <f>VLOOKUP($H65,'ค่ากลางกลุ่ม '!$C$2:$Y$22,18,0)</f>
        <v>47.27</v>
      </c>
      <c r="S65" s="13"/>
      <c r="T65" s="10">
        <f>VLOOKUP($H65,'ค่ากลางกลุ่ม '!$C$2:$Y$22,19,0)</f>
        <v>9.9499999999999993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36.78</v>
      </c>
      <c r="AB65" s="7">
        <v>9.7200000000000006</v>
      </c>
      <c r="AC65" s="9">
        <v>176.53</v>
      </c>
      <c r="AD65" s="9">
        <v>78.069999999999993</v>
      </c>
      <c r="AE65" s="9">
        <v>90.56</v>
      </c>
      <c r="AF65" s="9">
        <v>164.13</v>
      </c>
      <c r="AG65" s="9">
        <v>106.26</v>
      </c>
      <c r="AH65" s="10" t="str">
        <f t="shared" si="1"/>
        <v>0</v>
      </c>
      <c r="AI65" s="13"/>
      <c r="AJ65" s="10" t="str">
        <f t="shared" si="2"/>
        <v>0</v>
      </c>
      <c r="AK65" s="13"/>
      <c r="AL65" s="97">
        <f t="shared" si="3"/>
        <v>0</v>
      </c>
      <c r="AM65" s="20" t="str">
        <f t="shared" si="4"/>
        <v>0</v>
      </c>
      <c r="AN65" s="20" t="str">
        <f t="shared" si="5"/>
        <v>0</v>
      </c>
      <c r="AO65" s="20" t="str">
        <f t="shared" si="5"/>
        <v>0</v>
      </c>
      <c r="AP65" s="20" t="str">
        <f t="shared" si="5"/>
        <v>0</v>
      </c>
      <c r="AQ65" s="24">
        <f t="shared" si="6"/>
        <v>0</v>
      </c>
      <c r="AR65" s="26"/>
      <c r="AS65" s="25" t="str">
        <f t="shared" si="7"/>
        <v>F</v>
      </c>
      <c r="AT65" s="27"/>
      <c r="AU65" s="25" t="str">
        <f t="shared" si="8"/>
        <v>0 F</v>
      </c>
      <c r="AV65" s="27"/>
      <c r="AW65" s="21" t="str">
        <f t="shared" si="9"/>
        <v>ไม่ผ่าน</v>
      </c>
      <c r="AX65" s="21"/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2.08</v>
      </c>
      <c r="J66" s="19">
        <v>1.85</v>
      </c>
      <c r="K66" s="19">
        <v>1.02</v>
      </c>
      <c r="L66" s="19">
        <v>141884964.13</v>
      </c>
      <c r="M66" s="19">
        <v>65867661.159999996</v>
      </c>
      <c r="N66" s="23">
        <v>0</v>
      </c>
      <c r="O66" s="18">
        <v>70939086.549999997</v>
      </c>
      <c r="P66" s="19">
        <v>3162741.1200000048</v>
      </c>
      <c r="Q66" s="45">
        <v>16</v>
      </c>
      <c r="R66" s="10">
        <f>VLOOKUP($H66,'ค่ากลางกลุ่ม '!$C$2:$Y$22,18,0)</f>
        <v>24.58</v>
      </c>
      <c r="S66" s="13"/>
      <c r="T66" s="10">
        <f>VLOOKUP($H66,'ค่ากลางกลุ่ม '!$C$2:$Y$22,19,0)</f>
        <v>5.93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33.6</v>
      </c>
      <c r="AB66" s="7">
        <v>13.11</v>
      </c>
      <c r="AC66" s="9">
        <v>243.29</v>
      </c>
      <c r="AD66" s="9">
        <v>46.91</v>
      </c>
      <c r="AE66" s="9">
        <v>101.3</v>
      </c>
      <c r="AF66" s="9">
        <v>32.380000000000003</v>
      </c>
      <c r="AG66" s="9">
        <v>82.63</v>
      </c>
      <c r="AH66" s="10" t="str">
        <f t="shared" si="1"/>
        <v>1</v>
      </c>
      <c r="AI66" s="13"/>
      <c r="AJ66" s="10" t="str">
        <f t="shared" si="2"/>
        <v>1</v>
      </c>
      <c r="AK66" s="13"/>
      <c r="AL66" s="97">
        <f t="shared" si="3"/>
        <v>0</v>
      </c>
      <c r="AM66" s="20" t="str">
        <f t="shared" si="4"/>
        <v>1</v>
      </c>
      <c r="AN66" s="20" t="str">
        <f t="shared" si="5"/>
        <v>0</v>
      </c>
      <c r="AO66" s="20" t="str">
        <f t="shared" si="5"/>
        <v>1</v>
      </c>
      <c r="AP66" s="20" t="str">
        <f t="shared" si="5"/>
        <v>0</v>
      </c>
      <c r="AQ66" s="24">
        <f t="shared" si="6"/>
        <v>4</v>
      </c>
      <c r="AR66" s="26"/>
      <c r="AS66" s="25" t="str">
        <f t="shared" si="7"/>
        <v>B-</v>
      </c>
      <c r="AT66" s="27"/>
      <c r="AU66" s="25" t="str">
        <f t="shared" si="8"/>
        <v>0 B-</v>
      </c>
      <c r="AV66" s="27"/>
      <c r="AW66" s="21" t="str">
        <f t="shared" si="9"/>
        <v>ไม่ผ่าน</v>
      </c>
      <c r="AX66" s="21"/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1.39</v>
      </c>
      <c r="J67" s="19">
        <v>1.22</v>
      </c>
      <c r="K67" s="19">
        <v>0.87</v>
      </c>
      <c r="L67" s="19">
        <v>15864680.880000001</v>
      </c>
      <c r="M67" s="19">
        <v>20723378.41</v>
      </c>
      <c r="N67" s="23">
        <v>1</v>
      </c>
      <c r="O67" s="18">
        <v>16737128.32</v>
      </c>
      <c r="P67" s="19">
        <v>-5440428.1099999994</v>
      </c>
      <c r="Q67" s="45">
        <v>10</v>
      </c>
      <c r="R67" s="10">
        <f>VLOOKUP($H67,'ค่ากลางกลุ่ม '!$C$2:$Y$22,18,0)</f>
        <v>28.69</v>
      </c>
      <c r="S67" s="13"/>
      <c r="T67" s="10">
        <f>VLOOKUP($H67,'ค่ากลางกลุ่ม '!$C$2:$Y$22,19,0)</f>
        <v>11.69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30.14</v>
      </c>
      <c r="AB67" s="7">
        <v>17.079999999999998</v>
      </c>
      <c r="AC67" s="9">
        <v>301.57</v>
      </c>
      <c r="AD67" s="9">
        <v>40.520000000000003</v>
      </c>
      <c r="AE67" s="9">
        <v>55.28</v>
      </c>
      <c r="AF67" s="9">
        <v>29.27</v>
      </c>
      <c r="AG67" s="9">
        <v>70.48</v>
      </c>
      <c r="AH67" s="10" t="str">
        <f t="shared" si="1"/>
        <v>1</v>
      </c>
      <c r="AI67" s="13"/>
      <c r="AJ67" s="10" t="str">
        <f t="shared" si="2"/>
        <v>1</v>
      </c>
      <c r="AK67" s="13"/>
      <c r="AL67" s="97">
        <f t="shared" si="3"/>
        <v>0</v>
      </c>
      <c r="AM67" s="20" t="str">
        <f t="shared" si="4"/>
        <v>1</v>
      </c>
      <c r="AN67" s="20" t="str">
        <f t="shared" si="5"/>
        <v>1</v>
      </c>
      <c r="AO67" s="20" t="str">
        <f t="shared" si="5"/>
        <v>1</v>
      </c>
      <c r="AP67" s="20" t="str">
        <f t="shared" si="5"/>
        <v>0</v>
      </c>
      <c r="AQ67" s="24">
        <f t="shared" si="6"/>
        <v>5</v>
      </c>
      <c r="AR67" s="26"/>
      <c r="AS67" s="25" t="str">
        <f t="shared" si="7"/>
        <v>B</v>
      </c>
      <c r="AT67" s="27"/>
      <c r="AU67" s="25" t="str">
        <f t="shared" si="8"/>
        <v>1 B</v>
      </c>
      <c r="AV67" s="27"/>
      <c r="AW67" s="21" t="str">
        <f t="shared" si="9"/>
        <v>ผ่าน</v>
      </c>
      <c r="AX67" s="21"/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1.35</v>
      </c>
      <c r="J68" s="19">
        <v>1.19</v>
      </c>
      <c r="K68" s="19">
        <v>0.9</v>
      </c>
      <c r="L68" s="19">
        <v>11885989.039999999</v>
      </c>
      <c r="M68" s="19">
        <v>14220133.369999999</v>
      </c>
      <c r="N68" s="23">
        <v>1</v>
      </c>
      <c r="O68" s="18">
        <v>14039825.390000001</v>
      </c>
      <c r="P68" s="19">
        <v>-3283701.2899999991</v>
      </c>
      <c r="Q68" s="45">
        <v>6</v>
      </c>
      <c r="R68" s="10">
        <f>VLOOKUP($H68,'ค่ากลางกลุ่ม '!$C$2:$Y$22,18,0)</f>
        <v>29.34</v>
      </c>
      <c r="S68" s="13"/>
      <c r="T68" s="10">
        <f>VLOOKUP($H68,'ค่ากลางกลุ่ม '!$C$2:$Y$22,19,0)</f>
        <v>12.22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37.19</v>
      </c>
      <c r="AB68" s="7">
        <v>14.17</v>
      </c>
      <c r="AC68" s="9">
        <v>364.19</v>
      </c>
      <c r="AD68" s="9">
        <v>45.71</v>
      </c>
      <c r="AE68" s="9">
        <v>52.92</v>
      </c>
      <c r="AF68" s="9">
        <v>24.5</v>
      </c>
      <c r="AG68" s="9">
        <v>84.86</v>
      </c>
      <c r="AH68" s="10" t="str">
        <f t="shared" si="1"/>
        <v>1</v>
      </c>
      <c r="AI68" s="13"/>
      <c r="AJ68" s="10" t="str">
        <f t="shared" si="2"/>
        <v>1</v>
      </c>
      <c r="AK68" s="13"/>
      <c r="AL68" s="97">
        <f t="shared" si="3"/>
        <v>0</v>
      </c>
      <c r="AM68" s="20" t="str">
        <f t="shared" si="4"/>
        <v>1</v>
      </c>
      <c r="AN68" s="20" t="str">
        <f t="shared" si="5"/>
        <v>1</v>
      </c>
      <c r="AO68" s="20" t="str">
        <f t="shared" si="5"/>
        <v>1</v>
      </c>
      <c r="AP68" s="20" t="str">
        <f t="shared" si="5"/>
        <v>0</v>
      </c>
      <c r="AQ68" s="24">
        <f t="shared" si="6"/>
        <v>5</v>
      </c>
      <c r="AR68" s="26"/>
      <c r="AS68" s="25" t="str">
        <f t="shared" si="7"/>
        <v>B</v>
      </c>
      <c r="AT68" s="27"/>
      <c r="AU68" s="25" t="str">
        <f t="shared" si="8"/>
        <v>1 B</v>
      </c>
      <c r="AV68" s="27"/>
      <c r="AW68" s="21" t="str">
        <f t="shared" si="9"/>
        <v>ผ่าน</v>
      </c>
      <c r="AX68" s="21"/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1.34</v>
      </c>
      <c r="J69" s="19">
        <v>1.19</v>
      </c>
      <c r="K69" s="19">
        <v>0.82</v>
      </c>
      <c r="L69" s="19">
        <v>15218771.539999999</v>
      </c>
      <c r="M69" s="19">
        <v>16773287.68</v>
      </c>
      <c r="N69" s="23">
        <v>1</v>
      </c>
      <c r="O69" s="18">
        <v>15446778.75</v>
      </c>
      <c r="P69" s="19">
        <v>-8011124.0700000003</v>
      </c>
      <c r="Q69" s="45">
        <v>10</v>
      </c>
      <c r="R69" s="10">
        <f>VLOOKUP($H69,'ค่ากลางกลุ่ม '!$C$2:$Y$22,18,0)</f>
        <v>28.69</v>
      </c>
      <c r="S69" s="13"/>
      <c r="T69" s="10">
        <f>VLOOKUP($H69,'ค่ากลางกลุ่ม '!$C$2:$Y$22,19,0)</f>
        <v>11.69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25.08</v>
      </c>
      <c r="AB69" s="7">
        <v>12.83</v>
      </c>
      <c r="AC69" s="9">
        <v>280.87</v>
      </c>
      <c r="AD69" s="9">
        <v>26.8</v>
      </c>
      <c r="AE69" s="9">
        <v>44.1</v>
      </c>
      <c r="AF69" s="9">
        <v>45.7</v>
      </c>
      <c r="AG69" s="9">
        <v>62.92</v>
      </c>
      <c r="AH69" s="10" t="str">
        <f t="shared" si="1"/>
        <v>0</v>
      </c>
      <c r="AI69" s="13"/>
      <c r="AJ69" s="10" t="str">
        <f t="shared" si="2"/>
        <v>1</v>
      </c>
      <c r="AK69" s="13"/>
      <c r="AL69" s="97">
        <f t="shared" si="3"/>
        <v>0</v>
      </c>
      <c r="AM69" s="20" t="str">
        <f t="shared" si="4"/>
        <v>1</v>
      </c>
      <c r="AN69" s="20" t="str">
        <f t="shared" si="5"/>
        <v>1</v>
      </c>
      <c r="AO69" s="20" t="str">
        <f t="shared" si="5"/>
        <v>1</v>
      </c>
      <c r="AP69" s="20" t="str">
        <f t="shared" si="5"/>
        <v>0</v>
      </c>
      <c r="AQ69" s="24">
        <f t="shared" si="6"/>
        <v>4</v>
      </c>
      <c r="AR69" s="26"/>
      <c r="AS69" s="25" t="str">
        <f t="shared" si="7"/>
        <v>B-</v>
      </c>
      <c r="AT69" s="27"/>
      <c r="AU69" s="25" t="str">
        <f t="shared" si="8"/>
        <v>1 B-</v>
      </c>
      <c r="AV69" s="27"/>
      <c r="AW69" s="21" t="str">
        <f t="shared" ref="AW69:AW92" si="10">IF(AQ69&gt;=5,"ผ่าน","ไม่ผ่าน")</f>
        <v>ไม่ผ่าน</v>
      </c>
      <c r="AX69" s="21"/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1.86</v>
      </c>
      <c r="J70" s="19">
        <v>1.56</v>
      </c>
      <c r="K70" s="19">
        <v>1.1299999999999999</v>
      </c>
      <c r="L70" s="19">
        <v>26206477.57</v>
      </c>
      <c r="M70" s="19">
        <v>24599602.449999999</v>
      </c>
      <c r="N70" s="23">
        <v>0</v>
      </c>
      <c r="O70" s="18">
        <v>23536130.800000001</v>
      </c>
      <c r="P70" s="19">
        <v>3979618.3799999952</v>
      </c>
      <c r="Q70" s="45">
        <v>6</v>
      </c>
      <c r="R70" s="10">
        <f>VLOOKUP($H70,'ค่ากลางกลุ่ม '!$C$2:$Y$22,18,0)</f>
        <v>29.34</v>
      </c>
      <c r="S70" s="13"/>
      <c r="T70" s="10">
        <f>VLOOKUP($H70,'ค่ากลางกลุ่ม '!$C$2:$Y$22,19,0)</f>
        <v>12.22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46.78</v>
      </c>
      <c r="AB70" s="7">
        <v>25.18</v>
      </c>
      <c r="AC70" s="9">
        <v>240.52</v>
      </c>
      <c r="AD70" s="9">
        <v>49.87</v>
      </c>
      <c r="AE70" s="9">
        <v>83.97</v>
      </c>
      <c r="AF70" s="9">
        <v>24.34</v>
      </c>
      <c r="AG70" s="9">
        <v>130.15</v>
      </c>
      <c r="AH70" s="10" t="str">
        <f t="shared" ref="AH70:AH92" si="11">IF(R70&lt;=$AA70,"1","0")</f>
        <v>1</v>
      </c>
      <c r="AI70" s="13"/>
      <c r="AJ70" s="10" t="str">
        <f t="shared" ref="AJ70:AJ92" si="12">IF(T70&lt;=$AB70,"1","0")</f>
        <v>1</v>
      </c>
      <c r="AK70" s="13"/>
      <c r="AL70" s="97">
        <f t="shared" ref="AL70:AL92" si="13">IF(OR(AND((K70&lt;0.8),(AC70&gt;180)),AND((K70&gt;=0.8),(AC70&gt;90))),0,1)</f>
        <v>0</v>
      </c>
      <c r="AM70" s="20" t="str">
        <f t="shared" ref="AM70:AM92" si="14">IF(AD70&lt;=W70,"1","0")</f>
        <v>1</v>
      </c>
      <c r="AN70" s="20" t="str">
        <f t="shared" ref="AN70:AP92" si="15">IF(AE70&lt;=X70,"1","0")</f>
        <v>0</v>
      </c>
      <c r="AO70" s="20" t="str">
        <f t="shared" si="15"/>
        <v>1</v>
      </c>
      <c r="AP70" s="20" t="str">
        <f t="shared" si="15"/>
        <v>0</v>
      </c>
      <c r="AQ70" s="24">
        <f t="shared" ref="AQ70:AQ92" si="16">AH70+AJ70+AL70+AM70+AN70+AO70+AP70</f>
        <v>4</v>
      </c>
      <c r="AR70" s="26"/>
      <c r="AS70" s="25" t="str">
        <f t="shared" ref="AS70:AS92" si="17">IF(AQ70=7,"A",IF(AQ70=6,"A-",IF(AQ70=5,"B",IF(AQ70=4,"B-",IF(AQ70=3,"C",IF(AQ70=2,"C-",IF(AQ70=1,"D",IF(AQ70=0,"F"))))))))</f>
        <v>B-</v>
      </c>
      <c r="AT70" s="27"/>
      <c r="AU70" s="25" t="str">
        <f t="shared" ref="AU70:AU92" si="18">$N70&amp;" "&amp;AS70</f>
        <v>0 B-</v>
      </c>
      <c r="AV70" s="27"/>
      <c r="AW70" s="21" t="str">
        <f t="shared" si="10"/>
        <v>ไม่ผ่าน</v>
      </c>
      <c r="AX70" s="21"/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1.25</v>
      </c>
      <c r="J71" s="19">
        <v>0.99</v>
      </c>
      <c r="K71" s="19">
        <v>0.8</v>
      </c>
      <c r="L71" s="19">
        <v>8194760.46</v>
      </c>
      <c r="M71" s="19">
        <v>4114749.96</v>
      </c>
      <c r="N71" s="23">
        <v>2</v>
      </c>
      <c r="O71" s="18">
        <v>5502829.3799999999</v>
      </c>
      <c r="P71" s="19">
        <v>-6758577.0899999999</v>
      </c>
      <c r="Q71" s="45">
        <v>5</v>
      </c>
      <c r="R71" s="10">
        <f>VLOOKUP($H71,'ค่ากลางกลุ่ม '!$C$2:$Y$22,18,0)</f>
        <v>27.81</v>
      </c>
      <c r="S71" s="13"/>
      <c r="T71" s="10">
        <f>VLOOKUP($H71,'ค่ากลางกลุ่ม '!$C$2:$Y$22,19,0)</f>
        <v>11.79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19.72</v>
      </c>
      <c r="AB71" s="7">
        <v>3.9</v>
      </c>
      <c r="AC71" s="9">
        <v>321.19</v>
      </c>
      <c r="AD71" s="9">
        <v>42.89</v>
      </c>
      <c r="AE71" s="9">
        <v>74.83</v>
      </c>
      <c r="AF71" s="9">
        <v>25.13</v>
      </c>
      <c r="AG71" s="9">
        <v>226.08</v>
      </c>
      <c r="AH71" s="10" t="str">
        <f t="shared" si="11"/>
        <v>0</v>
      </c>
      <c r="AI71" s="13"/>
      <c r="AJ71" s="10" t="str">
        <f t="shared" si="12"/>
        <v>0</v>
      </c>
      <c r="AK71" s="13"/>
      <c r="AL71" s="97">
        <f t="shared" si="13"/>
        <v>0</v>
      </c>
      <c r="AM71" s="20" t="str">
        <f t="shared" si="14"/>
        <v>1</v>
      </c>
      <c r="AN71" s="20" t="str">
        <f t="shared" si="15"/>
        <v>0</v>
      </c>
      <c r="AO71" s="20" t="str">
        <f t="shared" si="15"/>
        <v>1</v>
      </c>
      <c r="AP71" s="20" t="str">
        <f t="shared" si="15"/>
        <v>0</v>
      </c>
      <c r="AQ71" s="24">
        <f t="shared" si="16"/>
        <v>2</v>
      </c>
      <c r="AR71" s="26"/>
      <c r="AS71" s="25" t="str">
        <f t="shared" si="17"/>
        <v>C-</v>
      </c>
      <c r="AT71" s="27"/>
      <c r="AU71" s="25" t="str">
        <f t="shared" si="18"/>
        <v>2 C-</v>
      </c>
      <c r="AV71" s="27"/>
      <c r="AW71" s="21" t="str">
        <f t="shared" si="10"/>
        <v>ไม่ผ่าน</v>
      </c>
      <c r="AX71" s="21"/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2.92</v>
      </c>
      <c r="J72" s="19">
        <v>2.58</v>
      </c>
      <c r="K72" s="19">
        <v>1.38</v>
      </c>
      <c r="L72" s="19">
        <v>1097575395.45</v>
      </c>
      <c r="M72" s="19">
        <v>241380840.13999999</v>
      </c>
      <c r="N72" s="23">
        <v>0</v>
      </c>
      <c r="O72" s="18">
        <v>248561536.53999999</v>
      </c>
      <c r="P72" s="19">
        <v>229072009.58000004</v>
      </c>
      <c r="Q72" s="45">
        <v>20</v>
      </c>
      <c r="R72" s="10">
        <f>VLOOKUP($H72,'ค่ากลางกลุ่ม '!$C$2:$Y$22,18,0)</f>
        <v>15.87</v>
      </c>
      <c r="S72" s="13"/>
      <c r="T72" s="10">
        <f>VLOOKUP($H72,'ค่ากลางกลุ่ม '!$C$2:$Y$22,19,0)</f>
        <v>4.74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24.83</v>
      </c>
      <c r="AB72" s="7">
        <v>7.83</v>
      </c>
      <c r="AC72" s="9">
        <v>89.04</v>
      </c>
      <c r="AD72" s="9">
        <v>64.81</v>
      </c>
      <c r="AE72" s="9">
        <v>42.27</v>
      </c>
      <c r="AF72" s="9">
        <v>71.08</v>
      </c>
      <c r="AG72" s="9">
        <v>53.25</v>
      </c>
      <c r="AH72" s="10" t="str">
        <f t="shared" si="11"/>
        <v>1</v>
      </c>
      <c r="AI72" s="13"/>
      <c r="AJ72" s="10" t="str">
        <f t="shared" si="12"/>
        <v>1</v>
      </c>
      <c r="AK72" s="13"/>
      <c r="AL72" s="97">
        <f t="shared" si="13"/>
        <v>1</v>
      </c>
      <c r="AM72" s="20" t="str">
        <f t="shared" si="14"/>
        <v>0</v>
      </c>
      <c r="AN72" s="20" t="str">
        <f t="shared" si="15"/>
        <v>1</v>
      </c>
      <c r="AO72" s="20" t="str">
        <f t="shared" si="15"/>
        <v>1</v>
      </c>
      <c r="AP72" s="20" t="str">
        <f t="shared" si="15"/>
        <v>1</v>
      </c>
      <c r="AQ72" s="24">
        <f t="shared" si="16"/>
        <v>6</v>
      </c>
      <c r="AR72" s="26"/>
      <c r="AS72" s="25" t="str">
        <f t="shared" si="17"/>
        <v>A-</v>
      </c>
      <c r="AT72" s="27"/>
      <c r="AU72" s="25" t="str">
        <f t="shared" si="18"/>
        <v>0 A-</v>
      </c>
      <c r="AV72" s="27"/>
      <c r="AW72" s="21" t="str">
        <f t="shared" si="10"/>
        <v>ผ่าน</v>
      </c>
      <c r="AX72" s="21"/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1.48</v>
      </c>
      <c r="J73" s="19">
        <v>1.33</v>
      </c>
      <c r="K73" s="19">
        <v>0.94</v>
      </c>
      <c r="L73" s="19">
        <v>15690578.41</v>
      </c>
      <c r="M73" s="19">
        <v>18699058.199999999</v>
      </c>
      <c r="N73" s="23">
        <v>1</v>
      </c>
      <c r="O73" s="18">
        <v>16884628.199999999</v>
      </c>
      <c r="P73" s="19">
        <v>-2230560.7299999967</v>
      </c>
      <c r="Q73" s="45">
        <v>6</v>
      </c>
      <c r="R73" s="10">
        <f>VLOOKUP($H73,'ค่ากลางกลุ่ม '!$C$2:$Y$22,18,0)</f>
        <v>29.34</v>
      </c>
      <c r="S73" s="13"/>
      <c r="T73" s="10">
        <f>VLOOKUP($H73,'ค่ากลางกลุ่ม '!$C$2:$Y$22,19,0)</f>
        <v>12.22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34.96</v>
      </c>
      <c r="AB73" s="7">
        <v>20.41</v>
      </c>
      <c r="AC73" s="9">
        <v>266.02</v>
      </c>
      <c r="AD73" s="9">
        <v>40.25</v>
      </c>
      <c r="AE73" s="9">
        <v>68.94</v>
      </c>
      <c r="AF73" s="9">
        <v>64.739999999999995</v>
      </c>
      <c r="AG73" s="9">
        <v>53.26</v>
      </c>
      <c r="AH73" s="10" t="str">
        <f t="shared" si="11"/>
        <v>1</v>
      </c>
      <c r="AI73" s="13"/>
      <c r="AJ73" s="10" t="str">
        <f t="shared" si="12"/>
        <v>1</v>
      </c>
      <c r="AK73" s="13"/>
      <c r="AL73" s="97">
        <f t="shared" si="13"/>
        <v>0</v>
      </c>
      <c r="AM73" s="20" t="str">
        <f t="shared" si="14"/>
        <v>1</v>
      </c>
      <c r="AN73" s="20" t="str">
        <f t="shared" si="15"/>
        <v>0</v>
      </c>
      <c r="AO73" s="20" t="str">
        <f t="shared" si="15"/>
        <v>1</v>
      </c>
      <c r="AP73" s="20" t="str">
        <f t="shared" si="15"/>
        <v>1</v>
      </c>
      <c r="AQ73" s="24">
        <f t="shared" si="16"/>
        <v>5</v>
      </c>
      <c r="AR73" s="26"/>
      <c r="AS73" s="25" t="str">
        <f t="shared" si="17"/>
        <v>B</v>
      </c>
      <c r="AT73" s="27"/>
      <c r="AU73" s="25" t="str">
        <f t="shared" si="18"/>
        <v>1 B</v>
      </c>
      <c r="AV73" s="27"/>
      <c r="AW73" s="21" t="str">
        <f t="shared" si="10"/>
        <v>ผ่าน</v>
      </c>
      <c r="AX73" s="21"/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1.7</v>
      </c>
      <c r="J74" s="19">
        <v>1.5</v>
      </c>
      <c r="K74" s="19">
        <v>0.96</v>
      </c>
      <c r="L74" s="19">
        <v>17223721.030000001</v>
      </c>
      <c r="M74" s="19">
        <v>15274358.83</v>
      </c>
      <c r="N74" s="23">
        <v>0</v>
      </c>
      <c r="O74" s="18">
        <v>14394444.48</v>
      </c>
      <c r="P74" s="19">
        <v>-903453.88999999315</v>
      </c>
      <c r="Q74" s="45">
        <v>6</v>
      </c>
      <c r="R74" s="10">
        <f>VLOOKUP($H74,'ค่ากลางกลุ่ม '!$C$2:$Y$22,18,0)</f>
        <v>29.34</v>
      </c>
      <c r="S74" s="13"/>
      <c r="T74" s="10">
        <f>VLOOKUP($H74,'ค่ากลางกลุ่ม '!$C$2:$Y$22,19,0)</f>
        <v>12.22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30.85</v>
      </c>
      <c r="AB74" s="7">
        <v>23.76</v>
      </c>
      <c r="AC74" s="9">
        <v>356.54</v>
      </c>
      <c r="AD74" s="9">
        <v>29.66</v>
      </c>
      <c r="AE74" s="9">
        <v>65.290000000000006</v>
      </c>
      <c r="AF74" s="9">
        <v>96.27</v>
      </c>
      <c r="AG74" s="9">
        <v>68.59</v>
      </c>
      <c r="AH74" s="10" t="str">
        <f t="shared" si="11"/>
        <v>1</v>
      </c>
      <c r="AI74" s="13"/>
      <c r="AJ74" s="10" t="str">
        <f t="shared" si="12"/>
        <v>1</v>
      </c>
      <c r="AK74" s="13"/>
      <c r="AL74" s="97">
        <f t="shared" si="13"/>
        <v>0</v>
      </c>
      <c r="AM74" s="20" t="str">
        <f t="shared" si="14"/>
        <v>1</v>
      </c>
      <c r="AN74" s="20" t="str">
        <f t="shared" si="15"/>
        <v>0</v>
      </c>
      <c r="AO74" s="20" t="str">
        <f t="shared" si="15"/>
        <v>0</v>
      </c>
      <c r="AP74" s="20" t="str">
        <f t="shared" si="15"/>
        <v>0</v>
      </c>
      <c r="AQ74" s="24">
        <f t="shared" si="16"/>
        <v>3</v>
      </c>
      <c r="AR74" s="26"/>
      <c r="AS74" s="25" t="str">
        <f t="shared" si="17"/>
        <v>C</v>
      </c>
      <c r="AT74" s="27"/>
      <c r="AU74" s="25" t="str">
        <f t="shared" si="18"/>
        <v>0 C</v>
      </c>
      <c r="AV74" s="27"/>
      <c r="AW74" s="21" t="str">
        <f t="shared" si="10"/>
        <v>ไม่ผ่าน</v>
      </c>
      <c r="AX74" s="21"/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1.23</v>
      </c>
      <c r="J75" s="19">
        <v>0.97</v>
      </c>
      <c r="K75" s="19">
        <v>0.37</v>
      </c>
      <c r="L75" s="19">
        <v>32076210.579999998</v>
      </c>
      <c r="M75" s="19">
        <v>47565878.990000002</v>
      </c>
      <c r="N75" s="23">
        <v>3</v>
      </c>
      <c r="O75" s="18">
        <v>46106198.280000001</v>
      </c>
      <c r="P75" s="19">
        <v>-88845557.409999996</v>
      </c>
      <c r="Q75" s="45">
        <v>14</v>
      </c>
      <c r="R75" s="10">
        <f>VLOOKUP($H75,'ค่ากลางกลุ่ม '!$C$2:$Y$22,18,0)</f>
        <v>34.47</v>
      </c>
      <c r="S75" s="13"/>
      <c r="T75" s="10">
        <f>VLOOKUP($H75,'ค่ากลางกลุ่ม '!$C$2:$Y$22,19,0)</f>
        <v>7.63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28.93</v>
      </c>
      <c r="AB75" s="7">
        <v>7.06</v>
      </c>
      <c r="AC75" s="9">
        <v>224.04</v>
      </c>
      <c r="AD75" s="9">
        <v>46.79</v>
      </c>
      <c r="AE75" s="9">
        <v>81.11</v>
      </c>
      <c r="AF75" s="9">
        <v>73.150000000000006</v>
      </c>
      <c r="AG75" s="9">
        <v>83.72</v>
      </c>
      <c r="AH75" s="10" t="str">
        <f t="shared" si="11"/>
        <v>0</v>
      </c>
      <c r="AI75" s="13"/>
      <c r="AJ75" s="10" t="str">
        <f t="shared" si="12"/>
        <v>0</v>
      </c>
      <c r="AK75" s="13"/>
      <c r="AL75" s="97">
        <f t="shared" si="13"/>
        <v>0</v>
      </c>
      <c r="AM75" s="20" t="str">
        <f t="shared" si="14"/>
        <v>1</v>
      </c>
      <c r="AN75" s="20" t="str">
        <f t="shared" si="15"/>
        <v>0</v>
      </c>
      <c r="AO75" s="20" t="str">
        <f t="shared" si="15"/>
        <v>1</v>
      </c>
      <c r="AP75" s="20" t="str">
        <f t="shared" si="15"/>
        <v>0</v>
      </c>
      <c r="AQ75" s="24">
        <f t="shared" si="16"/>
        <v>2</v>
      </c>
      <c r="AR75" s="26"/>
      <c r="AS75" s="25" t="str">
        <f t="shared" si="17"/>
        <v>C-</v>
      </c>
      <c r="AT75" s="27"/>
      <c r="AU75" s="25" t="str">
        <f t="shared" si="18"/>
        <v>3 C-</v>
      </c>
      <c r="AV75" s="27"/>
      <c r="AW75" s="21" t="str">
        <f t="shared" si="10"/>
        <v>ไม่ผ่าน</v>
      </c>
      <c r="AX75" s="21"/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3.6</v>
      </c>
      <c r="J76" s="19">
        <v>3.04</v>
      </c>
      <c r="K76" s="19">
        <v>2.52</v>
      </c>
      <c r="L76" s="19">
        <v>8101771.3399999999</v>
      </c>
      <c r="M76" s="19">
        <v>2633411.61</v>
      </c>
      <c r="N76" s="23">
        <v>0</v>
      </c>
      <c r="O76" s="18">
        <v>3420470.43</v>
      </c>
      <c r="P76" s="19">
        <v>4741156.18</v>
      </c>
      <c r="Q76" s="45">
        <v>2</v>
      </c>
      <c r="R76" s="10">
        <f>VLOOKUP($H76,'ค่ากลางกลุ่ม '!$C$2:$Y$22,18,0)</f>
        <v>35.17</v>
      </c>
      <c r="S76" s="13"/>
      <c r="T76" s="10">
        <f>VLOOKUP($H76,'ค่ากลางกลุ่ม '!$C$2:$Y$22,19,0)</f>
        <v>10.87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35.6</v>
      </c>
      <c r="AB76" s="7">
        <v>6.97</v>
      </c>
      <c r="AC76" s="9">
        <v>276.60000000000002</v>
      </c>
      <c r="AD76" s="9">
        <v>50.05</v>
      </c>
      <c r="AE76" s="9">
        <v>47.57</v>
      </c>
      <c r="AF76" s="9">
        <v>63.77</v>
      </c>
      <c r="AG76" s="9">
        <v>145.91</v>
      </c>
      <c r="AH76" s="10" t="str">
        <f t="shared" si="11"/>
        <v>1</v>
      </c>
      <c r="AI76" s="13"/>
      <c r="AJ76" s="10" t="str">
        <f t="shared" si="12"/>
        <v>0</v>
      </c>
      <c r="AK76" s="13"/>
      <c r="AL76" s="97">
        <f t="shared" si="13"/>
        <v>0</v>
      </c>
      <c r="AM76" s="20" t="str">
        <f t="shared" si="14"/>
        <v>1</v>
      </c>
      <c r="AN76" s="20" t="str">
        <f t="shared" si="15"/>
        <v>1</v>
      </c>
      <c r="AO76" s="20" t="str">
        <f t="shared" si="15"/>
        <v>1</v>
      </c>
      <c r="AP76" s="20" t="str">
        <f t="shared" si="15"/>
        <v>0</v>
      </c>
      <c r="AQ76" s="24">
        <f t="shared" si="16"/>
        <v>4</v>
      </c>
      <c r="AR76" s="26"/>
      <c r="AS76" s="25" t="str">
        <f t="shared" si="17"/>
        <v>B-</v>
      </c>
      <c r="AT76" s="27"/>
      <c r="AU76" s="25" t="str">
        <f t="shared" si="18"/>
        <v>0 B-</v>
      </c>
      <c r="AV76" s="27"/>
      <c r="AW76" s="21" t="str">
        <f t="shared" si="10"/>
        <v>ไม่ผ่าน</v>
      </c>
      <c r="AX76" s="21"/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2.0299999999999998</v>
      </c>
      <c r="J77" s="19">
        <v>1.88</v>
      </c>
      <c r="K77" s="19">
        <v>1.29</v>
      </c>
      <c r="L77" s="19">
        <v>18357941.469999999</v>
      </c>
      <c r="M77" s="19">
        <v>12231865.039999999</v>
      </c>
      <c r="N77" s="23">
        <v>0</v>
      </c>
      <c r="O77" s="18">
        <v>11830595.970000001</v>
      </c>
      <c r="P77" s="19">
        <v>4994261.16</v>
      </c>
      <c r="Q77" s="45">
        <v>6</v>
      </c>
      <c r="R77" s="10">
        <f>VLOOKUP($H77,'ค่ากลางกลุ่ม '!$C$2:$Y$22,18,0)</f>
        <v>29.34</v>
      </c>
      <c r="S77" s="13"/>
      <c r="T77" s="10">
        <f>VLOOKUP($H77,'ค่ากลางกลุ่ม '!$C$2:$Y$22,19,0)</f>
        <v>12.22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31.99</v>
      </c>
      <c r="AB77" s="7">
        <v>15.75</v>
      </c>
      <c r="AC77" s="9">
        <v>167.09</v>
      </c>
      <c r="AD77" s="9">
        <v>46.6</v>
      </c>
      <c r="AE77" s="9">
        <v>76.680000000000007</v>
      </c>
      <c r="AF77" s="9">
        <v>68.47</v>
      </c>
      <c r="AG77" s="9">
        <v>54.28</v>
      </c>
      <c r="AH77" s="10" t="str">
        <f t="shared" si="11"/>
        <v>1</v>
      </c>
      <c r="AI77" s="13"/>
      <c r="AJ77" s="10" t="str">
        <f t="shared" si="12"/>
        <v>1</v>
      </c>
      <c r="AK77" s="13"/>
      <c r="AL77" s="97">
        <f t="shared" si="13"/>
        <v>0</v>
      </c>
      <c r="AM77" s="20" t="str">
        <f t="shared" si="14"/>
        <v>1</v>
      </c>
      <c r="AN77" s="20" t="str">
        <f t="shared" si="15"/>
        <v>0</v>
      </c>
      <c r="AO77" s="20" t="str">
        <f t="shared" si="15"/>
        <v>1</v>
      </c>
      <c r="AP77" s="20" t="str">
        <f t="shared" si="15"/>
        <v>1</v>
      </c>
      <c r="AQ77" s="24">
        <f t="shared" si="16"/>
        <v>5</v>
      </c>
      <c r="AR77" s="26"/>
      <c r="AS77" s="25" t="str">
        <f t="shared" si="17"/>
        <v>B</v>
      </c>
      <c r="AT77" s="27"/>
      <c r="AU77" s="25" t="str">
        <f t="shared" si="18"/>
        <v>0 B</v>
      </c>
      <c r="AV77" s="27"/>
      <c r="AW77" s="21" t="str">
        <f t="shared" si="10"/>
        <v>ผ่าน</v>
      </c>
      <c r="AX77" s="21"/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1.1399999999999999</v>
      </c>
      <c r="J78" s="19">
        <v>0.97</v>
      </c>
      <c r="K78" s="19">
        <v>0.61</v>
      </c>
      <c r="L78" s="19">
        <v>10361468.24</v>
      </c>
      <c r="M78" s="19">
        <v>32539187.34</v>
      </c>
      <c r="N78" s="23">
        <v>3</v>
      </c>
      <c r="O78" s="18">
        <v>21303146.170000002</v>
      </c>
      <c r="P78" s="19">
        <v>-28411873.239999972</v>
      </c>
      <c r="Q78" s="45">
        <v>13</v>
      </c>
      <c r="R78" s="10">
        <f>VLOOKUP($H78,'ค่ากลางกลุ่ม '!$C$2:$Y$22,18,0)</f>
        <v>26.73</v>
      </c>
      <c r="S78" s="13"/>
      <c r="T78" s="10">
        <f>VLOOKUP($H78,'ค่ากลางกลุ่ม '!$C$2:$Y$22,19,0)</f>
        <v>8.1300000000000008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25.12</v>
      </c>
      <c r="AB78" s="7">
        <v>11.01</v>
      </c>
      <c r="AC78" s="9">
        <v>188.77</v>
      </c>
      <c r="AD78" s="9">
        <v>34.53</v>
      </c>
      <c r="AE78" s="9">
        <v>53.45</v>
      </c>
      <c r="AF78" s="9">
        <v>68.540000000000006</v>
      </c>
      <c r="AG78" s="9">
        <v>51.9</v>
      </c>
      <c r="AH78" s="10" t="str">
        <f t="shared" si="11"/>
        <v>0</v>
      </c>
      <c r="AI78" s="13"/>
      <c r="AJ78" s="10" t="str">
        <f t="shared" si="12"/>
        <v>1</v>
      </c>
      <c r="AK78" s="13"/>
      <c r="AL78" s="97">
        <f t="shared" si="13"/>
        <v>0</v>
      </c>
      <c r="AM78" s="20" t="str">
        <f t="shared" si="14"/>
        <v>1</v>
      </c>
      <c r="AN78" s="20" t="str">
        <f t="shared" si="15"/>
        <v>1</v>
      </c>
      <c r="AO78" s="20" t="str">
        <f t="shared" si="15"/>
        <v>1</v>
      </c>
      <c r="AP78" s="20" t="str">
        <f t="shared" si="15"/>
        <v>1</v>
      </c>
      <c r="AQ78" s="24">
        <f t="shared" si="16"/>
        <v>5</v>
      </c>
      <c r="AR78" s="26"/>
      <c r="AS78" s="25" t="str">
        <f t="shared" si="17"/>
        <v>B</v>
      </c>
      <c r="AT78" s="27"/>
      <c r="AU78" s="25" t="str">
        <f t="shared" si="18"/>
        <v>3 B</v>
      </c>
      <c r="AV78" s="27"/>
      <c r="AW78" s="21" t="str">
        <f t="shared" si="10"/>
        <v>ผ่าน</v>
      </c>
      <c r="AX78" s="21"/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2.19</v>
      </c>
      <c r="J79" s="19">
        <v>1.86</v>
      </c>
      <c r="K79" s="19">
        <v>1.3</v>
      </c>
      <c r="L79" s="19">
        <v>13239341.99</v>
      </c>
      <c r="M79" s="19">
        <v>6959991.9100000001</v>
      </c>
      <c r="N79" s="23">
        <v>0</v>
      </c>
      <c r="O79" s="18">
        <v>8386532.3399999999</v>
      </c>
      <c r="P79" s="19">
        <v>3309193.129999999</v>
      </c>
      <c r="Q79" s="45">
        <v>5</v>
      </c>
      <c r="R79" s="10">
        <f>VLOOKUP($H79,'ค่ากลางกลุ่ม '!$C$2:$Y$22,18,0)</f>
        <v>27.81</v>
      </c>
      <c r="S79" s="13"/>
      <c r="T79" s="10">
        <f>VLOOKUP($H79,'ค่ากลางกลุ่ม '!$C$2:$Y$22,19,0)</f>
        <v>11.79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30.95</v>
      </c>
      <c r="AB79" s="7">
        <v>13.75</v>
      </c>
      <c r="AC79" s="9">
        <v>140.44999999999999</v>
      </c>
      <c r="AD79" s="9">
        <v>21.82</v>
      </c>
      <c r="AE79" s="9">
        <v>67.41</v>
      </c>
      <c r="AF79" s="9">
        <v>76.13</v>
      </c>
      <c r="AG79" s="9">
        <v>81.23</v>
      </c>
      <c r="AH79" s="10" t="str">
        <f t="shared" si="11"/>
        <v>1</v>
      </c>
      <c r="AI79" s="13"/>
      <c r="AJ79" s="10" t="str">
        <f t="shared" si="12"/>
        <v>1</v>
      </c>
      <c r="AK79" s="13"/>
      <c r="AL79" s="97">
        <f t="shared" si="13"/>
        <v>0</v>
      </c>
      <c r="AM79" s="20" t="str">
        <f t="shared" si="14"/>
        <v>1</v>
      </c>
      <c r="AN79" s="20" t="str">
        <f t="shared" si="15"/>
        <v>0</v>
      </c>
      <c r="AO79" s="20" t="str">
        <f t="shared" si="15"/>
        <v>1</v>
      </c>
      <c r="AP79" s="20" t="str">
        <f t="shared" si="15"/>
        <v>0</v>
      </c>
      <c r="AQ79" s="24">
        <f t="shared" si="16"/>
        <v>4</v>
      </c>
      <c r="AR79" s="26"/>
      <c r="AS79" s="25" t="str">
        <f t="shared" si="17"/>
        <v>B-</v>
      </c>
      <c r="AT79" s="27"/>
      <c r="AU79" s="25" t="str">
        <f t="shared" si="18"/>
        <v>0 B-</v>
      </c>
      <c r="AV79" s="27"/>
      <c r="AW79" s="21" t="str">
        <f t="shared" si="10"/>
        <v>ไม่ผ่าน</v>
      </c>
      <c r="AX79" s="21"/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1.52</v>
      </c>
      <c r="J80" s="19">
        <v>1.32</v>
      </c>
      <c r="K80" s="19">
        <v>0.92</v>
      </c>
      <c r="L80" s="19">
        <v>8690817.0399999991</v>
      </c>
      <c r="M80" s="19">
        <v>10690309.359999999</v>
      </c>
      <c r="N80" s="23">
        <v>0</v>
      </c>
      <c r="O80" s="18">
        <v>10911763.59</v>
      </c>
      <c r="P80" s="19">
        <v>-1280851.7499999981</v>
      </c>
      <c r="Q80" s="45">
        <v>5</v>
      </c>
      <c r="R80" s="10">
        <f>VLOOKUP($H80,'ค่ากลางกลุ่ม '!$C$2:$Y$22,18,0)</f>
        <v>27.81</v>
      </c>
      <c r="S80" s="13"/>
      <c r="T80" s="10">
        <f>VLOOKUP($H80,'ค่ากลางกลุ่ม '!$C$2:$Y$22,19,0)</f>
        <v>11.79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36.15</v>
      </c>
      <c r="AB80" s="7">
        <v>17.18</v>
      </c>
      <c r="AC80" s="9">
        <v>305.05</v>
      </c>
      <c r="AD80" s="9">
        <v>61.66</v>
      </c>
      <c r="AE80" s="9">
        <v>57.12</v>
      </c>
      <c r="AF80" s="9">
        <v>60.99</v>
      </c>
      <c r="AG80" s="9">
        <v>73.47</v>
      </c>
      <c r="AH80" s="10" t="str">
        <f t="shared" si="11"/>
        <v>1</v>
      </c>
      <c r="AI80" s="13"/>
      <c r="AJ80" s="10" t="str">
        <f t="shared" si="12"/>
        <v>1</v>
      </c>
      <c r="AK80" s="13"/>
      <c r="AL80" s="97">
        <f t="shared" si="13"/>
        <v>0</v>
      </c>
      <c r="AM80" s="20" t="str">
        <f t="shared" si="14"/>
        <v>0</v>
      </c>
      <c r="AN80" s="20" t="str">
        <f t="shared" si="15"/>
        <v>1</v>
      </c>
      <c r="AO80" s="20" t="str">
        <f t="shared" si="15"/>
        <v>1</v>
      </c>
      <c r="AP80" s="20" t="str">
        <f t="shared" si="15"/>
        <v>0</v>
      </c>
      <c r="AQ80" s="24">
        <f t="shared" si="16"/>
        <v>4</v>
      </c>
      <c r="AR80" s="26"/>
      <c r="AS80" s="25" t="str">
        <f t="shared" si="17"/>
        <v>B-</v>
      </c>
      <c r="AT80" s="27"/>
      <c r="AU80" s="25" t="str">
        <f t="shared" si="18"/>
        <v>0 B-</v>
      </c>
      <c r="AV80" s="27"/>
      <c r="AW80" s="21" t="str">
        <f t="shared" si="10"/>
        <v>ไม่ผ่าน</v>
      </c>
      <c r="AX80" s="21"/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3.04</v>
      </c>
      <c r="J81" s="19">
        <v>2.78</v>
      </c>
      <c r="K81" s="19">
        <v>2.4</v>
      </c>
      <c r="L81" s="19">
        <v>34921272.439999998</v>
      </c>
      <c r="M81" s="19">
        <v>19677271.359999999</v>
      </c>
      <c r="N81" s="23">
        <v>0</v>
      </c>
      <c r="O81" s="18">
        <v>19508223.59</v>
      </c>
      <c r="P81" s="19">
        <v>24035583.980000004</v>
      </c>
      <c r="Q81" s="45">
        <v>6</v>
      </c>
      <c r="R81" s="10">
        <f>VLOOKUP($H81,'ค่ากลางกลุ่ม '!$C$2:$Y$22,18,0)</f>
        <v>29.34</v>
      </c>
      <c r="S81" s="13"/>
      <c r="T81" s="10">
        <f>VLOOKUP($H81,'ค่ากลางกลุ่ม '!$C$2:$Y$22,19,0)</f>
        <v>12.22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46.61</v>
      </c>
      <c r="AB81" s="7">
        <v>25.67</v>
      </c>
      <c r="AC81" s="9">
        <v>53.89</v>
      </c>
      <c r="AD81" s="9">
        <v>16.32</v>
      </c>
      <c r="AE81" s="9">
        <v>56.86</v>
      </c>
      <c r="AF81" s="9">
        <v>76.900000000000006</v>
      </c>
      <c r="AG81" s="9">
        <v>65.61</v>
      </c>
      <c r="AH81" s="10" t="str">
        <f t="shared" si="11"/>
        <v>1</v>
      </c>
      <c r="AI81" s="13"/>
      <c r="AJ81" s="10" t="str">
        <f t="shared" si="12"/>
        <v>1</v>
      </c>
      <c r="AK81" s="13"/>
      <c r="AL81" s="97">
        <f t="shared" si="13"/>
        <v>1</v>
      </c>
      <c r="AM81" s="20" t="str">
        <f t="shared" si="14"/>
        <v>1</v>
      </c>
      <c r="AN81" s="20" t="str">
        <f t="shared" si="15"/>
        <v>1</v>
      </c>
      <c r="AO81" s="20" t="str">
        <f t="shared" si="15"/>
        <v>1</v>
      </c>
      <c r="AP81" s="20" t="str">
        <f t="shared" si="15"/>
        <v>0</v>
      </c>
      <c r="AQ81" s="24">
        <f t="shared" si="16"/>
        <v>6</v>
      </c>
      <c r="AR81" s="26"/>
      <c r="AS81" s="25" t="str">
        <f t="shared" si="17"/>
        <v>A-</v>
      </c>
      <c r="AT81" s="27"/>
      <c r="AU81" s="25" t="str">
        <f t="shared" si="18"/>
        <v>0 A-</v>
      </c>
      <c r="AV81" s="27"/>
      <c r="AW81" s="21" t="str">
        <f t="shared" si="10"/>
        <v>ผ่าน</v>
      </c>
      <c r="AX81" s="21"/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1.97</v>
      </c>
      <c r="J82" s="19">
        <v>1.54</v>
      </c>
      <c r="K82" s="19">
        <v>1.02</v>
      </c>
      <c r="L82" s="19">
        <v>31221768.760000002</v>
      </c>
      <c r="M82" s="19">
        <v>21273906.079999998</v>
      </c>
      <c r="N82" s="23">
        <v>0</v>
      </c>
      <c r="O82" s="18">
        <v>23029165.579999998</v>
      </c>
      <c r="P82" s="19">
        <v>540917.11000000313</v>
      </c>
      <c r="Q82" s="45">
        <v>6</v>
      </c>
      <c r="R82" s="10">
        <f>VLOOKUP($H82,'ค่ากลางกลุ่ม '!$C$2:$Y$22,18,0)</f>
        <v>29.34</v>
      </c>
      <c r="S82" s="13"/>
      <c r="T82" s="10">
        <f>VLOOKUP($H82,'ค่ากลางกลุ่ม '!$C$2:$Y$22,19,0)</f>
        <v>12.22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49.1</v>
      </c>
      <c r="AB82" s="7">
        <v>19.399999999999999</v>
      </c>
      <c r="AC82" s="9">
        <v>423.44</v>
      </c>
      <c r="AD82" s="9">
        <v>83.18</v>
      </c>
      <c r="AE82" s="9">
        <v>135.37</v>
      </c>
      <c r="AF82" s="9">
        <v>120.84</v>
      </c>
      <c r="AG82" s="9">
        <v>115.1</v>
      </c>
      <c r="AH82" s="10" t="str">
        <f t="shared" si="11"/>
        <v>1</v>
      </c>
      <c r="AI82" s="13"/>
      <c r="AJ82" s="10" t="str">
        <f t="shared" si="12"/>
        <v>1</v>
      </c>
      <c r="AK82" s="13"/>
      <c r="AL82" s="97">
        <f t="shared" si="13"/>
        <v>0</v>
      </c>
      <c r="AM82" s="20" t="str">
        <f t="shared" si="14"/>
        <v>0</v>
      </c>
      <c r="AN82" s="20" t="str">
        <f t="shared" si="15"/>
        <v>0</v>
      </c>
      <c r="AO82" s="20" t="str">
        <f t="shared" si="15"/>
        <v>0</v>
      </c>
      <c r="AP82" s="20" t="str">
        <f t="shared" si="15"/>
        <v>0</v>
      </c>
      <c r="AQ82" s="24">
        <f t="shared" si="16"/>
        <v>2</v>
      </c>
      <c r="AR82" s="26"/>
      <c r="AS82" s="25" t="str">
        <f t="shared" si="17"/>
        <v>C-</v>
      </c>
      <c r="AT82" s="27"/>
      <c r="AU82" s="25" t="str">
        <f t="shared" si="18"/>
        <v>0 C-</v>
      </c>
      <c r="AV82" s="27"/>
      <c r="AW82" s="21" t="str">
        <f t="shared" si="10"/>
        <v>ไม่ผ่าน</v>
      </c>
      <c r="AX82" s="21"/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1.61</v>
      </c>
      <c r="J83" s="19">
        <v>1.4</v>
      </c>
      <c r="K83" s="19">
        <v>0.97</v>
      </c>
      <c r="L83" s="19">
        <v>35827589.100000001</v>
      </c>
      <c r="M83" s="19">
        <v>30397554.670000002</v>
      </c>
      <c r="N83" s="23">
        <v>0</v>
      </c>
      <c r="O83" s="18">
        <v>21460055.079999998</v>
      </c>
      <c r="P83" s="19">
        <v>-1967945.6799999997</v>
      </c>
      <c r="Q83" s="45">
        <v>13</v>
      </c>
      <c r="R83" s="10">
        <f>VLOOKUP($H83,'ค่ากลางกลุ่ม '!$C$2:$Y$22,18,0)</f>
        <v>26.73</v>
      </c>
      <c r="S83" s="13"/>
      <c r="T83" s="10">
        <f>VLOOKUP($H83,'ค่ากลางกลุ่ม '!$C$2:$Y$22,19,0)</f>
        <v>8.1300000000000008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23.7</v>
      </c>
      <c r="AB83" s="7">
        <v>9.75</v>
      </c>
      <c r="AC83" s="9">
        <v>142.05000000000001</v>
      </c>
      <c r="AD83" s="9">
        <v>32.49</v>
      </c>
      <c r="AE83" s="9">
        <v>55.05</v>
      </c>
      <c r="AF83" s="9">
        <v>85.62</v>
      </c>
      <c r="AG83" s="9">
        <v>61.48</v>
      </c>
      <c r="AH83" s="10" t="str">
        <f t="shared" si="11"/>
        <v>0</v>
      </c>
      <c r="AI83" s="13"/>
      <c r="AJ83" s="10" t="str">
        <f t="shared" si="12"/>
        <v>1</v>
      </c>
      <c r="AK83" s="13"/>
      <c r="AL83" s="97">
        <f t="shared" si="13"/>
        <v>0</v>
      </c>
      <c r="AM83" s="20" t="str">
        <f t="shared" si="14"/>
        <v>1</v>
      </c>
      <c r="AN83" s="20" t="str">
        <f t="shared" si="15"/>
        <v>1</v>
      </c>
      <c r="AO83" s="20" t="str">
        <f t="shared" si="15"/>
        <v>1</v>
      </c>
      <c r="AP83" s="20" t="str">
        <f t="shared" si="15"/>
        <v>0</v>
      </c>
      <c r="AQ83" s="24">
        <f t="shared" si="16"/>
        <v>4</v>
      </c>
      <c r="AR83" s="26"/>
      <c r="AS83" s="25" t="str">
        <f t="shared" si="17"/>
        <v>B-</v>
      </c>
      <c r="AT83" s="27"/>
      <c r="AU83" s="25" t="str">
        <f t="shared" si="18"/>
        <v>0 B-</v>
      </c>
      <c r="AV83" s="27"/>
      <c r="AW83" s="21" t="str">
        <f t="shared" si="10"/>
        <v>ไม่ผ่าน</v>
      </c>
      <c r="AX83" s="21"/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2.4300000000000002</v>
      </c>
      <c r="J84" s="19">
        <v>2.2400000000000002</v>
      </c>
      <c r="K84" s="19">
        <v>1.85</v>
      </c>
      <c r="L84" s="19">
        <v>46194820.090000004</v>
      </c>
      <c r="M84" s="19">
        <v>19905422.52</v>
      </c>
      <c r="N84" s="23">
        <v>0</v>
      </c>
      <c r="O84" s="18">
        <v>19613531.699999999</v>
      </c>
      <c r="P84" s="19">
        <v>27695216.839999996</v>
      </c>
      <c r="Q84" s="45">
        <v>6</v>
      </c>
      <c r="R84" s="10">
        <f>VLOOKUP($H84,'ค่ากลางกลุ่ม '!$C$2:$Y$22,18,0)</f>
        <v>29.34</v>
      </c>
      <c r="S84" s="13"/>
      <c r="T84" s="10">
        <f>VLOOKUP($H84,'ค่ากลางกลุ่ม '!$C$2:$Y$22,19,0)</f>
        <v>12.22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37.53</v>
      </c>
      <c r="AB84" s="7">
        <v>16.25</v>
      </c>
      <c r="AC84" s="9">
        <v>241.07</v>
      </c>
      <c r="AD84" s="9">
        <v>40.97</v>
      </c>
      <c r="AE84" s="9">
        <v>70.16</v>
      </c>
      <c r="AF84" s="9">
        <v>81.099999999999994</v>
      </c>
      <c r="AG84" s="9">
        <v>65.55</v>
      </c>
      <c r="AH84" s="10" t="str">
        <f t="shared" si="11"/>
        <v>1</v>
      </c>
      <c r="AI84" s="13"/>
      <c r="AJ84" s="10" t="str">
        <f t="shared" si="12"/>
        <v>1</v>
      </c>
      <c r="AK84" s="13"/>
      <c r="AL84" s="97">
        <f t="shared" si="13"/>
        <v>0</v>
      </c>
      <c r="AM84" s="20" t="str">
        <f t="shared" si="14"/>
        <v>1</v>
      </c>
      <c r="AN84" s="20" t="str">
        <f t="shared" si="15"/>
        <v>0</v>
      </c>
      <c r="AO84" s="20" t="str">
        <f t="shared" si="15"/>
        <v>1</v>
      </c>
      <c r="AP84" s="20" t="str">
        <f t="shared" si="15"/>
        <v>0</v>
      </c>
      <c r="AQ84" s="24">
        <f t="shared" si="16"/>
        <v>4</v>
      </c>
      <c r="AR84" s="26"/>
      <c r="AS84" s="25" t="str">
        <f t="shared" si="17"/>
        <v>B-</v>
      </c>
      <c r="AT84" s="27"/>
      <c r="AU84" s="25" t="str">
        <f t="shared" si="18"/>
        <v>0 B-</v>
      </c>
      <c r="AV84" s="27"/>
      <c r="AW84" s="21" t="str">
        <f t="shared" si="10"/>
        <v>ไม่ผ่าน</v>
      </c>
      <c r="AX84" s="21"/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2.78</v>
      </c>
      <c r="J85" s="19">
        <v>2.42</v>
      </c>
      <c r="K85" s="19">
        <v>1.83</v>
      </c>
      <c r="L85" s="19">
        <v>61272437.530000001</v>
      </c>
      <c r="M85" s="19">
        <v>32520754.800000001</v>
      </c>
      <c r="N85" s="23">
        <v>0</v>
      </c>
      <c r="O85" s="18">
        <v>26856041.43</v>
      </c>
      <c r="P85" s="19">
        <v>28649060.359999992</v>
      </c>
      <c r="Q85" s="45">
        <v>10</v>
      </c>
      <c r="R85" s="10">
        <f>VLOOKUP($H85,'ค่ากลางกลุ่ม '!$C$2:$Y$22,18,0)</f>
        <v>28.69</v>
      </c>
      <c r="S85" s="13"/>
      <c r="T85" s="10">
        <f>VLOOKUP($H85,'ค่ากลางกลุ่ม '!$C$2:$Y$22,19,0)</f>
        <v>11.69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34.06</v>
      </c>
      <c r="AB85" s="7">
        <v>12.19</v>
      </c>
      <c r="AC85" s="9">
        <v>83.97</v>
      </c>
      <c r="AD85" s="9">
        <v>31.51</v>
      </c>
      <c r="AE85" s="9">
        <v>59.07</v>
      </c>
      <c r="AF85" s="9">
        <v>71.2</v>
      </c>
      <c r="AG85" s="9">
        <v>79.25</v>
      </c>
      <c r="AH85" s="10" t="str">
        <f t="shared" si="11"/>
        <v>1</v>
      </c>
      <c r="AI85" s="13"/>
      <c r="AJ85" s="10" t="str">
        <f t="shared" si="12"/>
        <v>1</v>
      </c>
      <c r="AK85" s="13"/>
      <c r="AL85" s="97">
        <f t="shared" si="13"/>
        <v>1</v>
      </c>
      <c r="AM85" s="20" t="str">
        <f t="shared" si="14"/>
        <v>1</v>
      </c>
      <c r="AN85" s="20" t="str">
        <f t="shared" si="15"/>
        <v>1</v>
      </c>
      <c r="AO85" s="20" t="str">
        <f t="shared" si="15"/>
        <v>1</v>
      </c>
      <c r="AP85" s="20" t="str">
        <f t="shared" si="15"/>
        <v>0</v>
      </c>
      <c r="AQ85" s="24">
        <f t="shared" si="16"/>
        <v>6</v>
      </c>
      <c r="AR85" s="26"/>
      <c r="AS85" s="25" t="str">
        <f t="shared" si="17"/>
        <v>A-</v>
      </c>
      <c r="AT85" s="27"/>
      <c r="AU85" s="25" t="str">
        <f t="shared" si="18"/>
        <v>0 A-</v>
      </c>
      <c r="AV85" s="27"/>
      <c r="AW85" s="21" t="str">
        <f t="shared" si="10"/>
        <v>ผ่าน</v>
      </c>
      <c r="AX85" s="21"/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1.73</v>
      </c>
      <c r="J86" s="19">
        <v>1.57</v>
      </c>
      <c r="K86" s="19">
        <v>1.39</v>
      </c>
      <c r="L86" s="19">
        <v>14219016.279999999</v>
      </c>
      <c r="M86" s="19">
        <v>5036979.96</v>
      </c>
      <c r="N86" s="23">
        <v>0</v>
      </c>
      <c r="O86" s="18">
        <v>6489283.4900000002</v>
      </c>
      <c r="P86" s="19">
        <v>7564580.2600000016</v>
      </c>
      <c r="Q86" s="45">
        <v>5</v>
      </c>
      <c r="R86" s="10">
        <f>VLOOKUP($H86,'ค่ากลางกลุ่ม '!$C$2:$Y$22,18,0)</f>
        <v>27.81</v>
      </c>
      <c r="S86" s="13"/>
      <c r="T86" s="10">
        <f>VLOOKUP($H86,'ค่ากลางกลุ่ม '!$C$2:$Y$22,19,0)</f>
        <v>11.79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25.74</v>
      </c>
      <c r="AB86" s="7">
        <v>11.05</v>
      </c>
      <c r="AC86" s="9">
        <v>262.22000000000003</v>
      </c>
      <c r="AD86" s="9">
        <v>11.22</v>
      </c>
      <c r="AE86" s="9">
        <v>56.06</v>
      </c>
      <c r="AF86" s="9">
        <v>76.95</v>
      </c>
      <c r="AG86" s="9">
        <v>95.61</v>
      </c>
      <c r="AH86" s="10" t="str">
        <f t="shared" si="11"/>
        <v>0</v>
      </c>
      <c r="AI86" s="13"/>
      <c r="AJ86" s="10" t="str">
        <f t="shared" si="12"/>
        <v>0</v>
      </c>
      <c r="AK86" s="13"/>
      <c r="AL86" s="97">
        <f t="shared" si="13"/>
        <v>0</v>
      </c>
      <c r="AM86" s="20" t="str">
        <f t="shared" si="14"/>
        <v>1</v>
      </c>
      <c r="AN86" s="20" t="str">
        <f t="shared" si="15"/>
        <v>1</v>
      </c>
      <c r="AO86" s="20" t="str">
        <f t="shared" si="15"/>
        <v>1</v>
      </c>
      <c r="AP86" s="20" t="str">
        <f t="shared" si="15"/>
        <v>0</v>
      </c>
      <c r="AQ86" s="24">
        <f t="shared" si="16"/>
        <v>3</v>
      </c>
      <c r="AR86" s="26"/>
      <c r="AS86" s="25" t="str">
        <f t="shared" si="17"/>
        <v>C</v>
      </c>
      <c r="AT86" s="27"/>
      <c r="AU86" s="25" t="str">
        <f t="shared" si="18"/>
        <v>0 C</v>
      </c>
      <c r="AV86" s="27"/>
      <c r="AW86" s="21" t="str">
        <f t="shared" si="10"/>
        <v>ไม่ผ่าน</v>
      </c>
      <c r="AX86" s="21"/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1.63</v>
      </c>
      <c r="J87" s="19">
        <v>1.46</v>
      </c>
      <c r="K87" s="19">
        <v>1.21</v>
      </c>
      <c r="L87" s="19">
        <v>12043101.890000001</v>
      </c>
      <c r="M87" s="19">
        <v>6293702.1299999999</v>
      </c>
      <c r="N87" s="23">
        <v>0</v>
      </c>
      <c r="O87" s="18">
        <v>6221088.0999999996</v>
      </c>
      <c r="P87" s="19">
        <v>4024911.1499999948</v>
      </c>
      <c r="Q87" s="45">
        <v>5</v>
      </c>
      <c r="R87" s="10">
        <f>VLOOKUP($H87,'ค่ากลางกลุ่ม '!$C$2:$Y$22,18,0)</f>
        <v>27.81</v>
      </c>
      <c r="S87" s="13"/>
      <c r="T87" s="10">
        <f>VLOOKUP($H87,'ค่ากลางกลุ่ม '!$C$2:$Y$22,19,0)</f>
        <v>11.79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27.57</v>
      </c>
      <c r="AB87" s="7">
        <v>12.22</v>
      </c>
      <c r="AC87" s="9">
        <v>335.44</v>
      </c>
      <c r="AD87" s="9">
        <v>21.22</v>
      </c>
      <c r="AE87" s="9">
        <v>45.75</v>
      </c>
      <c r="AF87" s="9">
        <v>56.01</v>
      </c>
      <c r="AG87" s="9">
        <v>86.23</v>
      </c>
      <c r="AH87" s="10" t="str">
        <f t="shared" si="11"/>
        <v>0</v>
      </c>
      <c r="AI87" s="13"/>
      <c r="AJ87" s="10" t="str">
        <f t="shared" si="12"/>
        <v>1</v>
      </c>
      <c r="AK87" s="13"/>
      <c r="AL87" s="97">
        <f t="shared" si="13"/>
        <v>0</v>
      </c>
      <c r="AM87" s="20" t="str">
        <f t="shared" si="14"/>
        <v>1</v>
      </c>
      <c r="AN87" s="20" t="str">
        <f t="shared" si="15"/>
        <v>1</v>
      </c>
      <c r="AO87" s="20" t="str">
        <f t="shared" si="15"/>
        <v>1</v>
      </c>
      <c r="AP87" s="20" t="str">
        <f t="shared" si="15"/>
        <v>0</v>
      </c>
      <c r="AQ87" s="24">
        <f t="shared" si="16"/>
        <v>4</v>
      </c>
      <c r="AR87" s="26"/>
      <c r="AS87" s="25" t="str">
        <f t="shared" si="17"/>
        <v>B-</v>
      </c>
      <c r="AT87" s="27"/>
      <c r="AU87" s="25" t="str">
        <f t="shared" si="18"/>
        <v>0 B-</v>
      </c>
      <c r="AV87" s="27"/>
      <c r="AW87" s="21" t="str">
        <f t="shared" si="10"/>
        <v>ไม่ผ่าน</v>
      </c>
      <c r="AX87" s="21"/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1.75</v>
      </c>
      <c r="J88" s="19">
        <v>1.6</v>
      </c>
      <c r="K88" s="19">
        <v>1.37</v>
      </c>
      <c r="L88" s="19">
        <v>15579195.029999999</v>
      </c>
      <c r="M88" s="19">
        <v>9958395.6099999994</v>
      </c>
      <c r="N88" s="23">
        <v>0</v>
      </c>
      <c r="O88" s="18">
        <v>10413931.310000001</v>
      </c>
      <c r="P88" s="19">
        <v>7709284.9400000051</v>
      </c>
      <c r="Q88" s="45">
        <v>5</v>
      </c>
      <c r="R88" s="10">
        <f>VLOOKUP($H88,'ค่ากลางกลุ่ม '!$C$2:$Y$22,18,0)</f>
        <v>27.81</v>
      </c>
      <c r="S88" s="13"/>
      <c r="T88" s="10">
        <f>VLOOKUP($H88,'ค่ากลางกลุ่ม '!$C$2:$Y$22,19,0)</f>
        <v>11.79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42.75</v>
      </c>
      <c r="AB88" s="7">
        <v>15.54</v>
      </c>
      <c r="AC88" s="9">
        <v>279.76</v>
      </c>
      <c r="AD88" s="9">
        <v>32.65</v>
      </c>
      <c r="AE88" s="9">
        <v>69.64</v>
      </c>
      <c r="AF88" s="9">
        <v>80.2</v>
      </c>
      <c r="AG88" s="9">
        <v>80.62</v>
      </c>
      <c r="AH88" s="10" t="str">
        <f t="shared" si="11"/>
        <v>1</v>
      </c>
      <c r="AI88" s="13"/>
      <c r="AJ88" s="10" t="str">
        <f t="shared" si="12"/>
        <v>1</v>
      </c>
      <c r="AK88" s="13"/>
      <c r="AL88" s="97">
        <f t="shared" si="13"/>
        <v>0</v>
      </c>
      <c r="AM88" s="20" t="str">
        <f t="shared" si="14"/>
        <v>1</v>
      </c>
      <c r="AN88" s="20" t="str">
        <f t="shared" si="15"/>
        <v>0</v>
      </c>
      <c r="AO88" s="20" t="str">
        <f t="shared" si="15"/>
        <v>1</v>
      </c>
      <c r="AP88" s="20" t="str">
        <f t="shared" si="15"/>
        <v>0</v>
      </c>
      <c r="AQ88" s="24">
        <f t="shared" si="16"/>
        <v>4</v>
      </c>
      <c r="AR88" s="26"/>
      <c r="AS88" s="25" t="str">
        <f t="shared" si="17"/>
        <v>B-</v>
      </c>
      <c r="AT88" s="27"/>
      <c r="AU88" s="25" t="str">
        <f t="shared" si="18"/>
        <v>0 B-</v>
      </c>
      <c r="AV88" s="27"/>
      <c r="AW88" s="21" t="str">
        <f t="shared" si="10"/>
        <v>ไม่ผ่าน</v>
      </c>
      <c r="AX88" s="21"/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1.79</v>
      </c>
      <c r="J89" s="19">
        <v>1.49</v>
      </c>
      <c r="K89" s="19">
        <v>0.99</v>
      </c>
      <c r="L89" s="19">
        <v>10724265.869999999</v>
      </c>
      <c r="M89" s="19">
        <v>8493571.8300000001</v>
      </c>
      <c r="N89" s="23">
        <v>0</v>
      </c>
      <c r="O89" s="18">
        <v>9264601.5899999999</v>
      </c>
      <c r="P89" s="19">
        <v>-314099.60000000149</v>
      </c>
      <c r="Q89" s="45">
        <v>5</v>
      </c>
      <c r="R89" s="10">
        <f>VLOOKUP($H89,'ค่ากลางกลุ่ม '!$C$2:$Y$22,18,0)</f>
        <v>27.81</v>
      </c>
      <c r="S89" s="13"/>
      <c r="T89" s="10">
        <f>VLOOKUP($H89,'ค่ากลางกลุ่ม '!$C$2:$Y$22,19,0)</f>
        <v>11.79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37.369999999999997</v>
      </c>
      <c r="AB89" s="7">
        <v>22.89</v>
      </c>
      <c r="AC89" s="9">
        <v>272.69</v>
      </c>
      <c r="AD89" s="9">
        <v>36.44</v>
      </c>
      <c r="AE89" s="9">
        <v>120.38</v>
      </c>
      <c r="AF89" s="9">
        <v>94.23</v>
      </c>
      <c r="AG89" s="9">
        <v>126.94</v>
      </c>
      <c r="AH89" s="10" t="str">
        <f t="shared" si="11"/>
        <v>1</v>
      </c>
      <c r="AI89" s="13"/>
      <c r="AJ89" s="10" t="str">
        <f t="shared" si="12"/>
        <v>1</v>
      </c>
      <c r="AK89" s="13"/>
      <c r="AL89" s="97">
        <f t="shared" si="13"/>
        <v>0</v>
      </c>
      <c r="AM89" s="20" t="str">
        <f t="shared" si="14"/>
        <v>1</v>
      </c>
      <c r="AN89" s="20" t="str">
        <f t="shared" si="15"/>
        <v>0</v>
      </c>
      <c r="AO89" s="20" t="str">
        <f t="shared" si="15"/>
        <v>0</v>
      </c>
      <c r="AP89" s="20" t="str">
        <f t="shared" si="15"/>
        <v>0</v>
      </c>
      <c r="AQ89" s="24">
        <f t="shared" si="16"/>
        <v>3</v>
      </c>
      <c r="AR89" s="26"/>
      <c r="AS89" s="25" t="str">
        <f t="shared" si="17"/>
        <v>C</v>
      </c>
      <c r="AT89" s="27"/>
      <c r="AU89" s="25" t="str">
        <f t="shared" si="18"/>
        <v>0 C</v>
      </c>
      <c r="AV89" s="27"/>
      <c r="AW89" s="21" t="str">
        <f t="shared" si="10"/>
        <v>ไม่ผ่าน</v>
      </c>
      <c r="AX89" s="21"/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1.66</v>
      </c>
      <c r="J90" s="19">
        <v>1.4</v>
      </c>
      <c r="K90" s="19">
        <v>0.83</v>
      </c>
      <c r="L90" s="19">
        <v>38665327.840000004</v>
      </c>
      <c r="M90" s="19">
        <v>27419263.34</v>
      </c>
      <c r="N90" s="23">
        <v>0</v>
      </c>
      <c r="O90" s="18">
        <v>35785461.740000002</v>
      </c>
      <c r="P90" s="19">
        <v>-9883611.6899999976</v>
      </c>
      <c r="Q90" s="45">
        <v>13</v>
      </c>
      <c r="R90" s="10">
        <f>VLOOKUP($H90,'ค่ากลางกลุ่ม '!$C$2:$Y$22,18,0)</f>
        <v>26.73</v>
      </c>
      <c r="S90" s="13"/>
      <c r="T90" s="10">
        <f>VLOOKUP($H90,'ค่ากลางกลุ่ม '!$C$2:$Y$22,19,0)</f>
        <v>8.1300000000000008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34.26</v>
      </c>
      <c r="AB90" s="7">
        <v>9.68</v>
      </c>
      <c r="AC90" s="9">
        <v>162.55000000000001</v>
      </c>
      <c r="AD90" s="9">
        <v>37.729999999999997</v>
      </c>
      <c r="AE90" s="9">
        <v>64.08</v>
      </c>
      <c r="AF90" s="9">
        <v>77.72</v>
      </c>
      <c r="AG90" s="9">
        <v>58.57</v>
      </c>
      <c r="AH90" s="10" t="str">
        <f t="shared" si="11"/>
        <v>1</v>
      </c>
      <c r="AI90" s="13"/>
      <c r="AJ90" s="10" t="str">
        <f t="shared" si="12"/>
        <v>1</v>
      </c>
      <c r="AK90" s="13"/>
      <c r="AL90" s="97">
        <f t="shared" si="13"/>
        <v>0</v>
      </c>
      <c r="AM90" s="20" t="str">
        <f t="shared" si="14"/>
        <v>1</v>
      </c>
      <c r="AN90" s="20" t="str">
        <f t="shared" si="15"/>
        <v>0</v>
      </c>
      <c r="AO90" s="20" t="str">
        <f t="shared" si="15"/>
        <v>1</v>
      </c>
      <c r="AP90" s="20" t="str">
        <f t="shared" si="15"/>
        <v>1</v>
      </c>
      <c r="AQ90" s="24">
        <f t="shared" si="16"/>
        <v>5</v>
      </c>
      <c r="AR90" s="26"/>
      <c r="AS90" s="25" t="str">
        <f t="shared" si="17"/>
        <v>B</v>
      </c>
      <c r="AT90" s="27"/>
      <c r="AU90" s="25" t="str">
        <f t="shared" si="18"/>
        <v>0 B</v>
      </c>
      <c r="AV90" s="27"/>
      <c r="AW90" s="21" t="str">
        <f t="shared" si="10"/>
        <v>ผ่าน</v>
      </c>
      <c r="AX90" s="21"/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1.48</v>
      </c>
      <c r="J91" s="19">
        <v>1.29</v>
      </c>
      <c r="K91" s="19">
        <v>0.93</v>
      </c>
      <c r="L91" s="19">
        <v>6801378.71</v>
      </c>
      <c r="M91" s="19">
        <v>6820593.4800000004</v>
      </c>
      <c r="N91" s="23">
        <v>1</v>
      </c>
      <c r="O91" s="18">
        <v>7411224.2800000003</v>
      </c>
      <c r="P91" s="19">
        <v>-1125815.6699999981</v>
      </c>
      <c r="Q91" s="45">
        <v>3</v>
      </c>
      <c r="R91" s="10">
        <f>VLOOKUP($H91,'ค่ากลางกลุ่ม '!$C$2:$Y$22,18,0)</f>
        <v>45.16</v>
      </c>
      <c r="S91" s="13"/>
      <c r="T91" s="10">
        <f>VLOOKUP($H91,'ค่ากลางกลุ่ม '!$C$2:$Y$22,19,0)</f>
        <v>11.49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39.549999999999997</v>
      </c>
      <c r="AB91" s="7">
        <v>8.5399999999999991</v>
      </c>
      <c r="AC91" s="9">
        <v>146.19999999999999</v>
      </c>
      <c r="AD91" s="9">
        <v>26.15</v>
      </c>
      <c r="AE91" s="9">
        <v>176.82</v>
      </c>
      <c r="AF91" s="9">
        <v>91.23</v>
      </c>
      <c r="AG91" s="9">
        <v>96.33</v>
      </c>
      <c r="AH91" s="10" t="str">
        <f t="shared" si="11"/>
        <v>0</v>
      </c>
      <c r="AI91" s="13"/>
      <c r="AJ91" s="10" t="str">
        <f t="shared" si="12"/>
        <v>0</v>
      </c>
      <c r="AK91" s="13"/>
      <c r="AL91" s="97">
        <f t="shared" si="13"/>
        <v>0</v>
      </c>
      <c r="AM91" s="20" t="str">
        <f t="shared" si="14"/>
        <v>1</v>
      </c>
      <c r="AN91" s="20" t="str">
        <f t="shared" si="15"/>
        <v>0</v>
      </c>
      <c r="AO91" s="20" t="str">
        <f t="shared" si="15"/>
        <v>0</v>
      </c>
      <c r="AP91" s="20" t="str">
        <f t="shared" si="15"/>
        <v>0</v>
      </c>
      <c r="AQ91" s="24">
        <f t="shared" si="16"/>
        <v>1</v>
      </c>
      <c r="AR91" s="26"/>
      <c r="AS91" s="25" t="str">
        <f t="shared" si="17"/>
        <v>D</v>
      </c>
      <c r="AT91" s="27"/>
      <c r="AU91" s="25" t="str">
        <f t="shared" si="18"/>
        <v>1 D</v>
      </c>
      <c r="AV91" s="27"/>
      <c r="AW91" s="21" t="str">
        <f t="shared" si="10"/>
        <v>ไม่ผ่าน</v>
      </c>
      <c r="AX91" s="21"/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3.76</v>
      </c>
      <c r="J92" s="19">
        <v>3.33</v>
      </c>
      <c r="K92" s="19">
        <v>2.71</v>
      </c>
      <c r="L92" s="19">
        <v>16942922.469999999</v>
      </c>
      <c r="M92" s="19">
        <v>7774290.4299999997</v>
      </c>
      <c r="N92" s="23">
        <v>0</v>
      </c>
      <c r="O92" s="18">
        <v>8395797.1899999995</v>
      </c>
      <c r="P92" s="19">
        <v>10493135.689999998</v>
      </c>
      <c r="Q92" s="45">
        <v>3</v>
      </c>
      <c r="R92" s="10">
        <f>VLOOKUP($H92,'ค่ากลางกลุ่ม '!$C$2:$Y$22,18,0)</f>
        <v>45.16</v>
      </c>
      <c r="S92" s="13"/>
      <c r="T92" s="10">
        <f>VLOOKUP($H92,'ค่ากลางกลุ่ม '!$C$2:$Y$22,19,0)</f>
        <v>11.49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43.35</v>
      </c>
      <c r="AB92" s="7">
        <v>11.21</v>
      </c>
      <c r="AC92" s="9">
        <v>83.36</v>
      </c>
      <c r="AD92" s="9">
        <v>28.37</v>
      </c>
      <c r="AE92" s="9">
        <v>49.72</v>
      </c>
      <c r="AF92" s="9">
        <v>65.180000000000007</v>
      </c>
      <c r="AG92" s="9">
        <v>111.09</v>
      </c>
      <c r="AH92" s="10" t="str">
        <f t="shared" si="11"/>
        <v>0</v>
      </c>
      <c r="AI92" s="13"/>
      <c r="AJ92" s="10" t="str">
        <f t="shared" si="12"/>
        <v>0</v>
      </c>
      <c r="AK92" s="13"/>
      <c r="AL92" s="97">
        <f t="shared" si="13"/>
        <v>1</v>
      </c>
      <c r="AM92" s="20" t="str">
        <f t="shared" si="14"/>
        <v>1</v>
      </c>
      <c r="AN92" s="20" t="str">
        <f t="shared" si="15"/>
        <v>1</v>
      </c>
      <c r="AO92" s="20" t="str">
        <f t="shared" si="15"/>
        <v>1</v>
      </c>
      <c r="AP92" s="20" t="str">
        <f t="shared" si="15"/>
        <v>0</v>
      </c>
      <c r="AQ92" s="24">
        <f t="shared" si="16"/>
        <v>4</v>
      </c>
      <c r="AR92" s="26"/>
      <c r="AS92" s="25" t="str">
        <f t="shared" si="17"/>
        <v>B-</v>
      </c>
      <c r="AT92" s="27"/>
      <c r="AU92" s="25" t="str">
        <f t="shared" si="18"/>
        <v>0 B-</v>
      </c>
      <c r="AV92" s="27"/>
      <c r="AW92" s="21" t="str">
        <f t="shared" si="10"/>
        <v>ไม่ผ่าน</v>
      </c>
      <c r="AX92" s="21"/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52</v>
      </c>
      <c r="AI93" s="29">
        <f t="shared" ref="AI93:AK93" si="19">COUNTIF(AI5:AI92,"1")</f>
        <v>0</v>
      </c>
      <c r="AJ93" s="29">
        <f t="shared" si="19"/>
        <v>55</v>
      </c>
      <c r="AK93" s="29">
        <f t="shared" si="19"/>
        <v>0</v>
      </c>
      <c r="AL93" s="29">
        <f>COUNTIF(AL5:AL92,"1")</f>
        <v>18</v>
      </c>
      <c r="AM93" s="29">
        <f t="shared" ref="AM93:AP93" si="20">COUNTIF(AM5:AM92,"1")</f>
        <v>73</v>
      </c>
      <c r="AN93" s="29">
        <f t="shared" si="20"/>
        <v>31</v>
      </c>
      <c r="AO93" s="29">
        <f t="shared" si="20"/>
        <v>29</v>
      </c>
      <c r="AP93" s="29">
        <f t="shared" si="20"/>
        <v>15</v>
      </c>
      <c r="AQ93" s="35"/>
      <c r="AR93" s="35"/>
      <c r="AS93" s="35"/>
      <c r="AT93" s="35"/>
      <c r="AU93" s="35"/>
      <c r="AV93" s="35"/>
      <c r="AW93" s="29">
        <f>COUNTIF(AW5:AW92,"ผ่าน")</f>
        <v>13</v>
      </c>
      <c r="AX93" s="29">
        <f>COUNTIF(AX5:AX92,"ผ่าน")</f>
        <v>0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8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DC2D-2E37-4E02-B6F6-F75C3499512A}">
  <dimension ref="A1:AO13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Y16" sqref="Y16"/>
    </sheetView>
  </sheetViews>
  <sheetFormatPr defaultRowHeight="21" x14ac:dyDescent="0.35"/>
  <cols>
    <col min="1" max="1" width="13.5" style="48" customWidth="1"/>
    <col min="2" max="2" width="12.375" style="48" customWidth="1"/>
    <col min="3" max="16384" width="9" style="48"/>
  </cols>
  <sheetData>
    <row r="1" spans="1:41" x14ac:dyDescent="0.35">
      <c r="A1" s="49" t="s">
        <v>305</v>
      </c>
      <c r="B1" s="49"/>
    </row>
    <row r="3" spans="1:41" s="52" customFormat="1" x14ac:dyDescent="0.35">
      <c r="A3" s="114" t="s">
        <v>129</v>
      </c>
      <c r="B3" s="116" t="s">
        <v>307</v>
      </c>
      <c r="C3" s="118">
        <v>22920</v>
      </c>
      <c r="D3" s="118"/>
      <c r="E3" s="112">
        <v>22951</v>
      </c>
      <c r="F3" s="112"/>
      <c r="G3" s="176">
        <v>22981</v>
      </c>
      <c r="H3" s="118">
        <v>23012</v>
      </c>
      <c r="I3" s="118"/>
      <c r="J3" s="118">
        <v>23043</v>
      </c>
      <c r="K3" s="118"/>
      <c r="L3" s="176">
        <v>23071</v>
      </c>
      <c r="M3" s="118">
        <v>23102</v>
      </c>
      <c r="N3" s="118"/>
      <c r="O3" s="118">
        <v>23132</v>
      </c>
      <c r="P3" s="118"/>
      <c r="Q3" s="176">
        <v>23163</v>
      </c>
      <c r="R3" s="118">
        <v>23193</v>
      </c>
      <c r="S3" s="118"/>
      <c r="T3" s="118">
        <v>23224</v>
      </c>
      <c r="U3" s="118"/>
      <c r="V3" s="176">
        <v>23255</v>
      </c>
      <c r="W3" s="113">
        <v>23285</v>
      </c>
      <c r="X3" s="113"/>
      <c r="Y3" s="113">
        <v>23316</v>
      </c>
      <c r="Z3" s="113"/>
      <c r="AA3" s="176">
        <v>23346</v>
      </c>
      <c r="AB3" s="113">
        <v>23377</v>
      </c>
      <c r="AC3" s="113"/>
      <c r="AD3" s="113">
        <v>23408</v>
      </c>
      <c r="AE3" s="113"/>
      <c r="AF3" s="176">
        <v>23437</v>
      </c>
      <c r="AG3" s="113">
        <v>23468</v>
      </c>
      <c r="AH3" s="113"/>
      <c r="AI3" s="179">
        <v>23498</v>
      </c>
      <c r="AJ3" s="180"/>
      <c r="AK3" s="176">
        <v>23529</v>
      </c>
      <c r="AL3" s="113">
        <v>23559</v>
      </c>
      <c r="AM3" s="113"/>
      <c r="AN3" s="113">
        <v>23590</v>
      </c>
      <c r="AO3" s="113"/>
    </row>
    <row r="4" spans="1:41" x14ac:dyDescent="0.35">
      <c r="A4" s="115"/>
      <c r="B4" s="117"/>
      <c r="C4" s="50" t="s">
        <v>243</v>
      </c>
      <c r="D4" s="50" t="s">
        <v>244</v>
      </c>
      <c r="E4" s="50" t="s">
        <v>243</v>
      </c>
      <c r="F4" s="50" t="s">
        <v>244</v>
      </c>
      <c r="G4" s="176" t="s">
        <v>253</v>
      </c>
      <c r="H4" s="50" t="s">
        <v>258</v>
      </c>
      <c r="I4" s="50" t="s">
        <v>253</v>
      </c>
      <c r="J4" s="50" t="s">
        <v>258</v>
      </c>
      <c r="K4" s="50" t="s">
        <v>253</v>
      </c>
      <c r="L4" s="176" t="s">
        <v>261</v>
      </c>
      <c r="M4" s="50" t="s">
        <v>265</v>
      </c>
      <c r="N4" s="50" t="s">
        <v>261</v>
      </c>
      <c r="O4" s="50" t="s">
        <v>265</v>
      </c>
      <c r="P4" s="50" t="s">
        <v>261</v>
      </c>
      <c r="Q4" s="176" t="s">
        <v>264</v>
      </c>
      <c r="R4" s="50" t="s">
        <v>244</v>
      </c>
      <c r="S4" s="50" t="s">
        <v>264</v>
      </c>
      <c r="T4" s="50" t="s">
        <v>244</v>
      </c>
      <c r="U4" s="50" t="s">
        <v>264</v>
      </c>
      <c r="V4" s="176" t="s">
        <v>271</v>
      </c>
      <c r="W4" s="51" t="s">
        <v>253</v>
      </c>
      <c r="X4" s="51" t="s">
        <v>271</v>
      </c>
      <c r="Y4" s="51" t="s">
        <v>253</v>
      </c>
      <c r="Z4" s="51" t="s">
        <v>271</v>
      </c>
      <c r="AA4" s="176" t="s">
        <v>290</v>
      </c>
      <c r="AB4" s="51" t="s">
        <v>261</v>
      </c>
      <c r="AC4" s="51" t="s">
        <v>290</v>
      </c>
      <c r="AD4" s="51" t="s">
        <v>261</v>
      </c>
      <c r="AE4" s="51" t="s">
        <v>290</v>
      </c>
      <c r="AF4" s="176" t="s">
        <v>294</v>
      </c>
      <c r="AG4" s="51" t="s">
        <v>264</v>
      </c>
      <c r="AH4" s="51" t="s">
        <v>294</v>
      </c>
      <c r="AI4" s="51" t="s">
        <v>264</v>
      </c>
      <c r="AJ4" s="51" t="s">
        <v>294</v>
      </c>
      <c r="AK4" s="176" t="s">
        <v>298</v>
      </c>
      <c r="AL4" s="51" t="s">
        <v>271</v>
      </c>
      <c r="AM4" s="51" t="s">
        <v>298</v>
      </c>
      <c r="AN4" s="51" t="s">
        <v>271</v>
      </c>
      <c r="AO4" s="51" t="s">
        <v>298</v>
      </c>
    </row>
    <row r="5" spans="1:41" x14ac:dyDescent="0.35">
      <c r="A5" s="57" t="s">
        <v>29</v>
      </c>
      <c r="B5" s="59">
        <v>12</v>
      </c>
      <c r="C5" s="53">
        <f>COUNTIF('สรุปผลการประเมิน (รายรพ.)'!J4:J15,"ผ่าน")</f>
        <v>1</v>
      </c>
      <c r="D5" s="53">
        <f>COUNTIF('สรุปผลการประเมิน (รายรพ.)'!K4:K15,"ผ่าน")</f>
        <v>1</v>
      </c>
      <c r="E5" s="53">
        <f>COUNTIF('สรุปผลการประเมิน (รายรพ.)'!L4:L15,"ผ่าน")</f>
        <v>2</v>
      </c>
      <c r="F5" s="53">
        <f>COUNTIF('สรุปผลการประเมิน (รายรพ.)'!M4:M15,"ผ่าน")</f>
        <v>2</v>
      </c>
      <c r="G5" s="177">
        <f>COUNTIF('สรุปผลการประเมิน (รายรพ.)'!N4:N15,"ผ่าน")</f>
        <v>1</v>
      </c>
      <c r="H5" s="53">
        <f>COUNTIF('สรุปผลการประเมิน (รายรพ.)'!O4:O15,"ผ่าน")</f>
        <v>0</v>
      </c>
      <c r="I5" s="53">
        <f>COUNTIF('สรุปผลการประเมิน (รายรพ.)'!P4:P15,"ผ่าน")</f>
        <v>0</v>
      </c>
      <c r="J5" s="53">
        <f>COUNTIF('สรุปผลการประเมิน (รายรพ.)'!Q4:Q15,"ผ่าน")</f>
        <v>1</v>
      </c>
      <c r="K5" s="53">
        <f>COUNTIF('สรุปผลการประเมิน (รายรพ.)'!R4:R15,"ผ่าน")</f>
        <v>1</v>
      </c>
      <c r="L5" s="177">
        <f>COUNTIF('สรุปผลการประเมิน (รายรพ.)'!S4:S15,"ผ่าน")</f>
        <v>2</v>
      </c>
      <c r="M5" s="53">
        <f>COUNTIF('สรุปผลการประเมิน (รายรพ.)'!T4:T15,"ผ่าน")</f>
        <v>2</v>
      </c>
      <c r="N5" s="53">
        <f>COUNTIF('สรุปผลการประเมิน (รายรพ.)'!U4:U15,"ผ่าน")</f>
        <v>2</v>
      </c>
      <c r="O5" s="53">
        <f>COUNTIF('สรุปผลการประเมิน (รายรพ.)'!V4:V15,"ผ่าน")</f>
        <v>1</v>
      </c>
      <c r="P5" s="53">
        <f>COUNTIF('สรุปผลการประเมิน (รายรพ.)'!W4:W15,"ผ่าน")</f>
        <v>1</v>
      </c>
      <c r="Q5" s="177">
        <f>COUNTIF('สรุปผลการประเมิน (รายรพ.)'!X4:X15,"ผ่าน")</f>
        <v>1</v>
      </c>
      <c r="R5" s="53">
        <f>COUNTIF('สรุปผลการประเมิน (รายรพ.)'!Y4:Y15,"ผ่าน")</f>
        <v>1</v>
      </c>
      <c r="S5" s="53">
        <f>COUNTIF('สรุปผลการประเมิน (รายรพ.)'!Z4:Z15,"ผ่าน")</f>
        <v>1</v>
      </c>
      <c r="T5" s="53">
        <f>COUNTIF('สรุปผลการประเมิน (รายรพ.)'!AA4:AA15,"ผ่าน")</f>
        <v>1</v>
      </c>
      <c r="U5" s="53">
        <f>COUNTIF('สรุปผลการประเมิน (รายรพ.)'!AB4:AB15,"ผ่าน")</f>
        <v>1</v>
      </c>
      <c r="V5" s="177">
        <f>COUNTIF('สรุปผลการประเมิน (รายรพ.)'!AC4:AC15,"ผ่าน")</f>
        <v>1</v>
      </c>
      <c r="W5" s="54">
        <f>COUNTIF('สรุปผลการประเมิน (รายรพ.)'!AG4:AG15,"ผ่าน")</f>
        <v>1</v>
      </c>
      <c r="X5" s="54">
        <f>COUNTIF('สรุปผลการประเมิน (รายรพ.)'!AH4:AH15,"ผ่าน")</f>
        <v>1</v>
      </c>
      <c r="Y5" s="54">
        <f>COUNTIF('สรุปผลการประเมิน (รายรพ.)'!AI4:AI15,"ผ่าน")</f>
        <v>0</v>
      </c>
      <c r="Z5" s="54">
        <f>COUNTIF('สรุปผลการประเมิน (รายรพ.)'!AJ4:AJ15,"ผ่าน")</f>
        <v>1</v>
      </c>
      <c r="AA5" s="177">
        <f>COUNTIF('สรุปผลการประเมิน (รายรพ.)'!AK4:AK15,"ผ่าน")</f>
        <v>0</v>
      </c>
      <c r="AB5" s="54">
        <f>COUNTIF('สรุปผลการประเมิน (รายรพ.)'!AL4:AL15,"ผ่าน")</f>
        <v>0</v>
      </c>
      <c r="AC5" s="54">
        <f>COUNTIF('สรุปผลการประเมิน (รายรพ.)'!AM4:AM15,"ผ่าน")</f>
        <v>0</v>
      </c>
      <c r="AD5" s="54">
        <f>COUNTIF('สรุปผลการประเมิน (รายรพ.)'!AN4:AN15,"ผ่าน")</f>
        <v>0</v>
      </c>
      <c r="AE5" s="54">
        <f>COUNTIF('สรุปผลการประเมิน (รายรพ.)'!AO4:AO15,"ผ่าน")</f>
        <v>0</v>
      </c>
      <c r="AF5" s="177">
        <f>COUNTIF('สรุปผลการประเมิน (รายรพ.)'!AP4:AP15,"ผ่าน")</f>
        <v>0</v>
      </c>
      <c r="AG5" s="54">
        <f>COUNTIF('สรุปผลการประเมิน (รายรพ.)'!AQ4:AQ15,"ผ่าน")</f>
        <v>0</v>
      </c>
      <c r="AH5" s="54">
        <f>COUNTIF('สรุปผลการประเมิน (รายรพ.)'!AR4:AR15,"ผ่าน")</f>
        <v>0</v>
      </c>
      <c r="AI5" s="54">
        <f>COUNTIF('สรุปผลการประเมิน (รายรพ.)'!AS4:AS15,"ผ่าน")</f>
        <v>0</v>
      </c>
      <c r="AJ5" s="54">
        <f>COUNTIF('สรุปผลการประเมิน (รายรพ.)'!AT4:AT15,"ผ่าน")</f>
        <v>0</v>
      </c>
      <c r="AK5" s="177">
        <f>COUNTIF('สรุปผลการประเมิน (รายรพ.)'!AU4:AU15,"ผ่าน")</f>
        <v>0</v>
      </c>
      <c r="AL5" s="54">
        <f>COUNTIF('สรุปผลการประเมิน (รายรพ.)'!AV4:AV15,"ผ่าน")</f>
        <v>0</v>
      </c>
      <c r="AM5" s="54">
        <f>COUNTIF('สรุปผลการประเมิน (รายรพ.)'!AW4:AW15,"ผ่าน")</f>
        <v>0</v>
      </c>
      <c r="AN5" s="54">
        <f>COUNTIF('สรุปผลการประเมิน (รายรพ.)'!AX4:AX15,"ผ่าน")</f>
        <v>1</v>
      </c>
      <c r="AO5" s="54">
        <f>COUNTIF('สรุปผลการประเมิน (รายรพ.)'!AY4:AY15,"ผ่าน")</f>
        <v>1</v>
      </c>
    </row>
    <row r="6" spans="1:41" x14ac:dyDescent="0.35">
      <c r="A6" s="57" t="s">
        <v>43</v>
      </c>
      <c r="B6" s="59">
        <v>8</v>
      </c>
      <c r="C6" s="53">
        <f>COUNTIF('สรุปผลการประเมิน (รายรพ.)'!J16:J23,"ผ่าน")</f>
        <v>2</v>
      </c>
      <c r="D6" s="53">
        <f>COUNTIF('สรุปผลการประเมิน (รายรพ.)'!K16:K23,"ผ่าน")</f>
        <v>2</v>
      </c>
      <c r="E6" s="53">
        <f>COUNTIF('สรุปผลการประเมิน (รายรพ.)'!L16:L23,"ผ่าน")</f>
        <v>1</v>
      </c>
      <c r="F6" s="53">
        <f>COUNTIF('สรุปผลการประเมิน (รายรพ.)'!M16:M23,"ผ่าน")</f>
        <v>1</v>
      </c>
      <c r="G6" s="177">
        <f>COUNTIF('สรุปผลการประเมิน (รายรพ.)'!N16:N23,"ผ่าน")</f>
        <v>0</v>
      </c>
      <c r="H6" s="53">
        <f>COUNTIF('สรุปผลการประเมิน (รายรพ.)'!O16:O23,"ผ่าน")</f>
        <v>0</v>
      </c>
      <c r="I6" s="53">
        <f>COUNTIF('สรุปผลการประเมิน (รายรพ.)'!P16:P23,"ผ่าน")</f>
        <v>0</v>
      </c>
      <c r="J6" s="53">
        <f>COUNTIF('สรุปผลการประเมิน (รายรพ.)'!Q16:Q23,"ผ่าน")</f>
        <v>0</v>
      </c>
      <c r="K6" s="53">
        <f>COUNTIF('สรุปผลการประเมิน (รายรพ.)'!R16:R23,"ผ่าน")</f>
        <v>0</v>
      </c>
      <c r="L6" s="177">
        <f>COUNTIF('สรุปผลการประเมิน (รายรพ.)'!S16:S23,"ผ่าน")</f>
        <v>0</v>
      </c>
      <c r="M6" s="53">
        <f>COUNTIF('สรุปผลการประเมิน (รายรพ.)'!T16:T23,"ผ่าน")</f>
        <v>0</v>
      </c>
      <c r="N6" s="53">
        <f>COUNTIF('สรุปผลการประเมิน (รายรพ.)'!U16:U23,"ผ่าน")</f>
        <v>0</v>
      </c>
      <c r="O6" s="53">
        <f>COUNTIF('สรุปผลการประเมิน (รายรพ.)'!V16:V23,"ผ่าน")</f>
        <v>0</v>
      </c>
      <c r="P6" s="53">
        <f>COUNTIF('สรุปผลการประเมิน (รายรพ.)'!W16:W23,"ผ่าน")</f>
        <v>0</v>
      </c>
      <c r="Q6" s="177">
        <f>COUNTIF('สรุปผลการประเมิน (รายรพ.)'!X16:X23,"ผ่าน")</f>
        <v>0</v>
      </c>
      <c r="R6" s="53">
        <f>COUNTIF('สรุปผลการประเมิน (รายรพ.)'!Y16:Y23,"ผ่าน")</f>
        <v>0</v>
      </c>
      <c r="S6" s="53">
        <f>COUNTIF('สรุปผลการประเมิน (รายรพ.)'!Z16:Z23,"ผ่าน")</f>
        <v>0</v>
      </c>
      <c r="T6" s="53">
        <f>COUNTIF('สรุปผลการประเมิน (รายรพ.)'!AA16:AA23,"ผ่าน")</f>
        <v>0</v>
      </c>
      <c r="U6" s="53">
        <f>COUNTIF('สรุปผลการประเมิน (รายรพ.)'!AB16:AB23,"ผ่าน")</f>
        <v>0</v>
      </c>
      <c r="V6" s="177">
        <f>COUNTIF('สรุปผลการประเมิน (รายรพ.)'!AC16:AC23,"ผ่าน")</f>
        <v>0</v>
      </c>
      <c r="W6" s="54">
        <f>COUNTIF('สรุปผลการประเมิน (รายรพ.)'!AG16:AG23,"ผ่าน")</f>
        <v>0</v>
      </c>
      <c r="X6" s="54">
        <f>COUNTIF('สรุปผลการประเมิน (รายรพ.)'!AH16:AH23,"ผ่าน")</f>
        <v>0</v>
      </c>
      <c r="Y6" s="54">
        <f>COUNTIF('สรุปผลการประเมิน (รายรพ.)'!AI16:AI23,"ผ่าน")</f>
        <v>0</v>
      </c>
      <c r="Z6" s="54">
        <f>COUNTIF('สรุปผลการประเมิน (รายรพ.)'!AJ16:AJ23,"ผ่าน")</f>
        <v>0</v>
      </c>
      <c r="AA6" s="177">
        <f>COUNTIF('สรุปผลการประเมิน (รายรพ.)'!AK16:AK23,"ผ่าน")</f>
        <v>0</v>
      </c>
      <c r="AB6" s="54">
        <f>COUNTIF('สรุปผลการประเมิน (รายรพ.)'!AL16:AL23,"ผ่าน")</f>
        <v>0</v>
      </c>
      <c r="AC6" s="54">
        <f>COUNTIF('สรุปผลการประเมิน (รายรพ.)'!AM16:AM23,"ผ่าน")</f>
        <v>0</v>
      </c>
      <c r="AD6" s="54">
        <f>COUNTIF('สรุปผลการประเมิน (รายรพ.)'!AN16:AN23,"ผ่าน")</f>
        <v>0</v>
      </c>
      <c r="AE6" s="54">
        <f>COUNTIF('สรุปผลการประเมิน (รายรพ.)'!AO16:AO23,"ผ่าน")</f>
        <v>0</v>
      </c>
      <c r="AF6" s="177">
        <f>COUNTIF('สรุปผลการประเมิน (รายรพ.)'!AP16:AP23,"ผ่าน")</f>
        <v>0</v>
      </c>
      <c r="AG6" s="54">
        <f>COUNTIF('สรุปผลการประเมิน (รายรพ.)'!AQ16:AQ23,"ผ่าน")</f>
        <v>1</v>
      </c>
      <c r="AH6" s="54">
        <f>COUNTIF('สรุปผลการประเมิน (รายรพ.)'!AR16:AR23,"ผ่าน")</f>
        <v>1</v>
      </c>
      <c r="AI6" s="54">
        <f>COUNTIF('สรุปผลการประเมิน (รายรพ.)'!AS16:AS23,"ผ่าน")</f>
        <v>1</v>
      </c>
      <c r="AJ6" s="54">
        <f>COUNTIF('สรุปผลการประเมิน (รายรพ.)'!AT16:AT23,"ผ่าน")</f>
        <v>0</v>
      </c>
      <c r="AK6" s="177">
        <f>COUNTIF('สรุปผลการประเมิน (รายรพ.)'!AU16:AU23,"ผ่าน")</f>
        <v>1</v>
      </c>
      <c r="AL6" s="54">
        <f>COUNTIF('สรุปผลการประเมิน (รายรพ.)'!AV16:AV23,"ผ่าน")</f>
        <v>1</v>
      </c>
      <c r="AM6" s="54">
        <f>COUNTIF('สรุปผลการประเมิน (รายรพ.)'!AW16:AW23,"ผ่าน")</f>
        <v>1</v>
      </c>
      <c r="AN6" s="54">
        <f>COUNTIF('สรุปผลการประเมิน (รายรพ.)'!AX16:AX23,"ผ่าน")</f>
        <v>2</v>
      </c>
      <c r="AO6" s="54">
        <f>COUNTIF('สรุปผลการประเมิน (รายรพ.)'!AY16:AY23,"ผ่าน")</f>
        <v>1</v>
      </c>
    </row>
    <row r="7" spans="1:41" x14ac:dyDescent="0.35">
      <c r="A7" s="57" t="s">
        <v>52</v>
      </c>
      <c r="B7" s="59">
        <v>14</v>
      </c>
      <c r="C7" s="53">
        <f>COUNTIF('สรุปผลการประเมิน (รายรพ.)'!J24:J37,"ผ่าน")</f>
        <v>1</v>
      </c>
      <c r="D7" s="53">
        <f>COUNTIF('สรุปผลการประเมิน (รายรพ.)'!K24:K37,"ผ่าน")</f>
        <v>1</v>
      </c>
      <c r="E7" s="53">
        <f>COUNTIF('สรุปผลการประเมิน (รายรพ.)'!L24:L37,"ผ่าน")</f>
        <v>1</v>
      </c>
      <c r="F7" s="53">
        <f>COUNTIF('สรุปผลการประเมิน (รายรพ.)'!M24:M37,"ผ่าน")</f>
        <v>1</v>
      </c>
      <c r="G7" s="177">
        <f>COUNTIF('สรุปผลการประเมิน (รายรพ.)'!N24:N37,"ผ่าน")</f>
        <v>0</v>
      </c>
      <c r="H7" s="53">
        <f>COUNTIF('สรุปผลการประเมิน (รายรพ.)'!O24:O37,"ผ่าน")</f>
        <v>0</v>
      </c>
      <c r="I7" s="53">
        <f>COUNTIF('สรุปผลการประเมิน (รายรพ.)'!P24:P37,"ผ่าน")</f>
        <v>0</v>
      </c>
      <c r="J7" s="53">
        <f>COUNTIF('สรุปผลการประเมิน (รายรพ.)'!Q24:Q37,"ผ่าน")</f>
        <v>0</v>
      </c>
      <c r="K7" s="53">
        <f>COUNTIF('สรุปผลการประเมิน (รายรพ.)'!R24:R37,"ผ่าน")</f>
        <v>0</v>
      </c>
      <c r="L7" s="177">
        <f>COUNTIF('สรุปผลการประเมิน (รายรพ.)'!S24:S37,"ผ่าน")</f>
        <v>0</v>
      </c>
      <c r="M7" s="53">
        <f>COUNTIF('สรุปผลการประเมิน (รายรพ.)'!T24:T37,"ผ่าน")</f>
        <v>0</v>
      </c>
      <c r="N7" s="53">
        <f>COUNTIF('สรุปผลการประเมิน (รายรพ.)'!U24:U37,"ผ่าน")</f>
        <v>0</v>
      </c>
      <c r="O7" s="53">
        <f>COUNTIF('สรุปผลการประเมิน (รายรพ.)'!V24:V37,"ผ่าน")</f>
        <v>0</v>
      </c>
      <c r="P7" s="53">
        <f>COUNTIF('สรุปผลการประเมิน (รายรพ.)'!W24:W37,"ผ่าน")</f>
        <v>0</v>
      </c>
      <c r="Q7" s="177">
        <f>COUNTIF('สรุปผลการประเมิน (รายรพ.)'!X24:X37,"ผ่าน")</f>
        <v>1</v>
      </c>
      <c r="R7" s="53">
        <f>COUNTIF('สรุปผลการประเมิน (รายรพ.)'!Y24:Y37,"ผ่าน")</f>
        <v>0</v>
      </c>
      <c r="S7" s="53">
        <f>COUNTIF('สรุปผลการประเมิน (รายรพ.)'!Z24:Z37,"ผ่าน")</f>
        <v>0</v>
      </c>
      <c r="T7" s="53">
        <f>COUNTIF('สรุปผลการประเมิน (รายรพ.)'!AA24:AA37,"ผ่าน")</f>
        <v>1</v>
      </c>
      <c r="U7" s="53">
        <f>COUNTIF('สรุปผลการประเมิน (รายรพ.)'!AB24:AB37,"ผ่าน")</f>
        <v>0</v>
      </c>
      <c r="V7" s="177">
        <f>COUNTIF('สรุปผลการประเมิน (รายรพ.)'!AC24:AC37,"ผ่าน")</f>
        <v>0</v>
      </c>
      <c r="W7" s="54">
        <f>COUNTIF('สรุปผลการประเมิน (รายรพ.)'!AG24:AG37,"ผ่าน")</f>
        <v>0</v>
      </c>
      <c r="X7" s="54">
        <f>COUNTIF('สรุปผลการประเมิน (รายรพ.)'!AH24:AH37,"ผ่าน")</f>
        <v>0</v>
      </c>
      <c r="Y7" s="54">
        <f>COUNTIF('สรุปผลการประเมิน (รายรพ.)'!AI24:AI37,"ผ่าน")</f>
        <v>0</v>
      </c>
      <c r="Z7" s="54">
        <f>COUNTIF('สรุปผลการประเมิน (รายรพ.)'!AJ24:AJ37,"ผ่าน")</f>
        <v>2</v>
      </c>
      <c r="AA7" s="177">
        <f>COUNTIF('สรุปผลการประเมิน (รายรพ.)'!AK24:AK37,"ผ่าน")</f>
        <v>2</v>
      </c>
      <c r="AB7" s="54">
        <f>COUNTIF('สรุปผลการประเมิน (รายรพ.)'!AL24:AL37,"ผ่าน")</f>
        <v>0</v>
      </c>
      <c r="AC7" s="54">
        <f>COUNTIF('สรุปผลการประเมิน (รายรพ.)'!AM24:AM37,"ผ่าน")</f>
        <v>2</v>
      </c>
      <c r="AD7" s="54">
        <f>COUNTIF('สรุปผลการประเมิน (รายรพ.)'!AN24:AN37,"ผ่าน")</f>
        <v>0</v>
      </c>
      <c r="AE7" s="54">
        <f>COUNTIF('สรุปผลการประเมิน (รายรพ.)'!AO24:AO37,"ผ่าน")</f>
        <v>2</v>
      </c>
      <c r="AF7" s="177">
        <f>COUNTIF('สรุปผลการประเมิน (รายรพ.)'!AP24:AP37,"ผ่าน")</f>
        <v>0</v>
      </c>
      <c r="AG7" s="54">
        <f>COUNTIF('สรุปผลการประเมิน (รายรพ.)'!AQ24:AQ37,"ผ่าน")</f>
        <v>1</v>
      </c>
      <c r="AH7" s="54">
        <f>COUNTIF('สรุปผลการประเมิน (รายรพ.)'!AR24:AR37,"ผ่าน")</f>
        <v>0</v>
      </c>
      <c r="AI7" s="54">
        <f>COUNTIF('สรุปผลการประเมิน (รายรพ.)'!AS24:AS37,"ผ่าน")</f>
        <v>1</v>
      </c>
      <c r="AJ7" s="54">
        <f>COUNTIF('สรุปผลการประเมิน (รายรพ.)'!AT24:AT37,"ผ่าน")</f>
        <v>0</v>
      </c>
      <c r="AK7" s="177">
        <f>COUNTIF('สรุปผลการประเมิน (รายรพ.)'!AU24:AU37,"ผ่าน")</f>
        <v>0</v>
      </c>
      <c r="AL7" s="54">
        <f>COUNTIF('สรุปผลการประเมิน (รายรพ.)'!AV24:AV37,"ผ่าน")</f>
        <v>2</v>
      </c>
      <c r="AM7" s="54">
        <f>COUNTIF('สรุปผลการประเมิน (รายรพ.)'!AW24:AW37,"ผ่าน")</f>
        <v>0</v>
      </c>
      <c r="AN7" s="54">
        <f>COUNTIF('สรุปผลการประเมิน (รายรพ.)'!AX24:AX37,"ผ่าน")</f>
        <v>2</v>
      </c>
      <c r="AO7" s="54">
        <f>COUNTIF('สรุปผลการประเมิน (รายรพ.)'!AY24:AY37,"ผ่าน")</f>
        <v>0</v>
      </c>
    </row>
    <row r="8" spans="1:41" x14ac:dyDescent="0.35">
      <c r="A8" s="57" t="s">
        <v>68</v>
      </c>
      <c r="B8" s="59">
        <v>18</v>
      </c>
      <c r="C8" s="53">
        <f>COUNTIF('สรุปผลการประเมิน (รายรพ.)'!J38:J55,"ผ่าน")</f>
        <v>3</v>
      </c>
      <c r="D8" s="53">
        <f>COUNTIF('สรุปผลการประเมิน (รายรพ.)'!K38:K55,"ผ่าน")</f>
        <v>3</v>
      </c>
      <c r="E8" s="53">
        <f>COUNTIF('สรุปผลการประเมิน (รายรพ.)'!L38:L55,"ผ่าน")</f>
        <v>0</v>
      </c>
      <c r="F8" s="53">
        <f>COUNTIF('สรุปผลการประเมิน (รายรพ.)'!M38:M55,"ผ่าน")</f>
        <v>1</v>
      </c>
      <c r="G8" s="177">
        <f>COUNTIF('สรุปผลการประเมิน (รายรพ.)'!N38:N55,"ผ่าน")</f>
        <v>0</v>
      </c>
      <c r="H8" s="53">
        <f>COUNTIF('สรุปผลการประเมิน (รายรพ.)'!O38:O55,"ผ่าน")</f>
        <v>0</v>
      </c>
      <c r="I8" s="53">
        <f>COUNTIF('สรุปผลการประเมิน (รายรพ.)'!P38:P55,"ผ่าน")</f>
        <v>0</v>
      </c>
      <c r="J8" s="53">
        <f>COUNTIF('สรุปผลการประเมิน (รายรพ.)'!Q38:Q55,"ผ่าน")</f>
        <v>0</v>
      </c>
      <c r="K8" s="53">
        <f>COUNTIF('สรุปผลการประเมิน (รายรพ.)'!R38:R55,"ผ่าน")</f>
        <v>0</v>
      </c>
      <c r="L8" s="177">
        <f>COUNTIF('สรุปผลการประเมิน (รายรพ.)'!S38:S55,"ผ่าน")</f>
        <v>0</v>
      </c>
      <c r="M8" s="53">
        <f>COUNTIF('สรุปผลการประเมิน (รายรพ.)'!T38:T55,"ผ่าน")</f>
        <v>0</v>
      </c>
      <c r="N8" s="53">
        <f>COUNTIF('สรุปผลการประเมิน (รายรพ.)'!U38:U55,"ผ่าน")</f>
        <v>0</v>
      </c>
      <c r="O8" s="53">
        <f>COUNTIF('สรุปผลการประเมิน (รายรพ.)'!V38:V55,"ผ่าน")</f>
        <v>0</v>
      </c>
      <c r="P8" s="53">
        <f>COUNTIF('สรุปผลการประเมิน (รายรพ.)'!W38:W55,"ผ่าน")</f>
        <v>0</v>
      </c>
      <c r="Q8" s="177">
        <f>COUNTIF('สรุปผลการประเมิน (รายรพ.)'!X38:X55,"ผ่าน")</f>
        <v>0</v>
      </c>
      <c r="R8" s="53">
        <f>COUNTIF('สรุปผลการประเมิน (รายรพ.)'!Y38:Y55,"ผ่าน")</f>
        <v>1</v>
      </c>
      <c r="S8" s="53">
        <f>COUNTIF('สรุปผลการประเมิน (รายรพ.)'!Z38:Z55,"ผ่าน")</f>
        <v>0</v>
      </c>
      <c r="T8" s="53">
        <f>COUNTIF('สรุปผลการประเมิน (รายรพ.)'!AA38:AA55,"ผ่าน")</f>
        <v>1</v>
      </c>
      <c r="U8" s="53">
        <f>COUNTIF('สรุปผลการประเมิน (รายรพ.)'!AB38:AB55,"ผ่าน")</f>
        <v>0</v>
      </c>
      <c r="V8" s="177">
        <f>COUNTIF('สรุปผลการประเมิน (รายรพ.)'!AC38:AC55,"ผ่าน")</f>
        <v>1</v>
      </c>
      <c r="W8" s="54">
        <f>COUNTIF('สรุปผลการประเมิน (รายรพ.)'!AG38:AG55,"ผ่าน")</f>
        <v>0</v>
      </c>
      <c r="X8" s="54">
        <f>COUNTIF('สรุปผลการประเมิน (รายรพ.)'!AH38:AH55,"ผ่าน")</f>
        <v>0</v>
      </c>
      <c r="Y8" s="54">
        <f>COUNTIF('สรุปผลการประเมิน (รายรพ.)'!AI38:AI55,"ผ่าน")</f>
        <v>4</v>
      </c>
      <c r="Z8" s="54">
        <f>COUNTIF('สรุปผลการประเมิน (รายรพ.)'!AJ38:AJ55,"ผ่าน")</f>
        <v>4</v>
      </c>
      <c r="AA8" s="177">
        <f>COUNTIF('สรุปผลการประเมิน (รายรพ.)'!AK38:AK55,"ผ่าน")</f>
        <v>2</v>
      </c>
      <c r="AB8" s="54">
        <f>COUNTIF('สรุปผลการประเมิน (รายรพ.)'!AL38:AL55,"ผ่าน")</f>
        <v>4</v>
      </c>
      <c r="AC8" s="54">
        <f>COUNTIF('สรุปผลการประเมิน (รายรพ.)'!AM38:AM55,"ผ่าน")</f>
        <v>4</v>
      </c>
      <c r="AD8" s="54">
        <f>COUNTIF('สรุปผลการประเมิน (รายรพ.)'!AN38:AN55,"ผ่าน")</f>
        <v>4</v>
      </c>
      <c r="AE8" s="54">
        <f>COUNTIF('สรุปผลการประเมิน (รายรพ.)'!AO38:AO55,"ผ่าน")</f>
        <v>4</v>
      </c>
      <c r="AF8" s="177">
        <f>COUNTIF('สรุปผลการประเมิน (รายรพ.)'!AP38:AP55,"ผ่าน")</f>
        <v>0</v>
      </c>
      <c r="AG8" s="54">
        <f>COUNTIF('สรุปผลการประเมิน (รายรพ.)'!AQ38:AQ55,"ผ่าน")</f>
        <v>3</v>
      </c>
      <c r="AH8" s="54">
        <f>COUNTIF('สรุปผลการประเมิน (รายรพ.)'!AR38:AR55,"ผ่าน")</f>
        <v>0</v>
      </c>
      <c r="AI8" s="54">
        <f>COUNTIF('สรุปผลการประเมิน (รายรพ.)'!AS38:AS55,"ผ่าน")</f>
        <v>2</v>
      </c>
      <c r="AJ8" s="54">
        <f>COUNTIF('สรุปผลการประเมิน (รายรพ.)'!AT38:AT55,"ผ่าน")</f>
        <v>0</v>
      </c>
      <c r="AK8" s="177">
        <f>COUNTIF('สรุปผลการประเมิน (รายรพ.)'!AU38:AU55,"ผ่าน")</f>
        <v>2</v>
      </c>
      <c r="AL8" s="54">
        <f>COUNTIF('สรุปผลการประเมิน (รายรพ.)'!AV38:AV55,"ผ่าน")</f>
        <v>4</v>
      </c>
      <c r="AM8" s="54">
        <f>COUNTIF('สรุปผลการประเมิน (รายรพ.)'!AW38:AW55,"ผ่าน")</f>
        <v>4</v>
      </c>
      <c r="AN8" s="54">
        <f>COUNTIF('สรุปผลการประเมิน (รายรพ.)'!AX38:AX55,"ผ่าน")</f>
        <v>2</v>
      </c>
      <c r="AO8" s="54">
        <f>COUNTIF('สรุปผลการประเมิน (รายรพ.)'!AY38:AY55,"ผ่าน")</f>
        <v>2</v>
      </c>
    </row>
    <row r="9" spans="1:41" x14ac:dyDescent="0.35">
      <c r="A9" s="57" t="s">
        <v>88</v>
      </c>
      <c r="B9" s="59">
        <v>9</v>
      </c>
      <c r="C9" s="53">
        <f>COUNTIF('สรุปผลการประเมิน (รายรพ.)'!J56:J64,"ผ่าน")</f>
        <v>1</v>
      </c>
      <c r="D9" s="53">
        <f>COUNTIF('สรุปผลการประเมิน (รายรพ.)'!K56:K64,"ผ่าน")</f>
        <v>2</v>
      </c>
      <c r="E9" s="53">
        <f>COUNTIF('สรุปผลการประเมิน (รายรพ.)'!L56:L64,"ผ่าน")</f>
        <v>0</v>
      </c>
      <c r="F9" s="53">
        <f>COUNTIF('สรุปผลการประเมิน (รายรพ.)'!M56:M64,"ผ่าน")</f>
        <v>0</v>
      </c>
      <c r="G9" s="177">
        <f>COUNTIF('สรุปผลการประเมิน (รายรพ.)'!N56:N64,"ผ่าน")</f>
        <v>0</v>
      </c>
      <c r="H9" s="53">
        <f>COUNTIF('สรุปผลการประเมิน (รายรพ.)'!O56:O64,"ผ่าน")</f>
        <v>0</v>
      </c>
      <c r="I9" s="53">
        <f>COUNTIF('สรุปผลการประเมิน (รายรพ.)'!P56:P64,"ผ่าน")</f>
        <v>0</v>
      </c>
      <c r="J9" s="53">
        <f>COUNTIF('สรุปผลการประเมิน (รายรพ.)'!Q56:Q64,"ผ่าน")</f>
        <v>0</v>
      </c>
      <c r="K9" s="53">
        <f>COUNTIF('สรุปผลการประเมิน (รายรพ.)'!R56:R64,"ผ่าน")</f>
        <v>0</v>
      </c>
      <c r="L9" s="177">
        <f>COUNTIF('สรุปผลการประเมิน (รายรพ.)'!S56:S64,"ผ่าน")</f>
        <v>0</v>
      </c>
      <c r="M9" s="53">
        <f>COUNTIF('สรุปผลการประเมิน (รายรพ.)'!T56:T64,"ผ่าน")</f>
        <v>0</v>
      </c>
      <c r="N9" s="53">
        <f>COUNTIF('สรุปผลการประเมิน (รายรพ.)'!U56:U64,"ผ่าน")</f>
        <v>0</v>
      </c>
      <c r="O9" s="53">
        <f>COUNTIF('สรุปผลการประเมิน (รายรพ.)'!V56:V64,"ผ่าน")</f>
        <v>0</v>
      </c>
      <c r="P9" s="53">
        <f>COUNTIF('สรุปผลการประเมิน (รายรพ.)'!W56:W64,"ผ่าน")</f>
        <v>0</v>
      </c>
      <c r="Q9" s="177">
        <f>COUNTIF('สรุปผลการประเมิน (รายรพ.)'!X56:X64,"ผ่าน")</f>
        <v>0</v>
      </c>
      <c r="R9" s="53">
        <f>COUNTIF('สรุปผลการประเมิน (รายรพ.)'!Y56:Y64,"ผ่าน")</f>
        <v>0</v>
      </c>
      <c r="S9" s="53">
        <f>COUNTIF('สรุปผลการประเมิน (รายรพ.)'!Z56:Z64,"ผ่าน")</f>
        <v>0</v>
      </c>
      <c r="T9" s="53">
        <f>COUNTIF('สรุปผลการประเมิน (รายรพ.)'!AA56:AA64,"ผ่าน")</f>
        <v>0</v>
      </c>
      <c r="U9" s="53">
        <f>COUNTIF('สรุปผลการประเมิน (รายรพ.)'!AB56:AB64,"ผ่าน")</f>
        <v>0</v>
      </c>
      <c r="V9" s="177">
        <f>COUNTIF('สรุปผลการประเมิน (รายรพ.)'!AC56:AC64,"ผ่าน")</f>
        <v>1</v>
      </c>
      <c r="W9" s="54">
        <f>COUNTIF('สรุปผลการประเมิน (รายรพ.)'!AG56:AG64,"ผ่าน")</f>
        <v>1</v>
      </c>
      <c r="X9" s="54">
        <f>COUNTIF('สรุปผลการประเมิน (รายรพ.)'!AH56:AH64,"ผ่าน")</f>
        <v>1</v>
      </c>
      <c r="Y9" s="54">
        <f>COUNTIF('สรุปผลการประเมิน (รายรพ.)'!AI56:AI64,"ผ่าน")</f>
        <v>0</v>
      </c>
      <c r="Z9" s="54">
        <f>COUNTIF('สรุปผลการประเมิน (รายรพ.)'!AJ56:AJ64,"ผ่าน")</f>
        <v>1</v>
      </c>
      <c r="AA9" s="177">
        <f>COUNTIF('สรุปผลการประเมิน (รายรพ.)'!AK56:AK64,"ผ่าน")</f>
        <v>0</v>
      </c>
      <c r="AB9" s="54">
        <f>COUNTIF('สรุปผลการประเมิน (รายรพ.)'!AL56:AL64,"ผ่าน")</f>
        <v>0</v>
      </c>
      <c r="AC9" s="54">
        <f>COUNTIF('สรุปผลการประเมิน (รายรพ.)'!AM56:AM64,"ผ่าน")</f>
        <v>0</v>
      </c>
      <c r="AD9" s="54">
        <f>COUNTIF('สรุปผลการประเมิน (รายรพ.)'!AN56:AN64,"ผ่าน")</f>
        <v>0</v>
      </c>
      <c r="AE9" s="54">
        <f>COUNTIF('สรุปผลการประเมิน (รายรพ.)'!AO56:AO64,"ผ่าน")</f>
        <v>0</v>
      </c>
      <c r="AF9" s="177">
        <f>COUNTIF('สรุปผลการประเมิน (รายรพ.)'!AP56:AP64,"ผ่าน")</f>
        <v>0</v>
      </c>
      <c r="AG9" s="54">
        <f>COUNTIF('สรุปผลการประเมิน (รายรพ.)'!AQ56:AQ64,"ผ่าน")</f>
        <v>0</v>
      </c>
      <c r="AH9" s="54">
        <f>COUNTIF('สรุปผลการประเมิน (รายรพ.)'!AR56:AR64,"ผ่าน")</f>
        <v>0</v>
      </c>
      <c r="AI9" s="54">
        <f>COUNTIF('สรุปผลการประเมิน (รายรพ.)'!AS56:AS64,"ผ่าน")</f>
        <v>0</v>
      </c>
      <c r="AJ9" s="54">
        <f>COUNTIF('สรุปผลการประเมิน (รายรพ.)'!AT56:AT64,"ผ่าน")</f>
        <v>0</v>
      </c>
      <c r="AK9" s="177">
        <f>COUNTIF('สรุปผลการประเมิน (รายรพ.)'!AU56:AU64,"ผ่าน")</f>
        <v>0</v>
      </c>
      <c r="AL9" s="54">
        <f>COUNTIF('สรุปผลการประเมิน (รายรพ.)'!AV56:AV64,"ผ่าน")</f>
        <v>1</v>
      </c>
      <c r="AM9" s="54">
        <f>COUNTIF('สรุปผลการประเมิน (รายรพ.)'!AW56:AW64,"ผ่าน")</f>
        <v>0</v>
      </c>
      <c r="AN9" s="54">
        <f>COUNTIF('สรุปผลการประเมิน (รายรพ.)'!AX56:AX64,"ผ่าน")</f>
        <v>1</v>
      </c>
      <c r="AO9" s="54">
        <f>COUNTIF('สรุปผลการประเมิน (รายรพ.)'!AY56:AY64,"ผ่าน")</f>
        <v>0</v>
      </c>
    </row>
    <row r="10" spans="1:41" x14ac:dyDescent="0.35">
      <c r="A10" s="57" t="s">
        <v>99</v>
      </c>
      <c r="B10" s="59">
        <v>6</v>
      </c>
      <c r="C10" s="53">
        <f>COUNTIF('สรุปผลการประเมิน (รายรพ.)'!J65:J70,"ผ่าน")</f>
        <v>1</v>
      </c>
      <c r="D10" s="53">
        <f>COUNTIF('สรุปผลการประเมิน (รายรพ.)'!K65:K70,"ผ่าน")</f>
        <v>1</v>
      </c>
      <c r="E10" s="53">
        <f>COUNTIF('สรุปผลการประเมิน (รายรพ.)'!L65:L70,"ผ่าน")</f>
        <v>1</v>
      </c>
      <c r="F10" s="53">
        <f>COUNTIF('สรุปผลการประเมิน (รายรพ.)'!M65:M70,"ผ่าน")</f>
        <v>1</v>
      </c>
      <c r="G10" s="177">
        <f>COUNTIF('สรุปผลการประเมิน (รายรพ.)'!N65:N70,"ผ่าน")</f>
        <v>1</v>
      </c>
      <c r="H10" s="53">
        <f>COUNTIF('สรุปผลการประเมิน (รายรพ.)'!O65:O70,"ผ่าน")</f>
        <v>1</v>
      </c>
      <c r="I10" s="53">
        <f>COUNTIF('สรุปผลการประเมิน (รายรพ.)'!P65:P70,"ผ่าน")</f>
        <v>1</v>
      </c>
      <c r="J10" s="53">
        <f>COUNTIF('สรุปผลการประเมิน (รายรพ.)'!Q65:Q70,"ผ่าน")</f>
        <v>1</v>
      </c>
      <c r="K10" s="53">
        <f>COUNTIF('สรุปผลการประเมิน (รายรพ.)'!R65:R70,"ผ่าน")</f>
        <v>1</v>
      </c>
      <c r="L10" s="177">
        <f>COUNTIF('สรุปผลการประเมิน (รายรพ.)'!S65:S70,"ผ่าน")</f>
        <v>1</v>
      </c>
      <c r="M10" s="53">
        <f>COUNTIF('สรุปผลการประเมิน (รายรพ.)'!T65:T70,"ผ่าน")</f>
        <v>0</v>
      </c>
      <c r="N10" s="53">
        <f>COUNTIF('สรุปผลการประเมิน (รายรพ.)'!U65:U70,"ผ่าน")</f>
        <v>0</v>
      </c>
      <c r="O10" s="53">
        <f>COUNTIF('สรุปผลการประเมิน (รายรพ.)'!V65:V70,"ผ่าน")</f>
        <v>0</v>
      </c>
      <c r="P10" s="53">
        <f>COUNTIF('สรุปผลการประเมิน (รายรพ.)'!W65:W70,"ผ่าน")</f>
        <v>0</v>
      </c>
      <c r="Q10" s="177">
        <f>COUNTIF('สรุปผลการประเมิน (รายรพ.)'!X65:X70,"ผ่าน")</f>
        <v>0</v>
      </c>
      <c r="R10" s="53">
        <f>COUNTIF('สรุปผลการประเมิน (รายรพ.)'!Y65:Y70,"ผ่าน")</f>
        <v>0</v>
      </c>
      <c r="S10" s="53">
        <f>COUNTIF('สรุปผลการประเมิน (รายรพ.)'!Z65:Z70,"ผ่าน")</f>
        <v>0</v>
      </c>
      <c r="T10" s="53">
        <f>COUNTIF('สรุปผลการประเมิน (รายรพ.)'!AA65:AA70,"ผ่าน")</f>
        <v>1</v>
      </c>
      <c r="U10" s="53">
        <f>COUNTIF('สรุปผลการประเมิน (รายรพ.)'!AB65:AB70,"ผ่าน")</f>
        <v>0</v>
      </c>
      <c r="V10" s="177">
        <f>COUNTIF('สรุปผลการประเมิน (รายรพ.)'!AC65:AC70,"ผ่าน")</f>
        <v>1</v>
      </c>
      <c r="W10" s="54">
        <f>COUNTIF('สรุปผลการประเมิน (รายรพ.)'!AG65:AG70,"ผ่าน")</f>
        <v>0</v>
      </c>
      <c r="X10" s="54">
        <f>COUNTIF('สรุปผลการประเมิน (รายรพ.)'!AH65:AH70,"ผ่าน")</f>
        <v>1</v>
      </c>
      <c r="Y10" s="54">
        <f>COUNTIF('สรุปผลการประเมิน (รายรพ.)'!AI65:AI70,"ผ่าน")</f>
        <v>2</v>
      </c>
      <c r="Z10" s="54">
        <f>COUNTIF('สรุปผลการประเมิน (รายรพ.)'!AJ65:AJ70,"ผ่าน")</f>
        <v>2</v>
      </c>
      <c r="AA10" s="177">
        <f>COUNTIF('สรุปผลการประเมิน (รายรพ.)'!AK65:AK70,"ผ่าน")</f>
        <v>2</v>
      </c>
      <c r="AB10" s="54">
        <f>COUNTIF('สรุปผลการประเมิน (รายรพ.)'!AL65:AL70,"ผ่าน")</f>
        <v>2</v>
      </c>
      <c r="AC10" s="54">
        <f>COUNTIF('สรุปผลการประเมิน (รายรพ.)'!AM65:AM70,"ผ่าน")</f>
        <v>3</v>
      </c>
      <c r="AD10" s="54">
        <f>COUNTIF('สรุปผลการประเมิน (รายรพ.)'!AN65:AN70,"ผ่าน")</f>
        <v>2</v>
      </c>
      <c r="AE10" s="54">
        <f>COUNTIF('สรุปผลการประเมิน (รายรพ.)'!AO65:AO70,"ผ่าน")</f>
        <v>2</v>
      </c>
      <c r="AF10" s="177">
        <f>COUNTIF('สรุปผลการประเมิน (รายรพ.)'!AP65:AP70,"ผ่าน")</f>
        <v>1</v>
      </c>
      <c r="AG10" s="54">
        <f>COUNTIF('สรุปผลการประเมิน (รายรพ.)'!AQ65:AQ70,"ผ่าน")</f>
        <v>2</v>
      </c>
      <c r="AH10" s="54">
        <f>COUNTIF('สรุปผลการประเมิน (รายรพ.)'!AR65:AR70,"ผ่าน")</f>
        <v>1</v>
      </c>
      <c r="AI10" s="54">
        <f>COUNTIF('สรุปผลการประเมิน (รายรพ.)'!AS65:AS70,"ผ่าน")</f>
        <v>2</v>
      </c>
      <c r="AJ10" s="54">
        <f>COUNTIF('สรุปผลการประเมิน (รายรพ.)'!AT65:AT70,"ผ่าน")</f>
        <v>1</v>
      </c>
      <c r="AK10" s="177">
        <f>COUNTIF('สรุปผลการประเมิน (รายรพ.)'!AU65:AU70,"ผ่าน")</f>
        <v>1</v>
      </c>
      <c r="AL10" s="54">
        <f>COUNTIF('สรุปผลการประเมิน (รายรพ.)'!AV65:AV70,"ผ่าน")</f>
        <v>2</v>
      </c>
      <c r="AM10" s="54">
        <f>COUNTIF('สรุปผลการประเมิน (รายรพ.)'!AW65:AW70,"ผ่าน")</f>
        <v>0</v>
      </c>
      <c r="AN10" s="54">
        <f>COUNTIF('สรุปผลการประเมิน (รายรพ.)'!AX65:AX70,"ผ่าน")</f>
        <v>1</v>
      </c>
      <c r="AO10" s="54">
        <f>COUNTIF('สรุปผลการประเมิน (รายรพ.)'!AY65:AY70,"ผ่าน")</f>
        <v>0</v>
      </c>
    </row>
    <row r="11" spans="1:41" x14ac:dyDescent="0.35">
      <c r="A11" s="57" t="s">
        <v>106</v>
      </c>
      <c r="B11" s="59">
        <v>21</v>
      </c>
      <c r="C11" s="53">
        <f>COUNTIF('สรุปผลการประเมิน (รายรพ.)'!J71:J91,"ผ่าน")</f>
        <v>5</v>
      </c>
      <c r="D11" s="53">
        <f>COUNTIF('สรุปผลการประเมิน (รายรพ.)'!K71:K91,"ผ่าน")</f>
        <v>5</v>
      </c>
      <c r="E11" s="53">
        <f>COUNTIF('สรุปผลการประเมิน (รายรพ.)'!L71:L91,"ผ่าน")</f>
        <v>3</v>
      </c>
      <c r="F11" s="53">
        <f>COUNTIF('สรุปผลการประเมิน (รายรพ.)'!M71:M91,"ผ่าน")</f>
        <v>6</v>
      </c>
      <c r="G11" s="177">
        <f>COUNTIF('สรุปผลการประเมิน (รายรพ.)'!N71:N91,"ผ่าน")</f>
        <v>2</v>
      </c>
      <c r="H11" s="53">
        <f>COUNTIF('สรุปผลการประเมิน (รายรพ.)'!O71:O91,"ผ่าน")</f>
        <v>0</v>
      </c>
      <c r="I11" s="53">
        <f>COUNTIF('สรุปผลการประเมิน (รายรพ.)'!P71:P91,"ผ่าน")</f>
        <v>1</v>
      </c>
      <c r="J11" s="53">
        <f>COUNTIF('สรุปผลการประเมิน (รายรพ.)'!Q71:Q91,"ผ่าน")</f>
        <v>1</v>
      </c>
      <c r="K11" s="53">
        <f>COUNTIF('สรุปผลการประเมิน (รายรพ.)'!R71:R91,"ผ่าน")</f>
        <v>1</v>
      </c>
      <c r="L11" s="177">
        <f>COUNTIF('สรุปผลการประเมิน (รายรพ.)'!S71:S91,"ผ่าน")</f>
        <v>1</v>
      </c>
      <c r="M11" s="53">
        <f>COUNTIF('สรุปผลการประเมิน (รายรพ.)'!T71:T91,"ผ่าน")</f>
        <v>6</v>
      </c>
      <c r="N11" s="53">
        <f>COUNTIF('สรุปผลการประเมิน (รายรพ.)'!U71:U91,"ผ่าน")</f>
        <v>2</v>
      </c>
      <c r="O11" s="53">
        <f>COUNTIF('สรุปผลการประเมิน (รายรพ.)'!V71:V91,"ผ่าน")</f>
        <v>4</v>
      </c>
      <c r="P11" s="53">
        <f>COUNTIF('สรุปผลการประเมิน (รายรพ.)'!W71:W91,"ผ่าน")</f>
        <v>1</v>
      </c>
      <c r="Q11" s="177">
        <f>COUNTIF('สรุปผลการประเมิน (รายรพ.)'!X71:X91,"ผ่าน")</f>
        <v>6</v>
      </c>
      <c r="R11" s="53">
        <f>COUNTIF('สรุปผลการประเมิน (รายรพ.)'!Y71:Y91,"ผ่าน")</f>
        <v>7</v>
      </c>
      <c r="S11" s="53">
        <f>COUNTIF('สรุปผลการประเมิน (รายรพ.)'!Z71:Z91,"ผ่าน")</f>
        <v>4</v>
      </c>
      <c r="T11" s="53">
        <f>COUNTIF('สรุปผลการประเมิน (รายรพ.)'!AA71:AA91,"ผ่าน")</f>
        <v>5</v>
      </c>
      <c r="U11" s="53">
        <f>COUNTIF('สรุปผลการประเมิน (รายรพ.)'!AB71:AB91,"ผ่าน")</f>
        <v>4</v>
      </c>
      <c r="V11" s="177">
        <f>COUNTIF('สรุปผลการประเมิน (รายรพ.)'!AC71:AC91,"ผ่าน")</f>
        <v>6</v>
      </c>
      <c r="W11" s="54">
        <f>COUNTIF('สรุปผลการประเมิน (รายรพ.)'!AG71:AG91,"ผ่าน")</f>
        <v>3</v>
      </c>
      <c r="X11" s="54">
        <f>COUNTIF('สรุปผลการประเมิน (รายรพ.)'!AH71:AH91,"ผ่าน")</f>
        <v>4</v>
      </c>
      <c r="Y11" s="54">
        <f>COUNTIF('สรุปผลการประเมิน (รายรพ.)'!AI71:AI91,"ผ่าน")</f>
        <v>7</v>
      </c>
      <c r="Z11" s="54">
        <f>COUNTIF('สรุปผลการประเมิน (รายรพ.)'!AJ71:AJ91,"ผ่าน")</f>
        <v>8</v>
      </c>
      <c r="AA11" s="177">
        <f>COUNTIF('สรุปผลการประเมิน (รายรพ.)'!AK71:AK91,"ผ่าน")</f>
        <v>7</v>
      </c>
      <c r="AB11" s="54">
        <f>COUNTIF('สรุปผลการประเมิน (รายรพ.)'!AL71:AL91,"ผ่าน")</f>
        <v>8</v>
      </c>
      <c r="AC11" s="54">
        <f>COUNTIF('สรุปผลการประเมิน (รายรพ.)'!AM71:AM91,"ผ่าน")</f>
        <v>11</v>
      </c>
      <c r="AD11" s="54">
        <f>COUNTIF('สรุปผลการประเมิน (รายรพ.)'!AN71:AN91,"ผ่าน")</f>
        <v>6</v>
      </c>
      <c r="AE11" s="54">
        <f>COUNTIF('สรุปผลการประเมิน (รายรพ.)'!AO71:AO91,"ผ่าน")</f>
        <v>8</v>
      </c>
      <c r="AF11" s="177">
        <f>COUNTIF('สรุปผลการประเมิน (รายรพ.)'!AP71:AP91,"ผ่าน")</f>
        <v>6</v>
      </c>
      <c r="AG11" s="54">
        <f>COUNTIF('สรุปผลการประเมิน (รายรพ.)'!AQ71:AQ91,"ผ่าน")</f>
        <v>7</v>
      </c>
      <c r="AH11" s="54">
        <f>COUNTIF('สรุปผลการประเมิน (รายรพ.)'!AR71:AR91,"ผ่าน")</f>
        <v>2</v>
      </c>
      <c r="AI11" s="54">
        <f>COUNTIF('สรุปผลการประเมิน (รายรพ.)'!AS71:AS91,"ผ่าน")</f>
        <v>6</v>
      </c>
      <c r="AJ11" s="54">
        <f>COUNTIF('สรุปผลการประเมิน (รายรพ.)'!AT71:AT91,"ผ่าน")</f>
        <v>2</v>
      </c>
      <c r="AK11" s="177">
        <f>COUNTIF('สรุปผลการประเมิน (รายรพ.)'!AU71:AU91,"ผ่าน")</f>
        <v>4</v>
      </c>
      <c r="AL11" s="54">
        <f>COUNTIF('สรุปผลการประเมิน (รายรพ.)'!AV71:AV91,"ผ่าน")</f>
        <v>9</v>
      </c>
      <c r="AM11" s="54">
        <f>COUNTIF('สรุปผลการประเมิน (รายรพ.)'!AW71:AW91,"ผ่าน")</f>
        <v>5</v>
      </c>
      <c r="AN11" s="54">
        <f>COUNTIF('สรุปผลการประเมิน (รายรพ.)'!AX71:AX91,"ผ่าน")</f>
        <v>9</v>
      </c>
      <c r="AO11" s="54">
        <f>COUNTIF('สรุปผลการประเมิน (รายรพ.)'!AY71:AY91,"ผ่าน")</f>
        <v>6</v>
      </c>
    </row>
    <row r="12" spans="1:41" ht="21.75" thickBot="1" x14ac:dyDescent="0.4">
      <c r="A12" s="58" t="s">
        <v>256</v>
      </c>
      <c r="B12" s="60">
        <f>SUM(B5:B11)</f>
        <v>88</v>
      </c>
      <c r="C12" s="55">
        <f>COUNTIF('สรุปผลการประเมิน (รายรพ.)'!J5:J91,"ผ่าน")</f>
        <v>14</v>
      </c>
      <c r="D12" s="55">
        <f>COUNTIF('สรุปผลการประเมิน (รายรพ.)'!K5:K91,"ผ่าน")</f>
        <v>15</v>
      </c>
      <c r="E12" s="55">
        <f>COUNTIF('สรุปผลการประเมิน (รายรพ.)'!L5:L91,"ผ่าน")</f>
        <v>8</v>
      </c>
      <c r="F12" s="55">
        <f>COUNTIF('สรุปผลการประเมิน (รายรพ.)'!M5:M91,"ผ่าน")</f>
        <v>12</v>
      </c>
      <c r="G12" s="178">
        <f>COUNTIF('สรุปผลการประเมิน (รายรพ.)'!N5:N91,"ผ่าน")</f>
        <v>4</v>
      </c>
      <c r="H12" s="55">
        <f>COUNTIF('สรุปผลการประเมิน (รายรพ.)'!O5:O91,"ผ่าน")</f>
        <v>1</v>
      </c>
      <c r="I12" s="55">
        <f>COUNTIF('สรุปผลการประเมิน (รายรพ.)'!P5:P91,"ผ่าน")</f>
        <v>2</v>
      </c>
      <c r="J12" s="55">
        <f>COUNTIF('สรุปผลการประเมิน (รายรพ.)'!Q5:Q91,"ผ่าน")</f>
        <v>3</v>
      </c>
      <c r="K12" s="55">
        <f>COUNTIF('สรุปผลการประเมิน (รายรพ.)'!R5:R91,"ผ่าน")</f>
        <v>3</v>
      </c>
      <c r="L12" s="178">
        <f>COUNTIF('สรุปผลการประเมิน (รายรพ.)'!S5:S91,"ผ่าน")</f>
        <v>4</v>
      </c>
      <c r="M12" s="55">
        <f>COUNTIF('สรุปผลการประเมิน (รายรพ.)'!T5:T91,"ผ่าน")</f>
        <v>8</v>
      </c>
      <c r="N12" s="55">
        <f>COUNTIF('สรุปผลการประเมิน (รายรพ.)'!U5:U91,"ผ่าน")</f>
        <v>4</v>
      </c>
      <c r="O12" s="55">
        <f>COUNTIF('สรุปผลการประเมิน (รายรพ.)'!V5:V91,"ผ่าน")</f>
        <v>5</v>
      </c>
      <c r="P12" s="55">
        <f>COUNTIF('สรุปผลการประเมิน (รายรพ.)'!W5:W91,"ผ่าน")</f>
        <v>2</v>
      </c>
      <c r="Q12" s="178">
        <f>COUNTIF('สรุปผลการประเมิน (รายรพ.)'!X5:X91,"ผ่าน")</f>
        <v>8</v>
      </c>
      <c r="R12" s="55">
        <f>COUNTIF('สรุปผลการประเมิน (รายรพ.)'!Y5:Y91,"ผ่าน")</f>
        <v>9</v>
      </c>
      <c r="S12" s="55">
        <f>COUNTIF('สรุปผลการประเมิน (รายรพ.)'!Z5:Z91,"ผ่าน")</f>
        <v>5</v>
      </c>
      <c r="T12" s="55">
        <f>COUNTIF('สรุปผลการประเมิน (รายรพ.)'!AA5:AA91,"ผ่าน")</f>
        <v>9</v>
      </c>
      <c r="U12" s="55">
        <f>COUNTIF('สรุปผลการประเมิน (รายรพ.)'!AB5:AB91,"ผ่าน")</f>
        <v>5</v>
      </c>
      <c r="V12" s="178">
        <f>COUNTIF('สรุปผลการประเมิน (รายรพ.)'!AC5:AC91,"ผ่าน")</f>
        <v>10</v>
      </c>
      <c r="W12" s="56">
        <f>COUNTIF('สรุปผลการประเมิน (รายรพ.)'!AG5:AG91,"ผ่าน")</f>
        <v>5</v>
      </c>
      <c r="X12" s="56">
        <f>COUNTIF('สรุปผลการประเมิน (รายรพ.)'!AH5:AH91,"ผ่าน")</f>
        <v>7</v>
      </c>
      <c r="Y12" s="56">
        <f>COUNTIF('สรุปผลการประเมิน (รายรพ.)'!AI5:AI91,"ผ่าน")</f>
        <v>13</v>
      </c>
      <c r="Z12" s="56">
        <f>COUNTIF('สรุปผลการประเมิน (รายรพ.)'!AJ5:AJ91,"ผ่าน")</f>
        <v>18</v>
      </c>
      <c r="AA12" s="178">
        <f>COUNTIF('สรุปผลการประเมิน (รายรพ.)'!AK5:AK91,"ผ่าน")</f>
        <v>13</v>
      </c>
      <c r="AB12" s="56">
        <f>COUNTIF('สรุปผลการประเมิน (รายรพ.)'!AL5:AL91,"ผ่าน")</f>
        <v>14</v>
      </c>
      <c r="AC12" s="56">
        <f>COUNTIF('สรุปผลการประเมิน (รายรพ.)'!AM5:AM91,"ผ่าน")</f>
        <v>20</v>
      </c>
      <c r="AD12" s="56">
        <f>COUNTIF('สรุปผลการประเมิน (รายรพ.)'!AN5:AN91,"ผ่าน")</f>
        <v>12</v>
      </c>
      <c r="AE12" s="56">
        <f>COUNTIF('สรุปผลการประเมิน (รายรพ.)'!AO5:AO91,"ผ่าน")</f>
        <v>16</v>
      </c>
      <c r="AF12" s="178">
        <f>COUNTIF('สรุปผลการประเมิน (รายรพ.)'!AP5:AP91,"ผ่าน")</f>
        <v>7</v>
      </c>
      <c r="AG12" s="56">
        <f>COUNTIF('สรุปผลการประเมิน (รายรพ.)'!AQ5:AQ91,"ผ่าน")</f>
        <v>14</v>
      </c>
      <c r="AH12" s="56">
        <f>COUNTIF('สรุปผลการประเมิน (รายรพ.)'!AR5:AR91,"ผ่าน")</f>
        <v>4</v>
      </c>
      <c r="AI12" s="56">
        <f>COUNTIF('สรุปผลการประเมิน (รายรพ.)'!AS5:AS91,"ผ่าน")</f>
        <v>12</v>
      </c>
      <c r="AJ12" s="56">
        <f>COUNTIF('สรุปผลการประเมิน (รายรพ.)'!AT5:AT91,"ผ่าน")</f>
        <v>3</v>
      </c>
      <c r="AK12" s="178">
        <f>COUNTIF('สรุปผลการประเมิน (รายรพ.)'!AU5:AU91,"ผ่าน")</f>
        <v>8</v>
      </c>
      <c r="AL12" s="56">
        <f>COUNTIF('สรุปผลการประเมิน (รายรพ.)'!AV5:AV91,"ผ่าน")</f>
        <v>19</v>
      </c>
      <c r="AM12" s="56">
        <f>COUNTIF('สรุปผลการประเมิน (รายรพ.)'!AW5:AW91,"ผ่าน")</f>
        <v>10</v>
      </c>
      <c r="AN12" s="56">
        <f>COUNTIF('สรุปผลการประเมิน (รายรพ.)'!AX5:AX91,"ผ่าน")</f>
        <v>18</v>
      </c>
      <c r="AO12" s="56">
        <f>COUNTIF('สรุปผลการประเมิน (รายรพ.)'!AY5:AY91,"ผ่าน")</f>
        <v>10</v>
      </c>
    </row>
    <row r="13" spans="1:41" ht="21.75" thickTop="1" x14ac:dyDescent="0.35"/>
  </sheetData>
  <mergeCells count="18">
    <mergeCell ref="A3:A4"/>
    <mergeCell ref="B3:B4"/>
    <mergeCell ref="W3:X3"/>
    <mergeCell ref="Y3:Z3"/>
    <mergeCell ref="AB3:AC3"/>
    <mergeCell ref="H3:I3"/>
    <mergeCell ref="J3:K3"/>
    <mergeCell ref="M3:N3"/>
    <mergeCell ref="O3:P3"/>
    <mergeCell ref="R3:S3"/>
    <mergeCell ref="T3:U3"/>
    <mergeCell ref="C3:D3"/>
    <mergeCell ref="E3:F3"/>
    <mergeCell ref="AD3:AE3"/>
    <mergeCell ref="AG3:AH3"/>
    <mergeCell ref="AL3:AM3"/>
    <mergeCell ref="AN3:AO3"/>
    <mergeCell ref="AI3:AJ3"/>
  </mergeCells>
  <pageMargins left="0.31496062992125984" right="0.31496062992125984" top="0.55118110236220474" bottom="0.55118110236220474" header="0.31496062992125984" footer="0.31496062992125984"/>
  <pageSetup paperSize="9"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E2F0-8A65-4845-B740-9D8148829FEE}">
  <dimension ref="A1:AX94"/>
  <sheetViews>
    <sheetView zoomScale="60" zoomScaleNormal="60" workbookViewId="0">
      <pane xSplit="17" ySplit="4" topLeftCell="AJ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261</v>
      </c>
      <c r="S4" s="12" t="s">
        <v>290</v>
      </c>
      <c r="T4" s="11" t="s">
        <v>261</v>
      </c>
      <c r="U4" s="12" t="s">
        <v>290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261</v>
      </c>
      <c r="AI4" s="12" t="s">
        <v>290</v>
      </c>
      <c r="AJ4" s="11" t="s">
        <v>261</v>
      </c>
      <c r="AK4" s="12" t="s">
        <v>290</v>
      </c>
      <c r="AL4" s="162"/>
      <c r="AM4" s="162"/>
      <c r="AN4" s="162"/>
      <c r="AO4" s="162"/>
      <c r="AP4" s="162"/>
      <c r="AQ4" s="11" t="s">
        <v>261</v>
      </c>
      <c r="AR4" s="12" t="s">
        <v>290</v>
      </c>
      <c r="AS4" s="11" t="s">
        <v>261</v>
      </c>
      <c r="AT4" s="12" t="s">
        <v>290</v>
      </c>
      <c r="AU4" s="11" t="s">
        <v>261</v>
      </c>
      <c r="AV4" s="12" t="s">
        <v>290</v>
      </c>
      <c r="AW4" s="11" t="s">
        <v>261</v>
      </c>
      <c r="AX4" s="12" t="s">
        <v>290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2.6</v>
      </c>
      <c r="J5" s="19">
        <v>2.48</v>
      </c>
      <c r="K5" s="19">
        <v>1.05</v>
      </c>
      <c r="L5" s="19">
        <v>292683490.54000002</v>
      </c>
      <c r="M5" s="19">
        <v>117612453.73</v>
      </c>
      <c r="N5" s="23">
        <v>0</v>
      </c>
      <c r="O5" s="18">
        <v>108196251.59999999</v>
      </c>
      <c r="P5" s="19">
        <v>-1816502.8000000715</v>
      </c>
      <c r="Q5" s="45">
        <v>16</v>
      </c>
      <c r="R5" s="10">
        <f>VLOOKUP($H5,'ค่ากลางกลุ่ม '!$C$2:$Y$22,10,0)</f>
        <v>19.670000000000002</v>
      </c>
      <c r="S5" s="13">
        <f>VLOOKUP($H5,'ค่ากลางกลุ่ม '!$C$2:$Y$22,16,0)</f>
        <v>4.4645833333333336</v>
      </c>
      <c r="T5" s="10">
        <f>VLOOKUP($H5,'ค่ากลางกลุ่ม '!$C$2:$Y$22,11,0)</f>
        <v>4.34</v>
      </c>
      <c r="U5" s="13">
        <f>VLOOKUP($H5,'ค่ากลางกลุ่ม '!$C$2:$Y$22,17,0)</f>
        <v>-0.10291666666666666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32.33</v>
      </c>
      <c r="AB5" s="7">
        <v>9.19</v>
      </c>
      <c r="AC5" s="9">
        <v>110.49</v>
      </c>
      <c r="AD5" s="9">
        <v>130.96</v>
      </c>
      <c r="AE5" s="9">
        <v>221.17</v>
      </c>
      <c r="AF5" s="9">
        <v>225.96</v>
      </c>
      <c r="AG5" s="9">
        <v>32.75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3.85</v>
      </c>
      <c r="J6" s="19">
        <v>3.57</v>
      </c>
      <c r="K6" s="19">
        <v>2.56</v>
      </c>
      <c r="L6" s="19">
        <v>42390736.020000003</v>
      </c>
      <c r="M6" s="19">
        <v>11322178.9</v>
      </c>
      <c r="N6" s="23">
        <v>0</v>
      </c>
      <c r="O6" s="18">
        <v>6832772.04</v>
      </c>
      <c r="P6" s="19">
        <v>23233422.419999998</v>
      </c>
      <c r="Q6" s="45">
        <v>6</v>
      </c>
      <c r="R6" s="10">
        <f>VLOOKUP($H6,'ค่ากลางกลุ่ม '!$C$2:$Y$22,10,0)</f>
        <v>28.29</v>
      </c>
      <c r="S6" s="13">
        <f>VLOOKUP($H6,'ค่ากลางกลุ่ม '!$C$2:$Y$22,16,0)</f>
        <v>5.8842857142857161</v>
      </c>
      <c r="T6" s="10">
        <f>VLOOKUP($H6,'ค่ากลางกลุ่ม '!$C$2:$Y$22,11,0)</f>
        <v>10.74</v>
      </c>
      <c r="U6" s="13">
        <f>VLOOKUP($H6,'ค่ากลางกลุ่ม '!$C$2:$Y$22,17,0)</f>
        <v>3.7780252100840372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15.44</v>
      </c>
      <c r="AB6" s="7">
        <v>14.29</v>
      </c>
      <c r="AC6" s="9">
        <v>122.3</v>
      </c>
      <c r="AD6" s="9">
        <v>116.31</v>
      </c>
      <c r="AE6" s="9">
        <v>235.96</v>
      </c>
      <c r="AF6" s="9">
        <v>825.47</v>
      </c>
      <c r="AG6" s="9">
        <v>82.87</v>
      </c>
      <c r="AH6" s="10" t="str">
        <f t="shared" ref="AH6:AH69" si="2">IF(R6&lt;=$AA6,"1","0")</f>
        <v>0</v>
      </c>
      <c r="AI6" s="13" t="str">
        <f t="shared" ref="AI6:AI69" si="3">IF(S6&lt;=$AA6,"1","0")</f>
        <v>1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1</v>
      </c>
      <c r="AR6" s="26">
        <f t="shared" ref="AR6:AR69" si="10">AI6+AK6+AL6+AM6+AN6+AO6+AP6</f>
        <v>2</v>
      </c>
      <c r="AS6" s="25" t="str">
        <f t="shared" ref="AS6:AT69" si="11">IF(AQ6=7,"A",IF(AQ6=6,"A-",IF(AQ6=5,"B",IF(AQ6=4,"B-",IF(AQ6=3,"C",IF(AQ6=2,"C-",IF(AQ6=1,"D",IF(AQ6=0,"F"))))))))</f>
        <v>D</v>
      </c>
      <c r="AT6" s="27" t="str">
        <f t="shared" si="11"/>
        <v>C-</v>
      </c>
      <c r="AU6" s="25" t="str">
        <f t="shared" ref="AU6:AV69" si="12">$N6&amp;" "&amp;AS6</f>
        <v>0 D</v>
      </c>
      <c r="AV6" s="27" t="str">
        <f t="shared" si="12"/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3.41</v>
      </c>
      <c r="J7" s="19">
        <v>3.14</v>
      </c>
      <c r="K7" s="19">
        <v>2.42</v>
      </c>
      <c r="L7" s="19">
        <v>29392245.879999999</v>
      </c>
      <c r="M7" s="19">
        <v>11600830.77</v>
      </c>
      <c r="N7" s="23">
        <v>0</v>
      </c>
      <c r="O7" s="18">
        <v>11567403.029999999</v>
      </c>
      <c r="P7" s="19">
        <v>17389992.080000002</v>
      </c>
      <c r="Q7" s="45">
        <v>6</v>
      </c>
      <c r="R7" s="10">
        <f>VLOOKUP($H7,'ค่ากลางกลุ่ม '!$C$2:$Y$22,10,0)</f>
        <v>28.29</v>
      </c>
      <c r="S7" s="13">
        <f>VLOOKUP($H7,'ค่ากลางกลุ่ม '!$C$2:$Y$22,16,0)</f>
        <v>5.8842857142857161</v>
      </c>
      <c r="T7" s="10">
        <f>VLOOKUP($H7,'ค่ากลางกลุ่ม '!$C$2:$Y$22,11,0)</f>
        <v>10.74</v>
      </c>
      <c r="U7" s="13">
        <f>VLOOKUP($H7,'ค่ากลางกลุ่ม '!$C$2:$Y$22,17,0)</f>
        <v>3.7780252100840372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27.01</v>
      </c>
      <c r="AB7" s="7">
        <v>17.84</v>
      </c>
      <c r="AC7" s="9">
        <v>88.44</v>
      </c>
      <c r="AD7" s="9">
        <v>52.62</v>
      </c>
      <c r="AE7" s="9">
        <v>88.63</v>
      </c>
      <c r="AF7" s="9">
        <v>373.25</v>
      </c>
      <c r="AG7" s="9">
        <v>68.22</v>
      </c>
      <c r="AH7" s="10" t="str">
        <f t="shared" si="2"/>
        <v>0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1</v>
      </c>
      <c r="AM7" s="20" t="str">
        <f t="shared" si="7"/>
        <v>1</v>
      </c>
      <c r="AN7" s="20" t="str">
        <f t="shared" si="8"/>
        <v>0</v>
      </c>
      <c r="AO7" s="20" t="str">
        <f t="shared" si="8"/>
        <v>0</v>
      </c>
      <c r="AP7" s="20" t="str">
        <f t="shared" si="8"/>
        <v>0</v>
      </c>
      <c r="AQ7" s="24">
        <f t="shared" si="9"/>
        <v>3</v>
      </c>
      <c r="AR7" s="26">
        <f t="shared" si="10"/>
        <v>4</v>
      </c>
      <c r="AS7" s="25" t="str">
        <f t="shared" si="11"/>
        <v>C</v>
      </c>
      <c r="AT7" s="27" t="str">
        <f t="shared" si="11"/>
        <v>B-</v>
      </c>
      <c r="AU7" s="25" t="str">
        <f t="shared" si="12"/>
        <v>0 C</v>
      </c>
      <c r="AV7" s="27" t="str">
        <f t="shared" si="12"/>
        <v>0 B-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2.5099999999999998</v>
      </c>
      <c r="J8" s="19">
        <v>2.2999999999999998</v>
      </c>
      <c r="K8" s="19">
        <v>1.84</v>
      </c>
      <c r="L8" s="19">
        <v>26819733.289999999</v>
      </c>
      <c r="M8" s="19">
        <v>7769978.4000000004</v>
      </c>
      <c r="N8" s="23">
        <v>0</v>
      </c>
      <c r="O8" s="18">
        <v>7041301.7800000003</v>
      </c>
      <c r="P8" s="19">
        <v>14880591.509999998</v>
      </c>
      <c r="Q8" s="45">
        <v>5</v>
      </c>
      <c r="R8" s="10">
        <f>VLOOKUP($H8,'ค่ากลางกลุ่ม '!$C$2:$Y$22,10,0)</f>
        <v>29.39</v>
      </c>
      <c r="S8" s="13">
        <f>VLOOKUP($H8,'ค่ากลางกลุ่ม '!$C$2:$Y$22,16,0)</f>
        <v>6.7215199999999999</v>
      </c>
      <c r="T8" s="10">
        <f>VLOOKUP($H8,'ค่ากลางกลุ่ม '!$C$2:$Y$22,11,0)</f>
        <v>10.82</v>
      </c>
      <c r="U8" s="13">
        <f>VLOOKUP($H8,'ค่ากลางกลุ่ม '!$C$2:$Y$22,17,0)</f>
        <v>4.1368400000000003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19.100000000000001</v>
      </c>
      <c r="AB8" s="7">
        <v>11.98</v>
      </c>
      <c r="AC8" s="9">
        <v>270.48</v>
      </c>
      <c r="AD8" s="9">
        <v>43.67</v>
      </c>
      <c r="AE8" s="9">
        <v>122.01</v>
      </c>
      <c r="AF8" s="9">
        <v>385.98</v>
      </c>
      <c r="AG8" s="9">
        <v>84.54</v>
      </c>
      <c r="AH8" s="10" t="str">
        <f t="shared" si="2"/>
        <v>0</v>
      </c>
      <c r="AI8" s="13" t="str">
        <f t="shared" si="3"/>
        <v>1</v>
      </c>
      <c r="AJ8" s="10" t="str">
        <f t="shared" si="4"/>
        <v>1</v>
      </c>
      <c r="AK8" s="13" t="str">
        <f t="shared" si="5"/>
        <v>1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2</v>
      </c>
      <c r="AR8" s="26">
        <f t="shared" si="10"/>
        <v>3</v>
      </c>
      <c r="AS8" s="25" t="str">
        <f t="shared" si="11"/>
        <v>C-</v>
      </c>
      <c r="AT8" s="27" t="str">
        <f t="shared" si="11"/>
        <v>C</v>
      </c>
      <c r="AU8" s="25" t="str">
        <f t="shared" si="12"/>
        <v>0 C-</v>
      </c>
      <c r="AV8" s="27" t="str">
        <f t="shared" si="12"/>
        <v>0 C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3.73</v>
      </c>
      <c r="J9" s="19">
        <v>3.48</v>
      </c>
      <c r="K9" s="19">
        <v>3.02</v>
      </c>
      <c r="L9" s="19">
        <v>27101624.449999999</v>
      </c>
      <c r="M9" s="19">
        <v>20976854.289999999</v>
      </c>
      <c r="N9" s="23">
        <v>0</v>
      </c>
      <c r="O9" s="18">
        <v>21578081.75</v>
      </c>
      <c r="P9" s="19">
        <v>20000009.010000002</v>
      </c>
      <c r="Q9" s="45">
        <v>5</v>
      </c>
      <c r="R9" s="10">
        <f>VLOOKUP($H9,'ค่ากลางกลุ่ม '!$C$2:$Y$22,10,0)</f>
        <v>29.39</v>
      </c>
      <c r="S9" s="13">
        <f>VLOOKUP($H9,'ค่ากลางกลุ่ม '!$C$2:$Y$22,16,0)</f>
        <v>6.7215199999999999</v>
      </c>
      <c r="T9" s="10">
        <f>VLOOKUP($H9,'ค่ากลางกลุ่ม '!$C$2:$Y$22,11,0)</f>
        <v>10.82</v>
      </c>
      <c r="U9" s="13">
        <f>VLOOKUP($H9,'ค่ากลางกลุ่ม '!$C$2:$Y$22,17,0)</f>
        <v>4.1368400000000003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66.599999999999994</v>
      </c>
      <c r="AB9" s="7">
        <v>32.35</v>
      </c>
      <c r="AC9" s="9">
        <v>166.34</v>
      </c>
      <c r="AD9" s="9">
        <v>48.88</v>
      </c>
      <c r="AE9" s="9">
        <v>68.13</v>
      </c>
      <c r="AF9" s="9">
        <v>295.24</v>
      </c>
      <c r="AG9" s="9">
        <v>81.150000000000006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2.08</v>
      </c>
      <c r="J10" s="19">
        <v>1.84</v>
      </c>
      <c r="K10" s="19">
        <v>1.24</v>
      </c>
      <c r="L10" s="19">
        <v>21978728.66</v>
      </c>
      <c r="M10" s="19">
        <v>5714855.5499999998</v>
      </c>
      <c r="N10" s="23">
        <v>0</v>
      </c>
      <c r="O10" s="18">
        <v>6007304.4500000002</v>
      </c>
      <c r="P10" s="19">
        <v>4932591.4400000051</v>
      </c>
      <c r="Q10" s="45">
        <v>6</v>
      </c>
      <c r="R10" s="10">
        <f>VLOOKUP($H10,'ค่ากลางกลุ่ม '!$C$2:$Y$22,10,0)</f>
        <v>28.29</v>
      </c>
      <c r="S10" s="13">
        <f>VLOOKUP($H10,'ค่ากลางกลุ่ม '!$C$2:$Y$22,16,0)</f>
        <v>5.8842857142857161</v>
      </c>
      <c r="T10" s="10">
        <f>VLOOKUP($H10,'ค่ากลางกลุ่ม '!$C$2:$Y$22,11,0)</f>
        <v>10.74</v>
      </c>
      <c r="U10" s="13">
        <f>VLOOKUP($H10,'ค่ากลางกลุ่ม '!$C$2:$Y$22,17,0)</f>
        <v>3.7780252100840372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13.96</v>
      </c>
      <c r="AB10" s="7">
        <v>7.92</v>
      </c>
      <c r="AC10" s="9">
        <v>121.5</v>
      </c>
      <c r="AD10" s="9">
        <v>32.479999999999997</v>
      </c>
      <c r="AE10" s="9">
        <v>118.39</v>
      </c>
      <c r="AF10" s="9">
        <v>235.07</v>
      </c>
      <c r="AG10" s="9">
        <v>60.91</v>
      </c>
      <c r="AH10" s="10" t="str">
        <f t="shared" si="2"/>
        <v>0</v>
      </c>
      <c r="AI10" s="13" t="str">
        <f t="shared" si="3"/>
        <v>1</v>
      </c>
      <c r="AJ10" s="10" t="str">
        <f t="shared" si="4"/>
        <v>0</v>
      </c>
      <c r="AK10" s="13" t="str">
        <f t="shared" si="5"/>
        <v>1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3</v>
      </c>
      <c r="AS10" s="25" t="str">
        <f t="shared" si="11"/>
        <v>D</v>
      </c>
      <c r="AT10" s="27" t="str">
        <f t="shared" si="11"/>
        <v>C</v>
      </c>
      <c r="AU10" s="25" t="str">
        <f t="shared" si="12"/>
        <v>0 D</v>
      </c>
      <c r="AV10" s="27" t="str">
        <f t="shared" si="12"/>
        <v>0 C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2.29</v>
      </c>
      <c r="J11" s="19">
        <v>2.0299999999999998</v>
      </c>
      <c r="K11" s="19">
        <v>1.75</v>
      </c>
      <c r="L11" s="19">
        <v>33049688.640000001</v>
      </c>
      <c r="M11" s="19">
        <v>12569187.26</v>
      </c>
      <c r="N11" s="23">
        <v>0</v>
      </c>
      <c r="O11" s="18">
        <v>9986129.9499999993</v>
      </c>
      <c r="P11" s="19">
        <v>19125447.329999998</v>
      </c>
      <c r="Q11" s="45">
        <v>6</v>
      </c>
      <c r="R11" s="10">
        <f>VLOOKUP($H11,'ค่ากลางกลุ่ม '!$C$2:$Y$22,10,0)</f>
        <v>28.29</v>
      </c>
      <c r="S11" s="13">
        <f>VLOOKUP($H11,'ค่ากลางกลุ่ม '!$C$2:$Y$22,16,0)</f>
        <v>5.8842857142857161</v>
      </c>
      <c r="T11" s="10">
        <f>VLOOKUP($H11,'ค่ากลางกลุ่ม '!$C$2:$Y$22,11,0)</f>
        <v>10.74</v>
      </c>
      <c r="U11" s="13">
        <f>VLOOKUP($H11,'ค่ากลางกลุ่ม '!$C$2:$Y$22,17,0)</f>
        <v>3.7780252100840372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19.45</v>
      </c>
      <c r="AB11" s="7">
        <v>16.53</v>
      </c>
      <c r="AC11" s="9">
        <v>116.2</v>
      </c>
      <c r="AD11" s="9">
        <v>52.63</v>
      </c>
      <c r="AE11" s="9">
        <v>92.51</v>
      </c>
      <c r="AF11" s="9">
        <v>289.49</v>
      </c>
      <c r="AG11" s="9">
        <v>99.4</v>
      </c>
      <c r="AH11" s="10" t="str">
        <f t="shared" si="2"/>
        <v>0</v>
      </c>
      <c r="AI11" s="13" t="str">
        <f t="shared" si="3"/>
        <v>1</v>
      </c>
      <c r="AJ11" s="10" t="str">
        <f t="shared" si="4"/>
        <v>1</v>
      </c>
      <c r="AK11" s="13" t="str">
        <f t="shared" si="5"/>
        <v>1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2</v>
      </c>
      <c r="AR11" s="26">
        <f t="shared" si="10"/>
        <v>3</v>
      </c>
      <c r="AS11" s="25" t="str">
        <f t="shared" si="11"/>
        <v>C-</v>
      </c>
      <c r="AT11" s="27" t="str">
        <f t="shared" si="11"/>
        <v>C</v>
      </c>
      <c r="AU11" s="25" t="str">
        <f t="shared" si="12"/>
        <v>0 C-</v>
      </c>
      <c r="AV11" s="27" t="str">
        <f t="shared" si="12"/>
        <v>0 C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3.73</v>
      </c>
      <c r="J12" s="19">
        <v>3.36</v>
      </c>
      <c r="K12" s="19">
        <v>2.09</v>
      </c>
      <c r="L12" s="19">
        <v>84013587.209999993</v>
      </c>
      <c r="M12" s="19">
        <v>30260083.809999999</v>
      </c>
      <c r="N12" s="23">
        <v>0</v>
      </c>
      <c r="O12" s="18">
        <v>32847840.260000002</v>
      </c>
      <c r="P12" s="19">
        <v>33700854.489999995</v>
      </c>
      <c r="Q12" s="45">
        <v>10</v>
      </c>
      <c r="R12" s="10">
        <f>VLOOKUP($H12,'ค่ากลางกลุ่ม '!$C$2:$Y$22,10,0)</f>
        <v>24.65</v>
      </c>
      <c r="S12" s="13">
        <f>VLOOKUP($H12,'ค่ากลางกลุ่ม '!$C$2:$Y$22,16,0)</f>
        <v>5.3367796610169487</v>
      </c>
      <c r="T12" s="10">
        <f>VLOOKUP($H12,'ค่ากลางกลุ่ม '!$C$2:$Y$22,11,0)</f>
        <v>9.2899999999999991</v>
      </c>
      <c r="U12" s="13">
        <f>VLOOKUP($H12,'ค่ากลางกลุ่ม '!$C$2:$Y$22,17,0)</f>
        <v>3.2408474576271189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36.07</v>
      </c>
      <c r="AB12" s="7">
        <v>17.88</v>
      </c>
      <c r="AC12" s="9">
        <v>88.3</v>
      </c>
      <c r="AD12" s="9">
        <v>99.45</v>
      </c>
      <c r="AE12" s="9">
        <v>45.08</v>
      </c>
      <c r="AF12" s="9">
        <v>264.16000000000003</v>
      </c>
      <c r="AG12" s="9">
        <v>79.5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1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4</v>
      </c>
      <c r="AR12" s="26">
        <f t="shared" si="10"/>
        <v>4</v>
      </c>
      <c r="AS12" s="25" t="str">
        <f t="shared" si="11"/>
        <v>B-</v>
      </c>
      <c r="AT12" s="27" t="str">
        <f t="shared" si="11"/>
        <v>B-</v>
      </c>
      <c r="AU12" s="25" t="str">
        <f t="shared" si="12"/>
        <v>0 B-</v>
      </c>
      <c r="AV12" s="27" t="str">
        <f t="shared" si="12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3.4</v>
      </c>
      <c r="J13" s="19">
        <v>3.17</v>
      </c>
      <c r="K13" s="19">
        <v>2.75</v>
      </c>
      <c r="L13" s="19">
        <v>40482176.210000001</v>
      </c>
      <c r="M13" s="19">
        <v>16969825.960000001</v>
      </c>
      <c r="N13" s="23">
        <v>0</v>
      </c>
      <c r="O13" s="18">
        <v>15256911.68</v>
      </c>
      <c r="P13" s="19">
        <v>29453756.019999996</v>
      </c>
      <c r="Q13" s="45">
        <v>6</v>
      </c>
      <c r="R13" s="10">
        <f>VLOOKUP($H13,'ค่ากลางกลุ่ม '!$C$2:$Y$22,10,0)</f>
        <v>28.29</v>
      </c>
      <c r="S13" s="13">
        <f>VLOOKUP($H13,'ค่ากลางกลุ่ม '!$C$2:$Y$22,16,0)</f>
        <v>5.8842857142857161</v>
      </c>
      <c r="T13" s="10">
        <f>VLOOKUP($H13,'ค่ากลางกลุ่ม '!$C$2:$Y$22,11,0)</f>
        <v>10.74</v>
      </c>
      <c r="U13" s="13">
        <f>VLOOKUP($H13,'ค่ากลางกลุ่ม '!$C$2:$Y$22,17,0)</f>
        <v>3.7780252100840372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31.72</v>
      </c>
      <c r="AB13" s="7">
        <v>21.88</v>
      </c>
      <c r="AC13" s="9">
        <v>164.92</v>
      </c>
      <c r="AD13" s="9">
        <v>57.14</v>
      </c>
      <c r="AE13" s="9">
        <v>109.58</v>
      </c>
      <c r="AF13" s="9">
        <v>540.73</v>
      </c>
      <c r="AG13" s="9">
        <v>78.319999999999993</v>
      </c>
      <c r="AH13" s="10" t="str">
        <f t="shared" si="2"/>
        <v>1</v>
      </c>
      <c r="AI13" s="13" t="str">
        <f t="shared" si="3"/>
        <v>1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1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3</v>
      </c>
      <c r="AR13" s="26">
        <f t="shared" si="10"/>
        <v>3</v>
      </c>
      <c r="AS13" s="25" t="str">
        <f t="shared" si="11"/>
        <v>C</v>
      </c>
      <c r="AT13" s="27" t="str">
        <f t="shared" si="11"/>
        <v>C</v>
      </c>
      <c r="AU13" s="25" t="str">
        <f t="shared" si="12"/>
        <v>0 C</v>
      </c>
      <c r="AV13" s="27" t="str">
        <f t="shared" si="12"/>
        <v>0 C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3.38</v>
      </c>
      <c r="J14" s="19">
        <v>3.04</v>
      </c>
      <c r="K14" s="19">
        <v>2.5</v>
      </c>
      <c r="L14" s="19">
        <v>42602577.079999998</v>
      </c>
      <c r="M14" s="19">
        <v>9698662.4100000001</v>
      </c>
      <c r="N14" s="23">
        <v>0</v>
      </c>
      <c r="O14" s="18">
        <v>10531504.18</v>
      </c>
      <c r="P14" s="19">
        <v>27096758.460000001</v>
      </c>
      <c r="Q14" s="45">
        <v>6</v>
      </c>
      <c r="R14" s="10">
        <f>VLOOKUP($H14,'ค่ากลางกลุ่ม '!$C$2:$Y$22,10,0)</f>
        <v>28.29</v>
      </c>
      <c r="S14" s="13">
        <f>VLOOKUP($H14,'ค่ากลางกลุ่ม '!$C$2:$Y$22,16,0)</f>
        <v>5.8842857142857161</v>
      </c>
      <c r="T14" s="10">
        <f>VLOOKUP($H14,'ค่ากลางกลุ่ม '!$C$2:$Y$22,11,0)</f>
        <v>10.74</v>
      </c>
      <c r="U14" s="13">
        <f>VLOOKUP($H14,'ค่ากลางกลุ่ม '!$C$2:$Y$22,17,0)</f>
        <v>3.7780252100840372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22.81</v>
      </c>
      <c r="AB14" s="7">
        <v>6.5</v>
      </c>
      <c r="AC14" s="9">
        <v>68.680000000000007</v>
      </c>
      <c r="AD14" s="9">
        <v>48.84</v>
      </c>
      <c r="AE14" s="9">
        <v>63.38</v>
      </c>
      <c r="AF14" s="9">
        <v>372.87</v>
      </c>
      <c r="AG14" s="9">
        <v>68.45</v>
      </c>
      <c r="AH14" s="10" t="str">
        <f t="shared" si="2"/>
        <v>0</v>
      </c>
      <c r="AI14" s="13" t="str">
        <f t="shared" si="3"/>
        <v>1</v>
      </c>
      <c r="AJ14" s="10" t="str">
        <f t="shared" si="4"/>
        <v>0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0</v>
      </c>
      <c r="AO14" s="20" t="str">
        <f t="shared" si="8"/>
        <v>0</v>
      </c>
      <c r="AP14" s="20" t="str">
        <f t="shared" si="8"/>
        <v>0</v>
      </c>
      <c r="AQ14" s="24">
        <f t="shared" si="9"/>
        <v>2</v>
      </c>
      <c r="AR14" s="26">
        <f t="shared" si="10"/>
        <v>4</v>
      </c>
      <c r="AS14" s="25" t="str">
        <f t="shared" si="11"/>
        <v>C-</v>
      </c>
      <c r="AT14" s="27" t="str">
        <f t="shared" si="11"/>
        <v>B-</v>
      </c>
      <c r="AU14" s="25" t="str">
        <f t="shared" si="12"/>
        <v>0 C-</v>
      </c>
      <c r="AV14" s="27" t="str">
        <f t="shared" si="12"/>
        <v>0 B-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0.96</v>
      </c>
      <c r="J15" s="19">
        <v>0.81</v>
      </c>
      <c r="K15" s="19">
        <v>0.46</v>
      </c>
      <c r="L15" s="19">
        <v>-3155359.06</v>
      </c>
      <c r="M15" s="19">
        <v>15686811.93</v>
      </c>
      <c r="N15" s="23">
        <v>4</v>
      </c>
      <c r="O15" s="18">
        <v>11070405.689999999</v>
      </c>
      <c r="P15" s="19">
        <v>-39071081.570000008</v>
      </c>
      <c r="Q15" s="45">
        <v>13</v>
      </c>
      <c r="R15" s="10">
        <f>VLOOKUP($H15,'ค่ากลางกลุ่ม '!$C$2:$Y$22,10,0)</f>
        <v>26.06</v>
      </c>
      <c r="S15" s="13">
        <f>VLOOKUP($H15,'ค่ากลางกลุ่ม '!$C$2:$Y$22,16,0)</f>
        <v>8.0276666666666685</v>
      </c>
      <c r="T15" s="10">
        <f>VLOOKUP($H15,'ค่ากลางกลุ่ม '!$C$2:$Y$22,11,0)</f>
        <v>6.1</v>
      </c>
      <c r="U15" s="13">
        <f>VLOOKUP($H15,'ค่ากลางกลุ่ม '!$C$2:$Y$22,17,0)</f>
        <v>4.8458333333333341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12.7</v>
      </c>
      <c r="AB15" s="7">
        <v>11.4</v>
      </c>
      <c r="AC15" s="9">
        <v>306.55</v>
      </c>
      <c r="AD15" s="9">
        <v>50.34</v>
      </c>
      <c r="AE15" s="9">
        <v>69.33</v>
      </c>
      <c r="AF15" s="9">
        <v>298.77999999999997</v>
      </c>
      <c r="AG15" s="9">
        <v>72.75</v>
      </c>
      <c r="AH15" s="10" t="str">
        <f t="shared" si="2"/>
        <v>0</v>
      </c>
      <c r="AI15" s="13" t="str">
        <f t="shared" si="3"/>
        <v>1</v>
      </c>
      <c r="AJ15" s="10" t="str">
        <f t="shared" si="4"/>
        <v>1</v>
      </c>
      <c r="AK15" s="13" t="str">
        <f t="shared" si="5"/>
        <v>1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2</v>
      </c>
      <c r="AR15" s="26">
        <f t="shared" si="10"/>
        <v>3</v>
      </c>
      <c r="AS15" s="25" t="str">
        <f t="shared" si="11"/>
        <v>C-</v>
      </c>
      <c r="AT15" s="27" t="str">
        <f t="shared" si="11"/>
        <v>C</v>
      </c>
      <c r="AU15" s="25" t="str">
        <f t="shared" si="12"/>
        <v>4 C-</v>
      </c>
      <c r="AV15" s="27" t="str">
        <f t="shared" si="12"/>
        <v>4 C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3.98</v>
      </c>
      <c r="J16" s="19">
        <v>3.35</v>
      </c>
      <c r="K16" s="19">
        <v>2.86</v>
      </c>
      <c r="L16" s="19">
        <v>17216658.670000002</v>
      </c>
      <c r="M16" s="19">
        <v>5499807.1100000003</v>
      </c>
      <c r="N16" s="23">
        <v>0</v>
      </c>
      <c r="O16" s="18">
        <v>7106475.46</v>
      </c>
      <c r="P16" s="19">
        <v>10774518.289999999</v>
      </c>
      <c r="Q16" s="45">
        <v>2</v>
      </c>
      <c r="R16" s="10">
        <f>VLOOKUP($H16,'ค่ากลางกลุ่ม '!$C$2:$Y$22,10,0)</f>
        <v>32.67</v>
      </c>
      <c r="S16" s="13">
        <f>VLOOKUP($H16,'ค่ากลางกลุ่ม '!$C$2:$Y$22,16,0)</f>
        <v>6.4492307692307707</v>
      </c>
      <c r="T16" s="10">
        <f>VLOOKUP($H16,'ค่ากลางกลุ่ม '!$C$2:$Y$22,11,0)</f>
        <v>8.86</v>
      </c>
      <c r="U16" s="13">
        <f>VLOOKUP($H16,'ค่ากลางกลุ่ม '!$C$2:$Y$22,17,0)</f>
        <v>2.5605128205128205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38.83</v>
      </c>
      <c r="AB16" s="7">
        <v>8.67</v>
      </c>
      <c r="AC16" s="9">
        <v>88.3</v>
      </c>
      <c r="AD16" s="9">
        <v>39.36</v>
      </c>
      <c r="AE16" s="9">
        <v>158.34</v>
      </c>
      <c r="AF16" s="9">
        <v>228.43</v>
      </c>
      <c r="AG16" s="9">
        <v>134.44999999999999</v>
      </c>
      <c r="AH16" s="10" t="str">
        <f t="shared" si="2"/>
        <v>1</v>
      </c>
      <c r="AI16" s="13" t="str">
        <f t="shared" si="3"/>
        <v>1</v>
      </c>
      <c r="AJ16" s="10" t="str">
        <f t="shared" si="4"/>
        <v>0</v>
      </c>
      <c r="AK16" s="13" t="str">
        <f t="shared" si="5"/>
        <v>1</v>
      </c>
      <c r="AL16" s="97">
        <f t="shared" si="6"/>
        <v>1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3</v>
      </c>
      <c r="AR16" s="26">
        <f t="shared" si="10"/>
        <v>4</v>
      </c>
      <c r="AS16" s="25" t="str">
        <f t="shared" si="11"/>
        <v>C</v>
      </c>
      <c r="AT16" s="27" t="str">
        <f t="shared" si="11"/>
        <v>B-</v>
      </c>
      <c r="AU16" s="25" t="str">
        <f t="shared" si="12"/>
        <v>0 C</v>
      </c>
      <c r="AV16" s="27" t="str">
        <f t="shared" si="12"/>
        <v>0 B-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1.59</v>
      </c>
      <c r="J17" s="19">
        <v>1.36</v>
      </c>
      <c r="K17" s="19">
        <v>0.78</v>
      </c>
      <c r="L17" s="19">
        <v>102148187.31</v>
      </c>
      <c r="M17" s="19">
        <v>54702848.310000002</v>
      </c>
      <c r="N17" s="23">
        <v>1</v>
      </c>
      <c r="O17" s="18">
        <v>62802129.009999998</v>
      </c>
      <c r="P17" s="19">
        <v>-38543451.770000041</v>
      </c>
      <c r="Q17" s="45">
        <v>16</v>
      </c>
      <c r="R17" s="10">
        <f>VLOOKUP($H17,'ค่ากลางกลุ่ม '!$C$2:$Y$22,10,0)</f>
        <v>19.670000000000002</v>
      </c>
      <c r="S17" s="13">
        <f>VLOOKUP($H17,'ค่ากลางกลุ่ม '!$C$2:$Y$22,16,0)</f>
        <v>4.4645833333333336</v>
      </c>
      <c r="T17" s="10">
        <f>VLOOKUP($H17,'ค่ากลางกลุ่ม '!$C$2:$Y$22,11,0)</f>
        <v>4.34</v>
      </c>
      <c r="U17" s="13">
        <f>VLOOKUP($H17,'ค่ากลางกลุ่ม '!$C$2:$Y$22,17,0)</f>
        <v>-0.10291666666666666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28.97</v>
      </c>
      <c r="AB17" s="7">
        <v>7.52</v>
      </c>
      <c r="AC17" s="9">
        <v>169.1</v>
      </c>
      <c r="AD17" s="9">
        <v>62.57</v>
      </c>
      <c r="AE17" s="9">
        <v>71.81</v>
      </c>
      <c r="AF17" s="9">
        <v>182.17</v>
      </c>
      <c r="AG17" s="9">
        <v>77.67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1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3</v>
      </c>
      <c r="AR17" s="26">
        <f t="shared" si="10"/>
        <v>3</v>
      </c>
      <c r="AS17" s="25" t="str">
        <f t="shared" si="11"/>
        <v>C</v>
      </c>
      <c r="AT17" s="27" t="str">
        <f t="shared" si="11"/>
        <v>C</v>
      </c>
      <c r="AU17" s="25" t="str">
        <f t="shared" si="12"/>
        <v>1 C</v>
      </c>
      <c r="AV17" s="27" t="str">
        <f t="shared" si="12"/>
        <v>1 C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3.38</v>
      </c>
      <c r="J18" s="19">
        <v>3.05</v>
      </c>
      <c r="K18" s="19">
        <v>2.58</v>
      </c>
      <c r="L18" s="19">
        <v>45336205.409999996</v>
      </c>
      <c r="M18" s="19">
        <v>15662000.689999999</v>
      </c>
      <c r="N18" s="23">
        <v>0</v>
      </c>
      <c r="O18" s="18">
        <v>15862571.76</v>
      </c>
      <c r="P18" s="19">
        <v>30035624.560000002</v>
      </c>
      <c r="Q18" s="45">
        <v>6</v>
      </c>
      <c r="R18" s="10">
        <f>VLOOKUP($H18,'ค่ากลางกลุ่ม '!$C$2:$Y$22,10,0)</f>
        <v>28.29</v>
      </c>
      <c r="S18" s="13">
        <f>VLOOKUP($H18,'ค่ากลางกลุ่ม '!$C$2:$Y$22,16,0)</f>
        <v>5.8842857142857161</v>
      </c>
      <c r="T18" s="10">
        <f>VLOOKUP($H18,'ค่ากลางกลุ่ม '!$C$2:$Y$22,11,0)</f>
        <v>10.74</v>
      </c>
      <c r="U18" s="13">
        <f>VLOOKUP($H18,'ค่ากลางกลุ่ม '!$C$2:$Y$22,17,0)</f>
        <v>3.7780252100840372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32.270000000000003</v>
      </c>
      <c r="AB18" s="7">
        <v>16.66</v>
      </c>
      <c r="AC18" s="9">
        <v>70.55</v>
      </c>
      <c r="AD18" s="9">
        <v>45.31</v>
      </c>
      <c r="AE18" s="9">
        <v>70.61</v>
      </c>
      <c r="AF18" s="9">
        <v>181.15</v>
      </c>
      <c r="AG18" s="9">
        <v>91.82</v>
      </c>
      <c r="AH18" s="10" t="str">
        <f t="shared" si="2"/>
        <v>1</v>
      </c>
      <c r="AI18" s="13" t="str">
        <f t="shared" si="3"/>
        <v>1</v>
      </c>
      <c r="AJ18" s="10" t="str">
        <f t="shared" si="4"/>
        <v>1</v>
      </c>
      <c r="AK18" s="13" t="str">
        <f t="shared" si="5"/>
        <v>1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4</v>
      </c>
      <c r="AR18" s="26">
        <f t="shared" si="10"/>
        <v>4</v>
      </c>
      <c r="AS18" s="25" t="str">
        <f t="shared" si="11"/>
        <v>B-</v>
      </c>
      <c r="AT18" s="27" t="str">
        <f t="shared" si="11"/>
        <v>B-</v>
      </c>
      <c r="AU18" s="25" t="str">
        <f t="shared" si="12"/>
        <v>0 B-</v>
      </c>
      <c r="AV18" s="27" t="str">
        <f t="shared" si="12"/>
        <v>0 B-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2.3199999999999998</v>
      </c>
      <c r="J19" s="19">
        <v>2.14</v>
      </c>
      <c r="K19" s="19">
        <v>1.6</v>
      </c>
      <c r="L19" s="19">
        <v>35716153.340000004</v>
      </c>
      <c r="M19" s="19">
        <v>21264722.530000001</v>
      </c>
      <c r="N19" s="23">
        <v>0</v>
      </c>
      <c r="O19" s="18">
        <v>19831871.43</v>
      </c>
      <c r="P19" s="19">
        <v>16298874.07</v>
      </c>
      <c r="Q19" s="45">
        <v>6</v>
      </c>
      <c r="R19" s="10">
        <f>VLOOKUP($H19,'ค่ากลางกลุ่ม '!$C$2:$Y$22,10,0)</f>
        <v>28.29</v>
      </c>
      <c r="S19" s="13">
        <f>VLOOKUP($H19,'ค่ากลางกลุ่ม '!$C$2:$Y$22,16,0)</f>
        <v>5.8842857142857161</v>
      </c>
      <c r="T19" s="10">
        <f>VLOOKUP($H19,'ค่ากลางกลุ่ม '!$C$2:$Y$22,11,0)</f>
        <v>10.74</v>
      </c>
      <c r="U19" s="13">
        <f>VLOOKUP($H19,'ค่ากลางกลุ่ม '!$C$2:$Y$22,17,0)</f>
        <v>3.7780252100840372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32.590000000000003</v>
      </c>
      <c r="AB19" s="7">
        <v>21.76</v>
      </c>
      <c r="AC19" s="9">
        <v>208.91</v>
      </c>
      <c r="AD19" s="9">
        <v>88.08</v>
      </c>
      <c r="AE19" s="9">
        <v>53.77</v>
      </c>
      <c r="AF19" s="9">
        <v>158.09</v>
      </c>
      <c r="AG19" s="9">
        <v>83.29</v>
      </c>
      <c r="AH19" s="10" t="str">
        <f t="shared" si="2"/>
        <v>1</v>
      </c>
      <c r="AI19" s="13" t="str">
        <f t="shared" si="3"/>
        <v>1</v>
      </c>
      <c r="AJ19" s="10" t="str">
        <f t="shared" si="4"/>
        <v>1</v>
      </c>
      <c r="AK19" s="13" t="str">
        <f t="shared" si="5"/>
        <v>1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3</v>
      </c>
      <c r="AR19" s="26">
        <f t="shared" si="10"/>
        <v>3</v>
      </c>
      <c r="AS19" s="25" t="str">
        <f t="shared" si="11"/>
        <v>C</v>
      </c>
      <c r="AT19" s="27" t="str">
        <f t="shared" si="11"/>
        <v>C</v>
      </c>
      <c r="AU19" s="25" t="str">
        <f t="shared" si="12"/>
        <v>0 C</v>
      </c>
      <c r="AV19" s="27" t="str">
        <f t="shared" si="12"/>
        <v>0 C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2.0099999999999998</v>
      </c>
      <c r="J20" s="19">
        <v>1.82</v>
      </c>
      <c r="K20" s="19">
        <v>1.1599999999999999</v>
      </c>
      <c r="L20" s="19">
        <v>55463142.850000001</v>
      </c>
      <c r="M20" s="19">
        <v>-1815009.01</v>
      </c>
      <c r="N20" s="23">
        <v>1</v>
      </c>
      <c r="O20" s="18">
        <v>352487.8</v>
      </c>
      <c r="P20" s="19">
        <v>8709186.0700000003</v>
      </c>
      <c r="Q20" s="45">
        <v>13</v>
      </c>
      <c r="R20" s="10">
        <f>VLOOKUP($H20,'ค่ากลางกลุ่ม '!$C$2:$Y$22,10,0)</f>
        <v>26.06</v>
      </c>
      <c r="S20" s="13">
        <f>VLOOKUP($H20,'ค่ากลางกลุ่ม '!$C$2:$Y$22,16,0)</f>
        <v>8.0276666666666685</v>
      </c>
      <c r="T20" s="10">
        <f>VLOOKUP($H20,'ค่ากลางกลุ่ม '!$C$2:$Y$22,11,0)</f>
        <v>6.1</v>
      </c>
      <c r="U20" s="13">
        <f>VLOOKUP($H20,'ค่ากลางกลุ่ม '!$C$2:$Y$22,17,0)</f>
        <v>4.8458333333333341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0.51</v>
      </c>
      <c r="AB20" s="7">
        <v>-0.78</v>
      </c>
      <c r="AC20" s="9">
        <v>164.41</v>
      </c>
      <c r="AD20" s="9">
        <v>174.28</v>
      </c>
      <c r="AE20" s="9">
        <v>46.4</v>
      </c>
      <c r="AF20" s="9">
        <v>44.82</v>
      </c>
      <c r="AG20" s="9">
        <v>62.45</v>
      </c>
      <c r="AH20" s="10" t="str">
        <f t="shared" si="2"/>
        <v>0</v>
      </c>
      <c r="AI20" s="13" t="str">
        <f t="shared" si="3"/>
        <v>0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0</v>
      </c>
      <c r="AQ20" s="24">
        <f t="shared" si="9"/>
        <v>2</v>
      </c>
      <c r="AR20" s="26">
        <f t="shared" si="10"/>
        <v>2</v>
      </c>
      <c r="AS20" s="25" t="str">
        <f t="shared" si="11"/>
        <v>C-</v>
      </c>
      <c r="AT20" s="27" t="str">
        <f t="shared" si="11"/>
        <v>C-</v>
      </c>
      <c r="AU20" s="25" t="str">
        <f t="shared" si="12"/>
        <v>1 C-</v>
      </c>
      <c r="AV20" s="27" t="str">
        <f t="shared" si="12"/>
        <v>1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4.5599999999999996</v>
      </c>
      <c r="J21" s="19">
        <v>4.28</v>
      </c>
      <c r="K21" s="19">
        <v>3.4</v>
      </c>
      <c r="L21" s="19">
        <v>45487606.649999999</v>
      </c>
      <c r="M21" s="19">
        <v>13666296.73</v>
      </c>
      <c r="N21" s="23">
        <v>0</v>
      </c>
      <c r="O21" s="18">
        <v>13730974.17</v>
      </c>
      <c r="P21" s="19">
        <v>30667475.770000003</v>
      </c>
      <c r="Q21" s="45">
        <v>6</v>
      </c>
      <c r="R21" s="10">
        <f>VLOOKUP($H21,'ค่ากลางกลุ่ม '!$C$2:$Y$22,10,0)</f>
        <v>28.29</v>
      </c>
      <c r="S21" s="13">
        <f>VLOOKUP($H21,'ค่ากลางกลุ่ม '!$C$2:$Y$22,16,0)</f>
        <v>5.8842857142857161</v>
      </c>
      <c r="T21" s="10">
        <f>VLOOKUP($H21,'ค่ากลางกลุ่ม '!$C$2:$Y$22,11,0)</f>
        <v>10.74</v>
      </c>
      <c r="U21" s="13">
        <f>VLOOKUP($H21,'ค่ากลางกลุ่ม '!$C$2:$Y$22,17,0)</f>
        <v>3.7780252100840372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29.58</v>
      </c>
      <c r="AB21" s="7">
        <v>15.41</v>
      </c>
      <c r="AC21" s="9">
        <v>132.78</v>
      </c>
      <c r="AD21" s="9">
        <v>129.91999999999999</v>
      </c>
      <c r="AE21" s="9">
        <v>71.06</v>
      </c>
      <c r="AF21" s="9">
        <v>174.62</v>
      </c>
      <c r="AG21" s="9">
        <v>75.86</v>
      </c>
      <c r="AH21" s="10" t="str">
        <f t="shared" si="2"/>
        <v>1</v>
      </c>
      <c r="AI21" s="13" t="str">
        <f t="shared" si="3"/>
        <v>1</v>
      </c>
      <c r="AJ21" s="10" t="str">
        <f t="shared" si="4"/>
        <v>1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2</v>
      </c>
      <c r="AS21" s="25" t="str">
        <f t="shared" si="11"/>
        <v>C-</v>
      </c>
      <c r="AT21" s="27" t="str">
        <f t="shared" si="11"/>
        <v>C-</v>
      </c>
      <c r="AU21" s="25" t="str">
        <f t="shared" si="12"/>
        <v>0 C-</v>
      </c>
      <c r="AV21" s="27" t="str">
        <f t="shared" si="12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3.36</v>
      </c>
      <c r="J22" s="19">
        <v>2.88</v>
      </c>
      <c r="K22" s="19">
        <v>2.4900000000000002</v>
      </c>
      <c r="L22" s="19">
        <v>40090239.759999998</v>
      </c>
      <c r="M22" s="19">
        <v>16887150.5</v>
      </c>
      <c r="N22" s="23">
        <v>0</v>
      </c>
      <c r="O22" s="18">
        <v>17644660</v>
      </c>
      <c r="P22" s="19">
        <v>25258443.129999988</v>
      </c>
      <c r="Q22" s="45">
        <v>6</v>
      </c>
      <c r="R22" s="10">
        <f>VLOOKUP($H22,'ค่ากลางกลุ่ม '!$C$2:$Y$22,10,0)</f>
        <v>28.29</v>
      </c>
      <c r="S22" s="13">
        <f>VLOOKUP($H22,'ค่ากลางกลุ่ม '!$C$2:$Y$22,16,0)</f>
        <v>5.8842857142857161</v>
      </c>
      <c r="T22" s="10">
        <f>VLOOKUP($H22,'ค่ากลางกลุ่ม '!$C$2:$Y$22,11,0)</f>
        <v>10.74</v>
      </c>
      <c r="U22" s="13">
        <f>VLOOKUP($H22,'ค่ากลางกลุ่ม '!$C$2:$Y$22,17,0)</f>
        <v>3.7780252100840372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35.619999999999997</v>
      </c>
      <c r="AB22" s="7">
        <v>18.149999999999999</v>
      </c>
      <c r="AC22" s="9">
        <v>100.94</v>
      </c>
      <c r="AD22" s="9">
        <v>29.98</v>
      </c>
      <c r="AE22" s="9">
        <v>56.7</v>
      </c>
      <c r="AF22" s="9">
        <v>151.62</v>
      </c>
      <c r="AG22" s="9">
        <v>135.63999999999999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4</v>
      </c>
      <c r="AR22" s="26">
        <f t="shared" si="10"/>
        <v>4</v>
      </c>
      <c r="AS22" s="25" t="str">
        <f t="shared" si="11"/>
        <v>B-</v>
      </c>
      <c r="AT22" s="27" t="str">
        <f t="shared" si="11"/>
        <v>B-</v>
      </c>
      <c r="AU22" s="25" t="str">
        <f t="shared" si="12"/>
        <v>0 B-</v>
      </c>
      <c r="AV22" s="27" t="str">
        <f t="shared" si="12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1.62</v>
      </c>
      <c r="J23" s="19">
        <v>1.45</v>
      </c>
      <c r="K23" s="19">
        <v>1.1399999999999999</v>
      </c>
      <c r="L23" s="19">
        <v>21333847.32</v>
      </c>
      <c r="M23" s="19">
        <v>6302600.3700000001</v>
      </c>
      <c r="N23" s="23">
        <v>0</v>
      </c>
      <c r="O23" s="18">
        <v>6403535.4000000004</v>
      </c>
      <c r="P23" s="19">
        <v>4795057.2400000021</v>
      </c>
      <c r="Q23" s="45">
        <v>6</v>
      </c>
      <c r="R23" s="10">
        <f>VLOOKUP($H23,'ค่ากลางกลุ่ม '!$C$2:$Y$22,10,0)</f>
        <v>28.29</v>
      </c>
      <c r="S23" s="13">
        <f>VLOOKUP($H23,'ค่ากลางกลุ่ม '!$C$2:$Y$22,16,0)</f>
        <v>5.8842857142857161</v>
      </c>
      <c r="T23" s="10">
        <f>VLOOKUP($H23,'ค่ากลางกลุ่ม '!$C$2:$Y$22,11,0)</f>
        <v>10.74</v>
      </c>
      <c r="U23" s="13">
        <f>VLOOKUP($H23,'ค่ากลางกลุ่ม '!$C$2:$Y$22,17,0)</f>
        <v>3.7780252100840372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19.41</v>
      </c>
      <c r="AB23" s="7">
        <v>9.1</v>
      </c>
      <c r="AC23" s="9">
        <v>268.76</v>
      </c>
      <c r="AD23" s="9">
        <v>63.67</v>
      </c>
      <c r="AE23" s="9">
        <v>109.14</v>
      </c>
      <c r="AF23" s="9">
        <v>181.23</v>
      </c>
      <c r="AG23" s="9">
        <v>160.08000000000001</v>
      </c>
      <c r="AH23" s="10" t="str">
        <f t="shared" si="2"/>
        <v>0</v>
      </c>
      <c r="AI23" s="13" t="str">
        <f t="shared" si="3"/>
        <v>1</v>
      </c>
      <c r="AJ23" s="10" t="str">
        <f t="shared" si="4"/>
        <v>0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0</v>
      </c>
      <c r="AR23" s="26">
        <f t="shared" si="10"/>
        <v>2</v>
      </c>
      <c r="AS23" s="25" t="str">
        <f t="shared" si="11"/>
        <v>F</v>
      </c>
      <c r="AT23" s="27" t="str">
        <f t="shared" si="11"/>
        <v>C-</v>
      </c>
      <c r="AU23" s="25" t="str">
        <f t="shared" si="12"/>
        <v>0 F</v>
      </c>
      <c r="AV23" s="27" t="str">
        <f t="shared" si="12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2.04</v>
      </c>
      <c r="J24" s="19">
        <v>1.86</v>
      </c>
      <c r="K24" s="19">
        <v>1.68</v>
      </c>
      <c r="L24" s="19">
        <v>17872343.93</v>
      </c>
      <c r="M24" s="19">
        <v>11347510.210000001</v>
      </c>
      <c r="N24" s="23">
        <v>0</v>
      </c>
      <c r="O24" s="18">
        <v>9884830.0800000001</v>
      </c>
      <c r="P24" s="19">
        <v>11791721.449999999</v>
      </c>
      <c r="Q24" s="45">
        <v>2</v>
      </c>
      <c r="R24" s="10">
        <f>VLOOKUP($H24,'ค่ากลางกลุ่ม '!$C$2:$Y$22,10,0)</f>
        <v>32.67</v>
      </c>
      <c r="S24" s="13">
        <f>VLOOKUP($H24,'ค่ากลางกลุ่ม '!$C$2:$Y$22,16,0)</f>
        <v>6.4492307692307707</v>
      </c>
      <c r="T24" s="10">
        <f>VLOOKUP($H24,'ค่ากลางกลุ่ม '!$C$2:$Y$22,11,0)</f>
        <v>8.86</v>
      </c>
      <c r="U24" s="13">
        <f>VLOOKUP($H24,'ค่ากลางกลุ่ม '!$C$2:$Y$22,17,0)</f>
        <v>2.5605128205128205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39.299999999999997</v>
      </c>
      <c r="AB24" s="7">
        <v>22.34</v>
      </c>
      <c r="AC24" s="9">
        <v>450.12</v>
      </c>
      <c r="AD24" s="9">
        <v>29.51</v>
      </c>
      <c r="AE24" s="9">
        <v>77.52</v>
      </c>
      <c r="AF24" s="9">
        <v>164.3</v>
      </c>
      <c r="AG24" s="9">
        <v>95.76</v>
      </c>
      <c r="AH24" s="10" t="str">
        <f t="shared" si="2"/>
        <v>1</v>
      </c>
      <c r="AI24" s="13" t="str">
        <f t="shared" si="3"/>
        <v>1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3</v>
      </c>
      <c r="AS24" s="25" t="str">
        <f t="shared" si="11"/>
        <v>C</v>
      </c>
      <c r="AT24" s="27" t="str">
        <f t="shared" si="11"/>
        <v>C</v>
      </c>
      <c r="AU24" s="25" t="str">
        <f t="shared" si="12"/>
        <v>0 C</v>
      </c>
      <c r="AV24" s="27" t="str">
        <f t="shared" si="12"/>
        <v>0 C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1.36</v>
      </c>
      <c r="J25" s="19">
        <v>1.26</v>
      </c>
      <c r="K25" s="19">
        <v>0.64</v>
      </c>
      <c r="L25" s="19">
        <v>119212093.23</v>
      </c>
      <c r="M25" s="19">
        <v>82718500.709999993</v>
      </c>
      <c r="N25" s="23">
        <v>2</v>
      </c>
      <c r="O25" s="18">
        <v>76953076.560000002</v>
      </c>
      <c r="P25" s="19">
        <v>-119118833.08000004</v>
      </c>
      <c r="Q25" s="45">
        <v>17</v>
      </c>
      <c r="R25" s="10">
        <f>VLOOKUP($H25,'ค่ากลางกลุ่ม '!$C$2:$Y$22,10,0)</f>
        <v>19.690000000000001</v>
      </c>
      <c r="S25" s="13">
        <f>VLOOKUP($H25,'ค่ากลางกลุ่ม '!$C$2:$Y$22,16,0)</f>
        <v>5.6024000000000003</v>
      </c>
      <c r="T25" s="10">
        <f>VLOOKUP($H25,'ค่ากลางกลุ่ม '!$C$2:$Y$22,11,0)</f>
        <v>4.32</v>
      </c>
      <c r="U25" s="13">
        <f>VLOOKUP($H25,'ค่ากลางกลุ่ม '!$C$2:$Y$22,17,0)</f>
        <v>4.870400000000001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18.52</v>
      </c>
      <c r="AB25" s="7">
        <v>7.5</v>
      </c>
      <c r="AC25" s="9">
        <v>237.35</v>
      </c>
      <c r="AD25" s="9">
        <v>86.07</v>
      </c>
      <c r="AE25" s="9">
        <v>51.05</v>
      </c>
      <c r="AF25" s="9">
        <v>230.61</v>
      </c>
      <c r="AG25" s="9">
        <v>33.75</v>
      </c>
      <c r="AH25" s="10" t="str">
        <f t="shared" si="2"/>
        <v>0</v>
      </c>
      <c r="AI25" s="13" t="str">
        <f t="shared" si="3"/>
        <v>1</v>
      </c>
      <c r="AJ25" s="10" t="str">
        <f t="shared" si="4"/>
        <v>1</v>
      </c>
      <c r="AK25" s="13" t="str">
        <f t="shared" si="5"/>
        <v>1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4</v>
      </c>
      <c r="AS25" s="25" t="str">
        <f t="shared" si="11"/>
        <v>C</v>
      </c>
      <c r="AT25" s="27" t="str">
        <f t="shared" si="11"/>
        <v>B-</v>
      </c>
      <c r="AU25" s="25" t="str">
        <f t="shared" si="12"/>
        <v>2 C</v>
      </c>
      <c r="AV25" s="27" t="str">
        <f t="shared" si="12"/>
        <v>2 B-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3.46</v>
      </c>
      <c r="J26" s="19">
        <v>3.19</v>
      </c>
      <c r="K26" s="19">
        <v>2.2799999999999998</v>
      </c>
      <c r="L26" s="19">
        <v>24658932.5</v>
      </c>
      <c r="M26" s="19">
        <v>14837280.390000001</v>
      </c>
      <c r="N26" s="23">
        <v>0</v>
      </c>
      <c r="O26" s="18">
        <v>14338282.59</v>
      </c>
      <c r="P26" s="19">
        <v>12839898.630000003</v>
      </c>
      <c r="Q26" s="45">
        <v>5</v>
      </c>
      <c r="R26" s="10">
        <f>VLOOKUP($H26,'ค่ากลางกลุ่ม '!$C$2:$Y$22,10,0)</f>
        <v>29.39</v>
      </c>
      <c r="S26" s="13">
        <f>VLOOKUP($H26,'ค่ากลางกลุ่ม '!$C$2:$Y$22,16,0)</f>
        <v>6.7215199999999999</v>
      </c>
      <c r="T26" s="10">
        <f>VLOOKUP($H26,'ค่ากลางกลุ่ม '!$C$2:$Y$22,11,0)</f>
        <v>10.82</v>
      </c>
      <c r="U26" s="13">
        <f>VLOOKUP($H26,'ค่ากลางกลุ่ม '!$C$2:$Y$22,17,0)</f>
        <v>4.1368400000000003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42.28</v>
      </c>
      <c r="AB26" s="7">
        <v>23.46</v>
      </c>
      <c r="AC26" s="9">
        <v>88.49</v>
      </c>
      <c r="AD26" s="9">
        <v>54.38</v>
      </c>
      <c r="AE26" s="9">
        <v>63.02</v>
      </c>
      <c r="AF26" s="9">
        <v>207.16</v>
      </c>
      <c r="AG26" s="9">
        <v>76.03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1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4</v>
      </c>
      <c r="AR26" s="26">
        <f t="shared" si="10"/>
        <v>4</v>
      </c>
      <c r="AS26" s="25" t="str">
        <f t="shared" si="11"/>
        <v>B-</v>
      </c>
      <c r="AT26" s="27" t="str">
        <f t="shared" si="11"/>
        <v>B-</v>
      </c>
      <c r="AU26" s="25" t="str">
        <f t="shared" si="12"/>
        <v>0 B-</v>
      </c>
      <c r="AV26" s="27" t="str">
        <f t="shared" si="12"/>
        <v>0 B-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4.24</v>
      </c>
      <c r="J27" s="19">
        <v>3.73</v>
      </c>
      <c r="K27" s="19">
        <v>2.54</v>
      </c>
      <c r="L27" s="19">
        <v>56624141.5</v>
      </c>
      <c r="M27" s="19">
        <v>16114849.710000001</v>
      </c>
      <c r="N27" s="23">
        <v>0</v>
      </c>
      <c r="O27" s="18">
        <v>14687470.640000001</v>
      </c>
      <c r="P27" s="19">
        <v>26872288.699999999</v>
      </c>
      <c r="Q27" s="45">
        <v>6</v>
      </c>
      <c r="R27" s="10">
        <f>VLOOKUP($H27,'ค่ากลางกลุ่ม '!$C$2:$Y$22,10,0)</f>
        <v>28.29</v>
      </c>
      <c r="S27" s="13">
        <f>VLOOKUP($H27,'ค่ากลางกลุ่ม '!$C$2:$Y$22,16,0)</f>
        <v>5.8842857142857161</v>
      </c>
      <c r="T27" s="10">
        <f>VLOOKUP($H27,'ค่ากลางกลุ่ม '!$C$2:$Y$22,11,0)</f>
        <v>10.74</v>
      </c>
      <c r="U27" s="13">
        <f>VLOOKUP($H27,'ค่ากลางกลุ่ม '!$C$2:$Y$22,17,0)</f>
        <v>3.7780252100840372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24.45</v>
      </c>
      <c r="AB27" s="7">
        <v>13.5</v>
      </c>
      <c r="AC27" s="9">
        <v>76.8</v>
      </c>
      <c r="AD27" s="9">
        <v>29.07</v>
      </c>
      <c r="AE27" s="9">
        <v>52.21</v>
      </c>
      <c r="AF27" s="9">
        <v>245.35</v>
      </c>
      <c r="AG27" s="9">
        <v>96.17</v>
      </c>
      <c r="AH27" s="10" t="str">
        <f t="shared" si="2"/>
        <v>0</v>
      </c>
      <c r="AI27" s="13" t="str">
        <f t="shared" si="3"/>
        <v>1</v>
      </c>
      <c r="AJ27" s="10" t="str">
        <f t="shared" si="4"/>
        <v>1</v>
      </c>
      <c r="AK27" s="13" t="str">
        <f t="shared" si="5"/>
        <v>1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4</v>
      </c>
      <c r="AR27" s="26">
        <f t="shared" si="10"/>
        <v>5</v>
      </c>
      <c r="AS27" s="25" t="str">
        <f t="shared" si="11"/>
        <v>B-</v>
      </c>
      <c r="AT27" s="27" t="str">
        <f t="shared" si="11"/>
        <v>B</v>
      </c>
      <c r="AU27" s="25" t="str">
        <f t="shared" si="12"/>
        <v>0 B-</v>
      </c>
      <c r="AV27" s="27" t="str">
        <f t="shared" si="12"/>
        <v>0 B</v>
      </c>
      <c r="AW27" s="21" t="str">
        <f t="shared" si="0"/>
        <v>ไม่ผ่าน</v>
      </c>
      <c r="AX27" s="21" t="str">
        <f t="shared" si="1"/>
        <v>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2.34</v>
      </c>
      <c r="J28" s="19">
        <v>2.16</v>
      </c>
      <c r="K28" s="19">
        <v>1.76</v>
      </c>
      <c r="L28" s="19">
        <v>39629626.520000003</v>
      </c>
      <c r="M28" s="19">
        <v>13480062.060000001</v>
      </c>
      <c r="N28" s="23">
        <v>0</v>
      </c>
      <c r="O28" s="18">
        <v>13880099.689999999</v>
      </c>
      <c r="P28" s="19">
        <v>22557080.999999996</v>
      </c>
      <c r="Q28" s="45">
        <v>6</v>
      </c>
      <c r="R28" s="10">
        <f>VLOOKUP($H28,'ค่ากลางกลุ่ม '!$C$2:$Y$22,10,0)</f>
        <v>28.29</v>
      </c>
      <c r="S28" s="13">
        <f>VLOOKUP($H28,'ค่ากลางกลุ่ม '!$C$2:$Y$22,16,0)</f>
        <v>5.8842857142857161</v>
      </c>
      <c r="T28" s="10">
        <f>VLOOKUP($H28,'ค่ากลางกลุ่ม '!$C$2:$Y$22,11,0)</f>
        <v>10.74</v>
      </c>
      <c r="U28" s="13">
        <f>VLOOKUP($H28,'ค่ากลางกลุ่ม '!$C$2:$Y$22,17,0)</f>
        <v>3.7780252100840372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29.13</v>
      </c>
      <c r="AB28" s="7">
        <v>13.47</v>
      </c>
      <c r="AC28" s="9">
        <v>297.79000000000002</v>
      </c>
      <c r="AD28" s="9">
        <v>30.04</v>
      </c>
      <c r="AE28" s="9">
        <v>147.22</v>
      </c>
      <c r="AF28" s="9">
        <v>188.36</v>
      </c>
      <c r="AG28" s="9">
        <v>101.89</v>
      </c>
      <c r="AH28" s="10" t="str">
        <f t="shared" si="2"/>
        <v>1</v>
      </c>
      <c r="AI28" s="13" t="str">
        <f t="shared" si="3"/>
        <v>1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3</v>
      </c>
      <c r="AS28" s="25" t="str">
        <f t="shared" si="11"/>
        <v>C</v>
      </c>
      <c r="AT28" s="27" t="str">
        <f t="shared" si="11"/>
        <v>C</v>
      </c>
      <c r="AU28" s="25" t="str">
        <f t="shared" si="12"/>
        <v>0 C</v>
      </c>
      <c r="AV28" s="27" t="str">
        <f t="shared" si="12"/>
        <v>0 C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2.97</v>
      </c>
      <c r="J29" s="19">
        <v>2.69</v>
      </c>
      <c r="K29" s="19">
        <v>2.4</v>
      </c>
      <c r="L29" s="19">
        <v>18930906.989999998</v>
      </c>
      <c r="M29" s="19">
        <v>9280214.0500000007</v>
      </c>
      <c r="N29" s="23">
        <v>0</v>
      </c>
      <c r="O29" s="18">
        <v>9573240.4700000007</v>
      </c>
      <c r="P29" s="19">
        <v>13423742.369999999</v>
      </c>
      <c r="Q29" s="45">
        <v>2</v>
      </c>
      <c r="R29" s="10">
        <f>VLOOKUP($H29,'ค่ากลางกลุ่ม '!$C$2:$Y$22,10,0)</f>
        <v>32.67</v>
      </c>
      <c r="S29" s="13">
        <f>VLOOKUP($H29,'ค่ากลางกลุ่ม '!$C$2:$Y$22,16,0)</f>
        <v>6.4492307692307707</v>
      </c>
      <c r="T29" s="10">
        <f>VLOOKUP($H29,'ค่ากลางกลุ่ม '!$C$2:$Y$22,11,0)</f>
        <v>8.86</v>
      </c>
      <c r="U29" s="13">
        <f>VLOOKUP($H29,'ค่ากลางกลุ่ม '!$C$2:$Y$22,17,0)</f>
        <v>2.5605128205128205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36.270000000000003</v>
      </c>
      <c r="AB29" s="7">
        <v>23.61</v>
      </c>
      <c r="AC29" s="9">
        <v>164.85</v>
      </c>
      <c r="AD29" s="9">
        <v>17.13</v>
      </c>
      <c r="AE29" s="9">
        <v>76.88</v>
      </c>
      <c r="AF29" s="9">
        <v>234.33</v>
      </c>
      <c r="AG29" s="9">
        <v>85.41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3.53</v>
      </c>
      <c r="J30" s="19">
        <v>3.23</v>
      </c>
      <c r="K30" s="19">
        <v>2.63</v>
      </c>
      <c r="L30" s="19">
        <v>23425068.829999998</v>
      </c>
      <c r="M30" s="19">
        <v>9030015.6199999992</v>
      </c>
      <c r="N30" s="23">
        <v>0</v>
      </c>
      <c r="O30" s="18">
        <v>8973637.5700000003</v>
      </c>
      <c r="P30" s="19">
        <v>15141380.52</v>
      </c>
      <c r="Q30" s="45">
        <v>5</v>
      </c>
      <c r="R30" s="10">
        <f>VLOOKUP($H30,'ค่ากลางกลุ่ม '!$C$2:$Y$22,10,0)</f>
        <v>29.39</v>
      </c>
      <c r="S30" s="13">
        <f>VLOOKUP($H30,'ค่ากลางกลุ่ม '!$C$2:$Y$22,16,0)</f>
        <v>6.7215199999999999</v>
      </c>
      <c r="T30" s="10">
        <f>VLOOKUP($H30,'ค่ากลางกลุ่ม '!$C$2:$Y$22,11,0)</f>
        <v>10.82</v>
      </c>
      <c r="U30" s="13">
        <f>VLOOKUP($H30,'ค่ากลางกลุ่ม '!$C$2:$Y$22,17,0)</f>
        <v>4.1368400000000003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28.71</v>
      </c>
      <c r="AB30" s="7">
        <v>17.32</v>
      </c>
      <c r="AC30" s="9">
        <v>181.42</v>
      </c>
      <c r="AD30" s="9">
        <v>17.86</v>
      </c>
      <c r="AE30" s="9">
        <v>61.51</v>
      </c>
      <c r="AF30" s="9">
        <v>228.92</v>
      </c>
      <c r="AG30" s="9">
        <v>99.03</v>
      </c>
      <c r="AH30" s="10" t="str">
        <f t="shared" si="2"/>
        <v>0</v>
      </c>
      <c r="AI30" s="13" t="str">
        <f t="shared" si="3"/>
        <v>1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2</v>
      </c>
      <c r="AR30" s="26">
        <f t="shared" si="10"/>
        <v>3</v>
      </c>
      <c r="AS30" s="25" t="str">
        <f t="shared" si="11"/>
        <v>C-</v>
      </c>
      <c r="AT30" s="27" t="str">
        <f t="shared" si="11"/>
        <v>C</v>
      </c>
      <c r="AU30" s="25" t="str">
        <f t="shared" si="12"/>
        <v>0 C-</v>
      </c>
      <c r="AV30" s="27" t="str">
        <f t="shared" si="12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4.22</v>
      </c>
      <c r="J31" s="19">
        <v>3.69</v>
      </c>
      <c r="K31" s="19">
        <v>3.14</v>
      </c>
      <c r="L31" s="19">
        <v>25306568.170000002</v>
      </c>
      <c r="M31" s="19">
        <v>7434124.2800000003</v>
      </c>
      <c r="N31" s="23">
        <v>0</v>
      </c>
      <c r="O31" s="18">
        <v>7492787.9000000004</v>
      </c>
      <c r="P31" s="19">
        <v>16774595.279999997</v>
      </c>
      <c r="Q31" s="45">
        <v>5</v>
      </c>
      <c r="R31" s="10">
        <f>VLOOKUP($H31,'ค่ากลางกลุ่ม '!$C$2:$Y$22,10,0)</f>
        <v>29.39</v>
      </c>
      <c r="S31" s="13">
        <f>VLOOKUP($H31,'ค่ากลางกลุ่ม '!$C$2:$Y$22,16,0)</f>
        <v>6.7215199999999999</v>
      </c>
      <c r="T31" s="10">
        <f>VLOOKUP($H31,'ค่ากลางกลุ่ม '!$C$2:$Y$22,11,0)</f>
        <v>10.82</v>
      </c>
      <c r="U31" s="13">
        <f>VLOOKUP($H31,'ค่ากลางกลุ่ม '!$C$2:$Y$22,17,0)</f>
        <v>4.1368400000000003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21.63</v>
      </c>
      <c r="AB31" s="7">
        <v>12.82</v>
      </c>
      <c r="AC31" s="9">
        <v>56.06</v>
      </c>
      <c r="AD31" s="9">
        <v>29.43</v>
      </c>
      <c r="AE31" s="9">
        <v>87.26</v>
      </c>
      <c r="AF31" s="9">
        <v>213.98</v>
      </c>
      <c r="AG31" s="9">
        <v>82.69</v>
      </c>
      <c r="AH31" s="10" t="str">
        <f t="shared" si="2"/>
        <v>0</v>
      </c>
      <c r="AI31" s="13" t="str">
        <f t="shared" si="3"/>
        <v>1</v>
      </c>
      <c r="AJ31" s="10" t="str">
        <f t="shared" si="4"/>
        <v>1</v>
      </c>
      <c r="AK31" s="13" t="str">
        <f t="shared" si="5"/>
        <v>1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3</v>
      </c>
      <c r="AR31" s="26">
        <f t="shared" si="10"/>
        <v>4</v>
      </c>
      <c r="AS31" s="25" t="str">
        <f t="shared" si="11"/>
        <v>C</v>
      </c>
      <c r="AT31" s="27" t="str">
        <f t="shared" si="11"/>
        <v>B-</v>
      </c>
      <c r="AU31" s="25" t="str">
        <f t="shared" si="12"/>
        <v>0 C</v>
      </c>
      <c r="AV31" s="27" t="str">
        <f t="shared" si="12"/>
        <v>0 B-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1.58</v>
      </c>
      <c r="J32" s="19">
        <v>1.31</v>
      </c>
      <c r="K32" s="19">
        <v>0.77</v>
      </c>
      <c r="L32" s="19">
        <v>32289986.149999999</v>
      </c>
      <c r="M32" s="19">
        <v>34786781.340000004</v>
      </c>
      <c r="N32" s="23">
        <v>1</v>
      </c>
      <c r="O32" s="18">
        <v>31636146.890000001</v>
      </c>
      <c r="P32" s="19">
        <v>-12593596.669999994</v>
      </c>
      <c r="Q32" s="45">
        <v>10</v>
      </c>
      <c r="R32" s="10">
        <f>VLOOKUP($H32,'ค่ากลางกลุ่ม '!$C$2:$Y$22,10,0)</f>
        <v>24.65</v>
      </c>
      <c r="S32" s="13">
        <f>VLOOKUP($H32,'ค่ากลางกลุ่ม '!$C$2:$Y$22,16,0)</f>
        <v>5.3367796610169487</v>
      </c>
      <c r="T32" s="10">
        <f>VLOOKUP($H32,'ค่ากลางกลุ่ม '!$C$2:$Y$22,11,0)</f>
        <v>9.2899999999999991</v>
      </c>
      <c r="U32" s="13">
        <f>VLOOKUP($H32,'ค่ากลางกลุ่ม '!$C$2:$Y$22,17,0)</f>
        <v>3.2408474576271189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27.95</v>
      </c>
      <c r="AB32" s="7">
        <v>15.27</v>
      </c>
      <c r="AC32" s="9">
        <v>231.17</v>
      </c>
      <c r="AD32" s="9">
        <v>37.54</v>
      </c>
      <c r="AE32" s="9">
        <v>69.3</v>
      </c>
      <c r="AF32" s="9">
        <v>219.47</v>
      </c>
      <c r="AG32" s="9">
        <v>91.03</v>
      </c>
      <c r="AH32" s="10" t="str">
        <f t="shared" si="2"/>
        <v>1</v>
      </c>
      <c r="AI32" s="13" t="str">
        <f t="shared" si="3"/>
        <v>1</v>
      </c>
      <c r="AJ32" s="10" t="str">
        <f t="shared" si="4"/>
        <v>1</v>
      </c>
      <c r="AK32" s="13" t="str">
        <f t="shared" si="5"/>
        <v>1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3</v>
      </c>
      <c r="AS32" s="25" t="str">
        <f t="shared" si="11"/>
        <v>C</v>
      </c>
      <c r="AT32" s="27" t="str">
        <f t="shared" si="11"/>
        <v>C</v>
      </c>
      <c r="AU32" s="25" t="str">
        <f t="shared" si="12"/>
        <v>1 C</v>
      </c>
      <c r="AV32" s="27" t="str">
        <f t="shared" si="12"/>
        <v>1 C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1.86</v>
      </c>
      <c r="J33" s="19">
        <v>1.59</v>
      </c>
      <c r="K33" s="19">
        <v>1.02</v>
      </c>
      <c r="L33" s="19">
        <v>13598230.26</v>
      </c>
      <c r="M33" s="19">
        <v>10676070.310000001</v>
      </c>
      <c r="N33" s="23">
        <v>0</v>
      </c>
      <c r="O33" s="18">
        <v>10858568.130000001</v>
      </c>
      <c r="P33" s="19">
        <v>311572.70999999903</v>
      </c>
      <c r="Q33" s="45">
        <v>5</v>
      </c>
      <c r="R33" s="10">
        <f>VLOOKUP($H33,'ค่ากลางกลุ่ม '!$C$2:$Y$22,10,0)</f>
        <v>29.39</v>
      </c>
      <c r="S33" s="13">
        <f>VLOOKUP($H33,'ค่ากลางกลุ่ม '!$C$2:$Y$22,16,0)</f>
        <v>6.7215199999999999</v>
      </c>
      <c r="T33" s="10">
        <f>VLOOKUP($H33,'ค่ากลางกลุ่ม '!$C$2:$Y$22,11,0)</f>
        <v>10.82</v>
      </c>
      <c r="U33" s="13">
        <f>VLOOKUP($H33,'ค่ากลางกลุ่ม '!$C$2:$Y$22,17,0)</f>
        <v>4.1368400000000003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29.83</v>
      </c>
      <c r="AB33" s="7">
        <v>17.61</v>
      </c>
      <c r="AC33" s="9">
        <v>217.58</v>
      </c>
      <c r="AD33" s="9">
        <v>32.07</v>
      </c>
      <c r="AE33" s="9">
        <v>54.18</v>
      </c>
      <c r="AF33" s="9">
        <v>211.03</v>
      </c>
      <c r="AG33" s="9">
        <v>99.76</v>
      </c>
      <c r="AH33" s="10" t="str">
        <f t="shared" si="2"/>
        <v>1</v>
      </c>
      <c r="AI33" s="13" t="str">
        <f t="shared" si="3"/>
        <v>1</v>
      </c>
      <c r="AJ33" s="10" t="str">
        <f t="shared" si="4"/>
        <v>1</v>
      </c>
      <c r="AK33" s="13" t="str">
        <f t="shared" si="5"/>
        <v>1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4</v>
      </c>
      <c r="AR33" s="26">
        <f t="shared" si="10"/>
        <v>4</v>
      </c>
      <c r="AS33" s="25" t="str">
        <f t="shared" si="11"/>
        <v>B-</v>
      </c>
      <c r="AT33" s="27" t="str">
        <f t="shared" si="11"/>
        <v>B-</v>
      </c>
      <c r="AU33" s="25" t="str">
        <f t="shared" si="12"/>
        <v>0 B-</v>
      </c>
      <c r="AV33" s="27" t="str">
        <f t="shared" si="12"/>
        <v>0 B-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1.99</v>
      </c>
      <c r="J34" s="19">
        <v>1.76</v>
      </c>
      <c r="K34" s="19">
        <v>1.1299999999999999</v>
      </c>
      <c r="L34" s="19">
        <v>16322241.15</v>
      </c>
      <c r="M34" s="19">
        <v>7639612.5899999999</v>
      </c>
      <c r="N34" s="23">
        <v>0</v>
      </c>
      <c r="O34" s="18">
        <v>7042619.7000000002</v>
      </c>
      <c r="P34" s="19">
        <v>2077120.4399999976</v>
      </c>
      <c r="Q34" s="45">
        <v>5</v>
      </c>
      <c r="R34" s="10">
        <f>VLOOKUP($H34,'ค่ากลางกลุ่ม '!$C$2:$Y$22,10,0)</f>
        <v>29.39</v>
      </c>
      <c r="S34" s="13">
        <f>VLOOKUP($H34,'ค่ากลางกลุ่ม '!$C$2:$Y$22,16,0)</f>
        <v>6.7215199999999999</v>
      </c>
      <c r="T34" s="10">
        <f>VLOOKUP($H34,'ค่ากลางกลุ่ม '!$C$2:$Y$22,11,0)</f>
        <v>10.82</v>
      </c>
      <c r="U34" s="13">
        <f>VLOOKUP($H34,'ค่ากลางกลุ่ม '!$C$2:$Y$22,17,0)</f>
        <v>4.1368400000000003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22.24</v>
      </c>
      <c r="AB34" s="7">
        <v>14.58</v>
      </c>
      <c r="AC34" s="9">
        <v>169.73</v>
      </c>
      <c r="AD34" s="9">
        <v>41.43</v>
      </c>
      <c r="AE34" s="9">
        <v>83.25</v>
      </c>
      <c r="AF34" s="9">
        <v>257.48</v>
      </c>
      <c r="AG34" s="9">
        <v>91.82</v>
      </c>
      <c r="AH34" s="10" t="str">
        <f t="shared" si="2"/>
        <v>0</v>
      </c>
      <c r="AI34" s="13" t="str">
        <f t="shared" si="3"/>
        <v>1</v>
      </c>
      <c r="AJ34" s="10" t="str">
        <f t="shared" si="4"/>
        <v>1</v>
      </c>
      <c r="AK34" s="13" t="str">
        <f t="shared" si="5"/>
        <v>1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2</v>
      </c>
      <c r="AR34" s="26">
        <f t="shared" si="10"/>
        <v>3</v>
      </c>
      <c r="AS34" s="25" t="str">
        <f t="shared" si="11"/>
        <v>C-</v>
      </c>
      <c r="AT34" s="27" t="str">
        <f t="shared" si="11"/>
        <v>C</v>
      </c>
      <c r="AU34" s="25" t="str">
        <f t="shared" si="12"/>
        <v>0 C-</v>
      </c>
      <c r="AV34" s="27" t="str">
        <f t="shared" si="12"/>
        <v>0 C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2.33</v>
      </c>
      <c r="J35" s="19">
        <v>2.11</v>
      </c>
      <c r="K35" s="19">
        <v>1.78</v>
      </c>
      <c r="L35" s="19">
        <v>30746429.539999999</v>
      </c>
      <c r="M35" s="19">
        <v>-1517900.17</v>
      </c>
      <c r="N35" s="23">
        <v>1</v>
      </c>
      <c r="O35" s="18">
        <v>-2391515.9900000002</v>
      </c>
      <c r="P35" s="19">
        <v>18015391.460000001</v>
      </c>
      <c r="Q35" s="45">
        <v>6</v>
      </c>
      <c r="R35" s="10">
        <f>VLOOKUP($H35,'ค่ากลางกลุ่ม '!$C$2:$Y$22,10,0)</f>
        <v>28.29</v>
      </c>
      <c r="S35" s="13">
        <f>VLOOKUP($H35,'ค่ากลางกลุ่ม '!$C$2:$Y$22,16,0)</f>
        <v>5.8842857142857161</v>
      </c>
      <c r="T35" s="10">
        <f>VLOOKUP($H35,'ค่ากลางกลุ่ม '!$C$2:$Y$22,11,0)</f>
        <v>10.74</v>
      </c>
      <c r="U35" s="13">
        <f>VLOOKUP($H35,'ค่ากลางกลุ่ม '!$C$2:$Y$22,17,0)</f>
        <v>3.7780252100840372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-6.64</v>
      </c>
      <c r="AB35" s="7">
        <v>-1.82</v>
      </c>
      <c r="AC35" s="9">
        <v>53.08</v>
      </c>
      <c r="AD35" s="9">
        <v>33.42</v>
      </c>
      <c r="AE35" s="9">
        <v>48.39</v>
      </c>
      <c r="AF35" s="9">
        <v>194.55</v>
      </c>
      <c r="AG35" s="9">
        <v>79.78</v>
      </c>
      <c r="AH35" s="10" t="str">
        <f t="shared" si="2"/>
        <v>0</v>
      </c>
      <c r="AI35" s="13" t="str">
        <f t="shared" si="3"/>
        <v>0</v>
      </c>
      <c r="AJ35" s="10" t="str">
        <f t="shared" si="4"/>
        <v>0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3</v>
      </c>
      <c r="AR35" s="26">
        <f t="shared" si="10"/>
        <v>3</v>
      </c>
      <c r="AS35" s="25" t="str">
        <f t="shared" si="11"/>
        <v>C</v>
      </c>
      <c r="AT35" s="27" t="str">
        <f t="shared" si="11"/>
        <v>C</v>
      </c>
      <c r="AU35" s="25" t="str">
        <f t="shared" si="12"/>
        <v>1 C</v>
      </c>
      <c r="AV35" s="27" t="str">
        <f t="shared" si="12"/>
        <v>1 C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1.54</v>
      </c>
      <c r="J36" s="19">
        <v>1.35</v>
      </c>
      <c r="K36" s="19">
        <v>1.01</v>
      </c>
      <c r="L36" s="19">
        <v>19003072.350000001</v>
      </c>
      <c r="M36" s="19">
        <v>14937128.68</v>
      </c>
      <c r="N36" s="23">
        <v>0</v>
      </c>
      <c r="O36" s="18">
        <v>16765416.73</v>
      </c>
      <c r="P36" s="19">
        <v>187448.54999999702</v>
      </c>
      <c r="Q36" s="45">
        <v>12</v>
      </c>
      <c r="R36" s="10">
        <f>VLOOKUP($H36,'ค่ากลางกลุ่ม '!$C$2:$Y$22,10,0)</f>
        <v>29.67</v>
      </c>
      <c r="S36" s="13">
        <f>VLOOKUP($H36,'ค่ากลางกลุ่ม '!$C$2:$Y$22,16,0)</f>
        <v>5.8426666666666645</v>
      </c>
      <c r="T36" s="10">
        <f>VLOOKUP($H36,'ค่ากลางกลุ่ม '!$C$2:$Y$22,11,0)</f>
        <v>5.03</v>
      </c>
      <c r="U36" s="13">
        <f>VLOOKUP($H36,'ค่ากลางกลุ่ม '!$C$2:$Y$22,17,0)</f>
        <v>2.9160000000000008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25.62</v>
      </c>
      <c r="AB36" s="7">
        <v>12.9</v>
      </c>
      <c r="AC36" s="9">
        <v>229.38</v>
      </c>
      <c r="AD36" s="9">
        <v>40.18</v>
      </c>
      <c r="AE36" s="9">
        <v>57.36</v>
      </c>
      <c r="AF36" s="9">
        <v>229.52</v>
      </c>
      <c r="AG36" s="9">
        <v>60</v>
      </c>
      <c r="AH36" s="10" t="str">
        <f t="shared" si="2"/>
        <v>0</v>
      </c>
      <c r="AI36" s="13" t="str">
        <f t="shared" si="3"/>
        <v>1</v>
      </c>
      <c r="AJ36" s="10" t="str">
        <f t="shared" si="4"/>
        <v>1</v>
      </c>
      <c r="AK36" s="13" t="str">
        <f t="shared" si="5"/>
        <v>1</v>
      </c>
      <c r="AL36" s="97">
        <f t="shared" si="6"/>
        <v>0</v>
      </c>
      <c r="AM36" s="20" t="str">
        <f t="shared" si="7"/>
        <v>1</v>
      </c>
      <c r="AN36" s="20" t="str">
        <f t="shared" si="8"/>
        <v>1</v>
      </c>
      <c r="AO36" s="20" t="str">
        <f t="shared" si="8"/>
        <v>0</v>
      </c>
      <c r="AP36" s="20" t="str">
        <f t="shared" si="8"/>
        <v>1</v>
      </c>
      <c r="AQ36" s="24">
        <f t="shared" si="9"/>
        <v>4</v>
      </c>
      <c r="AR36" s="26">
        <f t="shared" si="10"/>
        <v>5</v>
      </c>
      <c r="AS36" s="25" t="str">
        <f t="shared" si="11"/>
        <v>B-</v>
      </c>
      <c r="AT36" s="27" t="str">
        <f t="shared" si="11"/>
        <v>B</v>
      </c>
      <c r="AU36" s="25" t="str">
        <f t="shared" si="12"/>
        <v>0 B-</v>
      </c>
      <c r="AV36" s="27" t="str">
        <f t="shared" si="12"/>
        <v>0 B</v>
      </c>
      <c r="AW36" s="21" t="str">
        <f t="shared" si="0"/>
        <v>ไม่ผ่าน</v>
      </c>
      <c r="AX36" s="21" t="str">
        <f t="shared" si="1"/>
        <v>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7.08</v>
      </c>
      <c r="J37" s="19">
        <v>6.83</v>
      </c>
      <c r="K37" s="19">
        <v>6.22</v>
      </c>
      <c r="L37" s="19">
        <v>66562305.880000003</v>
      </c>
      <c r="M37" s="19">
        <v>9458021.7599999998</v>
      </c>
      <c r="N37" s="23">
        <v>0</v>
      </c>
      <c r="O37" s="18">
        <v>9709350.5700000003</v>
      </c>
      <c r="P37" s="19">
        <v>56769161.749999993</v>
      </c>
      <c r="Q37" s="45">
        <v>6</v>
      </c>
      <c r="R37" s="10">
        <f>VLOOKUP($H37,'ค่ากลางกลุ่ม '!$C$2:$Y$22,10,0)</f>
        <v>28.29</v>
      </c>
      <c r="S37" s="13">
        <f>VLOOKUP($H37,'ค่ากลางกลุ่ม '!$C$2:$Y$22,16,0)</f>
        <v>5.8842857142857161</v>
      </c>
      <c r="T37" s="10">
        <f>VLOOKUP($H37,'ค่ากลางกลุ่ม '!$C$2:$Y$22,11,0)</f>
        <v>10.74</v>
      </c>
      <c r="U37" s="13">
        <f>VLOOKUP($H37,'ค่ากลางกลุ่ม '!$C$2:$Y$22,17,0)</f>
        <v>3.7780252100840372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24.87</v>
      </c>
      <c r="AB37" s="7">
        <v>8.68</v>
      </c>
      <c r="AC37" s="9">
        <v>100.27</v>
      </c>
      <c r="AD37" s="9">
        <v>82.72</v>
      </c>
      <c r="AE37" s="9">
        <v>95.37</v>
      </c>
      <c r="AF37" s="9">
        <v>238.11</v>
      </c>
      <c r="AG37" s="9">
        <v>58.46</v>
      </c>
      <c r="AH37" s="10" t="str">
        <f t="shared" si="2"/>
        <v>0</v>
      </c>
      <c r="AI37" s="13" t="str">
        <f t="shared" si="3"/>
        <v>1</v>
      </c>
      <c r="AJ37" s="10" t="str">
        <f t="shared" si="4"/>
        <v>0</v>
      </c>
      <c r="AK37" s="13" t="str">
        <f t="shared" si="5"/>
        <v>1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1</v>
      </c>
      <c r="AQ37" s="24">
        <f t="shared" si="9"/>
        <v>1</v>
      </c>
      <c r="AR37" s="26">
        <f t="shared" si="10"/>
        <v>3</v>
      </c>
      <c r="AS37" s="25" t="str">
        <f t="shared" si="11"/>
        <v>D</v>
      </c>
      <c r="AT37" s="27" t="str">
        <f t="shared" si="11"/>
        <v>C</v>
      </c>
      <c r="AU37" s="25" t="str">
        <f t="shared" si="12"/>
        <v>0 D</v>
      </c>
      <c r="AV37" s="27" t="str">
        <f t="shared" si="12"/>
        <v>0 C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1.72</v>
      </c>
      <c r="J38" s="19">
        <v>1.5</v>
      </c>
      <c r="K38" s="19">
        <v>1.22</v>
      </c>
      <c r="L38" s="19">
        <v>11260331.699999999</v>
      </c>
      <c r="M38" s="19">
        <v>4138014.97</v>
      </c>
      <c r="N38" s="23">
        <v>0</v>
      </c>
      <c r="O38" s="18">
        <v>4604123.5599999996</v>
      </c>
      <c r="P38" s="19">
        <v>3467960.9399999995</v>
      </c>
      <c r="Q38" s="45">
        <v>5</v>
      </c>
      <c r="R38" s="10">
        <f>VLOOKUP($H38,'ค่ากลางกลุ่ม '!$C$2:$Y$22,10,0)</f>
        <v>29.39</v>
      </c>
      <c r="S38" s="13">
        <f>VLOOKUP($H38,'ค่ากลางกลุ่ม '!$C$2:$Y$22,16,0)</f>
        <v>6.7215199999999999</v>
      </c>
      <c r="T38" s="10">
        <f>VLOOKUP($H38,'ค่ากลางกลุ่ม '!$C$2:$Y$22,11,0)</f>
        <v>10.82</v>
      </c>
      <c r="U38" s="13">
        <f>VLOOKUP($H38,'ค่ากลางกลุ่ม '!$C$2:$Y$22,17,0)</f>
        <v>4.1368400000000003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20.51</v>
      </c>
      <c r="AB38" s="7">
        <v>5.18</v>
      </c>
      <c r="AC38" s="9">
        <v>154.53</v>
      </c>
      <c r="AD38" s="9">
        <v>24.11</v>
      </c>
      <c r="AE38" s="9">
        <v>118.34</v>
      </c>
      <c r="AF38" s="9">
        <v>418.78</v>
      </c>
      <c r="AG38" s="9">
        <v>93.38</v>
      </c>
      <c r="AH38" s="10" t="str">
        <f t="shared" si="2"/>
        <v>0</v>
      </c>
      <c r="AI38" s="13" t="str">
        <f t="shared" si="3"/>
        <v>1</v>
      </c>
      <c r="AJ38" s="10" t="str">
        <f t="shared" si="4"/>
        <v>0</v>
      </c>
      <c r="AK38" s="13" t="str">
        <f t="shared" si="5"/>
        <v>1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1</v>
      </c>
      <c r="AR38" s="26">
        <f t="shared" si="10"/>
        <v>3</v>
      </c>
      <c r="AS38" s="25" t="str">
        <f t="shared" si="11"/>
        <v>D</v>
      </c>
      <c r="AT38" s="27" t="str">
        <f t="shared" si="11"/>
        <v>C</v>
      </c>
      <c r="AU38" s="25" t="str">
        <f t="shared" si="12"/>
        <v>0 D</v>
      </c>
      <c r="AV38" s="27" t="str">
        <f t="shared" si="12"/>
        <v>0 C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1.48</v>
      </c>
      <c r="J39" s="19">
        <v>1.1100000000000001</v>
      </c>
      <c r="K39" s="19">
        <v>0.46</v>
      </c>
      <c r="L39" s="19">
        <v>300687103.43000001</v>
      </c>
      <c r="M39" s="19">
        <v>189495248.59</v>
      </c>
      <c r="N39" s="23">
        <v>2</v>
      </c>
      <c r="O39" s="18">
        <v>198848003.96000001</v>
      </c>
      <c r="P39" s="19">
        <v>-336100612.75000018</v>
      </c>
      <c r="Q39" s="45">
        <v>19</v>
      </c>
      <c r="R39" s="10">
        <f>VLOOKUP($H39,'ค่ากลางกลุ่ม '!$C$2:$Y$22,10,0)</f>
        <v>17.670000000000002</v>
      </c>
      <c r="S39" s="13">
        <f>VLOOKUP($H39,'ค่ากลางกลุ่ม '!$C$2:$Y$22,16,0)</f>
        <v>6.9479999999999995</v>
      </c>
      <c r="T39" s="10">
        <f>VLOOKUP($H39,'ค่ากลางกลุ่ม '!$C$2:$Y$22,11,0)</f>
        <v>3.49</v>
      </c>
      <c r="U39" s="13">
        <f>VLOOKUP($H39,'ค่ากลางกลุ่ม '!$C$2:$Y$22,17,0)</f>
        <v>3.4293333333333327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24.74</v>
      </c>
      <c r="AB39" s="7">
        <v>8.5299999999999994</v>
      </c>
      <c r="AC39" s="9">
        <v>159.77000000000001</v>
      </c>
      <c r="AD39" s="9">
        <v>60</v>
      </c>
      <c r="AE39" s="9">
        <v>86.29</v>
      </c>
      <c r="AF39" s="9">
        <v>103.16</v>
      </c>
      <c r="AG39" s="9">
        <v>97.07</v>
      </c>
      <c r="AH39" s="10" t="str">
        <f t="shared" si="2"/>
        <v>1</v>
      </c>
      <c r="AI39" s="13" t="str">
        <f t="shared" si="3"/>
        <v>1</v>
      </c>
      <c r="AJ39" s="10" t="str">
        <f t="shared" si="4"/>
        <v>1</v>
      </c>
      <c r="AK39" s="13" t="str">
        <f t="shared" si="5"/>
        <v>1</v>
      </c>
      <c r="AL39" s="97">
        <f t="shared" si="6"/>
        <v>1</v>
      </c>
      <c r="AM39" s="20" t="str">
        <f t="shared" si="7"/>
        <v>1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4</v>
      </c>
      <c r="AR39" s="26">
        <f t="shared" si="10"/>
        <v>4</v>
      </c>
      <c r="AS39" s="25" t="str">
        <f t="shared" si="11"/>
        <v>B-</v>
      </c>
      <c r="AT39" s="27" t="str">
        <f t="shared" si="11"/>
        <v>B-</v>
      </c>
      <c r="AU39" s="25" t="str">
        <f t="shared" si="12"/>
        <v>2 B-</v>
      </c>
      <c r="AV39" s="27" t="str">
        <f t="shared" si="12"/>
        <v>2 B-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2.87</v>
      </c>
      <c r="J40" s="19">
        <v>2.52</v>
      </c>
      <c r="K40" s="19">
        <v>2.06</v>
      </c>
      <c r="L40" s="19">
        <v>28921683.109999999</v>
      </c>
      <c r="M40" s="19">
        <v>18002780.600000001</v>
      </c>
      <c r="N40" s="23">
        <v>0</v>
      </c>
      <c r="O40" s="18">
        <v>18234521.100000001</v>
      </c>
      <c r="P40" s="19">
        <v>15797851.99</v>
      </c>
      <c r="Q40" s="45">
        <v>6</v>
      </c>
      <c r="R40" s="10">
        <f>VLOOKUP($H40,'ค่ากลางกลุ่ม '!$C$2:$Y$22,10,0)</f>
        <v>28.29</v>
      </c>
      <c r="S40" s="13">
        <f>VLOOKUP($H40,'ค่ากลางกลุ่ม '!$C$2:$Y$22,16,0)</f>
        <v>5.8842857142857161</v>
      </c>
      <c r="T40" s="10">
        <f>VLOOKUP($H40,'ค่ากลางกลุ่ม '!$C$2:$Y$22,11,0)</f>
        <v>10.74</v>
      </c>
      <c r="U40" s="13">
        <f>VLOOKUP($H40,'ค่ากลางกลุ่ม '!$C$2:$Y$22,17,0)</f>
        <v>3.7780252100840372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41.63</v>
      </c>
      <c r="AB40" s="7">
        <v>23.17</v>
      </c>
      <c r="AC40" s="9">
        <v>168.43</v>
      </c>
      <c r="AD40" s="9">
        <v>52.51</v>
      </c>
      <c r="AE40" s="9">
        <v>99.46</v>
      </c>
      <c r="AF40" s="9">
        <v>145.13999999999999</v>
      </c>
      <c r="AG40" s="9">
        <v>107.76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1"/>
        <v>C</v>
      </c>
      <c r="AU40" s="25" t="str">
        <f t="shared" si="12"/>
        <v>0 C</v>
      </c>
      <c r="AV40" s="27" t="str">
        <f t="shared" si="12"/>
        <v>0 C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2.2000000000000002</v>
      </c>
      <c r="J41" s="19">
        <v>2.09</v>
      </c>
      <c r="K41" s="19">
        <v>1.86</v>
      </c>
      <c r="L41" s="19">
        <v>23059931.219999999</v>
      </c>
      <c r="M41" s="19">
        <v>10447400.310000001</v>
      </c>
      <c r="N41" s="23">
        <v>0</v>
      </c>
      <c r="O41" s="18">
        <v>9757697.1400000006</v>
      </c>
      <c r="P41" s="19">
        <v>16330571.949999999</v>
      </c>
      <c r="Q41" s="45">
        <v>5</v>
      </c>
      <c r="R41" s="10">
        <f>VLOOKUP($H41,'ค่ากลางกลุ่ม '!$C$2:$Y$22,10,0)</f>
        <v>29.39</v>
      </c>
      <c r="S41" s="13">
        <f>VLOOKUP($H41,'ค่ากลางกลุ่ม '!$C$2:$Y$22,16,0)</f>
        <v>6.7215199999999999</v>
      </c>
      <c r="T41" s="10">
        <f>VLOOKUP($H41,'ค่ากลางกลุ่ม '!$C$2:$Y$22,11,0)</f>
        <v>10.82</v>
      </c>
      <c r="U41" s="13">
        <f>VLOOKUP($H41,'ค่ากลางกลุ่ม '!$C$2:$Y$22,17,0)</f>
        <v>4.1368400000000003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32.06</v>
      </c>
      <c r="AB41" s="7">
        <v>16.68</v>
      </c>
      <c r="AC41" s="9">
        <v>401.67</v>
      </c>
      <c r="AD41" s="9">
        <v>43.81</v>
      </c>
      <c r="AE41" s="9">
        <v>46.74</v>
      </c>
      <c r="AF41" s="9">
        <v>155.13</v>
      </c>
      <c r="AG41" s="9">
        <v>54.81</v>
      </c>
      <c r="AH41" s="10" t="str">
        <f t="shared" si="2"/>
        <v>1</v>
      </c>
      <c r="AI41" s="13" t="str">
        <f t="shared" si="3"/>
        <v>1</v>
      </c>
      <c r="AJ41" s="10" t="str">
        <f t="shared" si="4"/>
        <v>1</v>
      </c>
      <c r="AK41" s="13" t="str">
        <f t="shared" si="5"/>
        <v>1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5</v>
      </c>
      <c r="AR41" s="26">
        <f t="shared" si="10"/>
        <v>5</v>
      </c>
      <c r="AS41" s="25" t="str">
        <f t="shared" si="11"/>
        <v>B</v>
      </c>
      <c r="AT41" s="27" t="str">
        <f t="shared" si="11"/>
        <v>B</v>
      </c>
      <c r="AU41" s="25" t="str">
        <f t="shared" si="12"/>
        <v>0 B</v>
      </c>
      <c r="AV41" s="27" t="str">
        <f t="shared" si="12"/>
        <v>0 B</v>
      </c>
      <c r="AW41" s="21" t="str">
        <f t="shared" si="13"/>
        <v>ผ่าน</v>
      </c>
      <c r="AX41" s="21" t="str">
        <f t="shared" si="14"/>
        <v>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1.22</v>
      </c>
      <c r="J42" s="19">
        <v>0.93</v>
      </c>
      <c r="K42" s="19">
        <v>0.48</v>
      </c>
      <c r="L42" s="19">
        <v>16317408.710000001</v>
      </c>
      <c r="M42" s="19">
        <v>12666358.710000001</v>
      </c>
      <c r="N42" s="23">
        <v>3</v>
      </c>
      <c r="O42" s="18">
        <v>12011991.09</v>
      </c>
      <c r="P42" s="19">
        <v>-38752229.049999997</v>
      </c>
      <c r="Q42" s="45">
        <v>6</v>
      </c>
      <c r="R42" s="10">
        <f>VLOOKUP($H42,'ค่ากลางกลุ่ม '!$C$2:$Y$22,10,0)</f>
        <v>28.29</v>
      </c>
      <c r="S42" s="13">
        <f>VLOOKUP($H42,'ค่ากลางกลุ่ม '!$C$2:$Y$22,16,0)</f>
        <v>5.8842857142857161</v>
      </c>
      <c r="T42" s="10">
        <f>VLOOKUP($H42,'ค่ากลางกลุ่ม '!$C$2:$Y$22,11,0)</f>
        <v>10.74</v>
      </c>
      <c r="U42" s="13">
        <f>VLOOKUP($H42,'ค่ากลางกลุ่ม '!$C$2:$Y$22,17,0)</f>
        <v>3.7780252100840372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16.59</v>
      </c>
      <c r="AB42" s="7">
        <v>8.73</v>
      </c>
      <c r="AC42" s="9">
        <v>431.73</v>
      </c>
      <c r="AD42" s="9">
        <v>46.15</v>
      </c>
      <c r="AE42" s="9">
        <v>124.17</v>
      </c>
      <c r="AF42" s="9">
        <v>96.06</v>
      </c>
      <c r="AG42" s="9">
        <v>142.41999999999999</v>
      </c>
      <c r="AH42" s="10" t="str">
        <f t="shared" si="2"/>
        <v>0</v>
      </c>
      <c r="AI42" s="13" t="str">
        <f t="shared" si="3"/>
        <v>1</v>
      </c>
      <c r="AJ42" s="10" t="str">
        <f t="shared" si="4"/>
        <v>0</v>
      </c>
      <c r="AK42" s="13" t="str">
        <f t="shared" si="5"/>
        <v>1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1</v>
      </c>
      <c r="AR42" s="26">
        <f t="shared" si="10"/>
        <v>3</v>
      </c>
      <c r="AS42" s="25" t="str">
        <f t="shared" si="11"/>
        <v>D</v>
      </c>
      <c r="AT42" s="27" t="str">
        <f t="shared" si="11"/>
        <v>C</v>
      </c>
      <c r="AU42" s="25" t="str">
        <f t="shared" si="12"/>
        <v>3 D</v>
      </c>
      <c r="AV42" s="27" t="str">
        <f t="shared" si="12"/>
        <v>3 C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1.32</v>
      </c>
      <c r="J43" s="19">
        <v>1.0900000000000001</v>
      </c>
      <c r="K43" s="19">
        <v>0.74</v>
      </c>
      <c r="L43" s="19">
        <v>9305272.4100000001</v>
      </c>
      <c r="M43" s="19">
        <v>13874000.76</v>
      </c>
      <c r="N43" s="23">
        <v>2</v>
      </c>
      <c r="O43" s="18">
        <v>14169341.16</v>
      </c>
      <c r="P43" s="19">
        <v>-7832412.8700000048</v>
      </c>
      <c r="Q43" s="45">
        <v>9</v>
      </c>
      <c r="R43" s="10">
        <f>VLOOKUP($H43,'ค่ากลางกลุ่ม '!$C$2:$Y$22,10,0)</f>
        <v>29.78</v>
      </c>
      <c r="S43" s="13">
        <f>VLOOKUP($H43,'ค่ากลางกลุ่ม '!$C$2:$Y$22,16,0)</f>
        <v>6.443437499999999</v>
      </c>
      <c r="T43" s="10">
        <f>VLOOKUP($H43,'ค่ากลางกลุ่ม '!$C$2:$Y$22,11,0)</f>
        <v>7.75</v>
      </c>
      <c r="U43" s="13">
        <f>VLOOKUP($H43,'ค่ากลางกลุ่ม '!$C$2:$Y$22,17,0)</f>
        <v>3.5143750000000002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23.15</v>
      </c>
      <c r="AB43" s="7">
        <v>14.15</v>
      </c>
      <c r="AC43" s="9">
        <v>148.47999999999999</v>
      </c>
      <c r="AD43" s="9">
        <v>32.799999999999997</v>
      </c>
      <c r="AE43" s="9">
        <v>53.03</v>
      </c>
      <c r="AF43" s="9">
        <v>110.45</v>
      </c>
      <c r="AG43" s="9">
        <v>53.1</v>
      </c>
      <c r="AH43" s="10" t="str">
        <f t="shared" si="2"/>
        <v>0</v>
      </c>
      <c r="AI43" s="13" t="str">
        <f t="shared" si="3"/>
        <v>1</v>
      </c>
      <c r="AJ43" s="10" t="str">
        <f t="shared" si="4"/>
        <v>1</v>
      </c>
      <c r="AK43" s="13" t="str">
        <f t="shared" si="5"/>
        <v>1</v>
      </c>
      <c r="AL43" s="97">
        <f t="shared" si="6"/>
        <v>1</v>
      </c>
      <c r="AM43" s="20" t="str">
        <f t="shared" si="7"/>
        <v>1</v>
      </c>
      <c r="AN43" s="20" t="str">
        <f t="shared" si="8"/>
        <v>1</v>
      </c>
      <c r="AO43" s="20" t="str">
        <f t="shared" si="8"/>
        <v>0</v>
      </c>
      <c r="AP43" s="20" t="str">
        <f t="shared" si="8"/>
        <v>1</v>
      </c>
      <c r="AQ43" s="24">
        <f t="shared" si="9"/>
        <v>5</v>
      </c>
      <c r="AR43" s="26">
        <f t="shared" si="10"/>
        <v>6</v>
      </c>
      <c r="AS43" s="25" t="str">
        <f t="shared" si="11"/>
        <v>B</v>
      </c>
      <c r="AT43" s="27" t="str">
        <f t="shared" si="11"/>
        <v>A-</v>
      </c>
      <c r="AU43" s="25" t="str">
        <f t="shared" si="12"/>
        <v>2 B</v>
      </c>
      <c r="AV43" s="27" t="str">
        <f t="shared" si="12"/>
        <v>2 A-</v>
      </c>
      <c r="AW43" s="21" t="str">
        <f t="shared" si="13"/>
        <v>ผ่าน</v>
      </c>
      <c r="AX43" s="21" t="str">
        <f t="shared" si="14"/>
        <v>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2.29</v>
      </c>
      <c r="J44" s="19">
        <v>2.0099999999999998</v>
      </c>
      <c r="K44" s="19">
        <v>1.53</v>
      </c>
      <c r="L44" s="19">
        <v>18991220.920000002</v>
      </c>
      <c r="M44" s="19">
        <v>14363096.109999999</v>
      </c>
      <c r="N44" s="23">
        <v>0</v>
      </c>
      <c r="O44" s="18">
        <v>14032314.970000001</v>
      </c>
      <c r="P44" s="19">
        <v>7675251.7700000014</v>
      </c>
      <c r="Q44" s="45">
        <v>6</v>
      </c>
      <c r="R44" s="10">
        <f>VLOOKUP($H44,'ค่ากลางกลุ่ม '!$C$2:$Y$22,10,0)</f>
        <v>28.29</v>
      </c>
      <c r="S44" s="13">
        <f>VLOOKUP($H44,'ค่ากลางกลุ่ม '!$C$2:$Y$22,16,0)</f>
        <v>5.8842857142857161</v>
      </c>
      <c r="T44" s="10">
        <f>VLOOKUP($H44,'ค่ากลางกลุ่ม '!$C$2:$Y$22,11,0)</f>
        <v>10.74</v>
      </c>
      <c r="U44" s="13">
        <f>VLOOKUP($H44,'ค่ากลางกลุ่ม '!$C$2:$Y$22,17,0)</f>
        <v>3.7780252100840372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31.96</v>
      </c>
      <c r="AB44" s="7">
        <v>19.829999999999998</v>
      </c>
      <c r="AC44" s="9">
        <v>133.34</v>
      </c>
      <c r="AD44" s="9">
        <v>22.52</v>
      </c>
      <c r="AE44" s="9">
        <v>77.23</v>
      </c>
      <c r="AF44" s="9">
        <v>93.38</v>
      </c>
      <c r="AG44" s="9">
        <v>69.290000000000006</v>
      </c>
      <c r="AH44" s="10" t="str">
        <f t="shared" si="2"/>
        <v>1</v>
      </c>
      <c r="AI44" s="13" t="str">
        <f t="shared" si="3"/>
        <v>1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0</v>
      </c>
      <c r="AP44" s="20" t="str">
        <f t="shared" si="8"/>
        <v>0</v>
      </c>
      <c r="AQ44" s="24">
        <f t="shared" si="9"/>
        <v>3</v>
      </c>
      <c r="AR44" s="26">
        <f t="shared" si="10"/>
        <v>3</v>
      </c>
      <c r="AS44" s="25" t="str">
        <f t="shared" si="11"/>
        <v>C</v>
      </c>
      <c r="AT44" s="27" t="str">
        <f t="shared" si="11"/>
        <v>C</v>
      </c>
      <c r="AU44" s="25" t="str">
        <f t="shared" si="12"/>
        <v>0 C</v>
      </c>
      <c r="AV44" s="27" t="str">
        <f t="shared" si="12"/>
        <v>0 C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2.0699999999999998</v>
      </c>
      <c r="J45" s="19">
        <v>1.95</v>
      </c>
      <c r="K45" s="19">
        <v>1.65</v>
      </c>
      <c r="L45" s="19">
        <v>11330889.26</v>
      </c>
      <c r="M45" s="19">
        <v>6737689.25</v>
      </c>
      <c r="N45" s="23">
        <v>0</v>
      </c>
      <c r="O45" s="18">
        <v>5019793.57</v>
      </c>
      <c r="P45" s="19">
        <v>6779227.1100000013</v>
      </c>
      <c r="Q45" s="45">
        <v>2</v>
      </c>
      <c r="R45" s="10">
        <f>VLOOKUP($H45,'ค่ากลางกลุ่ม '!$C$2:$Y$22,10,0)</f>
        <v>32.67</v>
      </c>
      <c r="S45" s="13">
        <f>VLOOKUP($H45,'ค่ากลางกลุ่ม '!$C$2:$Y$22,16,0)</f>
        <v>6.4492307692307707</v>
      </c>
      <c r="T45" s="10">
        <f>VLOOKUP($H45,'ค่ากลางกลุ่ม '!$C$2:$Y$22,11,0)</f>
        <v>8.86</v>
      </c>
      <c r="U45" s="13">
        <f>VLOOKUP($H45,'ค่ากลางกลุ่ม '!$C$2:$Y$22,17,0)</f>
        <v>2.5605128205128205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25.94</v>
      </c>
      <c r="AB45" s="7">
        <v>17.149999999999999</v>
      </c>
      <c r="AC45" s="9">
        <v>402.8</v>
      </c>
      <c r="AD45" s="9">
        <v>57.71</v>
      </c>
      <c r="AE45" s="9">
        <v>154.91</v>
      </c>
      <c r="AF45" s="9">
        <v>99.6</v>
      </c>
      <c r="AG45" s="9">
        <v>71.12</v>
      </c>
      <c r="AH45" s="10" t="str">
        <f t="shared" si="2"/>
        <v>0</v>
      </c>
      <c r="AI45" s="13" t="str">
        <f t="shared" si="3"/>
        <v>1</v>
      </c>
      <c r="AJ45" s="10" t="str">
        <f t="shared" si="4"/>
        <v>1</v>
      </c>
      <c r="AK45" s="13" t="str">
        <f t="shared" si="5"/>
        <v>1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0</v>
      </c>
      <c r="AQ45" s="24">
        <f t="shared" si="9"/>
        <v>2</v>
      </c>
      <c r="AR45" s="26">
        <f t="shared" si="10"/>
        <v>3</v>
      </c>
      <c r="AS45" s="25" t="str">
        <f t="shared" si="11"/>
        <v>C-</v>
      </c>
      <c r="AT45" s="27" t="str">
        <f t="shared" si="11"/>
        <v>C</v>
      </c>
      <c r="AU45" s="25" t="str">
        <f t="shared" si="12"/>
        <v>0 C-</v>
      </c>
      <c r="AV45" s="27" t="str">
        <f t="shared" si="12"/>
        <v>0 C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2.56</v>
      </c>
      <c r="J46" s="19">
        <v>2.15</v>
      </c>
      <c r="K46" s="19">
        <v>1.35</v>
      </c>
      <c r="L46" s="19">
        <v>74968700.700000003</v>
      </c>
      <c r="M46" s="19">
        <v>20704455.440000001</v>
      </c>
      <c r="N46" s="23">
        <v>0</v>
      </c>
      <c r="O46" s="18">
        <v>21074859.100000001</v>
      </c>
      <c r="P46" s="19">
        <v>15632117.720000006</v>
      </c>
      <c r="Q46" s="45">
        <v>15</v>
      </c>
      <c r="R46" s="10">
        <f>VLOOKUP($H46,'ค่ากลางกลุ่ม '!$C$2:$Y$22,10,0)</f>
        <v>25.36</v>
      </c>
      <c r="S46" s="13">
        <f>VLOOKUP($H46,'ค่ากลางกลุ่ม '!$C$2:$Y$22,16,0)</f>
        <v>8.0255172413793101</v>
      </c>
      <c r="T46" s="10">
        <f>VLOOKUP($H46,'ค่ากลางกลุ่ม '!$C$2:$Y$22,11,0)</f>
        <v>5.5</v>
      </c>
      <c r="U46" s="13">
        <f>VLOOKUP($H46,'ค่ากลางกลุ่ม '!$C$2:$Y$22,17,0)</f>
        <v>2.7344827586206892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14.33</v>
      </c>
      <c r="AB46" s="7">
        <v>5.51</v>
      </c>
      <c r="AC46" s="9">
        <v>45.05</v>
      </c>
      <c r="AD46" s="9">
        <v>31.53</v>
      </c>
      <c r="AE46" s="9">
        <v>52.3</v>
      </c>
      <c r="AF46" s="9">
        <v>158.69999999999999</v>
      </c>
      <c r="AG46" s="9">
        <v>53.35</v>
      </c>
      <c r="AH46" s="10" t="str">
        <f t="shared" si="2"/>
        <v>0</v>
      </c>
      <c r="AI46" s="13" t="str">
        <f t="shared" si="3"/>
        <v>1</v>
      </c>
      <c r="AJ46" s="10" t="str">
        <f t="shared" si="4"/>
        <v>1</v>
      </c>
      <c r="AK46" s="13" t="str">
        <f t="shared" si="5"/>
        <v>1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5</v>
      </c>
      <c r="AR46" s="26">
        <f t="shared" si="10"/>
        <v>6</v>
      </c>
      <c r="AS46" s="25" t="str">
        <f t="shared" si="11"/>
        <v>B</v>
      </c>
      <c r="AT46" s="27" t="str">
        <f t="shared" si="11"/>
        <v>A-</v>
      </c>
      <c r="AU46" s="25" t="str">
        <f t="shared" si="12"/>
        <v>0 B</v>
      </c>
      <c r="AV46" s="27" t="str">
        <f t="shared" si="12"/>
        <v>0 A-</v>
      </c>
      <c r="AW46" s="21" t="str">
        <f t="shared" si="13"/>
        <v>ผ่าน</v>
      </c>
      <c r="AX46" s="21" t="str">
        <f t="shared" si="14"/>
        <v>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2.61</v>
      </c>
      <c r="J47" s="19">
        <v>2.34</v>
      </c>
      <c r="K47" s="19">
        <v>1.96</v>
      </c>
      <c r="L47" s="19">
        <v>24444091.550000001</v>
      </c>
      <c r="M47" s="19">
        <v>10545820.01</v>
      </c>
      <c r="N47" s="23">
        <v>0</v>
      </c>
      <c r="O47" s="18">
        <v>10392299.74</v>
      </c>
      <c r="P47" s="19">
        <v>14380660.17</v>
      </c>
      <c r="Q47" s="45">
        <v>6</v>
      </c>
      <c r="R47" s="10">
        <f>VLOOKUP($H47,'ค่ากลางกลุ่ม '!$C$2:$Y$22,10,0)</f>
        <v>28.29</v>
      </c>
      <c r="S47" s="13">
        <f>VLOOKUP($H47,'ค่ากลางกลุ่ม '!$C$2:$Y$22,16,0)</f>
        <v>5.8842857142857161</v>
      </c>
      <c r="T47" s="10">
        <f>VLOOKUP($H47,'ค่ากลางกลุ่ม '!$C$2:$Y$22,11,0)</f>
        <v>10.74</v>
      </c>
      <c r="U47" s="13">
        <f>VLOOKUP($H47,'ค่ากลางกลุ่ม '!$C$2:$Y$22,17,0)</f>
        <v>3.7780252100840372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28.89</v>
      </c>
      <c r="AB47" s="7">
        <v>14.62</v>
      </c>
      <c r="AC47" s="9">
        <v>112.41</v>
      </c>
      <c r="AD47" s="9">
        <v>45.13</v>
      </c>
      <c r="AE47" s="9">
        <v>62.77</v>
      </c>
      <c r="AF47" s="9">
        <v>431.03</v>
      </c>
      <c r="AG47" s="9">
        <v>84.51</v>
      </c>
      <c r="AH47" s="10" t="str">
        <f t="shared" si="2"/>
        <v>1</v>
      </c>
      <c r="AI47" s="13" t="str">
        <f t="shared" si="3"/>
        <v>1</v>
      </c>
      <c r="AJ47" s="10" t="str">
        <f t="shared" si="4"/>
        <v>1</v>
      </c>
      <c r="AK47" s="13" t="str">
        <f t="shared" si="5"/>
        <v>1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3</v>
      </c>
      <c r="AR47" s="26">
        <f t="shared" si="10"/>
        <v>3</v>
      </c>
      <c r="AS47" s="25" t="str">
        <f t="shared" si="11"/>
        <v>C</v>
      </c>
      <c r="AT47" s="27" t="str">
        <f t="shared" si="11"/>
        <v>C</v>
      </c>
      <c r="AU47" s="25" t="str">
        <f t="shared" si="12"/>
        <v>0 C</v>
      </c>
      <c r="AV47" s="27" t="str">
        <f t="shared" si="12"/>
        <v>0 C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1.51</v>
      </c>
      <c r="J48" s="19">
        <v>1.26</v>
      </c>
      <c r="K48" s="19">
        <v>0.88</v>
      </c>
      <c r="L48" s="19">
        <v>14153494.26</v>
      </c>
      <c r="M48" s="19">
        <v>14608792.75</v>
      </c>
      <c r="N48" s="23">
        <v>0</v>
      </c>
      <c r="O48" s="18">
        <v>13557193.74</v>
      </c>
      <c r="P48" s="19">
        <v>-3818675.4000000022</v>
      </c>
      <c r="Q48" s="45">
        <v>10</v>
      </c>
      <c r="R48" s="10">
        <f>VLOOKUP($H48,'ค่ากลางกลุ่ม '!$C$2:$Y$22,10,0)</f>
        <v>24.65</v>
      </c>
      <c r="S48" s="13">
        <f>VLOOKUP($H48,'ค่ากลางกลุ่ม '!$C$2:$Y$22,16,0)</f>
        <v>5.3367796610169487</v>
      </c>
      <c r="T48" s="10">
        <f>VLOOKUP($H48,'ค่ากลางกลุ่ม '!$C$2:$Y$22,11,0)</f>
        <v>9.2899999999999991</v>
      </c>
      <c r="U48" s="13">
        <f>VLOOKUP($H48,'ค่ากลางกลุ่ม '!$C$2:$Y$22,17,0)</f>
        <v>3.2408474576271189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19.61</v>
      </c>
      <c r="AB48" s="7">
        <v>13.02</v>
      </c>
      <c r="AC48" s="9">
        <v>291.04000000000002</v>
      </c>
      <c r="AD48" s="9">
        <v>31.58</v>
      </c>
      <c r="AE48" s="9">
        <v>78.349999999999994</v>
      </c>
      <c r="AF48" s="9">
        <v>51.4</v>
      </c>
      <c r="AG48" s="9">
        <v>71.319999999999993</v>
      </c>
      <c r="AH48" s="10" t="str">
        <f t="shared" si="2"/>
        <v>0</v>
      </c>
      <c r="AI48" s="13" t="str">
        <f t="shared" si="3"/>
        <v>1</v>
      </c>
      <c r="AJ48" s="10" t="str">
        <f t="shared" si="4"/>
        <v>1</v>
      </c>
      <c r="AK48" s="13" t="str">
        <f t="shared" si="5"/>
        <v>1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3</v>
      </c>
      <c r="AR48" s="26">
        <f t="shared" si="10"/>
        <v>4</v>
      </c>
      <c r="AS48" s="25" t="str">
        <f t="shared" si="11"/>
        <v>C</v>
      </c>
      <c r="AT48" s="27" t="str">
        <f t="shared" si="11"/>
        <v>B-</v>
      </c>
      <c r="AU48" s="25" t="str">
        <f t="shared" si="12"/>
        <v>0 C</v>
      </c>
      <c r="AV48" s="27" t="str">
        <f t="shared" si="12"/>
        <v>0 B-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1.07</v>
      </c>
      <c r="J49" s="19">
        <v>0.73</v>
      </c>
      <c r="K49" s="19">
        <v>0.4</v>
      </c>
      <c r="L49" s="19">
        <v>2633783.3199999998</v>
      </c>
      <c r="M49" s="19">
        <v>23431945.420000002</v>
      </c>
      <c r="N49" s="23">
        <v>3</v>
      </c>
      <c r="O49" s="18">
        <v>21756401.190000001</v>
      </c>
      <c r="P49" s="19">
        <v>-23495836.030000016</v>
      </c>
      <c r="Q49" s="45">
        <v>10</v>
      </c>
      <c r="R49" s="10">
        <f>VLOOKUP($H49,'ค่ากลางกลุ่ม '!$C$2:$Y$22,10,0)</f>
        <v>24.65</v>
      </c>
      <c r="S49" s="13">
        <f>VLOOKUP($H49,'ค่ากลางกลุ่ม '!$C$2:$Y$22,16,0)</f>
        <v>5.3367796610169487</v>
      </c>
      <c r="T49" s="10">
        <f>VLOOKUP($H49,'ค่ากลางกลุ่ม '!$C$2:$Y$22,11,0)</f>
        <v>9.2899999999999991</v>
      </c>
      <c r="U49" s="13">
        <f>VLOOKUP($H49,'ค่ากลางกลุ่ม '!$C$2:$Y$22,17,0)</f>
        <v>3.2408474576271189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28.67</v>
      </c>
      <c r="AB49" s="7">
        <v>23.73</v>
      </c>
      <c r="AC49" s="9">
        <v>284.56</v>
      </c>
      <c r="AD49" s="9">
        <v>17.45</v>
      </c>
      <c r="AE49" s="9">
        <v>56.12</v>
      </c>
      <c r="AF49" s="9">
        <v>147.47999999999999</v>
      </c>
      <c r="AG49" s="9">
        <v>109.05</v>
      </c>
      <c r="AH49" s="10" t="str">
        <f t="shared" si="2"/>
        <v>1</v>
      </c>
      <c r="AI49" s="13" t="str">
        <f t="shared" si="3"/>
        <v>1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4</v>
      </c>
      <c r="AS49" s="25" t="str">
        <f t="shared" si="11"/>
        <v>B-</v>
      </c>
      <c r="AT49" s="27" t="str">
        <f t="shared" si="11"/>
        <v>B-</v>
      </c>
      <c r="AU49" s="25" t="str">
        <f t="shared" si="12"/>
        <v>3 B-</v>
      </c>
      <c r="AV49" s="27" t="str">
        <f t="shared" si="12"/>
        <v>3 B-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3.28</v>
      </c>
      <c r="J50" s="19">
        <v>2.97</v>
      </c>
      <c r="K50" s="19">
        <v>2.57</v>
      </c>
      <c r="L50" s="19">
        <v>24820502.16</v>
      </c>
      <c r="M50" s="19">
        <v>13690145.060000001</v>
      </c>
      <c r="N50" s="23">
        <v>0</v>
      </c>
      <c r="O50" s="18">
        <v>11775675.470000001</v>
      </c>
      <c r="P50" s="19">
        <v>16917111.759999998</v>
      </c>
      <c r="Q50" s="45">
        <v>5</v>
      </c>
      <c r="R50" s="10">
        <f>VLOOKUP($H50,'ค่ากลางกลุ่ม '!$C$2:$Y$22,10,0)</f>
        <v>29.39</v>
      </c>
      <c r="S50" s="13">
        <f>VLOOKUP($H50,'ค่ากลางกลุ่ม '!$C$2:$Y$22,16,0)</f>
        <v>6.7215199999999999</v>
      </c>
      <c r="T50" s="10">
        <f>VLOOKUP($H50,'ค่ากลางกลุ่ม '!$C$2:$Y$22,11,0)</f>
        <v>10.82</v>
      </c>
      <c r="U50" s="13">
        <f>VLOOKUP($H50,'ค่ากลางกลุ่ม '!$C$2:$Y$22,17,0)</f>
        <v>4.1368400000000003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32.909999999999997</v>
      </c>
      <c r="AB50" s="7">
        <v>25.94</v>
      </c>
      <c r="AC50" s="9">
        <v>160.49</v>
      </c>
      <c r="AD50" s="9">
        <v>23.57</v>
      </c>
      <c r="AE50" s="9">
        <v>71.98</v>
      </c>
      <c r="AF50" s="9">
        <v>189.05</v>
      </c>
      <c r="AG50" s="9">
        <v>71.98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3</v>
      </c>
      <c r="AR50" s="26">
        <f t="shared" si="10"/>
        <v>3</v>
      </c>
      <c r="AS50" s="25" t="str">
        <f t="shared" si="11"/>
        <v>C</v>
      </c>
      <c r="AT50" s="27" t="str">
        <f t="shared" si="11"/>
        <v>C</v>
      </c>
      <c r="AU50" s="25" t="str">
        <f t="shared" si="12"/>
        <v>0 C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1.9</v>
      </c>
      <c r="J51" s="19">
        <v>1.75</v>
      </c>
      <c r="K51" s="19">
        <v>1.21</v>
      </c>
      <c r="L51" s="19">
        <v>14828522.949999999</v>
      </c>
      <c r="M51" s="19">
        <v>11376599.359999999</v>
      </c>
      <c r="N51" s="23">
        <v>0</v>
      </c>
      <c r="O51" s="18">
        <v>11332295.789999999</v>
      </c>
      <c r="P51" s="19">
        <v>3367402.0300000031</v>
      </c>
      <c r="Q51" s="45">
        <v>5</v>
      </c>
      <c r="R51" s="10">
        <f>VLOOKUP($H51,'ค่ากลางกลุ่ม '!$C$2:$Y$22,10,0)</f>
        <v>29.39</v>
      </c>
      <c r="S51" s="13">
        <f>VLOOKUP($H51,'ค่ากลางกลุ่ม '!$C$2:$Y$22,16,0)</f>
        <v>6.7215199999999999</v>
      </c>
      <c r="T51" s="10">
        <f>VLOOKUP($H51,'ค่ากลางกลุ่ม '!$C$2:$Y$22,11,0)</f>
        <v>10.82</v>
      </c>
      <c r="U51" s="13">
        <f>VLOOKUP($H51,'ค่ากลางกลุ่ม '!$C$2:$Y$22,17,0)</f>
        <v>4.1368400000000003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39.020000000000003</v>
      </c>
      <c r="AB51" s="7">
        <v>18.96</v>
      </c>
      <c r="AC51" s="9">
        <v>301.11</v>
      </c>
      <c r="AD51" s="9">
        <v>41.49</v>
      </c>
      <c r="AE51" s="9">
        <v>168.09</v>
      </c>
      <c r="AF51" s="9">
        <v>98.7</v>
      </c>
      <c r="AG51" s="9">
        <v>82.15</v>
      </c>
      <c r="AH51" s="10" t="str">
        <f t="shared" si="2"/>
        <v>1</v>
      </c>
      <c r="AI51" s="13" t="str">
        <f t="shared" si="3"/>
        <v>1</v>
      </c>
      <c r="AJ51" s="10" t="str">
        <f t="shared" si="4"/>
        <v>1</v>
      </c>
      <c r="AK51" s="13" t="str">
        <f t="shared" si="5"/>
        <v>1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0</v>
      </c>
      <c r="AQ51" s="24">
        <f t="shared" si="9"/>
        <v>3</v>
      </c>
      <c r="AR51" s="26">
        <f t="shared" si="10"/>
        <v>3</v>
      </c>
      <c r="AS51" s="25" t="str">
        <f t="shared" si="11"/>
        <v>C</v>
      </c>
      <c r="AT51" s="27" t="str">
        <f t="shared" si="11"/>
        <v>C</v>
      </c>
      <c r="AU51" s="25" t="str">
        <f t="shared" si="12"/>
        <v>0 C</v>
      </c>
      <c r="AV51" s="27" t="str">
        <f t="shared" si="12"/>
        <v>0 C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1.48</v>
      </c>
      <c r="J52" s="19">
        <v>1.34</v>
      </c>
      <c r="K52" s="19">
        <v>0.97</v>
      </c>
      <c r="L52" s="19">
        <v>10039531.550000001</v>
      </c>
      <c r="M52" s="19">
        <v>13577310.210000001</v>
      </c>
      <c r="N52" s="23">
        <v>1</v>
      </c>
      <c r="O52" s="18">
        <v>13769113.289999999</v>
      </c>
      <c r="P52" s="19">
        <v>-725951.33000000194</v>
      </c>
      <c r="Q52" s="45">
        <v>5</v>
      </c>
      <c r="R52" s="10">
        <f>VLOOKUP($H52,'ค่ากลางกลุ่ม '!$C$2:$Y$22,10,0)</f>
        <v>29.39</v>
      </c>
      <c r="S52" s="13">
        <f>VLOOKUP($H52,'ค่ากลางกลุ่ม '!$C$2:$Y$22,16,0)</f>
        <v>6.7215199999999999</v>
      </c>
      <c r="T52" s="10">
        <f>VLOOKUP($H52,'ค่ากลางกลุ่ม '!$C$2:$Y$22,11,0)</f>
        <v>10.82</v>
      </c>
      <c r="U52" s="13">
        <f>VLOOKUP($H52,'ค่ากลางกลุ่ม '!$C$2:$Y$22,17,0)</f>
        <v>4.1368400000000003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34.42</v>
      </c>
      <c r="AB52" s="7">
        <v>14.28</v>
      </c>
      <c r="AC52" s="9">
        <v>385.3</v>
      </c>
      <c r="AD52" s="9">
        <v>55.09</v>
      </c>
      <c r="AE52" s="9">
        <v>75.75</v>
      </c>
      <c r="AF52" s="9">
        <v>96.03</v>
      </c>
      <c r="AG52" s="9">
        <v>65.900000000000006</v>
      </c>
      <c r="AH52" s="10" t="str">
        <f t="shared" si="2"/>
        <v>1</v>
      </c>
      <c r="AI52" s="13" t="str">
        <f t="shared" si="3"/>
        <v>1</v>
      </c>
      <c r="AJ52" s="10" t="str">
        <f t="shared" si="4"/>
        <v>1</v>
      </c>
      <c r="AK52" s="13" t="str">
        <f t="shared" si="5"/>
        <v>1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0</v>
      </c>
      <c r="AQ52" s="24">
        <f t="shared" si="9"/>
        <v>3</v>
      </c>
      <c r="AR52" s="26">
        <f t="shared" si="10"/>
        <v>3</v>
      </c>
      <c r="AS52" s="25" t="str">
        <f t="shared" si="11"/>
        <v>C</v>
      </c>
      <c r="AT52" s="27" t="str">
        <f t="shared" si="11"/>
        <v>C</v>
      </c>
      <c r="AU52" s="25" t="str">
        <f t="shared" si="12"/>
        <v>1 C</v>
      </c>
      <c r="AV52" s="27" t="str">
        <f t="shared" si="12"/>
        <v>1 C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1.75</v>
      </c>
      <c r="J53" s="19">
        <v>1.53</v>
      </c>
      <c r="K53" s="19">
        <v>1.29</v>
      </c>
      <c r="L53" s="19">
        <v>24457532.079999998</v>
      </c>
      <c r="M53" s="19">
        <v>13554626.220000001</v>
      </c>
      <c r="N53" s="23">
        <v>0</v>
      </c>
      <c r="O53" s="18">
        <v>12781824.16</v>
      </c>
      <c r="P53" s="19">
        <v>9264179.9800000042</v>
      </c>
      <c r="Q53" s="45">
        <v>6</v>
      </c>
      <c r="R53" s="10">
        <f>VLOOKUP($H53,'ค่ากลางกลุ่ม '!$C$2:$Y$22,10,0)</f>
        <v>28.29</v>
      </c>
      <c r="S53" s="13">
        <f>VLOOKUP($H53,'ค่ากลางกลุ่ม '!$C$2:$Y$22,16,0)</f>
        <v>5.8842857142857161</v>
      </c>
      <c r="T53" s="10">
        <f>VLOOKUP($H53,'ค่ากลางกลุ่ม '!$C$2:$Y$22,11,0)</f>
        <v>10.74</v>
      </c>
      <c r="U53" s="13">
        <f>VLOOKUP($H53,'ค่ากลางกลุ่ม '!$C$2:$Y$22,17,0)</f>
        <v>3.7780252100840372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36.35</v>
      </c>
      <c r="AB53" s="7">
        <v>18.61</v>
      </c>
      <c r="AC53" s="9">
        <v>336</v>
      </c>
      <c r="AD53" s="9">
        <v>46.61</v>
      </c>
      <c r="AE53" s="9">
        <v>46.12</v>
      </c>
      <c r="AF53" s="9">
        <v>265.37</v>
      </c>
      <c r="AG53" s="9">
        <v>124.12</v>
      </c>
      <c r="AH53" s="10" t="str">
        <f t="shared" si="2"/>
        <v>1</v>
      </c>
      <c r="AI53" s="13" t="str">
        <f t="shared" si="3"/>
        <v>1</v>
      </c>
      <c r="AJ53" s="10" t="str">
        <f t="shared" si="4"/>
        <v>1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4</v>
      </c>
      <c r="AS53" s="25" t="str">
        <f t="shared" si="11"/>
        <v>B-</v>
      </c>
      <c r="AT53" s="27" t="str">
        <f t="shared" si="11"/>
        <v>B-</v>
      </c>
      <c r="AU53" s="25" t="str">
        <f t="shared" si="12"/>
        <v>0 B-</v>
      </c>
      <c r="AV53" s="27" t="str">
        <f t="shared" si="12"/>
        <v>0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2.87</v>
      </c>
      <c r="J54" s="19">
        <v>2.6</v>
      </c>
      <c r="K54" s="19">
        <v>2.23</v>
      </c>
      <c r="L54" s="19">
        <v>25207463.359999999</v>
      </c>
      <c r="M54" s="19">
        <v>9992555.6199999992</v>
      </c>
      <c r="N54" s="23">
        <v>0</v>
      </c>
      <c r="O54" s="18">
        <v>9575169.2400000002</v>
      </c>
      <c r="P54" s="19">
        <v>16478738.830000002</v>
      </c>
      <c r="Q54" s="45">
        <v>5</v>
      </c>
      <c r="R54" s="10">
        <f>VLOOKUP($H54,'ค่ากลางกลุ่ม '!$C$2:$Y$22,10,0)</f>
        <v>29.39</v>
      </c>
      <c r="S54" s="13">
        <f>VLOOKUP($H54,'ค่ากลางกลุ่ม '!$C$2:$Y$22,16,0)</f>
        <v>6.7215199999999999</v>
      </c>
      <c r="T54" s="10">
        <f>VLOOKUP($H54,'ค่ากลางกลุ่ม '!$C$2:$Y$22,11,0)</f>
        <v>10.82</v>
      </c>
      <c r="U54" s="13">
        <f>VLOOKUP($H54,'ค่ากลางกลุ่ม '!$C$2:$Y$22,17,0)</f>
        <v>4.1368400000000003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31.05</v>
      </c>
      <c r="AB54" s="7">
        <v>13.4</v>
      </c>
      <c r="AC54" s="9">
        <v>81.11</v>
      </c>
      <c r="AD54" s="9">
        <v>28.09</v>
      </c>
      <c r="AE54" s="9">
        <v>51.59</v>
      </c>
      <c r="AF54" s="9">
        <v>135.69999999999999</v>
      </c>
      <c r="AG54" s="9">
        <v>99.22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1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5</v>
      </c>
      <c r="AR54" s="26">
        <f t="shared" si="10"/>
        <v>5</v>
      </c>
      <c r="AS54" s="25" t="str">
        <f t="shared" si="11"/>
        <v>B</v>
      </c>
      <c r="AT54" s="27" t="str">
        <f t="shared" si="11"/>
        <v>B</v>
      </c>
      <c r="AU54" s="25" t="str">
        <f t="shared" si="12"/>
        <v>0 B</v>
      </c>
      <c r="AV54" s="27" t="str">
        <f t="shared" si="12"/>
        <v>0 B</v>
      </c>
      <c r="AW54" s="21" t="str">
        <f t="shared" si="13"/>
        <v>ผ่าน</v>
      </c>
      <c r="AX54" s="21" t="str">
        <f t="shared" si="14"/>
        <v>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2.2000000000000002</v>
      </c>
      <c r="J55" s="19">
        <v>1.85</v>
      </c>
      <c r="K55" s="19">
        <v>1.35</v>
      </c>
      <c r="L55" s="19">
        <v>109698339.18000001</v>
      </c>
      <c r="M55" s="19">
        <v>54918725.229999997</v>
      </c>
      <c r="N55" s="23">
        <v>0</v>
      </c>
      <c r="O55" s="18">
        <v>63963635.469999999</v>
      </c>
      <c r="P55" s="19">
        <v>31253188.629999995</v>
      </c>
      <c r="Q55" s="45">
        <v>15</v>
      </c>
      <c r="R55" s="10">
        <f>VLOOKUP($H55,'ค่ากลางกลุ่ม '!$C$2:$Y$22,10,0)</f>
        <v>25.36</v>
      </c>
      <c r="S55" s="13">
        <f>VLOOKUP($H55,'ค่ากลางกลุ่ม '!$C$2:$Y$22,16,0)</f>
        <v>8.0255172413793101</v>
      </c>
      <c r="T55" s="10">
        <f>VLOOKUP($H55,'ค่ากลางกลุ่ม '!$C$2:$Y$22,11,0)</f>
        <v>5.5</v>
      </c>
      <c r="U55" s="13">
        <f>VLOOKUP($H55,'ค่ากลางกลุ่ม '!$C$2:$Y$22,17,0)</f>
        <v>2.7344827586206892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30.47</v>
      </c>
      <c r="AB55" s="7">
        <v>9.73</v>
      </c>
      <c r="AC55" s="9">
        <v>159.41999999999999</v>
      </c>
      <c r="AD55" s="9">
        <v>39.21</v>
      </c>
      <c r="AE55" s="9">
        <v>56.05</v>
      </c>
      <c r="AF55" s="9">
        <v>231.74</v>
      </c>
      <c r="AG55" s="9">
        <v>88.64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1</v>
      </c>
      <c r="AN55" s="20" t="str">
        <f t="shared" si="8"/>
        <v>1</v>
      </c>
      <c r="AO55" s="20" t="str">
        <f t="shared" si="8"/>
        <v>0</v>
      </c>
      <c r="AP55" s="20" t="str">
        <f t="shared" si="8"/>
        <v>0</v>
      </c>
      <c r="AQ55" s="24">
        <f t="shared" si="9"/>
        <v>4</v>
      </c>
      <c r="AR55" s="26">
        <f t="shared" si="10"/>
        <v>4</v>
      </c>
      <c r="AS55" s="25" t="str">
        <f t="shared" si="11"/>
        <v>B-</v>
      </c>
      <c r="AT55" s="27" t="str">
        <f t="shared" si="11"/>
        <v>B-</v>
      </c>
      <c r="AU55" s="25" t="str">
        <f t="shared" si="12"/>
        <v>0 B-</v>
      </c>
      <c r="AV55" s="27" t="str">
        <f t="shared" si="12"/>
        <v>0 B-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2.09</v>
      </c>
      <c r="J56" s="19">
        <v>1.86</v>
      </c>
      <c r="K56" s="19">
        <v>1.54</v>
      </c>
      <c r="L56" s="19">
        <v>19382212.140000001</v>
      </c>
      <c r="M56" s="19">
        <v>17473116.539999999</v>
      </c>
      <c r="N56" s="23">
        <v>0</v>
      </c>
      <c r="O56" s="18">
        <v>17342097.899999999</v>
      </c>
      <c r="P56" s="19">
        <v>9533697.8000000045</v>
      </c>
      <c r="Q56" s="45">
        <v>5</v>
      </c>
      <c r="R56" s="10">
        <f>VLOOKUP($H56,'ค่ากลางกลุ่ม '!$C$2:$Y$22,10,0)</f>
        <v>29.39</v>
      </c>
      <c r="S56" s="13">
        <f>VLOOKUP($H56,'ค่ากลางกลุ่ม '!$C$2:$Y$22,16,0)</f>
        <v>6.7215199999999999</v>
      </c>
      <c r="T56" s="10">
        <f>VLOOKUP($H56,'ค่ากลางกลุ่ม '!$C$2:$Y$22,11,0)</f>
        <v>10.82</v>
      </c>
      <c r="U56" s="13">
        <f>VLOOKUP($H56,'ค่ากลางกลุ่ม '!$C$2:$Y$22,17,0)</f>
        <v>4.1368400000000003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47.19</v>
      </c>
      <c r="AB56" s="7">
        <v>11.88</v>
      </c>
      <c r="AC56" s="9">
        <v>340.84</v>
      </c>
      <c r="AD56" s="9">
        <v>19.64</v>
      </c>
      <c r="AE56" s="9">
        <v>104.98</v>
      </c>
      <c r="AF56" s="9">
        <v>205.38</v>
      </c>
      <c r="AG56" s="9">
        <v>131.03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1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3</v>
      </c>
      <c r="AS56" s="25" t="str">
        <f t="shared" si="11"/>
        <v>C</v>
      </c>
      <c r="AT56" s="27" t="str">
        <f t="shared" si="11"/>
        <v>C</v>
      </c>
      <c r="AU56" s="25" t="str">
        <f t="shared" si="12"/>
        <v>0 C</v>
      </c>
      <c r="AV56" s="27" t="str">
        <f t="shared" si="12"/>
        <v>0 C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3.28</v>
      </c>
      <c r="J57" s="19">
        <v>3.01</v>
      </c>
      <c r="K57" s="19">
        <v>2.23</v>
      </c>
      <c r="L57" s="19">
        <v>365703008.07999998</v>
      </c>
      <c r="M57" s="19">
        <v>-18048671.84</v>
      </c>
      <c r="N57" s="23">
        <v>1</v>
      </c>
      <c r="O57" s="18">
        <v>10615705.289999999</v>
      </c>
      <c r="P57" s="19">
        <v>196422604.35999998</v>
      </c>
      <c r="Q57" s="45">
        <v>16</v>
      </c>
      <c r="R57" s="10">
        <f>VLOOKUP($H57,'ค่ากลางกลุ่ม '!$C$2:$Y$22,10,0)</f>
        <v>19.670000000000002</v>
      </c>
      <c r="S57" s="13">
        <f>VLOOKUP($H57,'ค่ากลางกลุ่ม '!$C$2:$Y$22,16,0)</f>
        <v>4.4645833333333336</v>
      </c>
      <c r="T57" s="10">
        <f>VLOOKUP($H57,'ค่ากลางกลุ่ม '!$C$2:$Y$22,11,0)</f>
        <v>4.34</v>
      </c>
      <c r="U57" s="13">
        <f>VLOOKUP($H57,'ค่ากลางกลุ่ม '!$C$2:$Y$22,17,0)</f>
        <v>-0.10291666666666666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3.32</v>
      </c>
      <c r="AB57" s="7">
        <v>-1.43</v>
      </c>
      <c r="AC57" s="9">
        <v>102.04</v>
      </c>
      <c r="AD57" s="9">
        <v>57.47</v>
      </c>
      <c r="AE57" s="9">
        <v>40.28</v>
      </c>
      <c r="AF57" s="9">
        <v>142.03</v>
      </c>
      <c r="AG57" s="9">
        <v>55.42</v>
      </c>
      <c r="AH57" s="10" t="str">
        <f t="shared" si="2"/>
        <v>0</v>
      </c>
      <c r="AI57" s="13" t="str">
        <f t="shared" si="3"/>
        <v>0</v>
      </c>
      <c r="AJ57" s="10" t="str">
        <f t="shared" si="4"/>
        <v>0</v>
      </c>
      <c r="AK57" s="13" t="str">
        <f t="shared" si="5"/>
        <v>0</v>
      </c>
      <c r="AL57" s="97">
        <f t="shared" si="6"/>
        <v>0</v>
      </c>
      <c r="AM57" s="20" t="str">
        <f t="shared" si="7"/>
        <v>1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3</v>
      </c>
      <c r="AS57" s="25" t="str">
        <f t="shared" si="11"/>
        <v>C</v>
      </c>
      <c r="AT57" s="27" t="str">
        <f t="shared" si="11"/>
        <v>C</v>
      </c>
      <c r="AU57" s="25" t="str">
        <f t="shared" si="12"/>
        <v>1 C</v>
      </c>
      <c r="AV57" s="27" t="str">
        <f t="shared" si="12"/>
        <v>1 C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</v>
      </c>
      <c r="J58" s="19">
        <v>1.1299999999999999</v>
      </c>
      <c r="K58" s="19">
        <v>0.64</v>
      </c>
      <c r="L58" s="19">
        <v>21118585.920000002</v>
      </c>
      <c r="M58" s="19">
        <v>13596420.369999999</v>
      </c>
      <c r="N58" s="23">
        <v>2</v>
      </c>
      <c r="O58" s="18">
        <v>9100641.0199999996</v>
      </c>
      <c r="P58" s="19">
        <v>-25250190.010000005</v>
      </c>
      <c r="Q58" s="45">
        <v>10</v>
      </c>
      <c r="R58" s="10">
        <f>VLOOKUP($H58,'ค่ากลางกลุ่ม '!$C$2:$Y$22,10,0)</f>
        <v>24.65</v>
      </c>
      <c r="S58" s="13">
        <f>VLOOKUP($H58,'ค่ากลางกลุ่ม '!$C$2:$Y$22,16,0)</f>
        <v>5.3367796610169487</v>
      </c>
      <c r="T58" s="10">
        <f>VLOOKUP($H58,'ค่ากลางกลุ่ม '!$C$2:$Y$22,11,0)</f>
        <v>9.2899999999999991</v>
      </c>
      <c r="U58" s="13">
        <f>VLOOKUP($H58,'ค่ากลางกลุ่ม '!$C$2:$Y$22,17,0)</f>
        <v>3.2408474576271189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11.08</v>
      </c>
      <c r="AB58" s="7">
        <v>6.49</v>
      </c>
      <c r="AC58" s="9">
        <v>206</v>
      </c>
      <c r="AD58" s="9">
        <v>55.99</v>
      </c>
      <c r="AE58" s="9">
        <v>119.59</v>
      </c>
      <c r="AF58" s="9">
        <v>141.69999999999999</v>
      </c>
      <c r="AG58" s="9">
        <v>78.05</v>
      </c>
      <c r="AH58" s="10" t="str">
        <f t="shared" si="2"/>
        <v>0</v>
      </c>
      <c r="AI58" s="13" t="str">
        <f t="shared" si="3"/>
        <v>1</v>
      </c>
      <c r="AJ58" s="10" t="str">
        <f t="shared" si="4"/>
        <v>0</v>
      </c>
      <c r="AK58" s="13" t="str">
        <f t="shared" si="5"/>
        <v>1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3</v>
      </c>
      <c r="AS58" s="25" t="str">
        <f t="shared" si="11"/>
        <v>D</v>
      </c>
      <c r="AT58" s="27" t="str">
        <f t="shared" si="11"/>
        <v>C</v>
      </c>
      <c r="AU58" s="25" t="str">
        <f t="shared" si="12"/>
        <v>2 D</v>
      </c>
      <c r="AV58" s="27" t="str">
        <f t="shared" si="12"/>
        <v>2 C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1.61</v>
      </c>
      <c r="J59" s="19">
        <v>1.42</v>
      </c>
      <c r="K59" s="19">
        <v>0.57999999999999996</v>
      </c>
      <c r="L59" s="19">
        <v>9671887.3100000005</v>
      </c>
      <c r="M59" s="19">
        <v>9437083.2100000009</v>
      </c>
      <c r="N59" s="23">
        <v>1</v>
      </c>
      <c r="O59" s="18">
        <v>8928741.9199999999</v>
      </c>
      <c r="P59" s="19">
        <v>-6632593.3400000017</v>
      </c>
      <c r="Q59" s="45">
        <v>5</v>
      </c>
      <c r="R59" s="10">
        <f>VLOOKUP($H59,'ค่ากลางกลุ่ม '!$C$2:$Y$22,10,0)</f>
        <v>29.39</v>
      </c>
      <c r="S59" s="13">
        <f>VLOOKUP($H59,'ค่ากลางกลุ่ม '!$C$2:$Y$22,16,0)</f>
        <v>6.7215199999999999</v>
      </c>
      <c r="T59" s="10">
        <f>VLOOKUP($H59,'ค่ากลางกลุ่ม '!$C$2:$Y$22,11,0)</f>
        <v>10.82</v>
      </c>
      <c r="U59" s="13">
        <f>VLOOKUP($H59,'ค่ากลางกลุ่ม '!$C$2:$Y$22,17,0)</f>
        <v>4.1368400000000003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24.61</v>
      </c>
      <c r="AB59" s="7">
        <v>23.22</v>
      </c>
      <c r="AC59" s="9">
        <v>382.23</v>
      </c>
      <c r="AD59" s="9">
        <v>18.309999999999999</v>
      </c>
      <c r="AE59" s="9">
        <v>66.849999999999994</v>
      </c>
      <c r="AF59" s="9">
        <v>178.04</v>
      </c>
      <c r="AG59" s="9">
        <v>85.49</v>
      </c>
      <c r="AH59" s="10" t="str">
        <f t="shared" si="2"/>
        <v>0</v>
      </c>
      <c r="AI59" s="13" t="str">
        <f t="shared" si="3"/>
        <v>1</v>
      </c>
      <c r="AJ59" s="10" t="str">
        <f t="shared" si="4"/>
        <v>1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0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3</v>
      </c>
      <c r="AS59" s="25" t="str">
        <f t="shared" si="11"/>
        <v>C-</v>
      </c>
      <c r="AT59" s="27" t="str">
        <f t="shared" si="11"/>
        <v>C</v>
      </c>
      <c r="AU59" s="25" t="str">
        <f t="shared" si="12"/>
        <v>1 C-</v>
      </c>
      <c r="AV59" s="27" t="str">
        <f t="shared" si="12"/>
        <v>1 C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1.55</v>
      </c>
      <c r="J60" s="19">
        <v>1.34</v>
      </c>
      <c r="K60" s="19">
        <v>0.9</v>
      </c>
      <c r="L60" s="19">
        <v>10394558.119999999</v>
      </c>
      <c r="M60" s="19">
        <v>8690408.2599999998</v>
      </c>
      <c r="N60" s="23">
        <v>0</v>
      </c>
      <c r="O60" s="18">
        <v>12645868.24</v>
      </c>
      <c r="P60" s="19">
        <v>-1927109.0600000024</v>
      </c>
      <c r="Q60" s="45">
        <v>5</v>
      </c>
      <c r="R60" s="10">
        <f>VLOOKUP($H60,'ค่ากลางกลุ่ม '!$C$2:$Y$22,10,0)</f>
        <v>29.39</v>
      </c>
      <c r="S60" s="13">
        <f>VLOOKUP($H60,'ค่ากลางกลุ่ม '!$C$2:$Y$22,16,0)</f>
        <v>6.7215199999999999</v>
      </c>
      <c r="T60" s="10">
        <f>VLOOKUP($H60,'ค่ากลางกลุ่ม '!$C$2:$Y$22,11,0)</f>
        <v>10.82</v>
      </c>
      <c r="U60" s="13">
        <f>VLOOKUP($H60,'ค่ากลางกลุ่ม '!$C$2:$Y$22,17,0)</f>
        <v>4.1368400000000003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33.72</v>
      </c>
      <c r="AB60" s="7">
        <v>4.07</v>
      </c>
      <c r="AC60" s="9">
        <v>169.6</v>
      </c>
      <c r="AD60" s="9">
        <v>38.93</v>
      </c>
      <c r="AE60" s="9">
        <v>68.760000000000005</v>
      </c>
      <c r="AF60" s="9">
        <v>122.97</v>
      </c>
      <c r="AG60" s="9">
        <v>46.07</v>
      </c>
      <c r="AH60" s="10" t="str">
        <f t="shared" si="2"/>
        <v>1</v>
      </c>
      <c r="AI60" s="13" t="str">
        <f t="shared" si="3"/>
        <v>1</v>
      </c>
      <c r="AJ60" s="10" t="str">
        <f t="shared" si="4"/>
        <v>0</v>
      </c>
      <c r="AK60" s="13" t="str">
        <f t="shared" si="5"/>
        <v>0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1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0 C</v>
      </c>
      <c r="AV60" s="27" t="str">
        <f t="shared" si="12"/>
        <v>0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0.72</v>
      </c>
      <c r="J61" s="19">
        <v>0.57999999999999996</v>
      </c>
      <c r="K61" s="19">
        <v>0.16</v>
      </c>
      <c r="L61" s="19">
        <v>-63875692.780000001</v>
      </c>
      <c r="M61" s="19">
        <v>22278422.670000002</v>
      </c>
      <c r="N61" s="23">
        <v>6</v>
      </c>
      <c r="O61" s="18">
        <v>28823300.07</v>
      </c>
      <c r="P61" s="19">
        <v>-193734945.78999996</v>
      </c>
      <c r="Q61" s="45">
        <v>13</v>
      </c>
      <c r="R61" s="10">
        <f>VLOOKUP($H61,'ค่ากลางกลุ่ม '!$C$2:$Y$22,10,0)</f>
        <v>26.06</v>
      </c>
      <c r="S61" s="13">
        <f>VLOOKUP($H61,'ค่ากลางกลุ่ม '!$C$2:$Y$22,16,0)</f>
        <v>8.0276666666666685</v>
      </c>
      <c r="T61" s="10">
        <f>VLOOKUP($H61,'ค่ากลางกลุ่ม '!$C$2:$Y$22,11,0)</f>
        <v>6.1</v>
      </c>
      <c r="U61" s="13">
        <f>VLOOKUP($H61,'ค่ากลางกลุ่ม '!$C$2:$Y$22,17,0)</f>
        <v>4.8458333333333341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12.64</v>
      </c>
      <c r="AB61" s="7">
        <v>3.49</v>
      </c>
      <c r="AC61" s="9">
        <v>299.13</v>
      </c>
      <c r="AD61" s="9">
        <v>48.14</v>
      </c>
      <c r="AE61" s="9">
        <v>64.680000000000007</v>
      </c>
      <c r="AF61" s="9">
        <v>75.45</v>
      </c>
      <c r="AG61" s="9">
        <v>63.08</v>
      </c>
      <c r="AH61" s="10" t="str">
        <f t="shared" si="2"/>
        <v>0</v>
      </c>
      <c r="AI61" s="13" t="str">
        <f t="shared" si="3"/>
        <v>1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1</v>
      </c>
      <c r="AP61" s="20" t="str">
        <f t="shared" si="8"/>
        <v>0</v>
      </c>
      <c r="AQ61" s="24">
        <f t="shared" si="9"/>
        <v>2</v>
      </c>
      <c r="AR61" s="26">
        <f t="shared" si="10"/>
        <v>3</v>
      </c>
      <c r="AS61" s="25" t="str">
        <f t="shared" si="11"/>
        <v>C-</v>
      </c>
      <c r="AT61" s="27" t="str">
        <f t="shared" si="11"/>
        <v>C</v>
      </c>
      <c r="AU61" s="25" t="str">
        <f t="shared" si="12"/>
        <v>6 C-</v>
      </c>
      <c r="AV61" s="27" t="str">
        <f t="shared" si="12"/>
        <v>6 C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2.89</v>
      </c>
      <c r="J62" s="19">
        <v>2.71</v>
      </c>
      <c r="K62" s="19">
        <v>2.44</v>
      </c>
      <c r="L62" s="19">
        <v>24263188.539999999</v>
      </c>
      <c r="M62" s="19">
        <v>7482539.04</v>
      </c>
      <c r="N62" s="23">
        <v>0</v>
      </c>
      <c r="O62" s="18">
        <v>7799655.9800000004</v>
      </c>
      <c r="P62" s="19">
        <v>18293307.379999995</v>
      </c>
      <c r="Q62" s="45">
        <v>3</v>
      </c>
      <c r="R62" s="10">
        <f>VLOOKUP($H62,'ค่ากลางกลุ่ม '!$C$2:$Y$22,10,0)</f>
        <v>43.22</v>
      </c>
      <c r="S62" s="13">
        <f>VLOOKUP($H62,'ค่ากลางกลุ่ม '!$C$2:$Y$22,16,0)</f>
        <v>12.627222222222223</v>
      </c>
      <c r="T62" s="10">
        <f>VLOOKUP($H62,'ค่ากลางกลุ่ม '!$C$2:$Y$22,11,0)</f>
        <v>10.19</v>
      </c>
      <c r="U62" s="13">
        <f>VLOOKUP($H62,'ค่ากลางกลุ่ม '!$C$2:$Y$22,17,0)</f>
        <v>5.8905555555555544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29.46</v>
      </c>
      <c r="AB62" s="7">
        <v>13.34</v>
      </c>
      <c r="AC62" s="9">
        <v>227.53</v>
      </c>
      <c r="AD62" s="9">
        <v>24.17</v>
      </c>
      <c r="AE62" s="9">
        <v>76.42</v>
      </c>
      <c r="AF62" s="9">
        <v>145.28</v>
      </c>
      <c r="AG62" s="9">
        <v>83.72</v>
      </c>
      <c r="AH62" s="10" t="str">
        <f t="shared" si="2"/>
        <v>0</v>
      </c>
      <c r="AI62" s="13" t="str">
        <f t="shared" si="3"/>
        <v>1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0</v>
      </c>
      <c r="AO62" s="20" t="str">
        <f t="shared" si="8"/>
        <v>0</v>
      </c>
      <c r="AP62" s="20" t="str">
        <f t="shared" si="8"/>
        <v>0</v>
      </c>
      <c r="AQ62" s="24">
        <f t="shared" si="9"/>
        <v>2</v>
      </c>
      <c r="AR62" s="26">
        <f t="shared" si="10"/>
        <v>3</v>
      </c>
      <c r="AS62" s="25" t="str">
        <f t="shared" si="11"/>
        <v>C-</v>
      </c>
      <c r="AT62" s="27" t="str">
        <f t="shared" si="11"/>
        <v>C</v>
      </c>
      <c r="AU62" s="25" t="str">
        <f t="shared" si="12"/>
        <v>0 C-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1.1599999999999999</v>
      </c>
      <c r="J63" s="19">
        <v>1.06</v>
      </c>
      <c r="K63" s="19">
        <v>0.67</v>
      </c>
      <c r="L63" s="19">
        <v>2436351.98</v>
      </c>
      <c r="M63" s="19">
        <v>3505808.23</v>
      </c>
      <c r="N63" s="23">
        <v>2</v>
      </c>
      <c r="O63" s="18">
        <v>3808466.58</v>
      </c>
      <c r="P63" s="19">
        <v>-4972144.7800000031</v>
      </c>
      <c r="Q63" s="45">
        <v>2</v>
      </c>
      <c r="R63" s="10">
        <f>VLOOKUP($H63,'ค่ากลางกลุ่ม '!$C$2:$Y$22,10,0)</f>
        <v>32.67</v>
      </c>
      <c r="S63" s="13">
        <f>VLOOKUP($H63,'ค่ากลางกลุ่ม '!$C$2:$Y$22,16,0)</f>
        <v>6.4492307692307707</v>
      </c>
      <c r="T63" s="10">
        <f>VLOOKUP($H63,'ค่ากลางกลุ่ม '!$C$2:$Y$22,11,0)</f>
        <v>8.86</v>
      </c>
      <c r="U63" s="13">
        <f>VLOOKUP($H63,'ค่ากลางกลุ่ม '!$C$2:$Y$22,17,0)</f>
        <v>2.5605128205128205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24.31</v>
      </c>
      <c r="AB63" s="7">
        <v>5.21</v>
      </c>
      <c r="AC63" s="9">
        <v>591.73</v>
      </c>
      <c r="AD63" s="9">
        <v>43.2</v>
      </c>
      <c r="AE63" s="9">
        <v>45.26</v>
      </c>
      <c r="AF63" s="9">
        <v>434.37</v>
      </c>
      <c r="AG63" s="9">
        <v>99.6</v>
      </c>
      <c r="AH63" s="10" t="str">
        <f t="shared" si="2"/>
        <v>0</v>
      </c>
      <c r="AI63" s="13" t="str">
        <f t="shared" si="3"/>
        <v>1</v>
      </c>
      <c r="AJ63" s="10" t="str">
        <f t="shared" si="4"/>
        <v>0</v>
      </c>
      <c r="AK63" s="13" t="str">
        <f t="shared" si="5"/>
        <v>1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0</v>
      </c>
      <c r="AQ63" s="24">
        <f t="shared" si="9"/>
        <v>2</v>
      </c>
      <c r="AR63" s="26">
        <f t="shared" si="10"/>
        <v>4</v>
      </c>
      <c r="AS63" s="25" t="str">
        <f t="shared" si="11"/>
        <v>C-</v>
      </c>
      <c r="AT63" s="27" t="str">
        <f t="shared" si="11"/>
        <v>B-</v>
      </c>
      <c r="AU63" s="25" t="str">
        <f t="shared" si="12"/>
        <v>2 C-</v>
      </c>
      <c r="AV63" s="27" t="str">
        <f t="shared" si="12"/>
        <v>2 B-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1.48</v>
      </c>
      <c r="J64" s="19">
        <v>1.34</v>
      </c>
      <c r="K64" s="19">
        <v>1.22</v>
      </c>
      <c r="L64" s="19">
        <v>18340828.690000001</v>
      </c>
      <c r="M64" s="19">
        <v>3305307.98</v>
      </c>
      <c r="N64" s="23">
        <v>1</v>
      </c>
      <c r="O64" s="18">
        <v>2850270.14</v>
      </c>
      <c r="P64" s="19">
        <v>8516195.9899999946</v>
      </c>
      <c r="Q64" s="45">
        <v>6</v>
      </c>
      <c r="R64" s="10">
        <f>VLOOKUP($H64,'ค่ากลางกลุ่ม '!$C$2:$Y$22,10,0)</f>
        <v>28.29</v>
      </c>
      <c r="S64" s="13">
        <f>VLOOKUP($H64,'ค่ากลางกลุ่ม '!$C$2:$Y$22,16,0)</f>
        <v>5.8842857142857161</v>
      </c>
      <c r="T64" s="10">
        <f>VLOOKUP($H64,'ค่ากลางกลุ่ม '!$C$2:$Y$22,11,0)</f>
        <v>10.74</v>
      </c>
      <c r="U64" s="13">
        <f>VLOOKUP($H64,'ค่ากลางกลุ่ม '!$C$2:$Y$22,17,0)</f>
        <v>3.7780252100840372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12.35</v>
      </c>
      <c r="AB64" s="7">
        <v>3.42</v>
      </c>
      <c r="AC64" s="9">
        <v>305.10000000000002</v>
      </c>
      <c r="AD64" s="9">
        <v>64.87</v>
      </c>
      <c r="AE64" s="9">
        <v>73.48</v>
      </c>
      <c r="AF64" s="9">
        <v>275.86</v>
      </c>
      <c r="AG64" s="9">
        <v>118.57</v>
      </c>
      <c r="AH64" s="10" t="str">
        <f t="shared" si="2"/>
        <v>0</v>
      </c>
      <c r="AI64" s="13" t="str">
        <f t="shared" si="3"/>
        <v>1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1</v>
      </c>
      <c r="AS64" s="25" t="str">
        <f t="shared" si="11"/>
        <v>F</v>
      </c>
      <c r="AT64" s="27" t="str">
        <f t="shared" si="11"/>
        <v>D</v>
      </c>
      <c r="AU64" s="25" t="str">
        <f t="shared" si="12"/>
        <v>1 F</v>
      </c>
      <c r="AV64" s="27" t="str">
        <f t="shared" si="12"/>
        <v>1 D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1.98</v>
      </c>
      <c r="J65" s="19">
        <v>1.75</v>
      </c>
      <c r="K65" s="19">
        <v>1.0900000000000001</v>
      </c>
      <c r="L65" s="19">
        <v>12590324.17</v>
      </c>
      <c r="M65" s="19">
        <v>5466435.0300000003</v>
      </c>
      <c r="N65" s="23">
        <v>0</v>
      </c>
      <c r="O65" s="18">
        <v>6555302.75</v>
      </c>
      <c r="P65" s="19">
        <v>1143761.9700000007</v>
      </c>
      <c r="Q65" s="45">
        <v>4</v>
      </c>
      <c r="R65" s="10">
        <f>VLOOKUP($H65,'ค่ากลางกลุ่ม '!$C$2:$Y$22,10,0)</f>
        <v>39.99</v>
      </c>
      <c r="S65" s="13">
        <f>VLOOKUP($H65,'ค่ากลางกลุ่ม '!$C$2:$Y$22,16,0)</f>
        <v>23.4375</v>
      </c>
      <c r="T65" s="10">
        <f>VLOOKUP($H65,'ค่ากลางกลุ่ม '!$C$2:$Y$22,11,0)</f>
        <v>8.09</v>
      </c>
      <c r="U65" s="13">
        <f>VLOOKUP($H65,'ค่ากลางกลุ่ม '!$C$2:$Y$22,17,0)</f>
        <v>13.34625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25.09</v>
      </c>
      <c r="AB65" s="7">
        <v>6.7</v>
      </c>
      <c r="AC65" s="9">
        <v>155.77000000000001</v>
      </c>
      <c r="AD65" s="9">
        <v>90.48</v>
      </c>
      <c r="AE65" s="9">
        <v>105.38</v>
      </c>
      <c r="AF65" s="9">
        <v>178.74</v>
      </c>
      <c r="AG65" s="9">
        <v>91.62</v>
      </c>
      <c r="AH65" s="10" t="str">
        <f t="shared" si="2"/>
        <v>0</v>
      </c>
      <c r="AI65" s="13" t="str">
        <f t="shared" si="3"/>
        <v>1</v>
      </c>
      <c r="AJ65" s="10" t="str">
        <f t="shared" si="4"/>
        <v>0</v>
      </c>
      <c r="AK65" s="13" t="str">
        <f t="shared" si="5"/>
        <v>0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0</v>
      </c>
      <c r="AR65" s="26">
        <f t="shared" si="10"/>
        <v>1</v>
      </c>
      <c r="AS65" s="25" t="str">
        <f t="shared" si="11"/>
        <v>F</v>
      </c>
      <c r="AT65" s="27" t="str">
        <f t="shared" si="11"/>
        <v>D</v>
      </c>
      <c r="AU65" s="25" t="str">
        <f t="shared" si="12"/>
        <v>0 F</v>
      </c>
      <c r="AV65" s="27" t="str">
        <f t="shared" si="12"/>
        <v>0 D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1.95</v>
      </c>
      <c r="J66" s="19">
        <v>1.75</v>
      </c>
      <c r="K66" s="19">
        <v>1.05</v>
      </c>
      <c r="L66" s="19">
        <v>144365810.52000001</v>
      </c>
      <c r="M66" s="19">
        <v>67745823.510000005</v>
      </c>
      <c r="N66" s="23">
        <v>0</v>
      </c>
      <c r="O66" s="18">
        <v>79102062.599999994</v>
      </c>
      <c r="P66" s="19">
        <v>8653224.5799999535</v>
      </c>
      <c r="Q66" s="45">
        <v>16</v>
      </c>
      <c r="R66" s="10">
        <f>VLOOKUP($H66,'ค่ากลางกลุ่ม '!$C$2:$Y$22,10,0)</f>
        <v>19.670000000000002</v>
      </c>
      <c r="S66" s="13">
        <f>VLOOKUP($H66,'ค่ากลางกลุ่ม '!$C$2:$Y$22,16,0)</f>
        <v>4.4645833333333336</v>
      </c>
      <c r="T66" s="10">
        <f>VLOOKUP($H66,'ค่ากลางกลุ่ม '!$C$2:$Y$22,11,0)</f>
        <v>4.34</v>
      </c>
      <c r="U66" s="13">
        <f>VLOOKUP($H66,'ค่ากลางกลุ่ม '!$C$2:$Y$22,17,0)</f>
        <v>-0.10291666666666666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29.05</v>
      </c>
      <c r="AB66" s="7">
        <v>12.9</v>
      </c>
      <c r="AC66" s="9">
        <v>206</v>
      </c>
      <c r="AD66" s="9">
        <v>50.86</v>
      </c>
      <c r="AE66" s="9">
        <v>96.31</v>
      </c>
      <c r="AF66" s="9">
        <v>36.049999999999997</v>
      </c>
      <c r="AG66" s="9">
        <v>74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1</v>
      </c>
      <c r="AN66" s="20" t="str">
        <f t="shared" si="8"/>
        <v>0</v>
      </c>
      <c r="AO66" s="20" t="str">
        <f t="shared" si="8"/>
        <v>1</v>
      </c>
      <c r="AP66" s="20" t="str">
        <f t="shared" si="8"/>
        <v>0</v>
      </c>
      <c r="AQ66" s="24">
        <f t="shared" si="9"/>
        <v>4</v>
      </c>
      <c r="AR66" s="26">
        <f t="shared" si="10"/>
        <v>4</v>
      </c>
      <c r="AS66" s="25" t="str">
        <f t="shared" si="11"/>
        <v>B-</v>
      </c>
      <c r="AT66" s="27" t="str">
        <f t="shared" si="11"/>
        <v>B-</v>
      </c>
      <c r="AU66" s="25" t="str">
        <f t="shared" si="12"/>
        <v>0 B-</v>
      </c>
      <c r="AV66" s="27" t="str">
        <f t="shared" si="12"/>
        <v>0 B-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1.54</v>
      </c>
      <c r="J67" s="19">
        <v>1.38</v>
      </c>
      <c r="K67" s="19">
        <v>1.06</v>
      </c>
      <c r="L67" s="19">
        <v>22709840.289999999</v>
      </c>
      <c r="M67" s="19">
        <v>27703629.309999999</v>
      </c>
      <c r="N67" s="23">
        <v>0</v>
      </c>
      <c r="O67" s="18">
        <v>24520471.43</v>
      </c>
      <c r="P67" s="19">
        <v>2598634.2799999863</v>
      </c>
      <c r="Q67" s="45">
        <v>10</v>
      </c>
      <c r="R67" s="10">
        <f>VLOOKUP($H67,'ค่ากลางกลุ่ม '!$C$2:$Y$22,10,0)</f>
        <v>24.65</v>
      </c>
      <c r="S67" s="13">
        <f>VLOOKUP($H67,'ค่ากลางกลุ่ม '!$C$2:$Y$22,16,0)</f>
        <v>5.3367796610169487</v>
      </c>
      <c r="T67" s="10">
        <f>VLOOKUP($H67,'ค่ากลางกลุ่ม '!$C$2:$Y$22,11,0)</f>
        <v>9.2899999999999991</v>
      </c>
      <c r="U67" s="13">
        <f>VLOOKUP($H67,'ค่ากลางกลุ่ม '!$C$2:$Y$22,17,0)</f>
        <v>3.2408474576271189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32.14</v>
      </c>
      <c r="AB67" s="7">
        <v>20.96</v>
      </c>
      <c r="AC67" s="9">
        <v>309.95</v>
      </c>
      <c r="AD67" s="9">
        <v>39.57</v>
      </c>
      <c r="AE67" s="9">
        <v>58.87</v>
      </c>
      <c r="AF67" s="9">
        <v>43.13</v>
      </c>
      <c r="AG67" s="9">
        <v>67.67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1</v>
      </c>
      <c r="AP67" s="20" t="str">
        <f t="shared" si="8"/>
        <v>0</v>
      </c>
      <c r="AQ67" s="24">
        <f t="shared" si="9"/>
        <v>5</v>
      </c>
      <c r="AR67" s="26">
        <f t="shared" si="10"/>
        <v>5</v>
      </c>
      <c r="AS67" s="25" t="str">
        <f t="shared" si="11"/>
        <v>B</v>
      </c>
      <c r="AT67" s="27" t="str">
        <f t="shared" si="11"/>
        <v>B</v>
      </c>
      <c r="AU67" s="25" t="str">
        <f t="shared" si="12"/>
        <v>0 B</v>
      </c>
      <c r="AV67" s="27" t="str">
        <f t="shared" si="12"/>
        <v>0 B</v>
      </c>
      <c r="AW67" s="21" t="str">
        <f t="shared" si="13"/>
        <v>ผ่าน</v>
      </c>
      <c r="AX67" s="21" t="str">
        <f t="shared" si="14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1.44</v>
      </c>
      <c r="J68" s="19">
        <v>1.29</v>
      </c>
      <c r="K68" s="19">
        <v>1.01</v>
      </c>
      <c r="L68" s="19">
        <v>15336630.880000001</v>
      </c>
      <c r="M68" s="19">
        <v>17053484.899999999</v>
      </c>
      <c r="N68" s="23">
        <v>1</v>
      </c>
      <c r="O68" s="18">
        <v>17630492.699999999</v>
      </c>
      <c r="P68" s="19">
        <v>370019.65999999642</v>
      </c>
      <c r="Q68" s="45">
        <v>6</v>
      </c>
      <c r="R68" s="10">
        <f>VLOOKUP($H68,'ค่ากลางกลุ่ม '!$C$2:$Y$22,10,0)</f>
        <v>28.29</v>
      </c>
      <c r="S68" s="13">
        <f>VLOOKUP($H68,'ค่ากลางกลุ่ม '!$C$2:$Y$22,16,0)</f>
        <v>5.8842857142857161</v>
      </c>
      <c r="T68" s="10">
        <f>VLOOKUP($H68,'ค่ากลางกลุ่ม '!$C$2:$Y$22,11,0)</f>
        <v>10.74</v>
      </c>
      <c r="U68" s="13">
        <f>VLOOKUP($H68,'ค่ากลางกลุ่ม '!$C$2:$Y$22,17,0)</f>
        <v>3.7780252100840372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34.49</v>
      </c>
      <c r="AB68" s="7">
        <v>16.48</v>
      </c>
      <c r="AC68" s="9">
        <v>367.82</v>
      </c>
      <c r="AD68" s="9">
        <v>45.65</v>
      </c>
      <c r="AE68" s="9">
        <v>51.83</v>
      </c>
      <c r="AF68" s="9">
        <v>38.47</v>
      </c>
      <c r="AG68" s="9">
        <v>82.37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1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5</v>
      </c>
      <c r="AR68" s="26">
        <f t="shared" si="10"/>
        <v>5</v>
      </c>
      <c r="AS68" s="25" t="str">
        <f t="shared" si="11"/>
        <v>B</v>
      </c>
      <c r="AT68" s="27" t="str">
        <f t="shared" si="11"/>
        <v>B</v>
      </c>
      <c r="AU68" s="25" t="str">
        <f t="shared" si="12"/>
        <v>1 B</v>
      </c>
      <c r="AV68" s="27" t="str">
        <f t="shared" si="12"/>
        <v>1 B</v>
      </c>
      <c r="AW68" s="21" t="str">
        <f t="shared" si="13"/>
        <v>ผ่าน</v>
      </c>
      <c r="AX68" s="21" t="str">
        <f t="shared" si="14"/>
        <v>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1.34</v>
      </c>
      <c r="J69" s="19">
        <v>1.19</v>
      </c>
      <c r="K69" s="19">
        <v>0.9</v>
      </c>
      <c r="L69" s="19">
        <v>17776086.640000001</v>
      </c>
      <c r="M69" s="19">
        <v>18468640.550000001</v>
      </c>
      <c r="N69" s="23">
        <v>1</v>
      </c>
      <c r="O69" s="18">
        <v>18097205.850000001</v>
      </c>
      <c r="P69" s="19">
        <v>-5282629.5099999979</v>
      </c>
      <c r="Q69" s="45">
        <v>10</v>
      </c>
      <c r="R69" s="10">
        <f>VLOOKUP($H69,'ค่ากลางกลุ่ม '!$C$2:$Y$22,10,0)</f>
        <v>24.65</v>
      </c>
      <c r="S69" s="13">
        <f>VLOOKUP($H69,'ค่ากลางกลุ่ม '!$C$2:$Y$22,16,0)</f>
        <v>5.3367796610169487</v>
      </c>
      <c r="T69" s="10">
        <f>VLOOKUP($H69,'ค่ากลางกลุ่ม '!$C$2:$Y$22,11,0)</f>
        <v>9.2899999999999991</v>
      </c>
      <c r="U69" s="13">
        <f>VLOOKUP($H69,'ค่ากลางกลุ่ม '!$C$2:$Y$22,17,0)</f>
        <v>3.2408474576271189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22.82</v>
      </c>
      <c r="AB69" s="7">
        <v>13.29</v>
      </c>
      <c r="AC69" s="9">
        <v>257.75</v>
      </c>
      <c r="AD69" s="9">
        <v>23.52</v>
      </c>
      <c r="AE69" s="9">
        <v>48.77</v>
      </c>
      <c r="AF69" s="9">
        <v>44.55</v>
      </c>
      <c r="AG69" s="9">
        <v>66.37</v>
      </c>
      <c r="AH69" s="10" t="str">
        <f t="shared" si="2"/>
        <v>0</v>
      </c>
      <c r="AI69" s="13" t="str">
        <f t="shared" si="3"/>
        <v>1</v>
      </c>
      <c r="AJ69" s="10" t="str">
        <f t="shared" si="4"/>
        <v>1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0</v>
      </c>
      <c r="AQ69" s="24">
        <f t="shared" si="9"/>
        <v>4</v>
      </c>
      <c r="AR69" s="26">
        <f t="shared" si="10"/>
        <v>5</v>
      </c>
      <c r="AS69" s="25" t="str">
        <f t="shared" si="11"/>
        <v>B-</v>
      </c>
      <c r="AT69" s="27" t="str">
        <f t="shared" si="11"/>
        <v>B</v>
      </c>
      <c r="AU69" s="25" t="str">
        <f t="shared" si="12"/>
        <v>1 B-</v>
      </c>
      <c r="AV69" s="27" t="str">
        <f t="shared" si="12"/>
        <v>1 B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1.93</v>
      </c>
      <c r="J70" s="19">
        <v>1.64</v>
      </c>
      <c r="K70" s="19">
        <v>1.31</v>
      </c>
      <c r="L70" s="19">
        <v>28447126.399999999</v>
      </c>
      <c r="M70" s="19">
        <v>27520089.52</v>
      </c>
      <c r="N70" s="23">
        <v>0</v>
      </c>
      <c r="O70" s="18">
        <v>27032664.640000001</v>
      </c>
      <c r="P70" s="19">
        <v>9467806.5800000019</v>
      </c>
      <c r="Q70" s="45">
        <v>6</v>
      </c>
      <c r="R70" s="10">
        <f>VLOOKUP($H70,'ค่ากลางกลุ่ม '!$C$2:$Y$22,10,0)</f>
        <v>28.29</v>
      </c>
      <c r="S70" s="13">
        <f>VLOOKUP($H70,'ค่ากลางกลุ่ม '!$C$2:$Y$22,16,0)</f>
        <v>5.8842857142857161</v>
      </c>
      <c r="T70" s="10">
        <f>VLOOKUP($H70,'ค่ากลางกลุ่ม '!$C$2:$Y$22,11,0)</f>
        <v>10.74</v>
      </c>
      <c r="U70" s="13">
        <f>VLOOKUP($H70,'ค่ากลางกลุ่ม '!$C$2:$Y$22,17,0)</f>
        <v>3.7780252100840372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41.86</v>
      </c>
      <c r="AB70" s="7">
        <v>27.59</v>
      </c>
      <c r="AC70" s="9">
        <v>245.03</v>
      </c>
      <c r="AD70" s="9">
        <v>51</v>
      </c>
      <c r="AE70" s="9">
        <v>78.8</v>
      </c>
      <c r="AF70" s="9">
        <v>37.93</v>
      </c>
      <c r="AG70" s="9">
        <v>120.4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4</v>
      </c>
      <c r="AR70" s="26">
        <f t="shared" ref="AR70:AR92" si="25">AI70+AK70+AL70+AM70+AN70+AO70+AP70</f>
        <v>4</v>
      </c>
      <c r="AS70" s="25" t="str">
        <f t="shared" ref="AS70:AT92" si="26">IF(AQ70=7,"A",IF(AQ70=6,"A-",IF(AQ70=5,"B",IF(AQ70=4,"B-",IF(AQ70=3,"C",IF(AQ70=2,"C-",IF(AQ70=1,"D",IF(AQ70=0,"F"))))))))</f>
        <v>B-</v>
      </c>
      <c r="AT70" s="27" t="str">
        <f t="shared" si="26"/>
        <v>B-</v>
      </c>
      <c r="AU70" s="25" t="str">
        <f t="shared" ref="AU70:AV92" si="27">$N70&amp;" "&amp;AS70</f>
        <v>0 B-</v>
      </c>
      <c r="AV70" s="27" t="str">
        <f t="shared" si="27"/>
        <v>0 B-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1.39</v>
      </c>
      <c r="J71" s="19">
        <v>1.1299999999999999</v>
      </c>
      <c r="K71" s="19">
        <v>0.86</v>
      </c>
      <c r="L71" s="19">
        <v>11926548.07</v>
      </c>
      <c r="M71" s="19">
        <v>10096689.029999999</v>
      </c>
      <c r="N71" s="23">
        <v>1</v>
      </c>
      <c r="O71" s="18">
        <v>12493267.060000001</v>
      </c>
      <c r="P71" s="19">
        <v>-4246639.0999999978</v>
      </c>
      <c r="Q71" s="45">
        <v>5</v>
      </c>
      <c r="R71" s="10">
        <f>VLOOKUP($H71,'ค่ากลางกลุ่ม '!$C$2:$Y$22,10,0)</f>
        <v>29.39</v>
      </c>
      <c r="S71" s="13">
        <f>VLOOKUP($H71,'ค่ากลางกลุ่ม '!$C$2:$Y$22,16,0)</f>
        <v>6.7215199999999999</v>
      </c>
      <c r="T71" s="10">
        <f>VLOOKUP($H71,'ค่ากลางกลุ่ม '!$C$2:$Y$22,11,0)</f>
        <v>10.82</v>
      </c>
      <c r="U71" s="13">
        <f>VLOOKUP($H71,'ค่ากลางกลุ่ม '!$C$2:$Y$22,17,0)</f>
        <v>4.1368400000000003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30.41</v>
      </c>
      <c r="AB71" s="7">
        <v>9.2899999999999991</v>
      </c>
      <c r="AC71" s="9">
        <v>337.76</v>
      </c>
      <c r="AD71" s="9">
        <v>37.03</v>
      </c>
      <c r="AE71" s="9">
        <v>71.66</v>
      </c>
      <c r="AF71" s="9">
        <v>38.409999999999997</v>
      </c>
      <c r="AG71" s="9">
        <v>197.99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0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3</v>
      </c>
      <c r="AR71" s="26">
        <f t="shared" si="25"/>
        <v>4</v>
      </c>
      <c r="AS71" s="25" t="str">
        <f t="shared" si="26"/>
        <v>C</v>
      </c>
      <c r="AT71" s="27" t="str">
        <f t="shared" si="26"/>
        <v>B-</v>
      </c>
      <c r="AU71" s="25" t="str">
        <f t="shared" si="27"/>
        <v>1 C</v>
      </c>
      <c r="AV71" s="27" t="str">
        <f t="shared" si="27"/>
        <v>1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2.83</v>
      </c>
      <c r="J72" s="19">
        <v>2.48</v>
      </c>
      <c r="K72" s="19">
        <v>1.34</v>
      </c>
      <c r="L72" s="19">
        <v>1100063600.54</v>
      </c>
      <c r="M72" s="19">
        <v>237658767.75999999</v>
      </c>
      <c r="N72" s="23">
        <v>0</v>
      </c>
      <c r="O72" s="18">
        <v>261799784.93000001</v>
      </c>
      <c r="P72" s="19">
        <v>216024433.03000009</v>
      </c>
      <c r="Q72" s="45">
        <v>20</v>
      </c>
      <c r="R72" s="10">
        <f>VLOOKUP($H72,'ค่ากลางกลุ่ม '!$C$2:$Y$22,10,0)</f>
        <v>9.7200000000000006</v>
      </c>
      <c r="S72" s="13">
        <f>VLOOKUP($H72,'ค่ากลางกลุ่ม '!$C$2:$Y$22,16,0)</f>
        <v>3.81</v>
      </c>
      <c r="T72" s="10">
        <f>VLOOKUP($H72,'ค่ากลางกลุ่ม '!$C$2:$Y$22,11,0)</f>
        <v>1.79</v>
      </c>
      <c r="U72" s="13">
        <f>VLOOKUP($H72,'ค่ากลางกลุ่ม '!$C$2:$Y$22,17,0)</f>
        <v>1.32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20.95</v>
      </c>
      <c r="AB72" s="7">
        <v>7.62</v>
      </c>
      <c r="AC72" s="9">
        <v>86.14</v>
      </c>
      <c r="AD72" s="9">
        <v>71.489999999999995</v>
      </c>
      <c r="AE72" s="9">
        <v>44.24</v>
      </c>
      <c r="AF72" s="9">
        <v>56.01</v>
      </c>
      <c r="AG72" s="9">
        <v>55.09</v>
      </c>
      <c r="AH72" s="10" t="str">
        <f t="shared" si="17"/>
        <v>1</v>
      </c>
      <c r="AI72" s="13" t="str">
        <f t="shared" si="18"/>
        <v>1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6</v>
      </c>
      <c r="AR72" s="26">
        <f t="shared" si="25"/>
        <v>6</v>
      </c>
      <c r="AS72" s="25" t="str">
        <f t="shared" si="26"/>
        <v>A-</v>
      </c>
      <c r="AT72" s="27" t="str">
        <f t="shared" si="26"/>
        <v>A-</v>
      </c>
      <c r="AU72" s="25" t="str">
        <f t="shared" si="27"/>
        <v>0 A-</v>
      </c>
      <c r="AV72" s="27" t="str">
        <f t="shared" si="27"/>
        <v>0 A-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1.54</v>
      </c>
      <c r="J73" s="19">
        <v>1.39</v>
      </c>
      <c r="K73" s="19">
        <v>1.05</v>
      </c>
      <c r="L73" s="19">
        <v>19500458.399999999</v>
      </c>
      <c r="M73" s="19">
        <v>22762327.030000001</v>
      </c>
      <c r="N73" s="23">
        <v>0</v>
      </c>
      <c r="O73" s="18">
        <v>21659554.02</v>
      </c>
      <c r="P73" s="19">
        <v>1184266.7399999946</v>
      </c>
      <c r="Q73" s="45">
        <v>6</v>
      </c>
      <c r="R73" s="10">
        <f>VLOOKUP($H73,'ค่ากลางกลุ่ม '!$C$2:$Y$22,10,0)</f>
        <v>28.29</v>
      </c>
      <c r="S73" s="13">
        <f>VLOOKUP($H73,'ค่ากลางกลุ่ม '!$C$2:$Y$22,16,0)</f>
        <v>5.8842857142857161</v>
      </c>
      <c r="T73" s="10">
        <f>VLOOKUP($H73,'ค่ากลางกลุ่ม '!$C$2:$Y$22,11,0)</f>
        <v>10.74</v>
      </c>
      <c r="U73" s="13">
        <f>VLOOKUP($H73,'ค่ากลางกลุ่ม '!$C$2:$Y$22,17,0)</f>
        <v>3.7780252100840372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33.74</v>
      </c>
      <c r="AB73" s="7">
        <v>22.78</v>
      </c>
      <c r="AC73" s="9">
        <v>256.22000000000003</v>
      </c>
      <c r="AD73" s="9">
        <v>37.94</v>
      </c>
      <c r="AE73" s="9">
        <v>69.97</v>
      </c>
      <c r="AF73" s="9">
        <v>56.12</v>
      </c>
      <c r="AG73" s="9">
        <v>60</v>
      </c>
      <c r="AH73" s="10" t="str">
        <f t="shared" si="17"/>
        <v>1</v>
      </c>
      <c r="AI73" s="13" t="str">
        <f t="shared" si="18"/>
        <v>1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1</v>
      </c>
      <c r="AQ73" s="24">
        <f t="shared" si="24"/>
        <v>5</v>
      </c>
      <c r="AR73" s="26">
        <f t="shared" si="25"/>
        <v>5</v>
      </c>
      <c r="AS73" s="25" t="str">
        <f t="shared" si="26"/>
        <v>B</v>
      </c>
      <c r="AT73" s="27" t="str">
        <f t="shared" si="26"/>
        <v>B</v>
      </c>
      <c r="AU73" s="25" t="str">
        <f t="shared" si="27"/>
        <v>0 B</v>
      </c>
      <c r="AV73" s="27" t="str">
        <f t="shared" si="27"/>
        <v>0 B</v>
      </c>
      <c r="AW73" s="21" t="str">
        <f t="shared" si="15"/>
        <v>ผ่าน</v>
      </c>
      <c r="AX73" s="21" t="str">
        <f t="shared" si="16"/>
        <v>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1.77</v>
      </c>
      <c r="J74" s="19">
        <v>1.58</v>
      </c>
      <c r="K74" s="19">
        <v>1.1000000000000001</v>
      </c>
      <c r="L74" s="19">
        <v>20866059.789999999</v>
      </c>
      <c r="M74" s="19">
        <v>18748085.59</v>
      </c>
      <c r="N74" s="23">
        <v>0</v>
      </c>
      <c r="O74" s="18">
        <v>18180157.199999999</v>
      </c>
      <c r="P74" s="19">
        <v>2847342.4899999984</v>
      </c>
      <c r="Q74" s="45">
        <v>6</v>
      </c>
      <c r="R74" s="10">
        <f>VLOOKUP($H74,'ค่ากลางกลุ่ม '!$C$2:$Y$22,10,0)</f>
        <v>28.29</v>
      </c>
      <c r="S74" s="13">
        <f>VLOOKUP($H74,'ค่ากลางกลุ่ม '!$C$2:$Y$22,16,0)</f>
        <v>5.8842857142857161</v>
      </c>
      <c r="T74" s="10">
        <f>VLOOKUP($H74,'ค่ากลางกลุ่ม '!$C$2:$Y$22,11,0)</f>
        <v>10.74</v>
      </c>
      <c r="U74" s="13">
        <f>VLOOKUP($H74,'ค่ากลางกลุ่ม '!$C$2:$Y$22,17,0)</f>
        <v>3.7780252100840372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29.73</v>
      </c>
      <c r="AB74" s="7">
        <v>26.8</v>
      </c>
      <c r="AC74" s="9">
        <v>326.48</v>
      </c>
      <c r="AD74" s="9">
        <v>31.95</v>
      </c>
      <c r="AE74" s="9">
        <v>69.56</v>
      </c>
      <c r="AF74" s="9">
        <v>92.18</v>
      </c>
      <c r="AG74" s="9">
        <v>69.05</v>
      </c>
      <c r="AH74" s="10" t="str">
        <f t="shared" si="17"/>
        <v>1</v>
      </c>
      <c r="AI74" s="13" t="str">
        <f t="shared" si="18"/>
        <v>1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0</v>
      </c>
      <c r="AP74" s="20" t="str">
        <f t="shared" si="23"/>
        <v>0</v>
      </c>
      <c r="AQ74" s="24">
        <f t="shared" si="24"/>
        <v>3</v>
      </c>
      <c r="AR74" s="26">
        <f t="shared" si="25"/>
        <v>3</v>
      </c>
      <c r="AS74" s="25" t="str">
        <f t="shared" si="26"/>
        <v>C</v>
      </c>
      <c r="AT74" s="27" t="str">
        <f t="shared" si="26"/>
        <v>C</v>
      </c>
      <c r="AU74" s="25" t="str">
        <f t="shared" si="27"/>
        <v>0 C</v>
      </c>
      <c r="AV74" s="27" t="str">
        <f t="shared" si="27"/>
        <v>0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1.1100000000000001</v>
      </c>
      <c r="J75" s="19">
        <v>0.89</v>
      </c>
      <c r="K75" s="19">
        <v>0.37</v>
      </c>
      <c r="L75" s="19">
        <v>17205770.870000001</v>
      </c>
      <c r="M75" s="19">
        <v>37917459.060000002</v>
      </c>
      <c r="N75" s="23">
        <v>3</v>
      </c>
      <c r="O75" s="18">
        <v>36719042.189999998</v>
      </c>
      <c r="P75" s="19">
        <v>-99282384.23999995</v>
      </c>
      <c r="Q75" s="45">
        <v>14</v>
      </c>
      <c r="R75" s="10">
        <f>VLOOKUP($H75,'ค่ากลางกลุ่ม '!$C$2:$Y$22,10,0)</f>
        <v>20.059999999999999</v>
      </c>
      <c r="S75" s="13">
        <f>VLOOKUP($H75,'ค่ากลางกลุ่ม '!$C$2:$Y$22,16,0)</f>
        <v>8.2999999999999989</v>
      </c>
      <c r="T75" s="10">
        <f>VLOOKUP($H75,'ค่ากลางกลุ่ม '!$C$2:$Y$22,11,0)</f>
        <v>4.8499999999999996</v>
      </c>
      <c r="U75" s="13">
        <f>VLOOKUP($H75,'ค่ากลางกลุ่ม '!$C$2:$Y$22,17,0)</f>
        <v>5.1022222222222213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18.940000000000001</v>
      </c>
      <c r="AB75" s="7">
        <v>5.59</v>
      </c>
      <c r="AC75" s="9">
        <v>226.38</v>
      </c>
      <c r="AD75" s="9">
        <v>50.32</v>
      </c>
      <c r="AE75" s="9">
        <v>83.36</v>
      </c>
      <c r="AF75" s="9">
        <v>60</v>
      </c>
      <c r="AG75" s="9">
        <v>73.260000000000005</v>
      </c>
      <c r="AH75" s="10" t="str">
        <f t="shared" si="17"/>
        <v>0</v>
      </c>
      <c r="AI75" s="13" t="str">
        <f t="shared" si="18"/>
        <v>1</v>
      </c>
      <c r="AJ75" s="10" t="str">
        <f t="shared" si="19"/>
        <v>1</v>
      </c>
      <c r="AK75" s="13" t="str">
        <f t="shared" si="20"/>
        <v>1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3</v>
      </c>
      <c r="AR75" s="26">
        <f t="shared" si="25"/>
        <v>4</v>
      </c>
      <c r="AS75" s="25" t="str">
        <f t="shared" si="26"/>
        <v>C</v>
      </c>
      <c r="AT75" s="27" t="str">
        <f t="shared" si="26"/>
        <v>B-</v>
      </c>
      <c r="AU75" s="25" t="str">
        <f t="shared" si="27"/>
        <v>3 C</v>
      </c>
      <c r="AV75" s="27" t="str">
        <f t="shared" si="27"/>
        <v>3 B-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2.64</v>
      </c>
      <c r="J76" s="19">
        <v>2.3199999999999998</v>
      </c>
      <c r="K76" s="19">
        <v>2.06</v>
      </c>
      <c r="L76" s="19">
        <v>8211247.3399999999</v>
      </c>
      <c r="M76" s="19">
        <v>1892481.25</v>
      </c>
      <c r="N76" s="23">
        <v>0</v>
      </c>
      <c r="O76" s="18">
        <v>2926094.43</v>
      </c>
      <c r="P76" s="19">
        <v>5274947.1400000006</v>
      </c>
      <c r="Q76" s="45">
        <v>2</v>
      </c>
      <c r="R76" s="10">
        <f>VLOOKUP($H76,'ค่ากลางกลุ่ม '!$C$2:$Y$22,10,0)</f>
        <v>32.67</v>
      </c>
      <c r="S76" s="13">
        <f>VLOOKUP($H76,'ค่ากลางกลุ่ม '!$C$2:$Y$22,16,0)</f>
        <v>6.4492307692307707</v>
      </c>
      <c r="T76" s="10">
        <f>VLOOKUP($H76,'ค่ากลางกลุ่ม '!$C$2:$Y$22,11,0)</f>
        <v>8.86</v>
      </c>
      <c r="U76" s="13">
        <f>VLOOKUP($H76,'ค่ากลางกลุ่ม '!$C$2:$Y$22,17,0)</f>
        <v>2.5605128205128205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24.7</v>
      </c>
      <c r="AB76" s="7">
        <v>4.8</v>
      </c>
      <c r="AC76" s="9">
        <v>296.02999999999997</v>
      </c>
      <c r="AD76" s="9">
        <v>65.92</v>
      </c>
      <c r="AE76" s="9">
        <v>41.26</v>
      </c>
      <c r="AF76" s="9">
        <v>54.55</v>
      </c>
      <c r="AG76" s="9">
        <v>148.34</v>
      </c>
      <c r="AH76" s="10" t="str">
        <f t="shared" si="17"/>
        <v>0</v>
      </c>
      <c r="AI76" s="13" t="str">
        <f t="shared" si="18"/>
        <v>1</v>
      </c>
      <c r="AJ76" s="10" t="str">
        <f t="shared" si="19"/>
        <v>0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2</v>
      </c>
      <c r="AR76" s="26">
        <f t="shared" si="25"/>
        <v>4</v>
      </c>
      <c r="AS76" s="25" t="str">
        <f t="shared" si="26"/>
        <v>C-</v>
      </c>
      <c r="AT76" s="27" t="str">
        <f t="shared" si="26"/>
        <v>B-</v>
      </c>
      <c r="AU76" s="25" t="str">
        <f t="shared" si="27"/>
        <v>0 C-</v>
      </c>
      <c r="AV76" s="27" t="str">
        <f t="shared" si="27"/>
        <v>0 B-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2.09</v>
      </c>
      <c r="J77" s="19">
        <v>1.95</v>
      </c>
      <c r="K77" s="19">
        <v>1.47</v>
      </c>
      <c r="L77" s="19">
        <v>21747044.530000001</v>
      </c>
      <c r="M77" s="19">
        <v>15135072.32</v>
      </c>
      <c r="N77" s="23">
        <v>0</v>
      </c>
      <c r="O77" s="18">
        <v>15321710.890000001</v>
      </c>
      <c r="P77" s="19">
        <v>8662181.6399999969</v>
      </c>
      <c r="Q77" s="45">
        <v>6</v>
      </c>
      <c r="R77" s="10">
        <f>VLOOKUP($H77,'ค่ากลางกลุ่ม '!$C$2:$Y$22,10,0)</f>
        <v>28.29</v>
      </c>
      <c r="S77" s="13">
        <f>VLOOKUP($H77,'ค่ากลางกลุ่ม '!$C$2:$Y$22,16,0)</f>
        <v>5.8842857142857161</v>
      </c>
      <c r="T77" s="10">
        <f>VLOOKUP($H77,'ค่ากลางกลุ่ม '!$C$2:$Y$22,11,0)</f>
        <v>10.74</v>
      </c>
      <c r="U77" s="13">
        <f>VLOOKUP($H77,'ค่ากลางกลุ่ม '!$C$2:$Y$22,17,0)</f>
        <v>3.7780252100840372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30.96</v>
      </c>
      <c r="AB77" s="7">
        <v>18.3</v>
      </c>
      <c r="AC77" s="9">
        <v>165.8</v>
      </c>
      <c r="AD77" s="9">
        <v>43.75</v>
      </c>
      <c r="AE77" s="9">
        <v>78.53</v>
      </c>
      <c r="AF77" s="9">
        <v>56.95</v>
      </c>
      <c r="AG77" s="9">
        <v>55.39</v>
      </c>
      <c r="AH77" s="10" t="str">
        <f t="shared" si="17"/>
        <v>1</v>
      </c>
      <c r="AI77" s="13" t="str">
        <f t="shared" si="18"/>
        <v>1</v>
      </c>
      <c r="AJ77" s="10" t="str">
        <f t="shared" si="19"/>
        <v>1</v>
      </c>
      <c r="AK77" s="13" t="str">
        <f t="shared" si="20"/>
        <v>1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5</v>
      </c>
      <c r="AR77" s="26">
        <f t="shared" si="25"/>
        <v>5</v>
      </c>
      <c r="AS77" s="25" t="str">
        <f t="shared" si="26"/>
        <v>B</v>
      </c>
      <c r="AT77" s="27" t="str">
        <f t="shared" si="26"/>
        <v>B</v>
      </c>
      <c r="AU77" s="25" t="str">
        <f t="shared" si="27"/>
        <v>0 B</v>
      </c>
      <c r="AV77" s="27" t="str">
        <f t="shared" si="27"/>
        <v>0 B</v>
      </c>
      <c r="AW77" s="21" t="str">
        <f t="shared" si="15"/>
        <v>ผ่าน</v>
      </c>
      <c r="AX77" s="21" t="str">
        <f t="shared" si="16"/>
        <v>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1.23</v>
      </c>
      <c r="J78" s="19">
        <v>1.05</v>
      </c>
      <c r="K78" s="19">
        <v>0.71</v>
      </c>
      <c r="L78" s="19">
        <v>16663051.26</v>
      </c>
      <c r="M78" s="19">
        <v>44058526.090000004</v>
      </c>
      <c r="N78" s="23">
        <v>2</v>
      </c>
      <c r="O78" s="18">
        <v>28142836.02</v>
      </c>
      <c r="P78" s="19">
        <v>-21509576.069999985</v>
      </c>
      <c r="Q78" s="45">
        <v>13</v>
      </c>
      <c r="R78" s="10">
        <f>VLOOKUP($H78,'ค่ากลางกลุ่ม '!$C$2:$Y$22,10,0)</f>
        <v>26.06</v>
      </c>
      <c r="S78" s="13">
        <f>VLOOKUP($H78,'ค่ากลางกลุ่ม '!$C$2:$Y$22,16,0)</f>
        <v>8.0276666666666685</v>
      </c>
      <c r="T78" s="10">
        <f>VLOOKUP($H78,'ค่ากลางกลุ่ม '!$C$2:$Y$22,11,0)</f>
        <v>6.1</v>
      </c>
      <c r="U78" s="13">
        <f>VLOOKUP($H78,'ค่ากลางกลุ่ม '!$C$2:$Y$22,17,0)</f>
        <v>4.8458333333333341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24.95</v>
      </c>
      <c r="AB78" s="7">
        <v>14.41</v>
      </c>
      <c r="AC78" s="9">
        <v>192.46</v>
      </c>
      <c r="AD78" s="9">
        <v>34.47</v>
      </c>
      <c r="AE78" s="9">
        <v>51.1</v>
      </c>
      <c r="AF78" s="9">
        <v>64.94</v>
      </c>
      <c r="AG78" s="9">
        <v>54.43</v>
      </c>
      <c r="AH78" s="10" t="str">
        <f t="shared" si="17"/>
        <v>0</v>
      </c>
      <c r="AI78" s="13" t="str">
        <f t="shared" si="18"/>
        <v>1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5</v>
      </c>
      <c r="AR78" s="26">
        <f t="shared" si="25"/>
        <v>6</v>
      </c>
      <c r="AS78" s="25" t="str">
        <f t="shared" si="26"/>
        <v>B</v>
      </c>
      <c r="AT78" s="27" t="str">
        <f t="shared" si="26"/>
        <v>A-</v>
      </c>
      <c r="AU78" s="25" t="str">
        <f t="shared" si="27"/>
        <v>2 B</v>
      </c>
      <c r="AV78" s="27" t="str">
        <f t="shared" si="27"/>
        <v>2 A-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1.66</v>
      </c>
      <c r="J79" s="19">
        <v>1.45</v>
      </c>
      <c r="K79" s="19">
        <v>1.1100000000000001</v>
      </c>
      <c r="L79" s="19">
        <v>10779908.75</v>
      </c>
      <c r="M79" s="19">
        <v>4960951.71</v>
      </c>
      <c r="N79" s="23">
        <v>0</v>
      </c>
      <c r="O79" s="18">
        <v>5922942.6500000004</v>
      </c>
      <c r="P79" s="19">
        <v>1787344.3600000013</v>
      </c>
      <c r="Q79" s="45">
        <v>5</v>
      </c>
      <c r="R79" s="10">
        <f>VLOOKUP($H79,'ค่ากลางกลุ่ม '!$C$2:$Y$22,10,0)</f>
        <v>29.39</v>
      </c>
      <c r="S79" s="13">
        <f>VLOOKUP($H79,'ค่ากลางกลุ่ม '!$C$2:$Y$22,16,0)</f>
        <v>6.7215199999999999</v>
      </c>
      <c r="T79" s="10">
        <f>VLOOKUP($H79,'ค่ากลางกลุ่ม '!$C$2:$Y$22,11,0)</f>
        <v>10.82</v>
      </c>
      <c r="U79" s="13">
        <f>VLOOKUP($H79,'ค่ากลางกลุ่ม '!$C$2:$Y$22,17,0)</f>
        <v>4.1368400000000003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19.05</v>
      </c>
      <c r="AB79" s="7">
        <v>9.4700000000000006</v>
      </c>
      <c r="AC79" s="9">
        <v>135.91999999999999</v>
      </c>
      <c r="AD79" s="9">
        <v>21.22</v>
      </c>
      <c r="AE79" s="9">
        <v>59.29</v>
      </c>
      <c r="AF79" s="9">
        <v>63.24</v>
      </c>
      <c r="AG79" s="9">
        <v>77.77</v>
      </c>
      <c r="AH79" s="10" t="str">
        <f t="shared" si="17"/>
        <v>0</v>
      </c>
      <c r="AI79" s="13" t="str">
        <f t="shared" si="18"/>
        <v>1</v>
      </c>
      <c r="AJ79" s="10" t="str">
        <f t="shared" si="19"/>
        <v>0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1</v>
      </c>
      <c r="AO79" s="20" t="str">
        <f t="shared" si="23"/>
        <v>1</v>
      </c>
      <c r="AP79" s="20" t="str">
        <f t="shared" si="23"/>
        <v>0</v>
      </c>
      <c r="AQ79" s="24">
        <f t="shared" si="24"/>
        <v>3</v>
      </c>
      <c r="AR79" s="26">
        <f t="shared" si="25"/>
        <v>5</v>
      </c>
      <c r="AS79" s="25" t="str">
        <f t="shared" si="26"/>
        <v>C</v>
      </c>
      <c r="AT79" s="27" t="str">
        <f t="shared" si="26"/>
        <v>B</v>
      </c>
      <c r="AU79" s="25" t="str">
        <f t="shared" si="27"/>
        <v>0 C</v>
      </c>
      <c r="AV79" s="27" t="str">
        <f t="shared" si="27"/>
        <v>0 B</v>
      </c>
      <c r="AW79" s="21" t="str">
        <f t="shared" si="15"/>
        <v>ไม่ผ่าน</v>
      </c>
      <c r="AX79" s="21" t="str">
        <f t="shared" si="16"/>
        <v>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1.76</v>
      </c>
      <c r="J80" s="19">
        <v>1.56</v>
      </c>
      <c r="K80" s="19">
        <v>1.25</v>
      </c>
      <c r="L80" s="19">
        <v>12962837.369999999</v>
      </c>
      <c r="M80" s="19">
        <v>14584690.060000001</v>
      </c>
      <c r="N80" s="23">
        <v>0</v>
      </c>
      <c r="O80" s="18">
        <v>15299183.92</v>
      </c>
      <c r="P80" s="19">
        <v>4312339.570000004</v>
      </c>
      <c r="Q80" s="45">
        <v>5</v>
      </c>
      <c r="R80" s="10">
        <f>VLOOKUP($H80,'ค่ากลางกลุ่ม '!$C$2:$Y$22,10,0)</f>
        <v>29.39</v>
      </c>
      <c r="S80" s="13">
        <f>VLOOKUP($H80,'ค่ากลางกลุ่ม '!$C$2:$Y$22,16,0)</f>
        <v>6.7215199999999999</v>
      </c>
      <c r="T80" s="10">
        <f>VLOOKUP($H80,'ค่ากลางกลุ่ม '!$C$2:$Y$22,11,0)</f>
        <v>10.82</v>
      </c>
      <c r="U80" s="13">
        <f>VLOOKUP($H80,'ค่ากลางกลุ่ม '!$C$2:$Y$22,17,0)</f>
        <v>4.1368400000000003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37.659999999999997</v>
      </c>
      <c r="AB80" s="7">
        <v>21.79</v>
      </c>
      <c r="AC80" s="9">
        <v>291.70999999999998</v>
      </c>
      <c r="AD80" s="9">
        <v>47.19</v>
      </c>
      <c r="AE80" s="9">
        <v>50.36</v>
      </c>
      <c r="AF80" s="9">
        <v>53.7</v>
      </c>
      <c r="AG80" s="9">
        <v>73.400000000000006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1</v>
      </c>
      <c r="AP80" s="20" t="str">
        <f t="shared" si="23"/>
        <v>0</v>
      </c>
      <c r="AQ80" s="24">
        <f t="shared" si="24"/>
        <v>5</v>
      </c>
      <c r="AR80" s="26">
        <f t="shared" si="25"/>
        <v>5</v>
      </c>
      <c r="AS80" s="25" t="str">
        <f t="shared" si="26"/>
        <v>B</v>
      </c>
      <c r="AT80" s="27" t="str">
        <f t="shared" si="26"/>
        <v>B</v>
      </c>
      <c r="AU80" s="25" t="str">
        <f t="shared" si="27"/>
        <v>0 B</v>
      </c>
      <c r="AV80" s="27" t="str">
        <f t="shared" si="27"/>
        <v>0 B</v>
      </c>
      <c r="AW80" s="21" t="str">
        <f t="shared" si="15"/>
        <v>ผ่าน</v>
      </c>
      <c r="AX80" s="21" t="str">
        <f t="shared" si="16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2.09</v>
      </c>
      <c r="J81" s="19">
        <v>1.87</v>
      </c>
      <c r="K81" s="19">
        <v>1.67</v>
      </c>
      <c r="L81" s="19">
        <v>31305517.989999998</v>
      </c>
      <c r="M81" s="19">
        <v>16415835.199999999</v>
      </c>
      <c r="N81" s="23">
        <v>0</v>
      </c>
      <c r="O81" s="18">
        <v>16670944.939999999</v>
      </c>
      <c r="P81" s="19">
        <v>19292503.540000007</v>
      </c>
      <c r="Q81" s="45">
        <v>6</v>
      </c>
      <c r="R81" s="10">
        <f>VLOOKUP($H81,'ค่ากลางกลุ่ม '!$C$2:$Y$22,10,0)</f>
        <v>28.29</v>
      </c>
      <c r="S81" s="13">
        <f>VLOOKUP($H81,'ค่ากลางกลุ่ม '!$C$2:$Y$22,16,0)</f>
        <v>5.8842857142857161</v>
      </c>
      <c r="T81" s="10">
        <f>VLOOKUP($H81,'ค่ากลางกลุ่ม '!$C$2:$Y$22,11,0)</f>
        <v>10.74</v>
      </c>
      <c r="U81" s="13">
        <f>VLOOKUP($H81,'ค่ากลางกลุ่ม '!$C$2:$Y$22,17,0)</f>
        <v>3.7780252100840372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35.380000000000003</v>
      </c>
      <c r="AB81" s="7">
        <v>19.350000000000001</v>
      </c>
      <c r="AC81" s="9">
        <v>58.95</v>
      </c>
      <c r="AD81" s="9">
        <v>14.17</v>
      </c>
      <c r="AE81" s="9">
        <v>63.05</v>
      </c>
      <c r="AF81" s="9">
        <v>70.11</v>
      </c>
      <c r="AG81" s="9">
        <v>84.67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1</v>
      </c>
      <c r="AP81" s="20" t="str">
        <f t="shared" si="23"/>
        <v>0</v>
      </c>
      <c r="AQ81" s="24">
        <f t="shared" si="24"/>
        <v>5</v>
      </c>
      <c r="AR81" s="26">
        <f t="shared" si="25"/>
        <v>5</v>
      </c>
      <c r="AS81" s="25" t="str">
        <f t="shared" si="26"/>
        <v>B</v>
      </c>
      <c r="AT81" s="27" t="str">
        <f t="shared" si="26"/>
        <v>B</v>
      </c>
      <c r="AU81" s="25" t="str">
        <f t="shared" si="27"/>
        <v>0 B</v>
      </c>
      <c r="AV81" s="27" t="str">
        <f t="shared" si="27"/>
        <v>0 B</v>
      </c>
      <c r="AW81" s="21" t="str">
        <f t="shared" si="15"/>
        <v>ผ่าน</v>
      </c>
      <c r="AX81" s="21" t="str">
        <f t="shared" si="16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2.2200000000000002</v>
      </c>
      <c r="J82" s="19">
        <v>1.75</v>
      </c>
      <c r="K82" s="19">
        <v>1.21</v>
      </c>
      <c r="L82" s="19">
        <v>38084562.789999999</v>
      </c>
      <c r="M82" s="19">
        <v>28360265.879999999</v>
      </c>
      <c r="N82" s="23">
        <v>0</v>
      </c>
      <c r="O82" s="18">
        <v>30706309.93</v>
      </c>
      <c r="P82" s="19">
        <v>6590900.4900000095</v>
      </c>
      <c r="Q82" s="45">
        <v>6</v>
      </c>
      <c r="R82" s="10">
        <f>VLOOKUP($H82,'ค่ากลางกลุ่ม '!$C$2:$Y$22,10,0)</f>
        <v>28.29</v>
      </c>
      <c r="S82" s="13">
        <f>VLOOKUP($H82,'ค่ากลางกลุ่ม '!$C$2:$Y$22,16,0)</f>
        <v>5.8842857142857161</v>
      </c>
      <c r="T82" s="10">
        <f>VLOOKUP($H82,'ค่ากลางกลุ่ม '!$C$2:$Y$22,11,0)</f>
        <v>10.74</v>
      </c>
      <c r="U82" s="13">
        <f>VLOOKUP($H82,'ค่ากลางกลุ่ม '!$C$2:$Y$22,17,0)</f>
        <v>3.7780252100840372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47.54</v>
      </c>
      <c r="AB82" s="7">
        <v>24.68</v>
      </c>
      <c r="AC82" s="9">
        <v>370.91</v>
      </c>
      <c r="AD82" s="9">
        <v>81.27</v>
      </c>
      <c r="AE82" s="9">
        <v>114.91</v>
      </c>
      <c r="AF82" s="9">
        <v>115.56</v>
      </c>
      <c r="AG82" s="9">
        <v>111.05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0 C-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1.44</v>
      </c>
      <c r="J83" s="19">
        <v>1.24</v>
      </c>
      <c r="K83" s="19">
        <v>0.87</v>
      </c>
      <c r="L83" s="19">
        <v>30372083.07</v>
      </c>
      <c r="M83" s="19">
        <v>22757877.73</v>
      </c>
      <c r="N83" s="23">
        <v>1</v>
      </c>
      <c r="O83" s="18">
        <v>15625678.99</v>
      </c>
      <c r="P83" s="19">
        <v>-9145241.0899999812</v>
      </c>
      <c r="Q83" s="45">
        <v>13</v>
      </c>
      <c r="R83" s="10">
        <f>VLOOKUP($H83,'ค่ากลางกลุ่ม '!$C$2:$Y$22,10,0)</f>
        <v>26.06</v>
      </c>
      <c r="S83" s="13">
        <f>VLOOKUP($H83,'ค่ากลางกลุ่ม '!$C$2:$Y$22,16,0)</f>
        <v>8.0276666666666685</v>
      </c>
      <c r="T83" s="10">
        <f>VLOOKUP($H83,'ค่ากลางกลุ่ม '!$C$2:$Y$22,11,0)</f>
        <v>6.1</v>
      </c>
      <c r="U83" s="13">
        <f>VLOOKUP($H83,'ค่ากลางกลุ่ม '!$C$2:$Y$22,17,0)</f>
        <v>4.8458333333333341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14.53</v>
      </c>
      <c r="AB83" s="7">
        <v>7.3</v>
      </c>
      <c r="AC83" s="9">
        <v>135.68</v>
      </c>
      <c r="AD83" s="9">
        <v>34.99</v>
      </c>
      <c r="AE83" s="9">
        <v>51.24</v>
      </c>
      <c r="AF83" s="9">
        <v>82.76</v>
      </c>
      <c r="AG83" s="9">
        <v>65.849999999999994</v>
      </c>
      <c r="AH83" s="10" t="str">
        <f t="shared" si="17"/>
        <v>0</v>
      </c>
      <c r="AI83" s="13" t="str">
        <f t="shared" si="18"/>
        <v>1</v>
      </c>
      <c r="AJ83" s="10" t="str">
        <f t="shared" si="19"/>
        <v>1</v>
      </c>
      <c r="AK83" s="13" t="str">
        <f t="shared" si="20"/>
        <v>1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4</v>
      </c>
      <c r="AR83" s="26">
        <f t="shared" si="25"/>
        <v>5</v>
      </c>
      <c r="AS83" s="25" t="str">
        <f t="shared" si="26"/>
        <v>B-</v>
      </c>
      <c r="AT83" s="27" t="str">
        <f t="shared" si="26"/>
        <v>B</v>
      </c>
      <c r="AU83" s="25" t="str">
        <f t="shared" si="27"/>
        <v>1 B-</v>
      </c>
      <c r="AV83" s="27" t="str">
        <f t="shared" si="27"/>
        <v>1 B</v>
      </c>
      <c r="AW83" s="21" t="str">
        <f t="shared" si="15"/>
        <v>ไม่ผ่าน</v>
      </c>
      <c r="AX83" s="21" t="str">
        <f t="shared" si="16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2.21</v>
      </c>
      <c r="J84" s="19">
        <v>1.96</v>
      </c>
      <c r="K84" s="19">
        <v>1.64</v>
      </c>
      <c r="L84" s="19">
        <v>46026248.939999998</v>
      </c>
      <c r="M84" s="19">
        <v>19050298.190000001</v>
      </c>
      <c r="N84" s="23">
        <v>0</v>
      </c>
      <c r="O84" s="18">
        <v>19473640.5</v>
      </c>
      <c r="P84" s="19">
        <v>24208492.130000003</v>
      </c>
      <c r="Q84" s="45">
        <v>6</v>
      </c>
      <c r="R84" s="10">
        <f>VLOOKUP($H84,'ค่ากลางกลุ่ม '!$C$2:$Y$22,10,0)</f>
        <v>28.29</v>
      </c>
      <c r="S84" s="13">
        <f>VLOOKUP($H84,'ค่ากลางกลุ่ม '!$C$2:$Y$22,16,0)</f>
        <v>5.8842857142857161</v>
      </c>
      <c r="T84" s="10">
        <f>VLOOKUP($H84,'ค่ากลางกลุ่ม '!$C$2:$Y$22,11,0)</f>
        <v>10.74</v>
      </c>
      <c r="U84" s="13">
        <f>VLOOKUP($H84,'ค่ากลางกลุ่ม '!$C$2:$Y$22,17,0)</f>
        <v>3.7780252100840372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30.9</v>
      </c>
      <c r="AB84" s="7">
        <v>15.16</v>
      </c>
      <c r="AC84" s="9">
        <v>189.67</v>
      </c>
      <c r="AD84" s="9">
        <v>42.61</v>
      </c>
      <c r="AE84" s="9">
        <v>72.790000000000006</v>
      </c>
      <c r="AF84" s="9">
        <v>72.86</v>
      </c>
      <c r="AG84" s="9">
        <v>91.8</v>
      </c>
      <c r="AH84" s="10" t="str">
        <f t="shared" si="17"/>
        <v>1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4</v>
      </c>
      <c r="AR84" s="26">
        <f t="shared" si="25"/>
        <v>4</v>
      </c>
      <c r="AS84" s="25" t="str">
        <f t="shared" si="26"/>
        <v>B-</v>
      </c>
      <c r="AT84" s="27" t="str">
        <f t="shared" si="26"/>
        <v>B-</v>
      </c>
      <c r="AU84" s="25" t="str">
        <f t="shared" si="27"/>
        <v>0 B-</v>
      </c>
      <c r="AV84" s="27" t="str">
        <f t="shared" si="27"/>
        <v>0 B-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3.07</v>
      </c>
      <c r="J85" s="19">
        <v>2.72</v>
      </c>
      <c r="K85" s="19">
        <v>2.21</v>
      </c>
      <c r="L85" s="19">
        <v>71634195.920000002</v>
      </c>
      <c r="M85" s="19">
        <v>40939177.93</v>
      </c>
      <c r="N85" s="23">
        <v>0</v>
      </c>
      <c r="O85" s="18">
        <v>36907940.560000002</v>
      </c>
      <c r="P85" s="19">
        <v>41912348.249999993</v>
      </c>
      <c r="Q85" s="45">
        <v>10</v>
      </c>
      <c r="R85" s="10">
        <f>VLOOKUP($H85,'ค่ากลางกลุ่ม '!$C$2:$Y$22,10,0)</f>
        <v>24.65</v>
      </c>
      <c r="S85" s="13">
        <f>VLOOKUP($H85,'ค่ากลางกลุ่ม '!$C$2:$Y$22,16,0)</f>
        <v>5.3367796610169487</v>
      </c>
      <c r="T85" s="10">
        <f>VLOOKUP($H85,'ค่ากลางกลุ่ม '!$C$2:$Y$22,11,0)</f>
        <v>9.2899999999999991</v>
      </c>
      <c r="U85" s="13">
        <f>VLOOKUP($H85,'ค่ากลางกลุ่ม '!$C$2:$Y$22,17,0)</f>
        <v>3.2408474576271189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34.270000000000003</v>
      </c>
      <c r="AB85" s="7">
        <v>14.8</v>
      </c>
      <c r="AC85" s="9">
        <v>78.16</v>
      </c>
      <c r="AD85" s="9">
        <v>30.6</v>
      </c>
      <c r="AE85" s="9">
        <v>49.01</v>
      </c>
      <c r="AF85" s="9">
        <v>58.65</v>
      </c>
      <c r="AG85" s="9">
        <v>72.86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1</v>
      </c>
      <c r="AL85" s="97">
        <f t="shared" si="21"/>
        <v>1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6</v>
      </c>
      <c r="AR85" s="26">
        <f t="shared" si="25"/>
        <v>6</v>
      </c>
      <c r="AS85" s="25" t="str">
        <f t="shared" si="26"/>
        <v>A-</v>
      </c>
      <c r="AT85" s="27" t="str">
        <f t="shared" si="26"/>
        <v>A-</v>
      </c>
      <c r="AU85" s="25" t="str">
        <f t="shared" si="27"/>
        <v>0 A-</v>
      </c>
      <c r="AV85" s="27" t="str">
        <f t="shared" si="27"/>
        <v>0 A-</v>
      </c>
      <c r="AW85" s="21" t="str">
        <f t="shared" si="15"/>
        <v>ผ่าน</v>
      </c>
      <c r="AX85" s="21" t="str">
        <f t="shared" si="16"/>
        <v>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1.82</v>
      </c>
      <c r="J86" s="19">
        <v>1.65</v>
      </c>
      <c r="K86" s="19">
        <v>1.48</v>
      </c>
      <c r="L86" s="19">
        <v>17134828.899999999</v>
      </c>
      <c r="M86" s="19">
        <v>8557368.2599999998</v>
      </c>
      <c r="N86" s="23">
        <v>0</v>
      </c>
      <c r="O86" s="18">
        <v>9400756.6300000008</v>
      </c>
      <c r="P86" s="19">
        <v>10143612.07</v>
      </c>
      <c r="Q86" s="45">
        <v>5</v>
      </c>
      <c r="R86" s="10">
        <f>VLOOKUP($H86,'ค่ากลางกลุ่ม '!$C$2:$Y$22,10,0)</f>
        <v>29.39</v>
      </c>
      <c r="S86" s="13">
        <f>VLOOKUP($H86,'ค่ากลางกลุ่ม '!$C$2:$Y$22,16,0)</f>
        <v>6.7215199999999999</v>
      </c>
      <c r="T86" s="10">
        <f>VLOOKUP($H86,'ค่ากลางกลุ่ม '!$C$2:$Y$22,11,0)</f>
        <v>10.82</v>
      </c>
      <c r="U86" s="13">
        <f>VLOOKUP($H86,'ค่ากลางกลุ่ม '!$C$2:$Y$22,17,0)</f>
        <v>4.1368400000000003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29.77</v>
      </c>
      <c r="AB86" s="7">
        <v>17.16</v>
      </c>
      <c r="AC86" s="9">
        <v>254.75</v>
      </c>
      <c r="AD86" s="9">
        <v>12.73</v>
      </c>
      <c r="AE86" s="9">
        <v>65.989999999999995</v>
      </c>
      <c r="AF86" s="9">
        <v>65.31</v>
      </c>
      <c r="AG86" s="9">
        <v>110.9</v>
      </c>
      <c r="AH86" s="10" t="str">
        <f t="shared" si="17"/>
        <v>1</v>
      </c>
      <c r="AI86" s="13" t="str">
        <f t="shared" si="18"/>
        <v>1</v>
      </c>
      <c r="AJ86" s="10" t="str">
        <f t="shared" si="19"/>
        <v>1</v>
      </c>
      <c r="AK86" s="13" t="str">
        <f t="shared" si="20"/>
        <v>1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4</v>
      </c>
      <c r="AR86" s="26">
        <f t="shared" si="25"/>
        <v>4</v>
      </c>
      <c r="AS86" s="25" t="str">
        <f t="shared" si="26"/>
        <v>B-</v>
      </c>
      <c r="AT86" s="27" t="str">
        <f t="shared" si="26"/>
        <v>B-</v>
      </c>
      <c r="AU86" s="25" t="str">
        <f t="shared" si="27"/>
        <v>0 B-</v>
      </c>
      <c r="AV86" s="27" t="str">
        <f t="shared" si="27"/>
        <v>0 B-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1.67</v>
      </c>
      <c r="J87" s="19">
        <v>1.51</v>
      </c>
      <c r="K87" s="19">
        <v>1.3</v>
      </c>
      <c r="L87" s="19">
        <v>13613377.380000001</v>
      </c>
      <c r="M87" s="19">
        <v>7593393.9900000002</v>
      </c>
      <c r="N87" s="23">
        <v>0</v>
      </c>
      <c r="O87" s="18">
        <v>7803670.8099999996</v>
      </c>
      <c r="P87" s="19">
        <v>6146211.2499999963</v>
      </c>
      <c r="Q87" s="45">
        <v>5</v>
      </c>
      <c r="R87" s="10">
        <f>VLOOKUP($H87,'ค่ากลางกลุ่ม '!$C$2:$Y$22,10,0)</f>
        <v>29.39</v>
      </c>
      <c r="S87" s="13">
        <f>VLOOKUP($H87,'ค่ากลางกลุ่ม '!$C$2:$Y$22,16,0)</f>
        <v>6.7215199999999999</v>
      </c>
      <c r="T87" s="10">
        <f>VLOOKUP($H87,'ค่ากลางกลุ่ม '!$C$2:$Y$22,11,0)</f>
        <v>10.82</v>
      </c>
      <c r="U87" s="13">
        <f>VLOOKUP($H87,'ค่ากลางกลุ่ม '!$C$2:$Y$22,17,0)</f>
        <v>4.1368400000000003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25.63</v>
      </c>
      <c r="AB87" s="7">
        <v>14.08</v>
      </c>
      <c r="AC87" s="9">
        <v>337.04</v>
      </c>
      <c r="AD87" s="9">
        <v>15.75</v>
      </c>
      <c r="AE87" s="9">
        <v>48.22</v>
      </c>
      <c r="AF87" s="9">
        <v>41.76</v>
      </c>
      <c r="AG87" s="9">
        <v>81.790000000000006</v>
      </c>
      <c r="AH87" s="10" t="str">
        <f t="shared" si="17"/>
        <v>0</v>
      </c>
      <c r="AI87" s="13" t="str">
        <f t="shared" si="18"/>
        <v>1</v>
      </c>
      <c r="AJ87" s="10" t="str">
        <f t="shared" si="19"/>
        <v>1</v>
      </c>
      <c r="AK87" s="13" t="str">
        <f t="shared" si="20"/>
        <v>1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4</v>
      </c>
      <c r="AR87" s="26">
        <f t="shared" si="25"/>
        <v>5</v>
      </c>
      <c r="AS87" s="25" t="str">
        <f t="shared" si="26"/>
        <v>B-</v>
      </c>
      <c r="AT87" s="27" t="str">
        <f t="shared" si="26"/>
        <v>B</v>
      </c>
      <c r="AU87" s="25" t="str">
        <f t="shared" si="27"/>
        <v>0 B-</v>
      </c>
      <c r="AV87" s="27" t="str">
        <f t="shared" si="27"/>
        <v>0 B</v>
      </c>
      <c r="AW87" s="21" t="str">
        <f t="shared" si="15"/>
        <v>ไม่ผ่าน</v>
      </c>
      <c r="AX87" s="21" t="str">
        <f t="shared" si="16"/>
        <v>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1.53</v>
      </c>
      <c r="J88" s="19">
        <v>1.41</v>
      </c>
      <c r="K88" s="19">
        <v>1.28</v>
      </c>
      <c r="L88" s="19">
        <v>14222463.789999999</v>
      </c>
      <c r="M88" s="19">
        <v>7775911.0199999996</v>
      </c>
      <c r="N88" s="23">
        <v>0</v>
      </c>
      <c r="O88" s="18">
        <v>9301178.0199999996</v>
      </c>
      <c r="P88" s="19">
        <v>7430394.7200000025</v>
      </c>
      <c r="Q88" s="45">
        <v>5</v>
      </c>
      <c r="R88" s="10">
        <f>VLOOKUP($H88,'ค่ากลางกลุ่ม '!$C$2:$Y$22,10,0)</f>
        <v>29.39</v>
      </c>
      <c r="S88" s="13">
        <f>VLOOKUP($H88,'ค่ากลางกลุ่ม '!$C$2:$Y$22,16,0)</f>
        <v>6.7215199999999999</v>
      </c>
      <c r="T88" s="10">
        <f>VLOOKUP($H88,'ค่ากลางกลุ่ม '!$C$2:$Y$22,11,0)</f>
        <v>10.82</v>
      </c>
      <c r="U88" s="13">
        <f>VLOOKUP($H88,'ค่ากลางกลุ่ม '!$C$2:$Y$22,17,0)</f>
        <v>4.1368400000000003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33.64</v>
      </c>
      <c r="AB88" s="7">
        <v>11.59</v>
      </c>
      <c r="AC88" s="9">
        <v>310.57</v>
      </c>
      <c r="AD88" s="9">
        <v>27.8</v>
      </c>
      <c r="AE88" s="9">
        <v>83.1</v>
      </c>
      <c r="AF88" s="9">
        <v>76.97</v>
      </c>
      <c r="AG88" s="9">
        <v>81.430000000000007</v>
      </c>
      <c r="AH88" s="10" t="str">
        <f t="shared" si="17"/>
        <v>1</v>
      </c>
      <c r="AI88" s="13" t="str">
        <f t="shared" si="18"/>
        <v>1</v>
      </c>
      <c r="AJ88" s="10" t="str">
        <f t="shared" si="19"/>
        <v>1</v>
      </c>
      <c r="AK88" s="13" t="str">
        <f t="shared" si="20"/>
        <v>1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4</v>
      </c>
      <c r="AR88" s="26">
        <f t="shared" si="25"/>
        <v>4</v>
      </c>
      <c r="AS88" s="25" t="str">
        <f t="shared" si="26"/>
        <v>B-</v>
      </c>
      <c r="AT88" s="27" t="str">
        <f t="shared" si="26"/>
        <v>B-</v>
      </c>
      <c r="AU88" s="25" t="str">
        <f t="shared" si="27"/>
        <v>0 B-</v>
      </c>
      <c r="AV88" s="27" t="str">
        <f t="shared" si="27"/>
        <v>0 B-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1.46</v>
      </c>
      <c r="J89" s="19">
        <v>1.25</v>
      </c>
      <c r="K89" s="19">
        <v>0.91</v>
      </c>
      <c r="L89" s="19">
        <v>8530178.6999999993</v>
      </c>
      <c r="M89" s="19">
        <v>6045632.6299999999</v>
      </c>
      <c r="N89" s="23">
        <v>1</v>
      </c>
      <c r="O89" s="18">
        <v>7029277.2000000002</v>
      </c>
      <c r="P89" s="19">
        <v>-1652617.479999993</v>
      </c>
      <c r="Q89" s="45">
        <v>5</v>
      </c>
      <c r="R89" s="10">
        <f>VLOOKUP($H89,'ค่ากลางกลุ่ม '!$C$2:$Y$22,10,0)</f>
        <v>29.39</v>
      </c>
      <c r="S89" s="13">
        <f>VLOOKUP($H89,'ค่ากลางกลุ่ม '!$C$2:$Y$22,16,0)</f>
        <v>6.7215199999999999</v>
      </c>
      <c r="T89" s="10">
        <f>VLOOKUP($H89,'ค่ากลางกลุ่ม '!$C$2:$Y$22,11,0)</f>
        <v>10.82</v>
      </c>
      <c r="U89" s="13">
        <f>VLOOKUP($H89,'ค่ากลางกลุ่ม '!$C$2:$Y$22,17,0)</f>
        <v>4.1368400000000003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24.27</v>
      </c>
      <c r="AB89" s="7">
        <v>15.06</v>
      </c>
      <c r="AC89" s="9">
        <v>283.95</v>
      </c>
      <c r="AD89" s="9">
        <v>36.53</v>
      </c>
      <c r="AE89" s="9">
        <v>135.59</v>
      </c>
      <c r="AF89" s="9">
        <v>92.33</v>
      </c>
      <c r="AG89" s="9">
        <v>120.01</v>
      </c>
      <c r="AH89" s="10" t="str">
        <f t="shared" si="17"/>
        <v>0</v>
      </c>
      <c r="AI89" s="13" t="str">
        <f t="shared" si="18"/>
        <v>1</v>
      </c>
      <c r="AJ89" s="10" t="str">
        <f t="shared" si="19"/>
        <v>1</v>
      </c>
      <c r="AK89" s="13" t="str">
        <f t="shared" si="20"/>
        <v>1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2</v>
      </c>
      <c r="AR89" s="26">
        <f t="shared" si="25"/>
        <v>3</v>
      </c>
      <c r="AS89" s="25" t="str">
        <f t="shared" si="26"/>
        <v>C-</v>
      </c>
      <c r="AT89" s="27" t="str">
        <f t="shared" si="26"/>
        <v>C</v>
      </c>
      <c r="AU89" s="25" t="str">
        <f t="shared" si="27"/>
        <v>1 C-</v>
      </c>
      <c r="AV89" s="27" t="str">
        <f t="shared" si="27"/>
        <v>1 C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1.81</v>
      </c>
      <c r="J90" s="19">
        <v>1.54</v>
      </c>
      <c r="K90" s="19">
        <v>1.06</v>
      </c>
      <c r="L90" s="19">
        <v>47870432.240000002</v>
      </c>
      <c r="M90" s="19">
        <v>48341412</v>
      </c>
      <c r="N90" s="23">
        <v>0</v>
      </c>
      <c r="O90" s="18">
        <v>45398711.950000003</v>
      </c>
      <c r="P90" s="19">
        <v>3413645.3500000015</v>
      </c>
      <c r="Q90" s="45">
        <v>13</v>
      </c>
      <c r="R90" s="10">
        <f>VLOOKUP($H90,'ค่ากลางกลุ่ม '!$C$2:$Y$22,10,0)</f>
        <v>26.06</v>
      </c>
      <c r="S90" s="13">
        <f>VLOOKUP($H90,'ค่ากลางกลุ่ม '!$C$2:$Y$22,16,0)</f>
        <v>8.0276666666666685</v>
      </c>
      <c r="T90" s="10">
        <f>VLOOKUP($H90,'ค่ากลางกลุ่ม '!$C$2:$Y$22,11,0)</f>
        <v>6.1</v>
      </c>
      <c r="U90" s="13">
        <f>VLOOKUP($H90,'ค่ากลางกลุ่ม '!$C$2:$Y$22,17,0)</f>
        <v>4.8458333333333341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32.869999999999997</v>
      </c>
      <c r="AB90" s="7">
        <v>16.739999999999998</v>
      </c>
      <c r="AC90" s="9">
        <v>162.72</v>
      </c>
      <c r="AD90" s="9">
        <v>37.32</v>
      </c>
      <c r="AE90" s="9">
        <v>63.17</v>
      </c>
      <c r="AF90" s="9">
        <v>86.8</v>
      </c>
      <c r="AG90" s="9">
        <v>60.59</v>
      </c>
      <c r="AH90" s="10" t="str">
        <f t="shared" si="17"/>
        <v>1</v>
      </c>
      <c r="AI90" s="13" t="str">
        <f t="shared" si="18"/>
        <v>1</v>
      </c>
      <c r="AJ90" s="10" t="str">
        <f t="shared" si="19"/>
        <v>1</v>
      </c>
      <c r="AK90" s="13" t="str">
        <f t="shared" si="20"/>
        <v>1</v>
      </c>
      <c r="AL90" s="97">
        <f t="shared" si="21"/>
        <v>0</v>
      </c>
      <c r="AM90" s="20" t="str">
        <f t="shared" si="22"/>
        <v>1</v>
      </c>
      <c r="AN90" s="20" t="str">
        <f t="shared" si="23"/>
        <v>0</v>
      </c>
      <c r="AO90" s="20" t="str">
        <f t="shared" si="23"/>
        <v>1</v>
      </c>
      <c r="AP90" s="20" t="str">
        <f t="shared" si="23"/>
        <v>0</v>
      </c>
      <c r="AQ90" s="24">
        <f t="shared" si="24"/>
        <v>4</v>
      </c>
      <c r="AR90" s="26">
        <f t="shared" si="25"/>
        <v>4</v>
      </c>
      <c r="AS90" s="25" t="str">
        <f t="shared" si="26"/>
        <v>B-</v>
      </c>
      <c r="AT90" s="27" t="str">
        <f t="shared" si="26"/>
        <v>B-</v>
      </c>
      <c r="AU90" s="25" t="str">
        <f t="shared" si="27"/>
        <v>0 B-</v>
      </c>
      <c r="AV90" s="27" t="str">
        <f t="shared" si="27"/>
        <v>0 B-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1.34</v>
      </c>
      <c r="J91" s="19">
        <v>1.17</v>
      </c>
      <c r="K91" s="19">
        <v>0.88</v>
      </c>
      <c r="L91" s="19">
        <v>5349119.91</v>
      </c>
      <c r="M91" s="19">
        <v>4414179.37</v>
      </c>
      <c r="N91" s="23">
        <v>1</v>
      </c>
      <c r="O91" s="18">
        <v>5660847.2400000002</v>
      </c>
      <c r="P91" s="19">
        <v>-1964978.1999999993</v>
      </c>
      <c r="Q91" s="45">
        <v>3</v>
      </c>
      <c r="R91" s="10">
        <f>VLOOKUP($H91,'ค่ากลางกลุ่ม '!$C$2:$Y$22,10,0)</f>
        <v>43.22</v>
      </c>
      <c r="S91" s="13">
        <f>VLOOKUP($H91,'ค่ากลางกลุ่ม '!$C$2:$Y$22,16,0)</f>
        <v>12.627222222222223</v>
      </c>
      <c r="T91" s="10">
        <f>VLOOKUP($H91,'ค่ากลางกลุ่ม '!$C$2:$Y$22,11,0)</f>
        <v>10.19</v>
      </c>
      <c r="U91" s="13">
        <f>VLOOKUP($H91,'ค่ากลางกลุ่ม '!$C$2:$Y$22,17,0)</f>
        <v>5.8905555555555544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26.62</v>
      </c>
      <c r="AB91" s="7">
        <v>5.58</v>
      </c>
      <c r="AC91" s="9">
        <v>150.31</v>
      </c>
      <c r="AD91" s="9">
        <v>24.87</v>
      </c>
      <c r="AE91" s="9">
        <v>181.34</v>
      </c>
      <c r="AF91" s="9">
        <v>89</v>
      </c>
      <c r="AG91" s="9">
        <v>92.26</v>
      </c>
      <c r="AH91" s="10" t="str">
        <f t="shared" si="17"/>
        <v>0</v>
      </c>
      <c r="AI91" s="13" t="str">
        <f t="shared" si="18"/>
        <v>1</v>
      </c>
      <c r="AJ91" s="10" t="str">
        <f t="shared" si="19"/>
        <v>0</v>
      </c>
      <c r="AK91" s="13" t="str">
        <f t="shared" si="20"/>
        <v>0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1</v>
      </c>
      <c r="AP91" s="20" t="str">
        <f t="shared" si="23"/>
        <v>0</v>
      </c>
      <c r="AQ91" s="24">
        <f t="shared" si="24"/>
        <v>2</v>
      </c>
      <c r="AR91" s="26">
        <f t="shared" si="25"/>
        <v>3</v>
      </c>
      <c r="AS91" s="25" t="str">
        <f t="shared" si="26"/>
        <v>C-</v>
      </c>
      <c r="AT91" s="27" t="str">
        <f t="shared" si="26"/>
        <v>C</v>
      </c>
      <c r="AU91" s="25" t="str">
        <f t="shared" si="27"/>
        <v>1 C-</v>
      </c>
      <c r="AV91" s="27" t="str">
        <f t="shared" si="27"/>
        <v>1 C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3.77</v>
      </c>
      <c r="J92" s="19">
        <v>3.4</v>
      </c>
      <c r="K92" s="19">
        <v>2.94</v>
      </c>
      <c r="L92" s="19">
        <v>19994367.800000001</v>
      </c>
      <c r="M92" s="19">
        <v>10223168.890000001</v>
      </c>
      <c r="N92" s="23">
        <v>0</v>
      </c>
      <c r="O92" s="18">
        <v>11497510.609999999</v>
      </c>
      <c r="P92" s="19">
        <v>14001218.749999998</v>
      </c>
      <c r="Q92" s="45">
        <v>3</v>
      </c>
      <c r="R92" s="10">
        <f>VLOOKUP($H92,'ค่ากลางกลุ่ม '!$C$2:$Y$22,10,0)</f>
        <v>43.22</v>
      </c>
      <c r="S92" s="13">
        <f>VLOOKUP($H92,'ค่ากลางกลุ่ม '!$C$2:$Y$22,16,0)</f>
        <v>12.627222222222223</v>
      </c>
      <c r="T92" s="10">
        <f>VLOOKUP($H92,'ค่ากลางกลุ่ม '!$C$2:$Y$22,11,0)</f>
        <v>10.19</v>
      </c>
      <c r="U92" s="13">
        <f>VLOOKUP($H92,'ค่ากลางกลุ่ม '!$C$2:$Y$22,17,0)</f>
        <v>5.8905555555555544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42.33</v>
      </c>
      <c r="AB92" s="7">
        <v>14.03</v>
      </c>
      <c r="AC92" s="9">
        <v>84.23</v>
      </c>
      <c r="AD92" s="9">
        <v>24.37</v>
      </c>
      <c r="AE92" s="9">
        <v>38.729999999999997</v>
      </c>
      <c r="AF92" s="9">
        <v>55.96</v>
      </c>
      <c r="AG92" s="9">
        <v>109.86</v>
      </c>
      <c r="AH92" s="10" t="str">
        <f t="shared" si="17"/>
        <v>0</v>
      </c>
      <c r="AI92" s="13" t="str">
        <f t="shared" si="18"/>
        <v>1</v>
      </c>
      <c r="AJ92" s="10" t="str">
        <f t="shared" si="19"/>
        <v>1</v>
      </c>
      <c r="AK92" s="13" t="str">
        <f t="shared" si="20"/>
        <v>1</v>
      </c>
      <c r="AL92" s="97">
        <f t="shared" si="21"/>
        <v>1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5</v>
      </c>
      <c r="AR92" s="26">
        <f t="shared" si="25"/>
        <v>6</v>
      </c>
      <c r="AS92" s="25" t="str">
        <f t="shared" si="26"/>
        <v>B</v>
      </c>
      <c r="AT92" s="27" t="str">
        <f t="shared" si="26"/>
        <v>A-</v>
      </c>
      <c r="AU92" s="25" t="str">
        <f t="shared" si="27"/>
        <v>0 B</v>
      </c>
      <c r="AV92" s="27" t="str">
        <f t="shared" si="27"/>
        <v>0 A-</v>
      </c>
      <c r="AW92" s="21" t="str">
        <f t="shared" si="15"/>
        <v>ผ่าน</v>
      </c>
      <c r="AX92" s="21" t="str">
        <f t="shared" si="16"/>
        <v>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47</v>
      </c>
      <c r="AI93" s="29">
        <f t="shared" ref="AI93:AK93" si="28">COUNTIF(AI5:AI92,"1")</f>
        <v>85</v>
      </c>
      <c r="AJ93" s="29">
        <f t="shared" si="28"/>
        <v>68</v>
      </c>
      <c r="AK93" s="29">
        <f t="shared" si="28"/>
        <v>80</v>
      </c>
      <c r="AL93" s="29">
        <f>COUNTIF(AL5:AL92,"1")</f>
        <v>18</v>
      </c>
      <c r="AM93" s="29">
        <f t="shared" ref="AM93:AP93" si="29">COUNTIF(AM5:AM92,"1")</f>
        <v>73</v>
      </c>
      <c r="AN93" s="29">
        <f t="shared" si="29"/>
        <v>30</v>
      </c>
      <c r="AO93" s="29">
        <f t="shared" si="29"/>
        <v>27</v>
      </c>
      <c r="AP93" s="29">
        <f t="shared" si="29"/>
        <v>13</v>
      </c>
      <c r="AQ93" s="35"/>
      <c r="AR93" s="35"/>
      <c r="AS93" s="35"/>
      <c r="AT93" s="35"/>
      <c r="AU93" s="35"/>
      <c r="AV93" s="35"/>
      <c r="AW93" s="29">
        <f>COUNTIF(AW5:AW92,"ผ่าน")</f>
        <v>14</v>
      </c>
      <c r="AX93" s="29">
        <f>COUNTIF(AX5:AX92,"ผ่าน")</f>
        <v>20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7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7C02-CD63-4D97-86C7-1EFC2CA2D7A0}">
  <dimension ref="A1:AX94"/>
  <sheetViews>
    <sheetView zoomScale="60" zoomScaleNormal="60" workbookViewId="0">
      <pane xSplit="17" ySplit="4" topLeftCell="AI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261</v>
      </c>
      <c r="S4" s="12" t="s">
        <v>290</v>
      </c>
      <c r="T4" s="11" t="s">
        <v>261</v>
      </c>
      <c r="U4" s="12" t="s">
        <v>290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261</v>
      </c>
      <c r="AI4" s="12" t="s">
        <v>290</v>
      </c>
      <c r="AJ4" s="11" t="s">
        <v>261</v>
      </c>
      <c r="AK4" s="12" t="s">
        <v>290</v>
      </c>
      <c r="AL4" s="162"/>
      <c r="AM4" s="162"/>
      <c r="AN4" s="162"/>
      <c r="AO4" s="162"/>
      <c r="AP4" s="162"/>
      <c r="AQ4" s="11" t="s">
        <v>261</v>
      </c>
      <c r="AR4" s="12" t="s">
        <v>290</v>
      </c>
      <c r="AS4" s="11" t="s">
        <v>261</v>
      </c>
      <c r="AT4" s="12" t="s">
        <v>290</v>
      </c>
      <c r="AU4" s="11" t="s">
        <v>261</v>
      </c>
      <c r="AV4" s="12" t="s">
        <v>290</v>
      </c>
      <c r="AW4" s="11" t="s">
        <v>261</v>
      </c>
      <c r="AX4" s="12" t="s">
        <v>290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2.4300000000000002</v>
      </c>
      <c r="J5" s="19">
        <v>2.29</v>
      </c>
      <c r="K5" s="19">
        <v>0.95</v>
      </c>
      <c r="L5" s="19">
        <v>281342756.35000002</v>
      </c>
      <c r="M5" s="19">
        <v>105770388.56999999</v>
      </c>
      <c r="N5" s="23">
        <v>0</v>
      </c>
      <c r="O5" s="18">
        <v>101313921.43000001</v>
      </c>
      <c r="P5" s="19">
        <v>-19185406.460000008</v>
      </c>
      <c r="Q5" s="45">
        <v>16</v>
      </c>
      <c r="R5" s="10">
        <f>VLOOKUP($H5,'ค่ากลางกลุ่ม '!$C$2:$Y$22,10,0)</f>
        <v>19.670000000000002</v>
      </c>
      <c r="S5" s="13">
        <f>VLOOKUP($H5,'ค่ากลางกลุ่ม '!$C$2:$Y$22,16,0)</f>
        <v>4.4645833333333336</v>
      </c>
      <c r="T5" s="10">
        <f>VLOOKUP($H5,'ค่ากลางกลุ่ม '!$C$2:$Y$22,11,0)</f>
        <v>4.34</v>
      </c>
      <c r="U5" s="13">
        <f>VLOOKUP($H5,'ค่ากลางกลุ่ม '!$C$2:$Y$22,17,0)</f>
        <v>-0.10291666666666666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25.84</v>
      </c>
      <c r="AB5" s="7">
        <v>8.2899999999999991</v>
      </c>
      <c r="AC5" s="9">
        <v>104.35</v>
      </c>
      <c r="AD5" s="9">
        <v>141.32</v>
      </c>
      <c r="AE5" s="9">
        <v>204.38</v>
      </c>
      <c r="AF5" s="9">
        <v>248.27</v>
      </c>
      <c r="AG5" s="9">
        <v>35.159999999999997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4.63</v>
      </c>
      <c r="J6" s="19">
        <v>4.3600000000000003</v>
      </c>
      <c r="K6" s="19">
        <v>3.22</v>
      </c>
      <c r="L6" s="19">
        <v>48879927.5</v>
      </c>
      <c r="M6" s="19">
        <v>17447646.899999999</v>
      </c>
      <c r="N6" s="23">
        <v>0</v>
      </c>
      <c r="O6" s="18">
        <v>13327161.039999999</v>
      </c>
      <c r="P6" s="19">
        <v>29912412.940000001</v>
      </c>
      <c r="Q6" s="45">
        <v>6</v>
      </c>
      <c r="R6" s="10">
        <f>VLOOKUP($H6,'ค่ากลางกลุ่ม '!$C$2:$Y$22,10,0)</f>
        <v>28.29</v>
      </c>
      <c r="S6" s="13">
        <f>VLOOKUP($H6,'ค่ากลางกลุ่ม '!$C$2:$Y$22,16,0)</f>
        <v>5.8842857142857161</v>
      </c>
      <c r="T6" s="10">
        <f>VLOOKUP($H6,'ค่ากลางกลุ่ม '!$C$2:$Y$22,11,0)</f>
        <v>10.74</v>
      </c>
      <c r="U6" s="13">
        <f>VLOOKUP($H6,'ค่ากลางกลุ่ม '!$C$2:$Y$22,17,0)</f>
        <v>3.7780252100840372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23.04</v>
      </c>
      <c r="AB6" s="7">
        <v>20.8</v>
      </c>
      <c r="AC6" s="9">
        <v>118.03</v>
      </c>
      <c r="AD6" s="9">
        <v>105.63</v>
      </c>
      <c r="AE6" s="9">
        <v>253.83</v>
      </c>
      <c r="AF6" s="9">
        <v>873.52</v>
      </c>
      <c r="AG6" s="9">
        <v>77.290000000000006</v>
      </c>
      <c r="AH6" s="10" t="str">
        <f t="shared" ref="AH6:AH69" si="2">IF(R6&lt;=$AA6,"1","0")</f>
        <v>0</v>
      </c>
      <c r="AI6" s="13" t="str">
        <f t="shared" ref="AI6:AI69" si="3">IF(S6&lt;=$AA6,"1","0")</f>
        <v>1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1</v>
      </c>
      <c r="AR6" s="26">
        <f t="shared" ref="AR6:AR69" si="10">AI6+AK6+AL6+AM6+AN6+AO6+AP6</f>
        <v>2</v>
      </c>
      <c r="AS6" s="25" t="str">
        <f t="shared" ref="AS6:AT69" si="11">IF(AQ6=7,"A",IF(AQ6=6,"A-",IF(AQ6=5,"B",IF(AQ6=4,"B-",IF(AQ6=3,"C",IF(AQ6=2,"C-",IF(AQ6=1,"D",IF(AQ6=0,"F"))))))))</f>
        <v>D</v>
      </c>
      <c r="AT6" s="27" t="str">
        <f t="shared" si="11"/>
        <v>C-</v>
      </c>
      <c r="AU6" s="25" t="str">
        <f t="shared" ref="AU6:AV69" si="12">$N6&amp;" "&amp;AS6</f>
        <v>0 D</v>
      </c>
      <c r="AV6" s="27" t="str">
        <f t="shared" si="12"/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4.1500000000000004</v>
      </c>
      <c r="J7" s="19">
        <v>3.84</v>
      </c>
      <c r="K7" s="19">
        <v>3.12</v>
      </c>
      <c r="L7" s="19">
        <v>34510356.479999997</v>
      </c>
      <c r="M7" s="19">
        <v>16406099.810000001</v>
      </c>
      <c r="N7" s="23">
        <v>0</v>
      </c>
      <c r="O7" s="18">
        <v>16693428.869999999</v>
      </c>
      <c r="P7" s="19">
        <v>23232343.609999996</v>
      </c>
      <c r="Q7" s="45">
        <v>6</v>
      </c>
      <c r="R7" s="10">
        <f>VLOOKUP($H7,'ค่ากลางกลุ่ม '!$C$2:$Y$22,10,0)</f>
        <v>28.29</v>
      </c>
      <c r="S7" s="13">
        <f>VLOOKUP($H7,'ค่ากลางกลุ่ม '!$C$2:$Y$22,16,0)</f>
        <v>5.8842857142857161</v>
      </c>
      <c r="T7" s="10">
        <f>VLOOKUP($H7,'ค่ากลางกลุ่ม '!$C$2:$Y$22,11,0)</f>
        <v>10.74</v>
      </c>
      <c r="U7" s="13">
        <f>VLOOKUP($H7,'ค่ากลางกลุ่ม '!$C$2:$Y$22,17,0)</f>
        <v>3.7780252100840372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30.22</v>
      </c>
      <c r="AB7" s="7">
        <v>24.27</v>
      </c>
      <c r="AC7" s="9">
        <v>88.41</v>
      </c>
      <c r="AD7" s="9">
        <v>53.99</v>
      </c>
      <c r="AE7" s="9">
        <v>70.760000000000005</v>
      </c>
      <c r="AF7" s="9">
        <v>388.25</v>
      </c>
      <c r="AG7" s="9">
        <v>68.61</v>
      </c>
      <c r="AH7" s="10" t="str">
        <f t="shared" si="2"/>
        <v>1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1</v>
      </c>
      <c r="AM7" s="20" t="str">
        <f t="shared" si="7"/>
        <v>1</v>
      </c>
      <c r="AN7" s="20" t="str">
        <f t="shared" si="8"/>
        <v>0</v>
      </c>
      <c r="AO7" s="20" t="str">
        <f t="shared" si="8"/>
        <v>0</v>
      </c>
      <c r="AP7" s="20" t="str">
        <f t="shared" si="8"/>
        <v>0</v>
      </c>
      <c r="AQ7" s="24">
        <f t="shared" si="9"/>
        <v>4</v>
      </c>
      <c r="AR7" s="26">
        <f t="shared" si="10"/>
        <v>4</v>
      </c>
      <c r="AS7" s="25" t="str">
        <f t="shared" si="11"/>
        <v>B-</v>
      </c>
      <c r="AT7" s="27" t="str">
        <f t="shared" si="11"/>
        <v>B-</v>
      </c>
      <c r="AU7" s="25" t="str">
        <f t="shared" si="12"/>
        <v>0 B-</v>
      </c>
      <c r="AV7" s="27" t="str">
        <f t="shared" si="12"/>
        <v>0 B-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2.56</v>
      </c>
      <c r="J8" s="19">
        <v>2.35</v>
      </c>
      <c r="K8" s="19">
        <v>1.97</v>
      </c>
      <c r="L8" s="19">
        <v>28072114.25</v>
      </c>
      <c r="M8" s="19">
        <v>8724843.1199999992</v>
      </c>
      <c r="N8" s="23">
        <v>0</v>
      </c>
      <c r="O8" s="18">
        <v>8437545.4100000001</v>
      </c>
      <c r="P8" s="19">
        <v>17510933.039999999</v>
      </c>
      <c r="Q8" s="45">
        <v>5</v>
      </c>
      <c r="R8" s="10">
        <f>VLOOKUP($H8,'ค่ากลางกลุ่ม '!$C$2:$Y$22,10,0)</f>
        <v>29.39</v>
      </c>
      <c r="S8" s="13">
        <f>VLOOKUP($H8,'ค่ากลางกลุ่ม '!$C$2:$Y$22,16,0)</f>
        <v>6.7215199999999999</v>
      </c>
      <c r="T8" s="10">
        <f>VLOOKUP($H8,'ค่ากลางกลุ่ม '!$C$2:$Y$22,11,0)</f>
        <v>10.82</v>
      </c>
      <c r="U8" s="13">
        <f>VLOOKUP($H8,'ค่ากลางกลุ่ม '!$C$2:$Y$22,17,0)</f>
        <v>4.1368400000000003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18.510000000000002</v>
      </c>
      <c r="AB8" s="7">
        <v>13.17</v>
      </c>
      <c r="AC8" s="9">
        <v>269.29000000000002</v>
      </c>
      <c r="AD8" s="9">
        <v>46.37</v>
      </c>
      <c r="AE8" s="9">
        <v>128.52000000000001</v>
      </c>
      <c r="AF8" s="9">
        <v>403.77</v>
      </c>
      <c r="AG8" s="9">
        <v>87.08</v>
      </c>
      <c r="AH8" s="10" t="str">
        <f t="shared" si="2"/>
        <v>0</v>
      </c>
      <c r="AI8" s="13" t="str">
        <f t="shared" si="3"/>
        <v>1</v>
      </c>
      <c r="AJ8" s="10" t="str">
        <f t="shared" si="4"/>
        <v>1</v>
      </c>
      <c r="AK8" s="13" t="str">
        <f t="shared" si="5"/>
        <v>1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2</v>
      </c>
      <c r="AR8" s="26">
        <f t="shared" si="10"/>
        <v>3</v>
      </c>
      <c r="AS8" s="25" t="str">
        <f t="shared" si="11"/>
        <v>C-</v>
      </c>
      <c r="AT8" s="27" t="str">
        <f t="shared" si="11"/>
        <v>C</v>
      </c>
      <c r="AU8" s="25" t="str">
        <f t="shared" si="12"/>
        <v>0 C-</v>
      </c>
      <c r="AV8" s="27" t="str">
        <f t="shared" si="12"/>
        <v>0 C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3.93</v>
      </c>
      <c r="J9" s="19">
        <v>3.65</v>
      </c>
      <c r="K9" s="19">
        <v>3.22</v>
      </c>
      <c r="L9" s="19">
        <v>29539375.190000001</v>
      </c>
      <c r="M9" s="19">
        <v>23879205.609999999</v>
      </c>
      <c r="N9" s="23">
        <v>0</v>
      </c>
      <c r="O9" s="18">
        <v>24752805.16</v>
      </c>
      <c r="P9" s="19">
        <v>22412117.440000001</v>
      </c>
      <c r="Q9" s="45">
        <v>5</v>
      </c>
      <c r="R9" s="10">
        <f>VLOOKUP($H9,'ค่ากลางกลุ่ม '!$C$2:$Y$22,10,0)</f>
        <v>29.39</v>
      </c>
      <c r="S9" s="13">
        <f>VLOOKUP($H9,'ค่ากลางกลุ่ม '!$C$2:$Y$22,16,0)</f>
        <v>6.7215199999999999</v>
      </c>
      <c r="T9" s="10">
        <f>VLOOKUP($H9,'ค่ากลางกลุ่ม '!$C$2:$Y$22,11,0)</f>
        <v>10.82</v>
      </c>
      <c r="U9" s="13">
        <f>VLOOKUP($H9,'ค่ากลางกลุ่ม '!$C$2:$Y$22,17,0)</f>
        <v>4.1368400000000003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61.41</v>
      </c>
      <c r="AB9" s="7">
        <v>35.43</v>
      </c>
      <c r="AC9" s="9">
        <v>172.4</v>
      </c>
      <c r="AD9" s="9">
        <v>34.72</v>
      </c>
      <c r="AE9" s="9">
        <v>79.349999999999994</v>
      </c>
      <c r="AF9" s="9">
        <v>435.01</v>
      </c>
      <c r="AG9" s="9">
        <v>95.12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2.38</v>
      </c>
      <c r="J10" s="19">
        <v>2.0699999999999998</v>
      </c>
      <c r="K10" s="19">
        <v>1.58</v>
      </c>
      <c r="L10" s="19">
        <v>25622312.32</v>
      </c>
      <c r="M10" s="19">
        <v>10163728.4</v>
      </c>
      <c r="N10" s="23">
        <v>0</v>
      </c>
      <c r="O10" s="18">
        <v>10908366.84</v>
      </c>
      <c r="P10" s="19">
        <v>10936500.170000002</v>
      </c>
      <c r="Q10" s="45">
        <v>6</v>
      </c>
      <c r="R10" s="10">
        <f>VLOOKUP($H10,'ค่ากลางกลุ่ม '!$C$2:$Y$22,10,0)</f>
        <v>28.29</v>
      </c>
      <c r="S10" s="13">
        <f>VLOOKUP($H10,'ค่ากลางกลุ่ม '!$C$2:$Y$22,16,0)</f>
        <v>5.8842857142857161</v>
      </c>
      <c r="T10" s="10">
        <f>VLOOKUP($H10,'ค่ากลางกลุ่ม '!$C$2:$Y$22,11,0)</f>
        <v>10.74</v>
      </c>
      <c r="U10" s="13">
        <f>VLOOKUP($H10,'ค่ากลางกลุ่ม '!$C$2:$Y$22,17,0)</f>
        <v>3.7780252100840372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19.18</v>
      </c>
      <c r="AB10" s="7">
        <v>13.96</v>
      </c>
      <c r="AC10" s="9">
        <v>128.08000000000001</v>
      </c>
      <c r="AD10" s="9">
        <v>29.98</v>
      </c>
      <c r="AE10" s="9">
        <v>102.14</v>
      </c>
      <c r="AF10" s="9">
        <v>234.91</v>
      </c>
      <c r="AG10" s="9">
        <v>78.790000000000006</v>
      </c>
      <c r="AH10" s="10" t="str">
        <f t="shared" si="2"/>
        <v>0</v>
      </c>
      <c r="AI10" s="13" t="str">
        <f t="shared" si="3"/>
        <v>1</v>
      </c>
      <c r="AJ10" s="10" t="str">
        <f t="shared" si="4"/>
        <v>1</v>
      </c>
      <c r="AK10" s="13" t="str">
        <f t="shared" si="5"/>
        <v>1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2</v>
      </c>
      <c r="AR10" s="26">
        <f t="shared" si="10"/>
        <v>3</v>
      </c>
      <c r="AS10" s="25" t="str">
        <f t="shared" si="11"/>
        <v>C-</v>
      </c>
      <c r="AT10" s="27" t="str">
        <f t="shared" si="11"/>
        <v>C</v>
      </c>
      <c r="AU10" s="25" t="str">
        <f t="shared" si="12"/>
        <v>0 C-</v>
      </c>
      <c r="AV10" s="27" t="str">
        <f t="shared" si="12"/>
        <v>0 C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2.0299999999999998</v>
      </c>
      <c r="J11" s="19">
        <v>1.84</v>
      </c>
      <c r="K11" s="19">
        <v>1.6</v>
      </c>
      <c r="L11" s="19">
        <v>31754342.870000001</v>
      </c>
      <c r="M11" s="19">
        <v>12082832.74</v>
      </c>
      <c r="N11" s="23">
        <v>0</v>
      </c>
      <c r="O11" s="18">
        <v>9679598.9299999997</v>
      </c>
      <c r="P11" s="19">
        <v>18550213.73</v>
      </c>
      <c r="Q11" s="45">
        <v>6</v>
      </c>
      <c r="R11" s="10">
        <f>VLOOKUP($H11,'ค่ากลางกลุ่ม '!$C$2:$Y$22,10,0)</f>
        <v>28.29</v>
      </c>
      <c r="S11" s="13">
        <f>VLOOKUP($H11,'ค่ากลางกลุ่ม '!$C$2:$Y$22,16,0)</f>
        <v>5.8842857142857161</v>
      </c>
      <c r="T11" s="10">
        <f>VLOOKUP($H11,'ค่ากลางกลุ่ม '!$C$2:$Y$22,11,0)</f>
        <v>10.74</v>
      </c>
      <c r="U11" s="13">
        <f>VLOOKUP($H11,'ค่ากลางกลุ่ม '!$C$2:$Y$22,17,0)</f>
        <v>3.7780252100840372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15.45</v>
      </c>
      <c r="AB11" s="7">
        <v>15.14</v>
      </c>
      <c r="AC11" s="9">
        <v>129.04</v>
      </c>
      <c r="AD11" s="9">
        <v>55.8</v>
      </c>
      <c r="AE11" s="9">
        <v>96.04</v>
      </c>
      <c r="AF11" s="9">
        <v>317.63</v>
      </c>
      <c r="AG11" s="9">
        <v>87.13</v>
      </c>
      <c r="AH11" s="10" t="str">
        <f t="shared" si="2"/>
        <v>0</v>
      </c>
      <c r="AI11" s="13" t="str">
        <f t="shared" si="3"/>
        <v>1</v>
      </c>
      <c r="AJ11" s="10" t="str">
        <f t="shared" si="4"/>
        <v>1</v>
      </c>
      <c r="AK11" s="13" t="str">
        <f t="shared" si="5"/>
        <v>1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2</v>
      </c>
      <c r="AR11" s="26">
        <f t="shared" si="10"/>
        <v>3</v>
      </c>
      <c r="AS11" s="25" t="str">
        <f t="shared" si="11"/>
        <v>C-</v>
      </c>
      <c r="AT11" s="27" t="str">
        <f t="shared" si="11"/>
        <v>C</v>
      </c>
      <c r="AU11" s="25" t="str">
        <f t="shared" si="12"/>
        <v>0 C-</v>
      </c>
      <c r="AV11" s="27" t="str">
        <f t="shared" si="12"/>
        <v>0 C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4.0599999999999996</v>
      </c>
      <c r="J12" s="19">
        <v>3.68</v>
      </c>
      <c r="K12" s="19">
        <v>2.36</v>
      </c>
      <c r="L12" s="19">
        <v>93286570.420000002</v>
      </c>
      <c r="M12" s="19">
        <v>40852193.659999996</v>
      </c>
      <c r="N12" s="23">
        <v>0</v>
      </c>
      <c r="O12" s="18">
        <v>42388539.479999997</v>
      </c>
      <c r="P12" s="19">
        <v>41541582.089999989</v>
      </c>
      <c r="Q12" s="45">
        <v>10</v>
      </c>
      <c r="R12" s="10">
        <f>VLOOKUP($H12,'ค่ากลางกลุ่ม '!$C$2:$Y$22,10,0)</f>
        <v>24.65</v>
      </c>
      <c r="S12" s="13">
        <f>VLOOKUP($H12,'ค่ากลางกลุ่ม '!$C$2:$Y$22,16,0)</f>
        <v>5.3367796610169487</v>
      </c>
      <c r="T12" s="10">
        <f>VLOOKUP($H12,'ค่ากลางกลุ่ม '!$C$2:$Y$22,11,0)</f>
        <v>9.2899999999999991</v>
      </c>
      <c r="U12" s="13">
        <f>VLOOKUP($H12,'ค่ากลางกลุ่ม '!$C$2:$Y$22,17,0)</f>
        <v>3.2408474576271189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36.880000000000003</v>
      </c>
      <c r="AB12" s="7">
        <v>22.71</v>
      </c>
      <c r="AC12" s="9">
        <v>89.43</v>
      </c>
      <c r="AD12" s="9">
        <v>103.98</v>
      </c>
      <c r="AE12" s="9">
        <v>50.07</v>
      </c>
      <c r="AF12" s="9">
        <v>289.75</v>
      </c>
      <c r="AG12" s="9">
        <v>77.290000000000006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1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4</v>
      </c>
      <c r="AR12" s="26">
        <f t="shared" si="10"/>
        <v>4</v>
      </c>
      <c r="AS12" s="25" t="str">
        <f t="shared" si="11"/>
        <v>B-</v>
      </c>
      <c r="AT12" s="27" t="str">
        <f t="shared" si="11"/>
        <v>B-</v>
      </c>
      <c r="AU12" s="25" t="str">
        <f t="shared" si="12"/>
        <v>0 B-</v>
      </c>
      <c r="AV12" s="27" t="str">
        <f t="shared" si="12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3.2</v>
      </c>
      <c r="J13" s="19">
        <v>3</v>
      </c>
      <c r="K13" s="19">
        <v>2.64</v>
      </c>
      <c r="L13" s="19">
        <v>43356280.409999996</v>
      </c>
      <c r="M13" s="19">
        <v>19324780.050000001</v>
      </c>
      <c r="N13" s="23">
        <v>0</v>
      </c>
      <c r="O13" s="18">
        <v>18015597.739999998</v>
      </c>
      <c r="P13" s="19">
        <v>32399766.399999999</v>
      </c>
      <c r="Q13" s="45">
        <v>6</v>
      </c>
      <c r="R13" s="10">
        <f>VLOOKUP($H13,'ค่ากลางกลุ่ม '!$C$2:$Y$22,10,0)</f>
        <v>28.29</v>
      </c>
      <c r="S13" s="13">
        <f>VLOOKUP($H13,'ค่ากลางกลุ่ม '!$C$2:$Y$22,16,0)</f>
        <v>5.8842857142857161</v>
      </c>
      <c r="T13" s="10">
        <f>VLOOKUP($H13,'ค่ากลางกลุ่ม '!$C$2:$Y$22,11,0)</f>
        <v>10.74</v>
      </c>
      <c r="U13" s="13">
        <f>VLOOKUP($H13,'ค่ากลางกลุ่ม '!$C$2:$Y$22,17,0)</f>
        <v>3.7780252100840372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30.6</v>
      </c>
      <c r="AB13" s="7">
        <v>23.22</v>
      </c>
      <c r="AC13" s="9">
        <v>162.97</v>
      </c>
      <c r="AD13" s="9">
        <v>58.41</v>
      </c>
      <c r="AE13" s="9">
        <v>117.78</v>
      </c>
      <c r="AF13" s="9">
        <v>516.26</v>
      </c>
      <c r="AG13" s="9">
        <v>77.45</v>
      </c>
      <c r="AH13" s="10" t="str">
        <f t="shared" si="2"/>
        <v>1</v>
      </c>
      <c r="AI13" s="13" t="str">
        <f t="shared" si="3"/>
        <v>1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1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3</v>
      </c>
      <c r="AR13" s="26">
        <f t="shared" si="10"/>
        <v>3</v>
      </c>
      <c r="AS13" s="25" t="str">
        <f t="shared" si="11"/>
        <v>C</v>
      </c>
      <c r="AT13" s="27" t="str">
        <f t="shared" si="11"/>
        <v>C</v>
      </c>
      <c r="AU13" s="25" t="str">
        <f t="shared" si="12"/>
        <v>0 C</v>
      </c>
      <c r="AV13" s="27" t="str">
        <f t="shared" si="12"/>
        <v>0 C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3.58</v>
      </c>
      <c r="J14" s="19">
        <v>3.23</v>
      </c>
      <c r="K14" s="19">
        <v>2.71</v>
      </c>
      <c r="L14" s="19">
        <v>47499046.229999997</v>
      </c>
      <c r="M14" s="19">
        <v>14706250.93</v>
      </c>
      <c r="N14" s="23">
        <v>0</v>
      </c>
      <c r="O14" s="18">
        <v>16098426.949999999</v>
      </c>
      <c r="P14" s="19">
        <v>31807227.340000004</v>
      </c>
      <c r="Q14" s="45">
        <v>6</v>
      </c>
      <c r="R14" s="10">
        <f>VLOOKUP($H14,'ค่ากลางกลุ่ม '!$C$2:$Y$22,10,0)</f>
        <v>28.29</v>
      </c>
      <c r="S14" s="13">
        <f>VLOOKUP($H14,'ค่ากลางกลุ่ม '!$C$2:$Y$22,16,0)</f>
        <v>5.8842857142857161</v>
      </c>
      <c r="T14" s="10">
        <f>VLOOKUP($H14,'ค่ากลางกลุ่ม '!$C$2:$Y$22,11,0)</f>
        <v>10.74</v>
      </c>
      <c r="U14" s="13">
        <f>VLOOKUP($H14,'ค่ากลางกลุ่ม '!$C$2:$Y$22,17,0)</f>
        <v>3.7780252100840372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27.01</v>
      </c>
      <c r="AB14" s="7">
        <v>9.5</v>
      </c>
      <c r="AC14" s="9">
        <v>83.17</v>
      </c>
      <c r="AD14" s="9">
        <v>53.9</v>
      </c>
      <c r="AE14" s="9">
        <v>70.010000000000005</v>
      </c>
      <c r="AF14" s="9">
        <v>395.57</v>
      </c>
      <c r="AG14" s="9">
        <v>69.95</v>
      </c>
      <c r="AH14" s="10" t="str">
        <f t="shared" si="2"/>
        <v>0</v>
      </c>
      <c r="AI14" s="13" t="str">
        <f t="shared" si="3"/>
        <v>1</v>
      </c>
      <c r="AJ14" s="10" t="str">
        <f t="shared" si="4"/>
        <v>0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0</v>
      </c>
      <c r="AO14" s="20" t="str">
        <f t="shared" si="8"/>
        <v>0</v>
      </c>
      <c r="AP14" s="20" t="str">
        <f t="shared" si="8"/>
        <v>0</v>
      </c>
      <c r="AQ14" s="24">
        <f t="shared" si="9"/>
        <v>2</v>
      </c>
      <c r="AR14" s="26">
        <f t="shared" si="10"/>
        <v>4</v>
      </c>
      <c r="AS14" s="25" t="str">
        <f t="shared" si="11"/>
        <v>C-</v>
      </c>
      <c r="AT14" s="27" t="str">
        <f t="shared" si="11"/>
        <v>B-</v>
      </c>
      <c r="AU14" s="25" t="str">
        <f t="shared" si="12"/>
        <v>0 C-</v>
      </c>
      <c r="AV14" s="27" t="str">
        <f t="shared" si="12"/>
        <v>0 B-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0.92</v>
      </c>
      <c r="J15" s="19">
        <v>0.78</v>
      </c>
      <c r="K15" s="19">
        <v>0.49</v>
      </c>
      <c r="L15" s="19">
        <v>-6585059.9699999997</v>
      </c>
      <c r="M15" s="19">
        <v>14712188.18</v>
      </c>
      <c r="N15" s="23">
        <v>4</v>
      </c>
      <c r="O15" s="18">
        <v>9351011.1099999994</v>
      </c>
      <c r="P15" s="19">
        <v>-40147720.519999996</v>
      </c>
      <c r="Q15" s="45">
        <v>13</v>
      </c>
      <c r="R15" s="10">
        <f>VLOOKUP($H15,'ค่ากลางกลุ่ม '!$C$2:$Y$22,10,0)</f>
        <v>26.06</v>
      </c>
      <c r="S15" s="13">
        <f>VLOOKUP($H15,'ค่ากลางกลุ่ม '!$C$2:$Y$22,16,0)</f>
        <v>8.0276666666666685</v>
      </c>
      <c r="T15" s="10">
        <f>VLOOKUP($H15,'ค่ากลางกลุ่ม '!$C$2:$Y$22,11,0)</f>
        <v>6.1</v>
      </c>
      <c r="U15" s="13">
        <f>VLOOKUP($H15,'ค่ากลางกลุ่ม '!$C$2:$Y$22,17,0)</f>
        <v>4.8458333333333341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8.8699999999999992</v>
      </c>
      <c r="AB15" s="7">
        <v>7.36</v>
      </c>
      <c r="AC15" s="9">
        <v>317.63</v>
      </c>
      <c r="AD15" s="9">
        <v>48.11</v>
      </c>
      <c r="AE15" s="9">
        <v>69.5</v>
      </c>
      <c r="AF15" s="9">
        <v>312.23</v>
      </c>
      <c r="AG15" s="9">
        <v>70.81</v>
      </c>
      <c r="AH15" s="10" t="str">
        <f t="shared" si="2"/>
        <v>0</v>
      </c>
      <c r="AI15" s="13" t="str">
        <f t="shared" si="3"/>
        <v>1</v>
      </c>
      <c r="AJ15" s="10" t="str">
        <f t="shared" si="4"/>
        <v>1</v>
      </c>
      <c r="AK15" s="13" t="str">
        <f t="shared" si="5"/>
        <v>1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2</v>
      </c>
      <c r="AR15" s="26">
        <f t="shared" si="10"/>
        <v>3</v>
      </c>
      <c r="AS15" s="25" t="str">
        <f t="shared" si="11"/>
        <v>C-</v>
      </c>
      <c r="AT15" s="27" t="str">
        <f t="shared" si="11"/>
        <v>C</v>
      </c>
      <c r="AU15" s="25" t="str">
        <f t="shared" si="12"/>
        <v>4 C-</v>
      </c>
      <c r="AV15" s="27" t="str">
        <f t="shared" si="12"/>
        <v>4 C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3.69</v>
      </c>
      <c r="J16" s="19">
        <v>3.12</v>
      </c>
      <c r="K16" s="19">
        <v>2.67</v>
      </c>
      <c r="L16" s="19">
        <v>16954101.870000001</v>
      </c>
      <c r="M16" s="19">
        <v>7150886.9900000002</v>
      </c>
      <c r="N16" s="23">
        <v>0</v>
      </c>
      <c r="O16" s="18">
        <v>8569365.6600000001</v>
      </c>
      <c r="P16" s="19">
        <v>10540474.520000003</v>
      </c>
      <c r="Q16" s="45">
        <v>2</v>
      </c>
      <c r="R16" s="10">
        <f>VLOOKUP($H16,'ค่ากลางกลุ่ม '!$C$2:$Y$22,10,0)</f>
        <v>32.67</v>
      </c>
      <c r="S16" s="13">
        <f>VLOOKUP($H16,'ค่ากลางกลุ่ม '!$C$2:$Y$22,16,0)</f>
        <v>6.4492307692307707</v>
      </c>
      <c r="T16" s="10">
        <f>VLOOKUP($H16,'ค่ากลางกลุ่ม '!$C$2:$Y$22,11,0)</f>
        <v>8.86</v>
      </c>
      <c r="U16" s="13">
        <f>VLOOKUP($H16,'ค่ากลางกลุ่ม '!$C$2:$Y$22,17,0)</f>
        <v>2.5605128205128205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38.96</v>
      </c>
      <c r="AB16" s="7">
        <v>10.88</v>
      </c>
      <c r="AC16" s="9">
        <v>106.53</v>
      </c>
      <c r="AD16" s="9">
        <v>42.73</v>
      </c>
      <c r="AE16" s="9">
        <v>169.44</v>
      </c>
      <c r="AF16" s="9">
        <v>258.86</v>
      </c>
      <c r="AG16" s="9">
        <v>137.38</v>
      </c>
      <c r="AH16" s="10" t="str">
        <f t="shared" si="2"/>
        <v>1</v>
      </c>
      <c r="AI16" s="13" t="str">
        <f t="shared" si="3"/>
        <v>1</v>
      </c>
      <c r="AJ16" s="10" t="str">
        <f t="shared" si="4"/>
        <v>1</v>
      </c>
      <c r="AK16" s="13" t="str">
        <f t="shared" si="5"/>
        <v>1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3</v>
      </c>
      <c r="AR16" s="26">
        <f t="shared" si="10"/>
        <v>3</v>
      </c>
      <c r="AS16" s="25" t="str">
        <f t="shared" si="11"/>
        <v>C</v>
      </c>
      <c r="AT16" s="27" t="str">
        <f t="shared" si="11"/>
        <v>C</v>
      </c>
      <c r="AU16" s="25" t="str">
        <f t="shared" si="12"/>
        <v>0 C</v>
      </c>
      <c r="AV16" s="27" t="str">
        <f t="shared" si="12"/>
        <v>0 C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1.66</v>
      </c>
      <c r="J17" s="19">
        <v>1.42</v>
      </c>
      <c r="K17" s="19">
        <v>0.84</v>
      </c>
      <c r="L17" s="19">
        <v>108896523.68000001</v>
      </c>
      <c r="M17" s="19">
        <v>60882598.850000001</v>
      </c>
      <c r="N17" s="23">
        <v>0</v>
      </c>
      <c r="O17" s="18">
        <v>74170373.239999995</v>
      </c>
      <c r="P17" s="19">
        <v>-26358591.629999995</v>
      </c>
      <c r="Q17" s="45">
        <v>16</v>
      </c>
      <c r="R17" s="10">
        <f>VLOOKUP($H17,'ค่ากลางกลุ่ม '!$C$2:$Y$22,10,0)</f>
        <v>19.670000000000002</v>
      </c>
      <c r="S17" s="13">
        <f>VLOOKUP($H17,'ค่ากลางกลุ่ม '!$C$2:$Y$22,16,0)</f>
        <v>4.4645833333333336</v>
      </c>
      <c r="T17" s="10">
        <f>VLOOKUP($H17,'ค่ากลางกลุ่ม '!$C$2:$Y$22,11,0)</f>
        <v>4.34</v>
      </c>
      <c r="U17" s="13">
        <f>VLOOKUP($H17,'ค่ากลางกลุ่ม '!$C$2:$Y$22,17,0)</f>
        <v>-0.10291666666666666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27.77</v>
      </c>
      <c r="AB17" s="7">
        <v>8.5</v>
      </c>
      <c r="AC17" s="9">
        <v>155.75</v>
      </c>
      <c r="AD17" s="9">
        <v>60.32</v>
      </c>
      <c r="AE17" s="9">
        <v>64.92</v>
      </c>
      <c r="AF17" s="9">
        <v>195.3</v>
      </c>
      <c r="AG17" s="9">
        <v>77.81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2</v>
      </c>
      <c r="AR17" s="26">
        <f t="shared" si="10"/>
        <v>2</v>
      </c>
      <c r="AS17" s="25" t="str">
        <f t="shared" si="11"/>
        <v>C-</v>
      </c>
      <c r="AT17" s="27" t="str">
        <f t="shared" si="11"/>
        <v>C-</v>
      </c>
      <c r="AU17" s="25" t="str">
        <f t="shared" si="12"/>
        <v>0 C-</v>
      </c>
      <c r="AV17" s="27" t="str">
        <f t="shared" si="12"/>
        <v>0 C-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3.31</v>
      </c>
      <c r="J18" s="19">
        <v>3</v>
      </c>
      <c r="K18" s="19">
        <v>2.71</v>
      </c>
      <c r="L18" s="19">
        <v>48903673.119999997</v>
      </c>
      <c r="M18" s="19">
        <v>19906500.780000001</v>
      </c>
      <c r="N18" s="23">
        <v>0</v>
      </c>
      <c r="O18" s="18">
        <v>20657209.57</v>
      </c>
      <c r="P18" s="19">
        <v>36246790.390000001</v>
      </c>
      <c r="Q18" s="45">
        <v>6</v>
      </c>
      <c r="R18" s="10">
        <f>VLOOKUP($H18,'ค่ากลางกลุ่ม '!$C$2:$Y$22,10,0)</f>
        <v>28.29</v>
      </c>
      <c r="S18" s="13">
        <f>VLOOKUP($H18,'ค่ากลางกลุ่ม '!$C$2:$Y$22,16,0)</f>
        <v>5.8842857142857161</v>
      </c>
      <c r="T18" s="10">
        <f>VLOOKUP($H18,'ค่ากลางกลุ่ม '!$C$2:$Y$22,11,0)</f>
        <v>10.74</v>
      </c>
      <c r="U18" s="13">
        <f>VLOOKUP($H18,'ค่ากลางกลุ่ม '!$C$2:$Y$22,17,0)</f>
        <v>3.7780252100840372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33.619999999999997</v>
      </c>
      <c r="AB18" s="7">
        <v>20</v>
      </c>
      <c r="AC18" s="9">
        <v>82.26</v>
      </c>
      <c r="AD18" s="9">
        <v>48.58</v>
      </c>
      <c r="AE18" s="9">
        <v>65.239999999999995</v>
      </c>
      <c r="AF18" s="9">
        <v>189.74</v>
      </c>
      <c r="AG18" s="9">
        <v>93.75</v>
      </c>
      <c r="AH18" s="10" t="str">
        <f t="shared" si="2"/>
        <v>1</v>
      </c>
      <c r="AI18" s="13" t="str">
        <f t="shared" si="3"/>
        <v>1</v>
      </c>
      <c r="AJ18" s="10" t="str">
        <f t="shared" si="4"/>
        <v>1</v>
      </c>
      <c r="AK18" s="13" t="str">
        <f t="shared" si="5"/>
        <v>1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4</v>
      </c>
      <c r="AR18" s="26">
        <f t="shared" si="10"/>
        <v>4</v>
      </c>
      <c r="AS18" s="25" t="str">
        <f t="shared" si="11"/>
        <v>B-</v>
      </c>
      <c r="AT18" s="27" t="str">
        <f t="shared" si="11"/>
        <v>B-</v>
      </c>
      <c r="AU18" s="25" t="str">
        <f t="shared" si="12"/>
        <v>0 B-</v>
      </c>
      <c r="AV18" s="27" t="str">
        <f t="shared" si="12"/>
        <v>0 B-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2.56</v>
      </c>
      <c r="J19" s="19">
        <v>2.36</v>
      </c>
      <c r="K19" s="19">
        <v>1.89</v>
      </c>
      <c r="L19" s="19">
        <v>39552634.850000001</v>
      </c>
      <c r="M19" s="19">
        <v>24185430.039999999</v>
      </c>
      <c r="N19" s="23">
        <v>0</v>
      </c>
      <c r="O19" s="18">
        <v>23348268.649999999</v>
      </c>
      <c r="P19" s="19">
        <v>22545734.340000004</v>
      </c>
      <c r="Q19" s="45">
        <v>6</v>
      </c>
      <c r="R19" s="10">
        <f>VLOOKUP($H19,'ค่ากลางกลุ่ม '!$C$2:$Y$22,10,0)</f>
        <v>28.29</v>
      </c>
      <c r="S19" s="13">
        <f>VLOOKUP($H19,'ค่ากลางกลุ่ม '!$C$2:$Y$22,16,0)</f>
        <v>5.8842857142857161</v>
      </c>
      <c r="T19" s="10">
        <f>VLOOKUP($H19,'ค่ากลางกลุ่ม '!$C$2:$Y$22,11,0)</f>
        <v>10.74</v>
      </c>
      <c r="U19" s="13">
        <f>VLOOKUP($H19,'ค่ากลางกลุ่ม '!$C$2:$Y$22,17,0)</f>
        <v>3.7780252100840372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30.6</v>
      </c>
      <c r="AB19" s="7">
        <v>23.81</v>
      </c>
      <c r="AC19" s="9">
        <v>204.56</v>
      </c>
      <c r="AD19" s="9">
        <v>85.99</v>
      </c>
      <c r="AE19" s="9">
        <v>54.44</v>
      </c>
      <c r="AF19" s="9">
        <v>165.74</v>
      </c>
      <c r="AG19" s="9">
        <v>86.65</v>
      </c>
      <c r="AH19" s="10" t="str">
        <f t="shared" si="2"/>
        <v>1</v>
      </c>
      <c r="AI19" s="13" t="str">
        <f t="shared" si="3"/>
        <v>1</v>
      </c>
      <c r="AJ19" s="10" t="str">
        <f t="shared" si="4"/>
        <v>1</v>
      </c>
      <c r="AK19" s="13" t="str">
        <f t="shared" si="5"/>
        <v>1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3</v>
      </c>
      <c r="AR19" s="26">
        <f t="shared" si="10"/>
        <v>3</v>
      </c>
      <c r="AS19" s="25" t="str">
        <f t="shared" si="11"/>
        <v>C</v>
      </c>
      <c r="AT19" s="27" t="str">
        <f t="shared" si="11"/>
        <v>C</v>
      </c>
      <c r="AU19" s="25" t="str">
        <f t="shared" si="12"/>
        <v>0 C</v>
      </c>
      <c r="AV19" s="27" t="str">
        <f t="shared" si="12"/>
        <v>0 C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1.78</v>
      </c>
      <c r="J20" s="19">
        <v>1.62</v>
      </c>
      <c r="K20" s="19">
        <v>1.07</v>
      </c>
      <c r="L20" s="19">
        <v>51358894.289999999</v>
      </c>
      <c r="M20" s="19">
        <v>-6914490.2400000002</v>
      </c>
      <c r="N20" s="23">
        <v>1</v>
      </c>
      <c r="O20" s="18">
        <v>-3605711.34</v>
      </c>
      <c r="P20" s="19">
        <v>4481942.1199999973</v>
      </c>
      <c r="Q20" s="45">
        <v>13</v>
      </c>
      <c r="R20" s="10">
        <f>VLOOKUP($H20,'ค่ากลางกลุ่ม '!$C$2:$Y$22,10,0)</f>
        <v>26.06</v>
      </c>
      <c r="S20" s="13">
        <f>VLOOKUP($H20,'ค่ากลางกลุ่ม '!$C$2:$Y$22,16,0)</f>
        <v>8.0276666666666685</v>
      </c>
      <c r="T20" s="10">
        <f>VLOOKUP($H20,'ค่ากลางกลุ่ม '!$C$2:$Y$22,11,0)</f>
        <v>6.1</v>
      </c>
      <c r="U20" s="13">
        <f>VLOOKUP($H20,'ค่ากลางกลุ่ม '!$C$2:$Y$22,17,0)</f>
        <v>4.8458333333333341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-4.54</v>
      </c>
      <c r="AB20" s="7">
        <v>-2.9</v>
      </c>
      <c r="AC20" s="9">
        <v>168.04</v>
      </c>
      <c r="AD20" s="9">
        <v>174.26</v>
      </c>
      <c r="AE20" s="9">
        <v>47.7</v>
      </c>
      <c r="AF20" s="9">
        <v>50.51</v>
      </c>
      <c r="AG20" s="9">
        <v>66.319999999999993</v>
      </c>
      <c r="AH20" s="10" t="str">
        <f t="shared" si="2"/>
        <v>0</v>
      </c>
      <c r="AI20" s="13" t="str">
        <f t="shared" si="3"/>
        <v>0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0</v>
      </c>
      <c r="AQ20" s="24">
        <f t="shared" si="9"/>
        <v>2</v>
      </c>
      <c r="AR20" s="26">
        <f t="shared" si="10"/>
        <v>2</v>
      </c>
      <c r="AS20" s="25" t="str">
        <f t="shared" si="11"/>
        <v>C-</v>
      </c>
      <c r="AT20" s="27" t="str">
        <f t="shared" si="11"/>
        <v>C-</v>
      </c>
      <c r="AU20" s="25" t="str">
        <f t="shared" si="12"/>
        <v>1 C-</v>
      </c>
      <c r="AV20" s="27" t="str">
        <f t="shared" si="12"/>
        <v>1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4.74</v>
      </c>
      <c r="J21" s="19">
        <v>4.43</v>
      </c>
      <c r="K21" s="19">
        <v>3.62</v>
      </c>
      <c r="L21" s="19">
        <v>47956611.159999996</v>
      </c>
      <c r="M21" s="19">
        <v>15636913.529999999</v>
      </c>
      <c r="N21" s="23">
        <v>0</v>
      </c>
      <c r="O21" s="18">
        <v>15320628.279999999</v>
      </c>
      <c r="P21" s="19">
        <v>33517266.780000001</v>
      </c>
      <c r="Q21" s="45">
        <v>6</v>
      </c>
      <c r="R21" s="10">
        <f>VLOOKUP($H21,'ค่ากลางกลุ่ม '!$C$2:$Y$22,10,0)</f>
        <v>28.29</v>
      </c>
      <c r="S21" s="13">
        <f>VLOOKUP($H21,'ค่ากลางกลุ่ม '!$C$2:$Y$22,16,0)</f>
        <v>5.8842857142857161</v>
      </c>
      <c r="T21" s="10">
        <f>VLOOKUP($H21,'ค่ากลางกลุ่ม '!$C$2:$Y$22,11,0)</f>
        <v>10.74</v>
      </c>
      <c r="U21" s="13">
        <f>VLOOKUP($H21,'ค่ากลางกลุ่ม '!$C$2:$Y$22,17,0)</f>
        <v>3.7780252100840372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26.91</v>
      </c>
      <c r="AB21" s="7">
        <v>17.21</v>
      </c>
      <c r="AC21" s="9">
        <v>124.75</v>
      </c>
      <c r="AD21" s="9">
        <v>118.76</v>
      </c>
      <c r="AE21" s="9">
        <v>81.290000000000006</v>
      </c>
      <c r="AF21" s="9">
        <v>185.41</v>
      </c>
      <c r="AG21" s="9">
        <v>84.94</v>
      </c>
      <c r="AH21" s="10" t="str">
        <f t="shared" si="2"/>
        <v>0</v>
      </c>
      <c r="AI21" s="13" t="str">
        <f t="shared" si="3"/>
        <v>1</v>
      </c>
      <c r="AJ21" s="10" t="str">
        <f t="shared" si="4"/>
        <v>1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1</v>
      </c>
      <c r="AR21" s="26">
        <f t="shared" si="10"/>
        <v>2</v>
      </c>
      <c r="AS21" s="25" t="str">
        <f t="shared" si="11"/>
        <v>D</v>
      </c>
      <c r="AT21" s="27" t="str">
        <f t="shared" si="11"/>
        <v>C-</v>
      </c>
      <c r="AU21" s="25" t="str">
        <f t="shared" si="12"/>
        <v>0 D</v>
      </c>
      <c r="AV21" s="27" t="str">
        <f t="shared" si="12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4.26</v>
      </c>
      <c r="J22" s="19">
        <v>3.73</v>
      </c>
      <c r="K22" s="19">
        <v>3.22</v>
      </c>
      <c r="L22" s="19">
        <v>45737788.25</v>
      </c>
      <c r="M22" s="19">
        <v>21980167.07</v>
      </c>
      <c r="N22" s="23">
        <v>0</v>
      </c>
      <c r="O22" s="18">
        <v>23312612.73</v>
      </c>
      <c r="P22" s="19">
        <v>31167627.970000003</v>
      </c>
      <c r="Q22" s="45">
        <v>6</v>
      </c>
      <c r="R22" s="10">
        <f>VLOOKUP($H22,'ค่ากลางกลุ่ม '!$C$2:$Y$22,10,0)</f>
        <v>28.29</v>
      </c>
      <c r="S22" s="13">
        <f>VLOOKUP($H22,'ค่ากลางกลุ่ม '!$C$2:$Y$22,16,0)</f>
        <v>5.8842857142857161</v>
      </c>
      <c r="T22" s="10">
        <f>VLOOKUP($H22,'ค่ากลางกลุ่ม '!$C$2:$Y$22,11,0)</f>
        <v>10.74</v>
      </c>
      <c r="U22" s="13">
        <f>VLOOKUP($H22,'ค่ากลางกลุ่ม '!$C$2:$Y$22,17,0)</f>
        <v>3.7780252100840372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36.950000000000003</v>
      </c>
      <c r="AB22" s="7">
        <v>23.12</v>
      </c>
      <c r="AC22" s="9">
        <v>98.26</v>
      </c>
      <c r="AD22" s="9">
        <v>32.78</v>
      </c>
      <c r="AE22" s="9">
        <v>59.5</v>
      </c>
      <c r="AF22" s="9">
        <v>167.74</v>
      </c>
      <c r="AG22" s="9">
        <v>122.25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4</v>
      </c>
      <c r="AR22" s="26">
        <f t="shared" si="10"/>
        <v>4</v>
      </c>
      <c r="AS22" s="25" t="str">
        <f t="shared" si="11"/>
        <v>B-</v>
      </c>
      <c r="AT22" s="27" t="str">
        <f t="shared" si="11"/>
        <v>B-</v>
      </c>
      <c r="AU22" s="25" t="str">
        <f t="shared" si="12"/>
        <v>0 B-</v>
      </c>
      <c r="AV22" s="27" t="str">
        <f t="shared" si="12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1.95</v>
      </c>
      <c r="J23" s="19">
        <v>1.79</v>
      </c>
      <c r="K23" s="19">
        <v>1.43</v>
      </c>
      <c r="L23" s="19">
        <v>30299054.010000002</v>
      </c>
      <c r="M23" s="19">
        <v>14949520.98</v>
      </c>
      <c r="N23" s="23">
        <v>0</v>
      </c>
      <c r="O23" s="18">
        <v>15348259.810000001</v>
      </c>
      <c r="P23" s="19">
        <v>13836736.310000002</v>
      </c>
      <c r="Q23" s="45">
        <v>6</v>
      </c>
      <c r="R23" s="10">
        <f>VLOOKUP($H23,'ค่ากลางกลุ่ม '!$C$2:$Y$22,10,0)</f>
        <v>28.29</v>
      </c>
      <c r="S23" s="13">
        <f>VLOOKUP($H23,'ค่ากลางกลุ่ม '!$C$2:$Y$22,16,0)</f>
        <v>5.8842857142857161</v>
      </c>
      <c r="T23" s="10">
        <f>VLOOKUP($H23,'ค่ากลางกลุ่ม '!$C$2:$Y$22,11,0)</f>
        <v>10.74</v>
      </c>
      <c r="U23" s="13">
        <f>VLOOKUP($H23,'ค่ากลางกลุ่ม '!$C$2:$Y$22,17,0)</f>
        <v>3.7780252100840372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31.12</v>
      </c>
      <c r="AB23" s="7">
        <v>20.059999999999999</v>
      </c>
      <c r="AC23" s="9">
        <v>296.33999999999997</v>
      </c>
      <c r="AD23" s="9">
        <v>68.52</v>
      </c>
      <c r="AE23" s="9">
        <v>118.24</v>
      </c>
      <c r="AF23" s="9">
        <v>191.96</v>
      </c>
      <c r="AG23" s="9">
        <v>143.87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2</v>
      </c>
      <c r="AS23" s="25" t="str">
        <f t="shared" si="11"/>
        <v>C-</v>
      </c>
      <c r="AT23" s="27" t="str">
        <f t="shared" si="11"/>
        <v>C-</v>
      </c>
      <c r="AU23" s="25" t="str">
        <f t="shared" si="12"/>
        <v>0 C-</v>
      </c>
      <c r="AV23" s="27" t="str">
        <f t="shared" si="12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2</v>
      </c>
      <c r="J24" s="19">
        <v>1.82</v>
      </c>
      <c r="K24" s="19">
        <v>1.66</v>
      </c>
      <c r="L24" s="19">
        <v>18676124.309999999</v>
      </c>
      <c r="M24" s="19">
        <v>11875636.539999999</v>
      </c>
      <c r="N24" s="23">
        <v>0</v>
      </c>
      <c r="O24" s="18">
        <v>10669100.16</v>
      </c>
      <c r="P24" s="19">
        <v>12363481.640000001</v>
      </c>
      <c r="Q24" s="45">
        <v>2</v>
      </c>
      <c r="R24" s="10">
        <f>VLOOKUP($H24,'ค่ากลางกลุ่ม '!$C$2:$Y$22,10,0)</f>
        <v>32.67</v>
      </c>
      <c r="S24" s="13">
        <f>VLOOKUP($H24,'ค่ากลางกลุ่ม '!$C$2:$Y$22,16,0)</f>
        <v>6.4492307692307707</v>
      </c>
      <c r="T24" s="10">
        <f>VLOOKUP($H24,'ค่ากลางกลุ่ม '!$C$2:$Y$22,11,0)</f>
        <v>8.86</v>
      </c>
      <c r="U24" s="13">
        <f>VLOOKUP($H24,'ค่ากลางกลุ่ม '!$C$2:$Y$22,17,0)</f>
        <v>2.5605128205128205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35.97</v>
      </c>
      <c r="AB24" s="7">
        <v>22.41</v>
      </c>
      <c r="AC24" s="9">
        <v>454.53</v>
      </c>
      <c r="AD24" s="9">
        <v>26.4</v>
      </c>
      <c r="AE24" s="9">
        <v>79.459999999999994</v>
      </c>
      <c r="AF24" s="9">
        <v>172.77</v>
      </c>
      <c r="AG24" s="9">
        <v>95.32</v>
      </c>
      <c r="AH24" s="10" t="str">
        <f t="shared" si="2"/>
        <v>1</v>
      </c>
      <c r="AI24" s="13" t="str">
        <f t="shared" si="3"/>
        <v>1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3</v>
      </c>
      <c r="AS24" s="25" t="str">
        <f t="shared" si="11"/>
        <v>C</v>
      </c>
      <c r="AT24" s="27" t="str">
        <f t="shared" si="11"/>
        <v>C</v>
      </c>
      <c r="AU24" s="25" t="str">
        <f t="shared" si="12"/>
        <v>0 C</v>
      </c>
      <c r="AV24" s="27" t="str">
        <f t="shared" si="12"/>
        <v>0 C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1.36</v>
      </c>
      <c r="J25" s="19">
        <v>1.25</v>
      </c>
      <c r="K25" s="19">
        <v>0.61</v>
      </c>
      <c r="L25" s="19">
        <v>111620194.59</v>
      </c>
      <c r="M25" s="19">
        <v>86353431.549999997</v>
      </c>
      <c r="N25" s="23">
        <v>2</v>
      </c>
      <c r="O25" s="18">
        <v>78217512.079999998</v>
      </c>
      <c r="P25" s="19">
        <v>-119629893.64999998</v>
      </c>
      <c r="Q25" s="45">
        <v>17</v>
      </c>
      <c r="R25" s="10">
        <f>VLOOKUP($H25,'ค่ากลางกลุ่ม '!$C$2:$Y$22,10,0)</f>
        <v>19.690000000000001</v>
      </c>
      <c r="S25" s="13">
        <f>VLOOKUP($H25,'ค่ากลางกลุ่ม '!$C$2:$Y$22,16,0)</f>
        <v>5.6024000000000003</v>
      </c>
      <c r="T25" s="10">
        <f>VLOOKUP($H25,'ค่ากลางกลุ่ม '!$C$2:$Y$22,11,0)</f>
        <v>4.32</v>
      </c>
      <c r="U25" s="13">
        <f>VLOOKUP($H25,'ค่ากลางกลุ่ม '!$C$2:$Y$22,17,0)</f>
        <v>4.870400000000001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15.52</v>
      </c>
      <c r="AB25" s="7">
        <v>8.0500000000000007</v>
      </c>
      <c r="AC25" s="9">
        <v>229.63</v>
      </c>
      <c r="AD25" s="9">
        <v>89.99</v>
      </c>
      <c r="AE25" s="9">
        <v>55.15</v>
      </c>
      <c r="AF25" s="9">
        <v>210.42</v>
      </c>
      <c r="AG25" s="9">
        <v>34.15</v>
      </c>
      <c r="AH25" s="10" t="str">
        <f t="shared" si="2"/>
        <v>0</v>
      </c>
      <c r="AI25" s="13" t="str">
        <f t="shared" si="3"/>
        <v>1</v>
      </c>
      <c r="AJ25" s="10" t="str">
        <f t="shared" si="4"/>
        <v>1</v>
      </c>
      <c r="AK25" s="13" t="str">
        <f t="shared" si="5"/>
        <v>1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4</v>
      </c>
      <c r="AS25" s="25" t="str">
        <f t="shared" si="11"/>
        <v>C</v>
      </c>
      <c r="AT25" s="27" t="str">
        <f t="shared" si="11"/>
        <v>B-</v>
      </c>
      <c r="AU25" s="25" t="str">
        <f t="shared" si="12"/>
        <v>2 C</v>
      </c>
      <c r="AV25" s="27" t="str">
        <f t="shared" si="12"/>
        <v>2 B-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4.12</v>
      </c>
      <c r="J26" s="19">
        <v>3.8</v>
      </c>
      <c r="K26" s="19">
        <v>2.89</v>
      </c>
      <c r="L26" s="19">
        <v>27851634.390000001</v>
      </c>
      <c r="M26" s="19">
        <v>17154047.670000002</v>
      </c>
      <c r="N26" s="23">
        <v>0</v>
      </c>
      <c r="O26" s="18">
        <v>17576495.600000001</v>
      </c>
      <c r="P26" s="19">
        <v>16860291.359999999</v>
      </c>
      <c r="Q26" s="45">
        <v>5</v>
      </c>
      <c r="R26" s="10">
        <f>VLOOKUP($H26,'ค่ากลางกลุ่ม '!$C$2:$Y$22,10,0)</f>
        <v>29.39</v>
      </c>
      <c r="S26" s="13">
        <f>VLOOKUP($H26,'ค่ากลางกลุ่ม '!$C$2:$Y$22,16,0)</f>
        <v>6.7215199999999999</v>
      </c>
      <c r="T26" s="10">
        <f>VLOOKUP($H26,'ค่ากลางกลุ่ม '!$C$2:$Y$22,11,0)</f>
        <v>10.82</v>
      </c>
      <c r="U26" s="13">
        <f>VLOOKUP($H26,'ค่ากลางกลุ่ม '!$C$2:$Y$22,17,0)</f>
        <v>4.1368400000000003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41.81</v>
      </c>
      <c r="AB26" s="7">
        <v>26.45</v>
      </c>
      <c r="AC26" s="9">
        <v>91.31</v>
      </c>
      <c r="AD26" s="9">
        <v>59.21</v>
      </c>
      <c r="AE26" s="9">
        <v>56.93</v>
      </c>
      <c r="AF26" s="9">
        <v>221.94</v>
      </c>
      <c r="AG26" s="9">
        <v>81.09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1</v>
      </c>
      <c r="AO26" s="20" t="str">
        <f t="shared" si="8"/>
        <v>0</v>
      </c>
      <c r="AP26" s="20" t="str">
        <f t="shared" si="8"/>
        <v>0</v>
      </c>
      <c r="AQ26" s="24">
        <f t="shared" si="9"/>
        <v>4</v>
      </c>
      <c r="AR26" s="26">
        <f t="shared" si="10"/>
        <v>4</v>
      </c>
      <c r="AS26" s="25" t="str">
        <f t="shared" si="11"/>
        <v>B-</v>
      </c>
      <c r="AT26" s="27" t="str">
        <f t="shared" si="11"/>
        <v>B-</v>
      </c>
      <c r="AU26" s="25" t="str">
        <f t="shared" si="12"/>
        <v>0 B-</v>
      </c>
      <c r="AV26" s="27" t="str">
        <f t="shared" si="12"/>
        <v>0 B-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4.5</v>
      </c>
      <c r="J27" s="19">
        <v>3.96</v>
      </c>
      <c r="K27" s="19">
        <v>2.87</v>
      </c>
      <c r="L27" s="19">
        <v>63045821.359999999</v>
      </c>
      <c r="M27" s="19">
        <v>21133617.960000001</v>
      </c>
      <c r="N27" s="23">
        <v>0</v>
      </c>
      <c r="O27" s="18">
        <v>21532844.66</v>
      </c>
      <c r="P27" s="19">
        <v>33630453.230000004</v>
      </c>
      <c r="Q27" s="45">
        <v>6</v>
      </c>
      <c r="R27" s="10">
        <f>VLOOKUP($H27,'ค่ากลางกลุ่ม '!$C$2:$Y$22,10,0)</f>
        <v>28.29</v>
      </c>
      <c r="S27" s="13">
        <f>VLOOKUP($H27,'ค่ากลางกลุ่ม '!$C$2:$Y$22,16,0)</f>
        <v>5.8842857142857161</v>
      </c>
      <c r="T27" s="10">
        <f>VLOOKUP($H27,'ค่ากลางกลุ่ม '!$C$2:$Y$22,11,0)</f>
        <v>10.74</v>
      </c>
      <c r="U27" s="13">
        <f>VLOOKUP($H27,'ค่ากลางกลุ่ม '!$C$2:$Y$22,17,0)</f>
        <v>3.7780252100840372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28.04</v>
      </c>
      <c r="AB27" s="7">
        <v>16.850000000000001</v>
      </c>
      <c r="AC27" s="9">
        <v>79.75</v>
      </c>
      <c r="AD27" s="9">
        <v>28.69</v>
      </c>
      <c r="AE27" s="9">
        <v>49.37</v>
      </c>
      <c r="AF27" s="9">
        <v>273.87</v>
      </c>
      <c r="AG27" s="9">
        <v>101.41</v>
      </c>
      <c r="AH27" s="10" t="str">
        <f t="shared" si="2"/>
        <v>0</v>
      </c>
      <c r="AI27" s="13" t="str">
        <f t="shared" si="3"/>
        <v>1</v>
      </c>
      <c r="AJ27" s="10" t="str">
        <f t="shared" si="4"/>
        <v>1</v>
      </c>
      <c r="AK27" s="13" t="str">
        <f t="shared" si="5"/>
        <v>1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4</v>
      </c>
      <c r="AR27" s="26">
        <f t="shared" si="10"/>
        <v>5</v>
      </c>
      <c r="AS27" s="25" t="str">
        <f t="shared" si="11"/>
        <v>B-</v>
      </c>
      <c r="AT27" s="27" t="str">
        <f t="shared" si="11"/>
        <v>B</v>
      </c>
      <c r="AU27" s="25" t="str">
        <f t="shared" si="12"/>
        <v>0 B-</v>
      </c>
      <c r="AV27" s="27" t="str">
        <f t="shared" si="12"/>
        <v>0 B</v>
      </c>
      <c r="AW27" s="21" t="str">
        <f t="shared" si="0"/>
        <v>ไม่ผ่าน</v>
      </c>
      <c r="AX27" s="21" t="str">
        <f t="shared" si="1"/>
        <v>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2.23</v>
      </c>
      <c r="J28" s="19">
        <v>2.0699999999999998</v>
      </c>
      <c r="K28" s="19">
        <v>1.74</v>
      </c>
      <c r="L28" s="19">
        <v>40328149.409999996</v>
      </c>
      <c r="M28" s="19">
        <v>13595068.83</v>
      </c>
      <c r="N28" s="23">
        <v>0</v>
      </c>
      <c r="O28" s="18">
        <v>14612154.65</v>
      </c>
      <c r="P28" s="19">
        <v>24221538.779999997</v>
      </c>
      <c r="Q28" s="45">
        <v>6</v>
      </c>
      <c r="R28" s="10">
        <f>VLOOKUP($H28,'ค่ากลางกลุ่ม '!$C$2:$Y$22,10,0)</f>
        <v>28.29</v>
      </c>
      <c r="S28" s="13">
        <f>VLOOKUP($H28,'ค่ากลางกลุ่ม '!$C$2:$Y$22,16,0)</f>
        <v>5.8842857142857161</v>
      </c>
      <c r="T28" s="10">
        <f>VLOOKUP($H28,'ค่ากลางกลุ่ม '!$C$2:$Y$22,11,0)</f>
        <v>10.74</v>
      </c>
      <c r="U28" s="13">
        <f>VLOOKUP($H28,'ค่ากลางกลุ่ม '!$C$2:$Y$22,17,0)</f>
        <v>3.7780252100840372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25.49</v>
      </c>
      <c r="AB28" s="7">
        <v>13.11</v>
      </c>
      <c r="AC28" s="9">
        <v>306.45</v>
      </c>
      <c r="AD28" s="9">
        <v>30.76</v>
      </c>
      <c r="AE28" s="9">
        <v>158.88999999999999</v>
      </c>
      <c r="AF28" s="9">
        <v>212.69</v>
      </c>
      <c r="AG28" s="9">
        <v>99.3</v>
      </c>
      <c r="AH28" s="10" t="str">
        <f t="shared" si="2"/>
        <v>0</v>
      </c>
      <c r="AI28" s="13" t="str">
        <f t="shared" si="3"/>
        <v>1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2</v>
      </c>
      <c r="AR28" s="26">
        <f t="shared" si="10"/>
        <v>3</v>
      </c>
      <c r="AS28" s="25" t="str">
        <f t="shared" si="11"/>
        <v>C-</v>
      </c>
      <c r="AT28" s="27" t="str">
        <f t="shared" si="11"/>
        <v>C</v>
      </c>
      <c r="AU28" s="25" t="str">
        <f t="shared" si="12"/>
        <v>0 C-</v>
      </c>
      <c r="AV28" s="27" t="str">
        <f t="shared" si="12"/>
        <v>0 C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3.06</v>
      </c>
      <c r="J29" s="19">
        <v>2.76</v>
      </c>
      <c r="K29" s="19">
        <v>2.46</v>
      </c>
      <c r="L29" s="19">
        <v>19317056.899999999</v>
      </c>
      <c r="M29" s="19">
        <v>9803067.6699999999</v>
      </c>
      <c r="N29" s="23">
        <v>0</v>
      </c>
      <c r="O29" s="18">
        <v>10365860.98</v>
      </c>
      <c r="P29" s="19">
        <v>13667268.260000002</v>
      </c>
      <c r="Q29" s="45">
        <v>2</v>
      </c>
      <c r="R29" s="10">
        <f>VLOOKUP($H29,'ค่ากลางกลุ่ม '!$C$2:$Y$22,10,0)</f>
        <v>32.67</v>
      </c>
      <c r="S29" s="13">
        <f>VLOOKUP($H29,'ค่ากลางกลุ่ม '!$C$2:$Y$22,16,0)</f>
        <v>6.4492307692307707</v>
      </c>
      <c r="T29" s="10">
        <f>VLOOKUP($H29,'ค่ากลางกลุ่ม '!$C$2:$Y$22,11,0)</f>
        <v>8.86</v>
      </c>
      <c r="U29" s="13">
        <f>VLOOKUP($H29,'ค่ากลางกลุ่ม '!$C$2:$Y$22,17,0)</f>
        <v>2.5605128205128205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33.78</v>
      </c>
      <c r="AB29" s="7">
        <v>24.75</v>
      </c>
      <c r="AC29" s="9">
        <v>157.68</v>
      </c>
      <c r="AD29" s="9">
        <v>17.649999999999999</v>
      </c>
      <c r="AE29" s="9">
        <v>80.489999999999995</v>
      </c>
      <c r="AF29" s="9">
        <v>258.38</v>
      </c>
      <c r="AG29" s="9">
        <v>91.83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4.5</v>
      </c>
      <c r="J30" s="19">
        <v>4.1100000000000003</v>
      </c>
      <c r="K30" s="19">
        <v>3.41</v>
      </c>
      <c r="L30" s="19">
        <v>25168211.84</v>
      </c>
      <c r="M30" s="19">
        <v>10081565.5</v>
      </c>
      <c r="N30" s="23">
        <v>0</v>
      </c>
      <c r="O30" s="18">
        <v>10332502.960000001</v>
      </c>
      <c r="P30" s="19">
        <v>17321067.039999999</v>
      </c>
      <c r="Q30" s="45">
        <v>5</v>
      </c>
      <c r="R30" s="10">
        <f>VLOOKUP($H30,'ค่ากลางกลุ่ม '!$C$2:$Y$22,10,0)</f>
        <v>29.39</v>
      </c>
      <c r="S30" s="13">
        <f>VLOOKUP($H30,'ค่ากลางกลุ่ม '!$C$2:$Y$22,16,0)</f>
        <v>6.7215199999999999</v>
      </c>
      <c r="T30" s="10">
        <f>VLOOKUP($H30,'ค่ากลางกลุ่ม '!$C$2:$Y$22,11,0)</f>
        <v>10.82</v>
      </c>
      <c r="U30" s="13">
        <f>VLOOKUP($H30,'ค่ากลางกลุ่ม '!$C$2:$Y$22,17,0)</f>
        <v>4.1368400000000003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27.13</v>
      </c>
      <c r="AB30" s="7">
        <v>19.77</v>
      </c>
      <c r="AC30" s="9">
        <v>147.99</v>
      </c>
      <c r="AD30" s="9">
        <v>16.3</v>
      </c>
      <c r="AE30" s="9">
        <v>58.09</v>
      </c>
      <c r="AF30" s="9">
        <v>255.3</v>
      </c>
      <c r="AG30" s="9">
        <v>93.28</v>
      </c>
      <c r="AH30" s="10" t="str">
        <f t="shared" si="2"/>
        <v>0</v>
      </c>
      <c r="AI30" s="13" t="str">
        <f t="shared" si="3"/>
        <v>1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1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4</v>
      </c>
      <c r="AS30" s="25" t="str">
        <f t="shared" si="11"/>
        <v>C</v>
      </c>
      <c r="AT30" s="27" t="str">
        <f t="shared" si="11"/>
        <v>B-</v>
      </c>
      <c r="AU30" s="25" t="str">
        <f t="shared" si="12"/>
        <v>0 C</v>
      </c>
      <c r="AV30" s="27" t="str">
        <f t="shared" si="12"/>
        <v>0 B-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4.43</v>
      </c>
      <c r="J31" s="19">
        <v>3.95</v>
      </c>
      <c r="K31" s="19">
        <v>3.37</v>
      </c>
      <c r="L31" s="19">
        <v>27637740.850000001</v>
      </c>
      <c r="M31" s="19">
        <v>9346269.2300000004</v>
      </c>
      <c r="N31" s="23">
        <v>0</v>
      </c>
      <c r="O31" s="18">
        <v>9955671.8300000001</v>
      </c>
      <c r="P31" s="19">
        <v>19121963.949999996</v>
      </c>
      <c r="Q31" s="45">
        <v>5</v>
      </c>
      <c r="R31" s="10">
        <f>VLOOKUP($H31,'ค่ากลางกลุ่ม '!$C$2:$Y$22,10,0)</f>
        <v>29.39</v>
      </c>
      <c r="S31" s="13">
        <f>VLOOKUP($H31,'ค่ากลางกลุ่ม '!$C$2:$Y$22,16,0)</f>
        <v>6.7215199999999999</v>
      </c>
      <c r="T31" s="10">
        <f>VLOOKUP($H31,'ค่ากลางกลุ่ม '!$C$2:$Y$22,11,0)</f>
        <v>10.82</v>
      </c>
      <c r="U31" s="13">
        <f>VLOOKUP($H31,'ค่ากลางกลุ่ม '!$C$2:$Y$22,17,0)</f>
        <v>4.1368400000000003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22.58</v>
      </c>
      <c r="AB31" s="7">
        <v>15.54</v>
      </c>
      <c r="AC31" s="9">
        <v>58.93</v>
      </c>
      <c r="AD31" s="9">
        <v>32.270000000000003</v>
      </c>
      <c r="AE31" s="9">
        <v>87.93</v>
      </c>
      <c r="AF31" s="9">
        <v>203.2</v>
      </c>
      <c r="AG31" s="9">
        <v>74.819999999999993</v>
      </c>
      <c r="AH31" s="10" t="str">
        <f t="shared" si="2"/>
        <v>0</v>
      </c>
      <c r="AI31" s="13" t="str">
        <f t="shared" si="3"/>
        <v>1</v>
      </c>
      <c r="AJ31" s="10" t="str">
        <f t="shared" si="4"/>
        <v>1</v>
      </c>
      <c r="AK31" s="13" t="str">
        <f t="shared" si="5"/>
        <v>1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3</v>
      </c>
      <c r="AR31" s="26">
        <f t="shared" si="10"/>
        <v>4</v>
      </c>
      <c r="AS31" s="25" t="str">
        <f t="shared" si="11"/>
        <v>C</v>
      </c>
      <c r="AT31" s="27" t="str">
        <f t="shared" si="11"/>
        <v>B-</v>
      </c>
      <c r="AU31" s="25" t="str">
        <f t="shared" si="12"/>
        <v>0 C</v>
      </c>
      <c r="AV31" s="27" t="str">
        <f t="shared" si="12"/>
        <v>0 B-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1.63</v>
      </c>
      <c r="J32" s="19">
        <v>1.38</v>
      </c>
      <c r="K32" s="19">
        <v>0.88</v>
      </c>
      <c r="L32" s="19">
        <v>37494526.689999998</v>
      </c>
      <c r="M32" s="19">
        <v>38300119.18</v>
      </c>
      <c r="N32" s="23">
        <v>0</v>
      </c>
      <c r="O32" s="18">
        <v>36701571.350000001</v>
      </c>
      <c r="P32" s="19">
        <v>-7187813.7199999988</v>
      </c>
      <c r="Q32" s="45">
        <v>10</v>
      </c>
      <c r="R32" s="10">
        <f>VLOOKUP($H32,'ค่ากลางกลุ่ม '!$C$2:$Y$22,10,0)</f>
        <v>24.65</v>
      </c>
      <c r="S32" s="13">
        <f>VLOOKUP($H32,'ค่ากลางกลุ่ม '!$C$2:$Y$22,16,0)</f>
        <v>5.3367796610169487</v>
      </c>
      <c r="T32" s="10">
        <f>VLOOKUP($H32,'ค่ากลางกลุ่ม '!$C$2:$Y$22,11,0)</f>
        <v>9.2899999999999991</v>
      </c>
      <c r="U32" s="13">
        <f>VLOOKUP($H32,'ค่ากลางกลุ่ม '!$C$2:$Y$22,17,0)</f>
        <v>3.2408474576271189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27.02</v>
      </c>
      <c r="AB32" s="7">
        <v>16.309999999999999</v>
      </c>
      <c r="AC32" s="9">
        <v>246.23</v>
      </c>
      <c r="AD32" s="9">
        <v>40.270000000000003</v>
      </c>
      <c r="AE32" s="9">
        <v>67.52</v>
      </c>
      <c r="AF32" s="9">
        <v>237.21</v>
      </c>
      <c r="AG32" s="9">
        <v>95.26</v>
      </c>
      <c r="AH32" s="10" t="str">
        <f t="shared" si="2"/>
        <v>1</v>
      </c>
      <c r="AI32" s="13" t="str">
        <f t="shared" si="3"/>
        <v>1</v>
      </c>
      <c r="AJ32" s="10" t="str">
        <f t="shared" si="4"/>
        <v>1</v>
      </c>
      <c r="AK32" s="13" t="str">
        <f t="shared" si="5"/>
        <v>1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3</v>
      </c>
      <c r="AS32" s="25" t="str">
        <f t="shared" si="11"/>
        <v>C</v>
      </c>
      <c r="AT32" s="27" t="str">
        <f t="shared" si="11"/>
        <v>C</v>
      </c>
      <c r="AU32" s="25" t="str">
        <f t="shared" si="12"/>
        <v>0 C</v>
      </c>
      <c r="AV32" s="27" t="str">
        <f t="shared" si="12"/>
        <v>0 C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2.11</v>
      </c>
      <c r="J33" s="19">
        <v>1.85</v>
      </c>
      <c r="K33" s="19">
        <v>1.28</v>
      </c>
      <c r="L33" s="19">
        <v>15848741.470000001</v>
      </c>
      <c r="M33" s="19">
        <v>12476649.48</v>
      </c>
      <c r="N33" s="23">
        <v>0</v>
      </c>
      <c r="O33" s="18">
        <v>13141486.619999999</v>
      </c>
      <c r="P33" s="19">
        <v>4033709.0600000005</v>
      </c>
      <c r="Q33" s="45">
        <v>5</v>
      </c>
      <c r="R33" s="10">
        <f>VLOOKUP($H33,'ค่ากลางกลุ่ม '!$C$2:$Y$22,10,0)</f>
        <v>29.39</v>
      </c>
      <c r="S33" s="13">
        <f>VLOOKUP($H33,'ค่ากลางกลุ่ม '!$C$2:$Y$22,16,0)</f>
        <v>6.7215199999999999</v>
      </c>
      <c r="T33" s="10">
        <f>VLOOKUP($H33,'ค่ากลางกลุ่ม '!$C$2:$Y$22,11,0)</f>
        <v>10.82</v>
      </c>
      <c r="U33" s="13">
        <f>VLOOKUP($H33,'ค่ากลางกลุ่ม '!$C$2:$Y$22,17,0)</f>
        <v>4.1368400000000003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29.69</v>
      </c>
      <c r="AB33" s="7">
        <v>21.09</v>
      </c>
      <c r="AC33" s="9">
        <v>232.12</v>
      </c>
      <c r="AD33" s="9">
        <v>30.43</v>
      </c>
      <c r="AE33" s="9">
        <v>52.16</v>
      </c>
      <c r="AF33" s="9">
        <v>233.55</v>
      </c>
      <c r="AG33" s="9">
        <v>96.02</v>
      </c>
      <c r="AH33" s="10" t="str">
        <f t="shared" si="2"/>
        <v>1</v>
      </c>
      <c r="AI33" s="13" t="str">
        <f t="shared" si="3"/>
        <v>1</v>
      </c>
      <c r="AJ33" s="10" t="str">
        <f t="shared" si="4"/>
        <v>1</v>
      </c>
      <c r="AK33" s="13" t="str">
        <f t="shared" si="5"/>
        <v>1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4</v>
      </c>
      <c r="AR33" s="26">
        <f t="shared" si="10"/>
        <v>4</v>
      </c>
      <c r="AS33" s="25" t="str">
        <f t="shared" si="11"/>
        <v>B-</v>
      </c>
      <c r="AT33" s="27" t="str">
        <f t="shared" si="11"/>
        <v>B-</v>
      </c>
      <c r="AU33" s="25" t="str">
        <f t="shared" si="12"/>
        <v>0 B-</v>
      </c>
      <c r="AV33" s="27" t="str">
        <f t="shared" si="12"/>
        <v>0 B-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1.98</v>
      </c>
      <c r="J34" s="19">
        <v>1.77</v>
      </c>
      <c r="K34" s="19">
        <v>1.17</v>
      </c>
      <c r="L34" s="19">
        <v>17135996.600000001</v>
      </c>
      <c r="M34" s="19">
        <v>10152268.08</v>
      </c>
      <c r="N34" s="23">
        <v>0</v>
      </c>
      <c r="O34" s="18">
        <v>9889934.6500000004</v>
      </c>
      <c r="P34" s="19">
        <v>2646849.4900000021</v>
      </c>
      <c r="Q34" s="45">
        <v>5</v>
      </c>
      <c r="R34" s="10">
        <f>VLOOKUP($H34,'ค่ากลางกลุ่ม '!$C$2:$Y$22,10,0)</f>
        <v>29.39</v>
      </c>
      <c r="S34" s="13">
        <f>VLOOKUP($H34,'ค่ากลางกลุ่ม '!$C$2:$Y$22,16,0)</f>
        <v>6.7215199999999999</v>
      </c>
      <c r="T34" s="10">
        <f>VLOOKUP($H34,'ค่ากลางกลุ่ม '!$C$2:$Y$22,11,0)</f>
        <v>10.82</v>
      </c>
      <c r="U34" s="13">
        <f>VLOOKUP($H34,'ค่ากลางกลุ่ม '!$C$2:$Y$22,17,0)</f>
        <v>4.1368400000000003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25.63</v>
      </c>
      <c r="AB34" s="7">
        <v>18.190000000000001</v>
      </c>
      <c r="AC34" s="9">
        <v>189.88</v>
      </c>
      <c r="AD34" s="9">
        <v>36.97</v>
      </c>
      <c r="AE34" s="9">
        <v>88.3</v>
      </c>
      <c r="AF34" s="9">
        <v>273.92</v>
      </c>
      <c r="AG34" s="9">
        <v>91</v>
      </c>
      <c r="AH34" s="10" t="str">
        <f t="shared" si="2"/>
        <v>0</v>
      </c>
      <c r="AI34" s="13" t="str">
        <f t="shared" si="3"/>
        <v>1</v>
      </c>
      <c r="AJ34" s="10" t="str">
        <f t="shared" si="4"/>
        <v>1</v>
      </c>
      <c r="AK34" s="13" t="str">
        <f t="shared" si="5"/>
        <v>1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2</v>
      </c>
      <c r="AR34" s="26">
        <f t="shared" si="10"/>
        <v>3</v>
      </c>
      <c r="AS34" s="25" t="str">
        <f t="shared" si="11"/>
        <v>C-</v>
      </c>
      <c r="AT34" s="27" t="str">
        <f t="shared" si="11"/>
        <v>C</v>
      </c>
      <c r="AU34" s="25" t="str">
        <f t="shared" si="12"/>
        <v>0 C-</v>
      </c>
      <c r="AV34" s="27" t="str">
        <f t="shared" si="12"/>
        <v>0 C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3.64</v>
      </c>
      <c r="J35" s="19">
        <v>3.33</v>
      </c>
      <c r="K35" s="19">
        <v>2.89</v>
      </c>
      <c r="L35" s="19">
        <v>42695357.520000003</v>
      </c>
      <c r="M35" s="19">
        <v>11030685.789999999</v>
      </c>
      <c r="N35" s="23">
        <v>0</v>
      </c>
      <c r="O35" s="18">
        <v>10681913.99</v>
      </c>
      <c r="P35" s="19">
        <v>30124257.550000004</v>
      </c>
      <c r="Q35" s="45">
        <v>6</v>
      </c>
      <c r="R35" s="10">
        <f>VLOOKUP($H35,'ค่ากลางกลุ่ม '!$C$2:$Y$22,10,0)</f>
        <v>28.29</v>
      </c>
      <c r="S35" s="13">
        <f>VLOOKUP($H35,'ค่ากลางกลุ่ม '!$C$2:$Y$22,16,0)</f>
        <v>5.8842857142857161</v>
      </c>
      <c r="T35" s="10">
        <f>VLOOKUP($H35,'ค่ากลางกลุ่ม '!$C$2:$Y$22,11,0)</f>
        <v>10.74</v>
      </c>
      <c r="U35" s="13">
        <f>VLOOKUP($H35,'ค่ากลางกลุ่ม '!$C$2:$Y$22,17,0)</f>
        <v>3.7780252100840372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18.62</v>
      </c>
      <c r="AB35" s="7">
        <v>12.45</v>
      </c>
      <c r="AC35" s="9">
        <v>64.010000000000005</v>
      </c>
      <c r="AD35" s="9">
        <v>31.72</v>
      </c>
      <c r="AE35" s="9">
        <v>48.74</v>
      </c>
      <c r="AF35" s="9">
        <v>220.18</v>
      </c>
      <c r="AG35" s="9">
        <v>79.67</v>
      </c>
      <c r="AH35" s="10" t="str">
        <f t="shared" si="2"/>
        <v>0</v>
      </c>
      <c r="AI35" s="13" t="str">
        <f t="shared" si="3"/>
        <v>1</v>
      </c>
      <c r="AJ35" s="10" t="str">
        <f t="shared" si="4"/>
        <v>1</v>
      </c>
      <c r="AK35" s="13" t="str">
        <f t="shared" si="5"/>
        <v>1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4</v>
      </c>
      <c r="AR35" s="26">
        <f t="shared" si="10"/>
        <v>5</v>
      </c>
      <c r="AS35" s="25" t="str">
        <f t="shared" si="11"/>
        <v>B-</v>
      </c>
      <c r="AT35" s="27" t="str">
        <f t="shared" si="11"/>
        <v>B</v>
      </c>
      <c r="AU35" s="25" t="str">
        <f t="shared" si="12"/>
        <v>0 B-</v>
      </c>
      <c r="AV35" s="27" t="str">
        <f t="shared" si="12"/>
        <v>0 B</v>
      </c>
      <c r="AW35" s="21" t="str">
        <f t="shared" si="0"/>
        <v>ไม่ผ่าน</v>
      </c>
      <c r="AX35" s="21" t="str">
        <f t="shared" si="1"/>
        <v>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1.62</v>
      </c>
      <c r="J36" s="19">
        <v>1.45</v>
      </c>
      <c r="K36" s="19">
        <v>1.1100000000000001</v>
      </c>
      <c r="L36" s="19">
        <v>23425545.48</v>
      </c>
      <c r="M36" s="19">
        <v>19799792.16</v>
      </c>
      <c r="N36" s="23">
        <v>0</v>
      </c>
      <c r="O36" s="18">
        <v>21484320.530000001</v>
      </c>
      <c r="P36" s="19">
        <v>4008410.0699999928</v>
      </c>
      <c r="Q36" s="45">
        <v>12</v>
      </c>
      <c r="R36" s="10">
        <f>VLOOKUP($H36,'ค่ากลางกลุ่ม '!$C$2:$Y$22,10,0)</f>
        <v>29.67</v>
      </c>
      <c r="S36" s="13">
        <f>VLOOKUP($H36,'ค่ากลางกลุ่ม '!$C$2:$Y$22,16,0)</f>
        <v>5.8426666666666645</v>
      </c>
      <c r="T36" s="10">
        <f>VLOOKUP($H36,'ค่ากลางกลุ่ม '!$C$2:$Y$22,11,0)</f>
        <v>5.03</v>
      </c>
      <c r="U36" s="13">
        <f>VLOOKUP($H36,'ค่ากลางกลุ่ม '!$C$2:$Y$22,17,0)</f>
        <v>2.9160000000000008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26.31</v>
      </c>
      <c r="AB36" s="7">
        <v>16.34</v>
      </c>
      <c r="AC36" s="9">
        <v>240.22</v>
      </c>
      <c r="AD36" s="9">
        <v>43.34</v>
      </c>
      <c r="AE36" s="9">
        <v>63.56</v>
      </c>
      <c r="AF36" s="9">
        <v>246.87</v>
      </c>
      <c r="AG36" s="9">
        <v>59.88</v>
      </c>
      <c r="AH36" s="10" t="str">
        <f t="shared" si="2"/>
        <v>0</v>
      </c>
      <c r="AI36" s="13" t="str">
        <f t="shared" si="3"/>
        <v>1</v>
      </c>
      <c r="AJ36" s="10" t="str">
        <f t="shared" si="4"/>
        <v>1</v>
      </c>
      <c r="AK36" s="13" t="str">
        <f t="shared" si="5"/>
        <v>1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3</v>
      </c>
      <c r="AR36" s="26">
        <f t="shared" si="10"/>
        <v>4</v>
      </c>
      <c r="AS36" s="25" t="str">
        <f t="shared" si="11"/>
        <v>C</v>
      </c>
      <c r="AT36" s="27" t="str">
        <f t="shared" si="11"/>
        <v>B-</v>
      </c>
      <c r="AU36" s="25" t="str">
        <f t="shared" si="12"/>
        <v>0 C</v>
      </c>
      <c r="AV36" s="27" t="str">
        <f t="shared" si="12"/>
        <v>0 B-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6.75</v>
      </c>
      <c r="J37" s="19">
        <v>6.49</v>
      </c>
      <c r="K37" s="19">
        <v>5.95</v>
      </c>
      <c r="L37" s="19">
        <v>70337860.560000002</v>
      </c>
      <c r="M37" s="19">
        <v>13314078.189999999</v>
      </c>
      <c r="N37" s="23">
        <v>0</v>
      </c>
      <c r="O37" s="18">
        <v>14004407.51</v>
      </c>
      <c r="P37" s="19">
        <v>60475492.129999995</v>
      </c>
      <c r="Q37" s="45">
        <v>6</v>
      </c>
      <c r="R37" s="10">
        <f>VLOOKUP($H37,'ค่ากลางกลุ่ม '!$C$2:$Y$22,10,0)</f>
        <v>28.29</v>
      </c>
      <c r="S37" s="13">
        <f>VLOOKUP($H37,'ค่ากลางกลุ่ม '!$C$2:$Y$22,16,0)</f>
        <v>5.8842857142857161</v>
      </c>
      <c r="T37" s="10">
        <f>VLOOKUP($H37,'ค่ากลางกลุ่ม '!$C$2:$Y$22,11,0)</f>
        <v>10.74</v>
      </c>
      <c r="U37" s="13">
        <f>VLOOKUP($H37,'ค่ากลางกลุ่ม '!$C$2:$Y$22,17,0)</f>
        <v>3.7780252100840372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27.64</v>
      </c>
      <c r="AB37" s="7">
        <v>11.67</v>
      </c>
      <c r="AC37" s="9">
        <v>108.15</v>
      </c>
      <c r="AD37" s="9">
        <v>79.92</v>
      </c>
      <c r="AE37" s="9">
        <v>99.72</v>
      </c>
      <c r="AF37" s="9">
        <v>263.25</v>
      </c>
      <c r="AG37" s="9">
        <v>67.209999999999994</v>
      </c>
      <c r="AH37" s="10" t="str">
        <f t="shared" si="2"/>
        <v>0</v>
      </c>
      <c r="AI37" s="13" t="str">
        <f t="shared" si="3"/>
        <v>1</v>
      </c>
      <c r="AJ37" s="10" t="str">
        <f t="shared" si="4"/>
        <v>1</v>
      </c>
      <c r="AK37" s="13" t="str">
        <f t="shared" si="5"/>
        <v>1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1</v>
      </c>
      <c r="AR37" s="26">
        <f t="shared" si="10"/>
        <v>2</v>
      </c>
      <c r="AS37" s="25" t="str">
        <f t="shared" si="11"/>
        <v>D</v>
      </c>
      <c r="AT37" s="27" t="str">
        <f t="shared" si="11"/>
        <v>C-</v>
      </c>
      <c r="AU37" s="25" t="str">
        <f t="shared" si="12"/>
        <v>0 D</v>
      </c>
      <c r="AV37" s="27" t="str">
        <f t="shared" si="12"/>
        <v>0 C-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2.4700000000000002</v>
      </c>
      <c r="J38" s="19">
        <v>2.19</v>
      </c>
      <c r="K38" s="19">
        <v>1.87</v>
      </c>
      <c r="L38" s="19">
        <v>17746218.34</v>
      </c>
      <c r="M38" s="19">
        <v>10439414.689999999</v>
      </c>
      <c r="N38" s="23">
        <v>0</v>
      </c>
      <c r="O38" s="18">
        <v>11428820.199999999</v>
      </c>
      <c r="P38" s="19">
        <v>10587014.579999994</v>
      </c>
      <c r="Q38" s="45">
        <v>5</v>
      </c>
      <c r="R38" s="10">
        <f>VLOOKUP($H38,'ค่ากลางกลุ่ม '!$C$2:$Y$22,10,0)</f>
        <v>29.39</v>
      </c>
      <c r="S38" s="13">
        <f>VLOOKUP($H38,'ค่ากลางกลุ่ม '!$C$2:$Y$22,16,0)</f>
        <v>6.7215199999999999</v>
      </c>
      <c r="T38" s="10">
        <f>VLOOKUP($H38,'ค่ากลางกลุ่ม '!$C$2:$Y$22,11,0)</f>
        <v>10.82</v>
      </c>
      <c r="U38" s="13">
        <f>VLOOKUP($H38,'ค่ากลางกลุ่ม '!$C$2:$Y$22,17,0)</f>
        <v>4.1368400000000003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35.71</v>
      </c>
      <c r="AB38" s="7">
        <v>12.63</v>
      </c>
      <c r="AC38" s="9">
        <v>165.29</v>
      </c>
      <c r="AD38" s="9">
        <v>24.36</v>
      </c>
      <c r="AE38" s="9">
        <v>110.13</v>
      </c>
      <c r="AF38" s="9">
        <v>445.02</v>
      </c>
      <c r="AG38" s="9">
        <v>88.06</v>
      </c>
      <c r="AH38" s="10" t="str">
        <f t="shared" si="2"/>
        <v>1</v>
      </c>
      <c r="AI38" s="13" t="str">
        <f t="shared" si="3"/>
        <v>1</v>
      </c>
      <c r="AJ38" s="10" t="str">
        <f t="shared" si="4"/>
        <v>1</v>
      </c>
      <c r="AK38" s="13" t="str">
        <f t="shared" si="5"/>
        <v>1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3</v>
      </c>
      <c r="AR38" s="26">
        <f t="shared" si="10"/>
        <v>3</v>
      </c>
      <c r="AS38" s="25" t="str">
        <f t="shared" si="11"/>
        <v>C</v>
      </c>
      <c r="AT38" s="27" t="str">
        <f t="shared" si="11"/>
        <v>C</v>
      </c>
      <c r="AU38" s="25" t="str">
        <f t="shared" si="12"/>
        <v>0 C</v>
      </c>
      <c r="AV38" s="27" t="str">
        <f t="shared" si="12"/>
        <v>0 C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1.46</v>
      </c>
      <c r="J39" s="19">
        <v>1.1000000000000001</v>
      </c>
      <c r="K39" s="19">
        <v>0.51</v>
      </c>
      <c r="L39" s="19">
        <v>302319415.91000003</v>
      </c>
      <c r="M39" s="19">
        <v>194762598.05000001</v>
      </c>
      <c r="N39" s="23">
        <v>2</v>
      </c>
      <c r="O39" s="18">
        <v>218364292.06</v>
      </c>
      <c r="P39" s="19">
        <v>-318143254.60000008</v>
      </c>
      <c r="Q39" s="45">
        <v>19</v>
      </c>
      <c r="R39" s="10">
        <f>VLOOKUP($H39,'ค่ากลางกลุ่ม '!$C$2:$Y$22,10,0)</f>
        <v>17.670000000000002</v>
      </c>
      <c r="S39" s="13">
        <f>VLOOKUP($H39,'ค่ากลางกลุ่ม '!$C$2:$Y$22,16,0)</f>
        <v>6.9479999999999995</v>
      </c>
      <c r="T39" s="10">
        <f>VLOOKUP($H39,'ค่ากลางกลุ่ม '!$C$2:$Y$22,11,0)</f>
        <v>3.49</v>
      </c>
      <c r="U39" s="13">
        <f>VLOOKUP($H39,'ค่ากลางกลุ่ม '!$C$2:$Y$22,17,0)</f>
        <v>3.4293333333333327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22.32</v>
      </c>
      <c r="AB39" s="7">
        <v>8.67</v>
      </c>
      <c r="AC39" s="9">
        <v>172.09</v>
      </c>
      <c r="AD39" s="9">
        <v>62.65</v>
      </c>
      <c r="AE39" s="9">
        <v>82.26</v>
      </c>
      <c r="AF39" s="9">
        <v>114.54</v>
      </c>
      <c r="AG39" s="9">
        <v>100.77</v>
      </c>
      <c r="AH39" s="10" t="str">
        <f t="shared" si="2"/>
        <v>1</v>
      </c>
      <c r="AI39" s="13" t="str">
        <f t="shared" si="3"/>
        <v>1</v>
      </c>
      <c r="AJ39" s="10" t="str">
        <f t="shared" si="4"/>
        <v>1</v>
      </c>
      <c r="AK39" s="13" t="str">
        <f t="shared" si="5"/>
        <v>1</v>
      </c>
      <c r="AL39" s="97">
        <f t="shared" si="6"/>
        <v>1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3</v>
      </c>
      <c r="AR39" s="26">
        <f t="shared" si="10"/>
        <v>3</v>
      </c>
      <c r="AS39" s="25" t="str">
        <f t="shared" si="11"/>
        <v>C</v>
      </c>
      <c r="AT39" s="27" t="str">
        <f t="shared" si="11"/>
        <v>C</v>
      </c>
      <c r="AU39" s="25" t="str">
        <f t="shared" si="12"/>
        <v>2 C</v>
      </c>
      <c r="AV39" s="27" t="str">
        <f t="shared" si="12"/>
        <v>2 C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3</v>
      </c>
      <c r="J40" s="19">
        <v>2.67</v>
      </c>
      <c r="K40" s="19">
        <v>2.27</v>
      </c>
      <c r="L40" s="19">
        <v>32666658.920000002</v>
      </c>
      <c r="M40" s="19">
        <v>21174114.539999999</v>
      </c>
      <c r="N40" s="23">
        <v>0</v>
      </c>
      <c r="O40" s="18">
        <v>22112919.309999999</v>
      </c>
      <c r="P40" s="19">
        <v>20564567.580000002</v>
      </c>
      <c r="Q40" s="45">
        <v>6</v>
      </c>
      <c r="R40" s="10">
        <f>VLOOKUP($H40,'ค่ากลางกลุ่ม '!$C$2:$Y$22,10,0)</f>
        <v>28.29</v>
      </c>
      <c r="S40" s="13">
        <f>VLOOKUP($H40,'ค่ากลางกลุ่ม '!$C$2:$Y$22,16,0)</f>
        <v>5.8842857142857161</v>
      </c>
      <c r="T40" s="10">
        <f>VLOOKUP($H40,'ค่ากลางกลุ่ม '!$C$2:$Y$22,11,0)</f>
        <v>10.74</v>
      </c>
      <c r="U40" s="13">
        <f>VLOOKUP($H40,'ค่ากลางกลุ่ม '!$C$2:$Y$22,17,0)</f>
        <v>3.7780252100840372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39.159999999999997</v>
      </c>
      <c r="AB40" s="7">
        <v>26.01</v>
      </c>
      <c r="AC40" s="9">
        <v>175</v>
      </c>
      <c r="AD40" s="9">
        <v>47.28</v>
      </c>
      <c r="AE40" s="9">
        <v>89.27</v>
      </c>
      <c r="AF40" s="9">
        <v>92.79</v>
      </c>
      <c r="AG40" s="9">
        <v>114.51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1"/>
        <v>C</v>
      </c>
      <c r="AU40" s="25" t="str">
        <f t="shared" si="12"/>
        <v>0 C</v>
      </c>
      <c r="AV40" s="27" t="str">
        <f t="shared" si="12"/>
        <v>0 C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2.06</v>
      </c>
      <c r="J41" s="19">
        <v>1.97</v>
      </c>
      <c r="K41" s="19">
        <v>1.77</v>
      </c>
      <c r="L41" s="19">
        <v>23888875.510000002</v>
      </c>
      <c r="M41" s="19">
        <v>11847290.140000001</v>
      </c>
      <c r="N41" s="23">
        <v>0</v>
      </c>
      <c r="O41" s="18">
        <v>11505407.119999999</v>
      </c>
      <c r="P41" s="19">
        <v>17151389.109999999</v>
      </c>
      <c r="Q41" s="45">
        <v>5</v>
      </c>
      <c r="R41" s="10">
        <f>VLOOKUP($H41,'ค่ากลางกลุ่ม '!$C$2:$Y$22,10,0)</f>
        <v>29.39</v>
      </c>
      <c r="S41" s="13">
        <f>VLOOKUP($H41,'ค่ากลางกลุ่ม '!$C$2:$Y$22,16,0)</f>
        <v>6.7215199999999999</v>
      </c>
      <c r="T41" s="10">
        <f>VLOOKUP($H41,'ค่ากลางกลุ่ม '!$C$2:$Y$22,11,0)</f>
        <v>10.82</v>
      </c>
      <c r="U41" s="13">
        <f>VLOOKUP($H41,'ค่ากลางกลุ่ม '!$C$2:$Y$22,17,0)</f>
        <v>4.1368400000000003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30.67</v>
      </c>
      <c r="AB41" s="7">
        <v>17.54</v>
      </c>
      <c r="AC41" s="9">
        <v>406.31</v>
      </c>
      <c r="AD41" s="9">
        <v>45.34</v>
      </c>
      <c r="AE41" s="9">
        <v>49.98</v>
      </c>
      <c r="AF41" s="9">
        <v>95.23</v>
      </c>
      <c r="AG41" s="9">
        <v>57.57</v>
      </c>
      <c r="AH41" s="10" t="str">
        <f t="shared" si="2"/>
        <v>1</v>
      </c>
      <c r="AI41" s="13" t="str">
        <f t="shared" si="3"/>
        <v>1</v>
      </c>
      <c r="AJ41" s="10" t="str">
        <f t="shared" si="4"/>
        <v>1</v>
      </c>
      <c r="AK41" s="13" t="str">
        <f t="shared" si="5"/>
        <v>1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5</v>
      </c>
      <c r="AR41" s="26">
        <f t="shared" si="10"/>
        <v>5</v>
      </c>
      <c r="AS41" s="25" t="str">
        <f t="shared" si="11"/>
        <v>B</v>
      </c>
      <c r="AT41" s="27" t="str">
        <f t="shared" si="11"/>
        <v>B</v>
      </c>
      <c r="AU41" s="25" t="str">
        <f t="shared" si="12"/>
        <v>0 B</v>
      </c>
      <c r="AV41" s="27" t="str">
        <f t="shared" si="12"/>
        <v>0 B</v>
      </c>
      <c r="AW41" s="21" t="str">
        <f t="shared" si="13"/>
        <v>ผ่าน</v>
      </c>
      <c r="AX41" s="21" t="str">
        <f t="shared" si="14"/>
        <v>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1.21</v>
      </c>
      <c r="J42" s="19">
        <v>0.94</v>
      </c>
      <c r="K42" s="19">
        <v>0.66</v>
      </c>
      <c r="L42" s="19">
        <v>16298685.43</v>
      </c>
      <c r="M42" s="19">
        <v>12140717.359999999</v>
      </c>
      <c r="N42" s="23">
        <v>3</v>
      </c>
      <c r="O42" s="18">
        <v>12399565.140000001</v>
      </c>
      <c r="P42" s="19">
        <v>-25220020.490000002</v>
      </c>
      <c r="Q42" s="45">
        <v>6</v>
      </c>
      <c r="R42" s="10">
        <f>VLOOKUP($H42,'ค่ากลางกลุ่ม '!$C$2:$Y$22,10,0)</f>
        <v>28.29</v>
      </c>
      <c r="S42" s="13">
        <f>VLOOKUP($H42,'ค่ากลางกลุ่ม '!$C$2:$Y$22,16,0)</f>
        <v>5.8842857142857161</v>
      </c>
      <c r="T42" s="10">
        <f>VLOOKUP($H42,'ค่ากลางกลุ่ม '!$C$2:$Y$22,11,0)</f>
        <v>10.74</v>
      </c>
      <c r="U42" s="13">
        <f>VLOOKUP($H42,'ค่ากลางกลุ่ม '!$C$2:$Y$22,17,0)</f>
        <v>3.7780252100840372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14.29</v>
      </c>
      <c r="AB42" s="7">
        <v>8.4499999999999993</v>
      </c>
      <c r="AC42" s="9">
        <v>442.47</v>
      </c>
      <c r="AD42" s="9">
        <v>45.91</v>
      </c>
      <c r="AE42" s="9">
        <v>124.46</v>
      </c>
      <c r="AF42" s="9">
        <v>82.82</v>
      </c>
      <c r="AG42" s="9">
        <v>141.97999999999999</v>
      </c>
      <c r="AH42" s="10" t="str">
        <f t="shared" si="2"/>
        <v>0</v>
      </c>
      <c r="AI42" s="13" t="str">
        <f t="shared" si="3"/>
        <v>1</v>
      </c>
      <c r="AJ42" s="10" t="str">
        <f t="shared" si="4"/>
        <v>0</v>
      </c>
      <c r="AK42" s="13" t="str">
        <f t="shared" si="5"/>
        <v>1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1</v>
      </c>
      <c r="AP42" s="20" t="str">
        <f t="shared" si="8"/>
        <v>0</v>
      </c>
      <c r="AQ42" s="24">
        <f t="shared" si="9"/>
        <v>2</v>
      </c>
      <c r="AR42" s="26">
        <f t="shared" si="10"/>
        <v>4</v>
      </c>
      <c r="AS42" s="25" t="str">
        <f t="shared" si="11"/>
        <v>C-</v>
      </c>
      <c r="AT42" s="27" t="str">
        <f t="shared" si="11"/>
        <v>B-</v>
      </c>
      <c r="AU42" s="25" t="str">
        <f t="shared" si="12"/>
        <v>3 C-</v>
      </c>
      <c r="AV42" s="27" t="str">
        <f t="shared" si="12"/>
        <v>3 B-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1.28</v>
      </c>
      <c r="J43" s="19">
        <v>1.06</v>
      </c>
      <c r="K43" s="19">
        <v>0.71</v>
      </c>
      <c r="L43" s="19">
        <v>8700772.0600000005</v>
      </c>
      <c r="M43" s="19">
        <v>12473625.460000001</v>
      </c>
      <c r="N43" s="23">
        <v>2</v>
      </c>
      <c r="O43" s="18">
        <v>13856201.220000001</v>
      </c>
      <c r="P43" s="19">
        <v>-9167082.9200000055</v>
      </c>
      <c r="Q43" s="45">
        <v>9</v>
      </c>
      <c r="R43" s="10">
        <f>VLOOKUP($H43,'ค่ากลางกลุ่ม '!$C$2:$Y$22,10,0)</f>
        <v>29.78</v>
      </c>
      <c r="S43" s="13">
        <f>VLOOKUP($H43,'ค่ากลางกลุ่ม '!$C$2:$Y$22,16,0)</f>
        <v>6.443437499999999</v>
      </c>
      <c r="T43" s="10">
        <f>VLOOKUP($H43,'ค่ากลางกลุ่ม '!$C$2:$Y$22,11,0)</f>
        <v>7.75</v>
      </c>
      <c r="U43" s="13">
        <f>VLOOKUP($H43,'ค่ากลางกลุ่ม '!$C$2:$Y$22,17,0)</f>
        <v>3.5143750000000002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18.149999999999999</v>
      </c>
      <c r="AB43" s="7">
        <v>12.9</v>
      </c>
      <c r="AC43" s="9">
        <v>141.94</v>
      </c>
      <c r="AD43" s="9">
        <v>32.200000000000003</v>
      </c>
      <c r="AE43" s="9">
        <v>49.25</v>
      </c>
      <c r="AF43" s="9">
        <v>97.13</v>
      </c>
      <c r="AG43" s="9">
        <v>52.88</v>
      </c>
      <c r="AH43" s="10" t="str">
        <f t="shared" si="2"/>
        <v>0</v>
      </c>
      <c r="AI43" s="13" t="str">
        <f t="shared" si="3"/>
        <v>1</v>
      </c>
      <c r="AJ43" s="10" t="str">
        <f t="shared" si="4"/>
        <v>1</v>
      </c>
      <c r="AK43" s="13" t="str">
        <f t="shared" si="5"/>
        <v>1</v>
      </c>
      <c r="AL43" s="97">
        <f t="shared" si="6"/>
        <v>1</v>
      </c>
      <c r="AM43" s="20" t="str">
        <f t="shared" si="7"/>
        <v>1</v>
      </c>
      <c r="AN43" s="20" t="str">
        <f t="shared" si="8"/>
        <v>1</v>
      </c>
      <c r="AO43" s="20" t="str">
        <f t="shared" si="8"/>
        <v>0</v>
      </c>
      <c r="AP43" s="20" t="str">
        <f t="shared" si="8"/>
        <v>1</v>
      </c>
      <c r="AQ43" s="24">
        <f t="shared" si="9"/>
        <v>5</v>
      </c>
      <c r="AR43" s="26">
        <f t="shared" si="10"/>
        <v>6</v>
      </c>
      <c r="AS43" s="25" t="str">
        <f t="shared" si="11"/>
        <v>B</v>
      </c>
      <c r="AT43" s="27" t="str">
        <f t="shared" si="11"/>
        <v>A-</v>
      </c>
      <c r="AU43" s="25" t="str">
        <f t="shared" si="12"/>
        <v>2 B</v>
      </c>
      <c r="AV43" s="27" t="str">
        <f t="shared" si="12"/>
        <v>2 A-</v>
      </c>
      <c r="AW43" s="21" t="str">
        <f t="shared" si="13"/>
        <v>ผ่าน</v>
      </c>
      <c r="AX43" s="21" t="str">
        <f t="shared" si="14"/>
        <v>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2.34</v>
      </c>
      <c r="J44" s="19">
        <v>2.11</v>
      </c>
      <c r="K44" s="19">
        <v>1.62</v>
      </c>
      <c r="L44" s="19">
        <v>21851700.039999999</v>
      </c>
      <c r="M44" s="19">
        <v>17745251.870000001</v>
      </c>
      <c r="N44" s="23">
        <v>0</v>
      </c>
      <c r="O44" s="18">
        <v>16849948.949999999</v>
      </c>
      <c r="P44" s="19">
        <v>9996789.8800000027</v>
      </c>
      <c r="Q44" s="45">
        <v>6</v>
      </c>
      <c r="R44" s="10">
        <f>VLOOKUP($H44,'ค่ากลางกลุ่ม '!$C$2:$Y$22,10,0)</f>
        <v>28.29</v>
      </c>
      <c r="S44" s="13">
        <f>VLOOKUP($H44,'ค่ากลางกลุ่ม '!$C$2:$Y$22,16,0)</f>
        <v>5.8842857142857161</v>
      </c>
      <c r="T44" s="10">
        <f>VLOOKUP($H44,'ค่ากลางกลุ่ม '!$C$2:$Y$22,11,0)</f>
        <v>10.74</v>
      </c>
      <c r="U44" s="13">
        <f>VLOOKUP($H44,'ค่ากลางกลุ่ม '!$C$2:$Y$22,17,0)</f>
        <v>3.7780252100840372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32.659999999999997</v>
      </c>
      <c r="AB44" s="7">
        <v>22.95</v>
      </c>
      <c r="AC44" s="9">
        <v>125.91</v>
      </c>
      <c r="AD44" s="9">
        <v>22.58</v>
      </c>
      <c r="AE44" s="9">
        <v>81.14</v>
      </c>
      <c r="AF44" s="9">
        <v>93.7</v>
      </c>
      <c r="AG44" s="9">
        <v>66.819999999999993</v>
      </c>
      <c r="AH44" s="10" t="str">
        <f t="shared" si="2"/>
        <v>1</v>
      </c>
      <c r="AI44" s="13" t="str">
        <f t="shared" si="3"/>
        <v>1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0</v>
      </c>
      <c r="AP44" s="20" t="str">
        <f t="shared" si="8"/>
        <v>0</v>
      </c>
      <c r="AQ44" s="24">
        <f t="shared" si="9"/>
        <v>3</v>
      </c>
      <c r="AR44" s="26">
        <f t="shared" si="10"/>
        <v>3</v>
      </c>
      <c r="AS44" s="25" t="str">
        <f t="shared" si="11"/>
        <v>C</v>
      </c>
      <c r="AT44" s="27" t="str">
        <f t="shared" si="11"/>
        <v>C</v>
      </c>
      <c r="AU44" s="25" t="str">
        <f t="shared" si="12"/>
        <v>0 C</v>
      </c>
      <c r="AV44" s="27" t="str">
        <f t="shared" si="12"/>
        <v>0 C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2.12</v>
      </c>
      <c r="J45" s="19">
        <v>2</v>
      </c>
      <c r="K45" s="19">
        <v>1.69</v>
      </c>
      <c r="L45" s="19">
        <v>12278457.58</v>
      </c>
      <c r="M45" s="19">
        <v>7561257.8700000001</v>
      </c>
      <c r="N45" s="23">
        <v>0</v>
      </c>
      <c r="O45" s="18">
        <v>6237461.7000000002</v>
      </c>
      <c r="P45" s="19">
        <v>7500979.3400000017</v>
      </c>
      <c r="Q45" s="45">
        <v>2</v>
      </c>
      <c r="R45" s="10">
        <f>VLOOKUP($H45,'ค่ากลางกลุ่ม '!$C$2:$Y$22,10,0)</f>
        <v>32.67</v>
      </c>
      <c r="S45" s="13">
        <f>VLOOKUP($H45,'ค่ากลางกลุ่ม '!$C$2:$Y$22,16,0)</f>
        <v>6.4492307692307707</v>
      </c>
      <c r="T45" s="10">
        <f>VLOOKUP($H45,'ค่ากลางกลุ่ม '!$C$2:$Y$22,11,0)</f>
        <v>8.86</v>
      </c>
      <c r="U45" s="13">
        <f>VLOOKUP($H45,'ค่ากลางกลุ่ม '!$C$2:$Y$22,17,0)</f>
        <v>2.5605128205128205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25.68</v>
      </c>
      <c r="AB45" s="7">
        <v>18.75</v>
      </c>
      <c r="AC45" s="9">
        <v>389.91</v>
      </c>
      <c r="AD45" s="9">
        <v>54.43</v>
      </c>
      <c r="AE45" s="9">
        <v>171.54</v>
      </c>
      <c r="AF45" s="9">
        <v>87.06</v>
      </c>
      <c r="AG45" s="9">
        <v>77.27</v>
      </c>
      <c r="AH45" s="10" t="str">
        <f t="shared" si="2"/>
        <v>0</v>
      </c>
      <c r="AI45" s="13" t="str">
        <f t="shared" si="3"/>
        <v>1</v>
      </c>
      <c r="AJ45" s="10" t="str">
        <f t="shared" si="4"/>
        <v>1</v>
      </c>
      <c r="AK45" s="13" t="str">
        <f t="shared" si="5"/>
        <v>1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1</v>
      </c>
      <c r="AP45" s="20" t="str">
        <f t="shared" si="8"/>
        <v>0</v>
      </c>
      <c r="AQ45" s="24">
        <f t="shared" si="9"/>
        <v>3</v>
      </c>
      <c r="AR45" s="26">
        <f t="shared" si="10"/>
        <v>4</v>
      </c>
      <c r="AS45" s="25" t="str">
        <f t="shared" si="11"/>
        <v>C</v>
      </c>
      <c r="AT45" s="27" t="str">
        <f t="shared" si="11"/>
        <v>B-</v>
      </c>
      <c r="AU45" s="25" t="str">
        <f t="shared" si="12"/>
        <v>0 C</v>
      </c>
      <c r="AV45" s="27" t="str">
        <f t="shared" si="12"/>
        <v>0 B-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2.57</v>
      </c>
      <c r="J46" s="19">
        <v>2.16</v>
      </c>
      <c r="K46" s="19">
        <v>1.39</v>
      </c>
      <c r="L46" s="19">
        <v>78345832.159999996</v>
      </c>
      <c r="M46" s="19">
        <v>26765369.5</v>
      </c>
      <c r="N46" s="23">
        <v>0</v>
      </c>
      <c r="O46" s="18">
        <v>25719856.239999998</v>
      </c>
      <c r="P46" s="19">
        <v>18553017.389999993</v>
      </c>
      <c r="Q46" s="45">
        <v>15</v>
      </c>
      <c r="R46" s="10">
        <f>VLOOKUP($H46,'ค่ากลางกลุ่ม '!$C$2:$Y$22,10,0)</f>
        <v>25.36</v>
      </c>
      <c r="S46" s="13">
        <f>VLOOKUP($H46,'ค่ากลางกลุ่ม '!$C$2:$Y$22,16,0)</f>
        <v>8.0255172413793101</v>
      </c>
      <c r="T46" s="10">
        <f>VLOOKUP($H46,'ค่ากลางกลุ่ม '!$C$2:$Y$22,11,0)</f>
        <v>5.5</v>
      </c>
      <c r="U46" s="13">
        <f>VLOOKUP($H46,'ค่ากลางกลุ่ม '!$C$2:$Y$22,17,0)</f>
        <v>2.7344827586206892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13.97</v>
      </c>
      <c r="AB46" s="7">
        <v>7.06</v>
      </c>
      <c r="AC46" s="9">
        <v>45.42</v>
      </c>
      <c r="AD46" s="9">
        <v>32.880000000000003</v>
      </c>
      <c r="AE46" s="9">
        <v>51.91</v>
      </c>
      <c r="AF46" s="9">
        <v>140.36000000000001</v>
      </c>
      <c r="AG46" s="9">
        <v>49.53</v>
      </c>
      <c r="AH46" s="10" t="str">
        <f t="shared" si="2"/>
        <v>0</v>
      </c>
      <c r="AI46" s="13" t="str">
        <f t="shared" si="3"/>
        <v>1</v>
      </c>
      <c r="AJ46" s="10" t="str">
        <f t="shared" si="4"/>
        <v>1</v>
      </c>
      <c r="AK46" s="13" t="str">
        <f t="shared" si="5"/>
        <v>1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5</v>
      </c>
      <c r="AR46" s="26">
        <f t="shared" si="10"/>
        <v>6</v>
      </c>
      <c r="AS46" s="25" t="str">
        <f t="shared" si="11"/>
        <v>B</v>
      </c>
      <c r="AT46" s="27" t="str">
        <f t="shared" si="11"/>
        <v>A-</v>
      </c>
      <c r="AU46" s="25" t="str">
        <f t="shared" si="12"/>
        <v>0 B</v>
      </c>
      <c r="AV46" s="27" t="str">
        <f t="shared" si="12"/>
        <v>0 A-</v>
      </c>
      <c r="AW46" s="21" t="str">
        <f t="shared" si="13"/>
        <v>ผ่าน</v>
      </c>
      <c r="AX46" s="21" t="str">
        <f t="shared" si="14"/>
        <v>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2.57</v>
      </c>
      <c r="J47" s="19">
        <v>2.3199999999999998</v>
      </c>
      <c r="K47" s="19">
        <v>2</v>
      </c>
      <c r="L47" s="19">
        <v>26799650.489999998</v>
      </c>
      <c r="M47" s="19">
        <v>12383282.59</v>
      </c>
      <c r="N47" s="23">
        <v>0</v>
      </c>
      <c r="O47" s="18">
        <v>12789381.279999999</v>
      </c>
      <c r="P47" s="19">
        <v>16941320.630000003</v>
      </c>
      <c r="Q47" s="45">
        <v>6</v>
      </c>
      <c r="R47" s="10">
        <f>VLOOKUP($H47,'ค่ากลางกลุ่ม '!$C$2:$Y$22,10,0)</f>
        <v>28.29</v>
      </c>
      <c r="S47" s="13">
        <f>VLOOKUP($H47,'ค่ากลางกลุ่ม '!$C$2:$Y$22,16,0)</f>
        <v>5.8842857142857161</v>
      </c>
      <c r="T47" s="10">
        <f>VLOOKUP($H47,'ค่ากลางกลุ่ม '!$C$2:$Y$22,11,0)</f>
        <v>10.74</v>
      </c>
      <c r="U47" s="13">
        <f>VLOOKUP($H47,'ค่ากลางกลุ่ม '!$C$2:$Y$22,17,0)</f>
        <v>3.7780252100840372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28.43</v>
      </c>
      <c r="AB47" s="7">
        <v>16.309999999999999</v>
      </c>
      <c r="AC47" s="9">
        <v>109.28</v>
      </c>
      <c r="AD47" s="9">
        <v>44.72</v>
      </c>
      <c r="AE47" s="9">
        <v>65.45</v>
      </c>
      <c r="AF47" s="9">
        <v>168.01</v>
      </c>
      <c r="AG47" s="9">
        <v>84.22</v>
      </c>
      <c r="AH47" s="10" t="str">
        <f t="shared" si="2"/>
        <v>1</v>
      </c>
      <c r="AI47" s="13" t="str">
        <f t="shared" si="3"/>
        <v>1</v>
      </c>
      <c r="AJ47" s="10" t="str">
        <f t="shared" si="4"/>
        <v>1</v>
      </c>
      <c r="AK47" s="13" t="str">
        <f t="shared" si="5"/>
        <v>1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3</v>
      </c>
      <c r="AR47" s="26">
        <f t="shared" si="10"/>
        <v>3</v>
      </c>
      <c r="AS47" s="25" t="str">
        <f t="shared" si="11"/>
        <v>C</v>
      </c>
      <c r="AT47" s="27" t="str">
        <f t="shared" si="11"/>
        <v>C</v>
      </c>
      <c r="AU47" s="25" t="str">
        <f t="shared" si="12"/>
        <v>0 C</v>
      </c>
      <c r="AV47" s="27" t="str">
        <f t="shared" si="12"/>
        <v>0 C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1.87</v>
      </c>
      <c r="J48" s="19">
        <v>1.56</v>
      </c>
      <c r="K48" s="19">
        <v>1.1200000000000001</v>
      </c>
      <c r="L48" s="19">
        <v>21251569.260000002</v>
      </c>
      <c r="M48" s="19">
        <v>22836924.960000001</v>
      </c>
      <c r="N48" s="23">
        <v>0</v>
      </c>
      <c r="O48" s="18">
        <v>23468573.91</v>
      </c>
      <c r="P48" s="19">
        <v>2408638.3999999985</v>
      </c>
      <c r="Q48" s="45">
        <v>10</v>
      </c>
      <c r="R48" s="10">
        <f>VLOOKUP($H48,'ค่ากลางกลุ่ม '!$C$2:$Y$22,10,0)</f>
        <v>24.65</v>
      </c>
      <c r="S48" s="13">
        <f>VLOOKUP($H48,'ค่ากลางกลุ่ม '!$C$2:$Y$22,16,0)</f>
        <v>5.3367796610169487</v>
      </c>
      <c r="T48" s="10">
        <f>VLOOKUP($H48,'ค่ากลางกลุ่ม '!$C$2:$Y$22,11,0)</f>
        <v>9.2899999999999991</v>
      </c>
      <c r="U48" s="13">
        <f>VLOOKUP($H48,'ค่ากลางกลุ่ม '!$C$2:$Y$22,17,0)</f>
        <v>3.2408474576271189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26.09</v>
      </c>
      <c r="AB48" s="7">
        <v>19.46</v>
      </c>
      <c r="AC48" s="9">
        <v>256.10000000000002</v>
      </c>
      <c r="AD48" s="9">
        <v>30.65</v>
      </c>
      <c r="AE48" s="9">
        <v>87.46</v>
      </c>
      <c r="AF48" s="9">
        <v>48.09</v>
      </c>
      <c r="AG48" s="9">
        <v>75.16</v>
      </c>
      <c r="AH48" s="10" t="str">
        <f t="shared" si="2"/>
        <v>1</v>
      </c>
      <c r="AI48" s="13" t="str">
        <f t="shared" si="3"/>
        <v>1</v>
      </c>
      <c r="AJ48" s="10" t="str">
        <f t="shared" si="4"/>
        <v>1</v>
      </c>
      <c r="AK48" s="13" t="str">
        <f t="shared" si="5"/>
        <v>1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4</v>
      </c>
      <c r="AR48" s="26">
        <f t="shared" si="10"/>
        <v>4</v>
      </c>
      <c r="AS48" s="25" t="str">
        <f t="shared" si="11"/>
        <v>B-</v>
      </c>
      <c r="AT48" s="27" t="str">
        <f t="shared" si="11"/>
        <v>B-</v>
      </c>
      <c r="AU48" s="25" t="str">
        <f t="shared" si="12"/>
        <v>0 B-</v>
      </c>
      <c r="AV48" s="27" t="str">
        <f t="shared" si="12"/>
        <v>0 B-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1.25</v>
      </c>
      <c r="J49" s="19">
        <v>0.9</v>
      </c>
      <c r="K49" s="19">
        <v>0.56000000000000005</v>
      </c>
      <c r="L49" s="19">
        <v>9271546.3599999994</v>
      </c>
      <c r="M49" s="19">
        <v>29059377.390000001</v>
      </c>
      <c r="N49" s="23">
        <v>3</v>
      </c>
      <c r="O49" s="18">
        <v>28393550.050000001</v>
      </c>
      <c r="P49" s="19">
        <v>-16870473.450000007</v>
      </c>
      <c r="Q49" s="45">
        <v>10</v>
      </c>
      <c r="R49" s="10">
        <f>VLOOKUP($H49,'ค่ากลางกลุ่ม '!$C$2:$Y$22,10,0)</f>
        <v>24.65</v>
      </c>
      <c r="S49" s="13">
        <f>VLOOKUP($H49,'ค่ากลางกลุ่ม '!$C$2:$Y$22,16,0)</f>
        <v>5.3367796610169487</v>
      </c>
      <c r="T49" s="10">
        <f>VLOOKUP($H49,'ค่ากลางกลุ่ม '!$C$2:$Y$22,11,0)</f>
        <v>9.2899999999999991</v>
      </c>
      <c r="U49" s="13">
        <f>VLOOKUP($H49,'ค่ากลางกลุ่ม '!$C$2:$Y$22,17,0)</f>
        <v>3.2408474576271189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29.58</v>
      </c>
      <c r="AB49" s="7">
        <v>28.07</v>
      </c>
      <c r="AC49" s="9">
        <v>285.35000000000002</v>
      </c>
      <c r="AD49" s="9">
        <v>17.77</v>
      </c>
      <c r="AE49" s="9">
        <v>57.74</v>
      </c>
      <c r="AF49" s="9">
        <v>128.36000000000001</v>
      </c>
      <c r="AG49" s="9">
        <v>112.73</v>
      </c>
      <c r="AH49" s="10" t="str">
        <f t="shared" si="2"/>
        <v>1</v>
      </c>
      <c r="AI49" s="13" t="str">
        <f t="shared" si="3"/>
        <v>1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4</v>
      </c>
      <c r="AS49" s="25" t="str">
        <f t="shared" si="11"/>
        <v>B-</v>
      </c>
      <c r="AT49" s="27" t="str">
        <f t="shared" si="11"/>
        <v>B-</v>
      </c>
      <c r="AU49" s="25" t="str">
        <f t="shared" si="12"/>
        <v>3 B-</v>
      </c>
      <c r="AV49" s="27" t="str">
        <f t="shared" si="12"/>
        <v>3 B-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3.65</v>
      </c>
      <c r="J50" s="19">
        <v>3.37</v>
      </c>
      <c r="K50" s="19">
        <v>2.95</v>
      </c>
      <c r="L50" s="19">
        <v>28854427.41</v>
      </c>
      <c r="M50" s="19">
        <v>17300867.09</v>
      </c>
      <c r="N50" s="23">
        <v>0</v>
      </c>
      <c r="O50" s="18">
        <v>15805917.43</v>
      </c>
      <c r="P50" s="19">
        <v>21154637.5</v>
      </c>
      <c r="Q50" s="45">
        <v>5</v>
      </c>
      <c r="R50" s="10">
        <f>VLOOKUP($H50,'ค่ากลางกลุ่ม '!$C$2:$Y$22,10,0)</f>
        <v>29.39</v>
      </c>
      <c r="S50" s="13">
        <f>VLOOKUP($H50,'ค่ากลางกลุ่ม '!$C$2:$Y$22,16,0)</f>
        <v>6.7215199999999999</v>
      </c>
      <c r="T50" s="10">
        <f>VLOOKUP($H50,'ค่ากลางกลุ่ม '!$C$2:$Y$22,11,0)</f>
        <v>10.82</v>
      </c>
      <c r="U50" s="13">
        <f>VLOOKUP($H50,'ค่ากลางกลุ่ม '!$C$2:$Y$22,17,0)</f>
        <v>4.1368400000000003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34.14</v>
      </c>
      <c r="AB50" s="7">
        <v>30.62</v>
      </c>
      <c r="AC50" s="9">
        <v>149.27000000000001</v>
      </c>
      <c r="AD50" s="9">
        <v>24.1</v>
      </c>
      <c r="AE50" s="9">
        <v>77.31</v>
      </c>
      <c r="AF50" s="9">
        <v>181.17</v>
      </c>
      <c r="AG50" s="9">
        <v>67.83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3</v>
      </c>
      <c r="AR50" s="26">
        <f t="shared" si="10"/>
        <v>3</v>
      </c>
      <c r="AS50" s="25" t="str">
        <f t="shared" si="11"/>
        <v>C</v>
      </c>
      <c r="AT50" s="27" t="str">
        <f t="shared" si="11"/>
        <v>C</v>
      </c>
      <c r="AU50" s="25" t="str">
        <f t="shared" si="12"/>
        <v>0 C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1.85</v>
      </c>
      <c r="J51" s="19">
        <v>1.67</v>
      </c>
      <c r="K51" s="19">
        <v>1.45</v>
      </c>
      <c r="L51" s="19">
        <v>12448425.050000001</v>
      </c>
      <c r="M51" s="19">
        <v>8822063.4299999997</v>
      </c>
      <c r="N51" s="23">
        <v>0</v>
      </c>
      <c r="O51" s="18">
        <v>9234706.6199999992</v>
      </c>
      <c r="P51" s="19">
        <v>6501226.8600000013</v>
      </c>
      <c r="Q51" s="45">
        <v>5</v>
      </c>
      <c r="R51" s="10">
        <f>VLOOKUP($H51,'ค่ากลางกลุ่ม '!$C$2:$Y$22,10,0)</f>
        <v>29.39</v>
      </c>
      <c r="S51" s="13">
        <f>VLOOKUP($H51,'ค่ากลางกลุ่ม '!$C$2:$Y$22,16,0)</f>
        <v>6.7215199999999999</v>
      </c>
      <c r="T51" s="10">
        <f>VLOOKUP($H51,'ค่ากลางกลุ่ม '!$C$2:$Y$22,11,0)</f>
        <v>10.82</v>
      </c>
      <c r="U51" s="13">
        <f>VLOOKUP($H51,'ค่ากลางกลุ่ม '!$C$2:$Y$22,17,0)</f>
        <v>4.1368400000000003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29.41</v>
      </c>
      <c r="AB51" s="7">
        <v>15.52</v>
      </c>
      <c r="AC51" s="9">
        <v>271.87</v>
      </c>
      <c r="AD51" s="9">
        <v>41.54</v>
      </c>
      <c r="AE51" s="9">
        <v>152.85</v>
      </c>
      <c r="AF51" s="9">
        <v>84.46</v>
      </c>
      <c r="AG51" s="9">
        <v>77.7</v>
      </c>
      <c r="AH51" s="10" t="str">
        <f t="shared" si="2"/>
        <v>1</v>
      </c>
      <c r="AI51" s="13" t="str">
        <f t="shared" si="3"/>
        <v>1</v>
      </c>
      <c r="AJ51" s="10" t="str">
        <f t="shared" si="4"/>
        <v>1</v>
      </c>
      <c r="AK51" s="13" t="str">
        <f t="shared" si="5"/>
        <v>1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1</v>
      </c>
      <c r="AP51" s="20" t="str">
        <f t="shared" si="8"/>
        <v>0</v>
      </c>
      <c r="AQ51" s="24">
        <f t="shared" si="9"/>
        <v>4</v>
      </c>
      <c r="AR51" s="26">
        <f t="shared" si="10"/>
        <v>4</v>
      </c>
      <c r="AS51" s="25" t="str">
        <f t="shared" si="11"/>
        <v>B-</v>
      </c>
      <c r="AT51" s="27" t="str">
        <f t="shared" si="11"/>
        <v>B-</v>
      </c>
      <c r="AU51" s="25" t="str">
        <f t="shared" si="12"/>
        <v>0 B-</v>
      </c>
      <c r="AV51" s="27" t="str">
        <f t="shared" si="12"/>
        <v>0 B-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1.45</v>
      </c>
      <c r="J52" s="19">
        <v>1.33</v>
      </c>
      <c r="K52" s="19">
        <v>1.03</v>
      </c>
      <c r="L52" s="19">
        <v>10169307.99</v>
      </c>
      <c r="M52" s="19">
        <v>14690587.52</v>
      </c>
      <c r="N52" s="23">
        <v>1</v>
      </c>
      <c r="O52" s="18">
        <v>15487960.08</v>
      </c>
      <c r="P52" s="19">
        <v>477871.0700000003</v>
      </c>
      <c r="Q52" s="45">
        <v>5</v>
      </c>
      <c r="R52" s="10">
        <f>VLOOKUP($H52,'ค่ากลางกลุ่ม '!$C$2:$Y$22,10,0)</f>
        <v>29.39</v>
      </c>
      <c r="S52" s="13">
        <f>VLOOKUP($H52,'ค่ากลางกลุ่ม '!$C$2:$Y$22,16,0)</f>
        <v>6.7215199999999999</v>
      </c>
      <c r="T52" s="10">
        <f>VLOOKUP($H52,'ค่ากลางกลุ่ม '!$C$2:$Y$22,11,0)</f>
        <v>10.82</v>
      </c>
      <c r="U52" s="13">
        <f>VLOOKUP($H52,'ค่ากลางกลุ่ม '!$C$2:$Y$22,17,0)</f>
        <v>4.1368400000000003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32.520000000000003</v>
      </c>
      <c r="AB52" s="7">
        <v>15.29</v>
      </c>
      <c r="AC52" s="9">
        <v>376.76</v>
      </c>
      <c r="AD52" s="9">
        <v>50.86</v>
      </c>
      <c r="AE52" s="9">
        <v>80.400000000000006</v>
      </c>
      <c r="AF52" s="9">
        <v>77.94</v>
      </c>
      <c r="AG52" s="9">
        <v>63.6</v>
      </c>
      <c r="AH52" s="10" t="str">
        <f t="shared" si="2"/>
        <v>1</v>
      </c>
      <c r="AI52" s="13" t="str">
        <f t="shared" si="3"/>
        <v>1</v>
      </c>
      <c r="AJ52" s="10" t="str">
        <f t="shared" si="4"/>
        <v>1</v>
      </c>
      <c r="AK52" s="13" t="str">
        <f t="shared" si="5"/>
        <v>1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1</v>
      </c>
      <c r="AP52" s="20" t="str">
        <f t="shared" si="8"/>
        <v>0</v>
      </c>
      <c r="AQ52" s="24">
        <f t="shared" si="9"/>
        <v>4</v>
      </c>
      <c r="AR52" s="26">
        <f t="shared" si="10"/>
        <v>4</v>
      </c>
      <c r="AS52" s="25" t="str">
        <f t="shared" si="11"/>
        <v>B-</v>
      </c>
      <c r="AT52" s="27" t="str">
        <f t="shared" si="11"/>
        <v>B-</v>
      </c>
      <c r="AU52" s="25" t="str">
        <f t="shared" si="12"/>
        <v>1 B-</v>
      </c>
      <c r="AV52" s="27" t="str">
        <f t="shared" si="12"/>
        <v>1 B-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1.7</v>
      </c>
      <c r="J53" s="19">
        <v>1.5</v>
      </c>
      <c r="K53" s="19">
        <v>1.27</v>
      </c>
      <c r="L53" s="19">
        <v>23037886.829999998</v>
      </c>
      <c r="M53" s="19">
        <v>15097731.41</v>
      </c>
      <c r="N53" s="23">
        <v>0</v>
      </c>
      <c r="O53" s="18">
        <v>14876620.539999999</v>
      </c>
      <c r="P53" s="19">
        <v>8910498.8999999985</v>
      </c>
      <c r="Q53" s="45">
        <v>6</v>
      </c>
      <c r="R53" s="10">
        <f>VLOOKUP($H53,'ค่ากลางกลุ่ม '!$C$2:$Y$22,10,0)</f>
        <v>28.29</v>
      </c>
      <c r="S53" s="13">
        <f>VLOOKUP($H53,'ค่ากลางกลุ่ม '!$C$2:$Y$22,16,0)</f>
        <v>5.8842857142857161</v>
      </c>
      <c r="T53" s="10">
        <f>VLOOKUP($H53,'ค่ากลางกลุ่ม '!$C$2:$Y$22,11,0)</f>
        <v>10.74</v>
      </c>
      <c r="U53" s="13">
        <f>VLOOKUP($H53,'ค่ากลางกลุ่ม '!$C$2:$Y$22,17,0)</f>
        <v>3.7780252100840372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33.409999999999997</v>
      </c>
      <c r="AB53" s="7">
        <v>20.260000000000002</v>
      </c>
      <c r="AC53" s="9">
        <v>351.34</v>
      </c>
      <c r="AD53" s="9">
        <v>45.53</v>
      </c>
      <c r="AE53" s="9">
        <v>47.52</v>
      </c>
      <c r="AF53" s="9">
        <v>265.01</v>
      </c>
      <c r="AG53" s="9">
        <v>120.18</v>
      </c>
      <c r="AH53" s="10" t="str">
        <f t="shared" si="2"/>
        <v>1</v>
      </c>
      <c r="AI53" s="13" t="str">
        <f t="shared" si="3"/>
        <v>1</v>
      </c>
      <c r="AJ53" s="10" t="str">
        <f t="shared" si="4"/>
        <v>1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4</v>
      </c>
      <c r="AS53" s="25" t="str">
        <f t="shared" si="11"/>
        <v>B-</v>
      </c>
      <c r="AT53" s="27" t="str">
        <f t="shared" si="11"/>
        <v>B-</v>
      </c>
      <c r="AU53" s="25" t="str">
        <f t="shared" si="12"/>
        <v>0 B-</v>
      </c>
      <c r="AV53" s="27" t="str">
        <f t="shared" si="12"/>
        <v>0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3.06</v>
      </c>
      <c r="J54" s="19">
        <v>2.76</v>
      </c>
      <c r="K54" s="19">
        <v>2.38</v>
      </c>
      <c r="L54" s="19">
        <v>28753748.640000001</v>
      </c>
      <c r="M54" s="19">
        <v>13032252.07</v>
      </c>
      <c r="N54" s="23">
        <v>0</v>
      </c>
      <c r="O54" s="18">
        <v>13203599.91</v>
      </c>
      <c r="P54" s="19">
        <v>19298079.900000002</v>
      </c>
      <c r="Q54" s="45">
        <v>5</v>
      </c>
      <c r="R54" s="10">
        <f>VLOOKUP($H54,'ค่ากลางกลุ่ม '!$C$2:$Y$22,10,0)</f>
        <v>29.39</v>
      </c>
      <c r="S54" s="13">
        <f>VLOOKUP($H54,'ค่ากลางกลุ่ม '!$C$2:$Y$22,16,0)</f>
        <v>6.7215199999999999</v>
      </c>
      <c r="T54" s="10">
        <f>VLOOKUP($H54,'ค่ากลางกลุ่ม '!$C$2:$Y$22,11,0)</f>
        <v>10.82</v>
      </c>
      <c r="U54" s="13">
        <f>VLOOKUP($H54,'ค่ากลางกลุ่ม '!$C$2:$Y$22,17,0)</f>
        <v>4.1368400000000003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32.79</v>
      </c>
      <c r="AB54" s="7">
        <v>16.75</v>
      </c>
      <c r="AC54" s="9">
        <v>69.290000000000006</v>
      </c>
      <c r="AD54" s="9">
        <v>27.52</v>
      </c>
      <c r="AE54" s="9">
        <v>58.7</v>
      </c>
      <c r="AF54" s="9">
        <v>122.07</v>
      </c>
      <c r="AG54" s="9">
        <v>109.36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1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5</v>
      </c>
      <c r="AR54" s="26">
        <f t="shared" si="10"/>
        <v>5</v>
      </c>
      <c r="AS54" s="25" t="str">
        <f t="shared" si="11"/>
        <v>B</v>
      </c>
      <c r="AT54" s="27" t="str">
        <f t="shared" si="11"/>
        <v>B</v>
      </c>
      <c r="AU54" s="25" t="str">
        <f t="shared" si="12"/>
        <v>0 B</v>
      </c>
      <c r="AV54" s="27" t="str">
        <f t="shared" si="12"/>
        <v>0 B</v>
      </c>
      <c r="AW54" s="21" t="str">
        <f t="shared" si="13"/>
        <v>ผ่าน</v>
      </c>
      <c r="AX54" s="21" t="str">
        <f t="shared" si="14"/>
        <v>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2.2599999999999998</v>
      </c>
      <c r="J55" s="19">
        <v>1.96</v>
      </c>
      <c r="K55" s="19">
        <v>1.47</v>
      </c>
      <c r="L55" s="19">
        <v>124136188.7</v>
      </c>
      <c r="M55" s="19">
        <v>65448992.82</v>
      </c>
      <c r="N55" s="23">
        <v>0</v>
      </c>
      <c r="O55" s="18">
        <v>78597172.420000002</v>
      </c>
      <c r="P55" s="19">
        <v>45807696.719999984</v>
      </c>
      <c r="Q55" s="45">
        <v>15</v>
      </c>
      <c r="R55" s="10">
        <f>VLOOKUP($H55,'ค่ากลางกลุ่ม '!$C$2:$Y$22,10,0)</f>
        <v>25.36</v>
      </c>
      <c r="S55" s="13">
        <f>VLOOKUP($H55,'ค่ากลางกลุ่ม '!$C$2:$Y$22,16,0)</f>
        <v>8.0255172413793101</v>
      </c>
      <c r="T55" s="10">
        <f>VLOOKUP($H55,'ค่ากลางกลุ่ม '!$C$2:$Y$22,11,0)</f>
        <v>5.5</v>
      </c>
      <c r="U55" s="13">
        <f>VLOOKUP($H55,'ค่ากลางกลุ่ม '!$C$2:$Y$22,17,0)</f>
        <v>2.7344827586206892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29.47</v>
      </c>
      <c r="AB55" s="7">
        <v>11.18</v>
      </c>
      <c r="AC55" s="9">
        <v>163.31</v>
      </c>
      <c r="AD55" s="9">
        <v>41.68</v>
      </c>
      <c r="AE55" s="9">
        <v>60.32</v>
      </c>
      <c r="AF55" s="9">
        <v>243.68</v>
      </c>
      <c r="AG55" s="9">
        <v>85.69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1</v>
      </c>
      <c r="AN55" s="20" t="str">
        <f t="shared" si="8"/>
        <v>0</v>
      </c>
      <c r="AO55" s="20" t="str">
        <f t="shared" si="8"/>
        <v>0</v>
      </c>
      <c r="AP55" s="20" t="str">
        <f t="shared" si="8"/>
        <v>0</v>
      </c>
      <c r="AQ55" s="24">
        <f t="shared" si="9"/>
        <v>3</v>
      </c>
      <c r="AR55" s="26">
        <f t="shared" si="10"/>
        <v>3</v>
      </c>
      <c r="AS55" s="25" t="str">
        <f t="shared" si="11"/>
        <v>C</v>
      </c>
      <c r="AT55" s="27" t="str">
        <f t="shared" si="11"/>
        <v>C</v>
      </c>
      <c r="AU55" s="25" t="str">
        <f t="shared" si="12"/>
        <v>0 C</v>
      </c>
      <c r="AV55" s="27" t="str">
        <f t="shared" si="12"/>
        <v>0 C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2.17</v>
      </c>
      <c r="J56" s="19">
        <v>1.97</v>
      </c>
      <c r="K56" s="19">
        <v>1.68</v>
      </c>
      <c r="L56" s="19">
        <v>23035958.050000001</v>
      </c>
      <c r="M56" s="19">
        <v>21199460.829999998</v>
      </c>
      <c r="N56" s="23">
        <v>0</v>
      </c>
      <c r="O56" s="18">
        <v>21848422.050000001</v>
      </c>
      <c r="P56" s="19">
        <v>13268542.960000005</v>
      </c>
      <c r="Q56" s="45">
        <v>5</v>
      </c>
      <c r="R56" s="10">
        <f>VLOOKUP($H56,'ค่ากลางกลุ่ม '!$C$2:$Y$22,10,0)</f>
        <v>29.39</v>
      </c>
      <c r="S56" s="13">
        <f>VLOOKUP($H56,'ค่ากลางกลุ่ม '!$C$2:$Y$22,16,0)</f>
        <v>6.7215199999999999</v>
      </c>
      <c r="T56" s="10">
        <f>VLOOKUP($H56,'ค่ากลางกลุ่ม '!$C$2:$Y$22,11,0)</f>
        <v>10.82</v>
      </c>
      <c r="U56" s="13">
        <f>VLOOKUP($H56,'ค่ากลางกลุ่ม '!$C$2:$Y$22,17,0)</f>
        <v>4.1368400000000003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47.54</v>
      </c>
      <c r="AB56" s="7">
        <v>14.01</v>
      </c>
      <c r="AC56" s="9">
        <v>348.95</v>
      </c>
      <c r="AD56" s="9">
        <v>22.2</v>
      </c>
      <c r="AE56" s="9">
        <v>103.3</v>
      </c>
      <c r="AF56" s="9">
        <v>168.18</v>
      </c>
      <c r="AG56" s="9">
        <v>130.04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1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3</v>
      </c>
      <c r="AS56" s="25" t="str">
        <f t="shared" si="11"/>
        <v>C</v>
      </c>
      <c r="AT56" s="27" t="str">
        <f t="shared" si="11"/>
        <v>C</v>
      </c>
      <c r="AU56" s="25" t="str">
        <f t="shared" si="12"/>
        <v>0 C</v>
      </c>
      <c r="AV56" s="27" t="str">
        <f t="shared" si="12"/>
        <v>0 C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2.91</v>
      </c>
      <c r="J57" s="19">
        <v>2.63</v>
      </c>
      <c r="K57" s="19">
        <v>1.91</v>
      </c>
      <c r="L57" s="19">
        <v>358608002.54000002</v>
      </c>
      <c r="M57" s="19">
        <v>-28381407.699999999</v>
      </c>
      <c r="N57" s="23">
        <v>1</v>
      </c>
      <c r="O57" s="18">
        <v>10848989.75</v>
      </c>
      <c r="P57" s="19">
        <v>169994749.69999996</v>
      </c>
      <c r="Q57" s="45">
        <v>16</v>
      </c>
      <c r="R57" s="10">
        <f>VLOOKUP($H57,'ค่ากลางกลุ่ม '!$C$2:$Y$22,10,0)</f>
        <v>19.670000000000002</v>
      </c>
      <c r="S57" s="13">
        <f>VLOOKUP($H57,'ค่ากลางกลุ่ม '!$C$2:$Y$22,16,0)</f>
        <v>4.4645833333333336</v>
      </c>
      <c r="T57" s="10">
        <f>VLOOKUP($H57,'ค่ากลางกลุ่ม '!$C$2:$Y$22,11,0)</f>
        <v>4.34</v>
      </c>
      <c r="U57" s="13">
        <f>VLOOKUP($H57,'ค่ากลางกลุ่ม '!$C$2:$Y$22,17,0)</f>
        <v>-0.10291666666666666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2.78</v>
      </c>
      <c r="AB57" s="7">
        <v>-2.23</v>
      </c>
      <c r="AC57" s="9">
        <v>95.05</v>
      </c>
      <c r="AD57" s="9">
        <v>57.37</v>
      </c>
      <c r="AE57" s="9">
        <v>45.09</v>
      </c>
      <c r="AF57" s="9">
        <v>157.76</v>
      </c>
      <c r="AG57" s="9">
        <v>61.31</v>
      </c>
      <c r="AH57" s="10" t="str">
        <f t="shared" si="2"/>
        <v>0</v>
      </c>
      <c r="AI57" s="13" t="str">
        <f t="shared" si="3"/>
        <v>0</v>
      </c>
      <c r="AJ57" s="10" t="str">
        <f t="shared" si="4"/>
        <v>0</v>
      </c>
      <c r="AK57" s="13" t="str">
        <f t="shared" si="5"/>
        <v>0</v>
      </c>
      <c r="AL57" s="97">
        <f t="shared" si="6"/>
        <v>0</v>
      </c>
      <c r="AM57" s="20" t="str">
        <f t="shared" si="7"/>
        <v>1</v>
      </c>
      <c r="AN57" s="20" t="str">
        <f t="shared" si="8"/>
        <v>1</v>
      </c>
      <c r="AO57" s="20" t="str">
        <f t="shared" si="8"/>
        <v>0</v>
      </c>
      <c r="AP57" s="20" t="str">
        <f t="shared" si="8"/>
        <v>0</v>
      </c>
      <c r="AQ57" s="24">
        <f t="shared" si="9"/>
        <v>2</v>
      </c>
      <c r="AR57" s="26">
        <f t="shared" si="10"/>
        <v>2</v>
      </c>
      <c r="AS57" s="25" t="str">
        <f t="shared" si="11"/>
        <v>C-</v>
      </c>
      <c r="AT57" s="27" t="str">
        <f t="shared" si="11"/>
        <v>C-</v>
      </c>
      <c r="AU57" s="25" t="str">
        <f t="shared" si="12"/>
        <v>1 C-</v>
      </c>
      <c r="AV57" s="27" t="str">
        <f t="shared" si="12"/>
        <v>1 C-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1.21</v>
      </c>
      <c r="J58" s="19">
        <v>1.06</v>
      </c>
      <c r="K58" s="19">
        <v>0.6</v>
      </c>
      <c r="L58" s="19">
        <v>16886918.870000001</v>
      </c>
      <c r="M58" s="19">
        <v>11952425.16</v>
      </c>
      <c r="N58" s="23">
        <v>2</v>
      </c>
      <c r="O58" s="18">
        <v>7457425.8099999996</v>
      </c>
      <c r="P58" s="19">
        <v>-31843721.510000035</v>
      </c>
      <c r="Q58" s="45">
        <v>10</v>
      </c>
      <c r="R58" s="10">
        <f>VLOOKUP($H58,'ค่ากลางกลุ่ม '!$C$2:$Y$22,10,0)</f>
        <v>24.65</v>
      </c>
      <c r="S58" s="13">
        <f>VLOOKUP($H58,'ค่ากลางกลุ่ม '!$C$2:$Y$22,16,0)</f>
        <v>5.3367796610169487</v>
      </c>
      <c r="T58" s="10">
        <f>VLOOKUP($H58,'ค่ากลางกลุ่ม '!$C$2:$Y$22,11,0)</f>
        <v>9.2899999999999991</v>
      </c>
      <c r="U58" s="13">
        <f>VLOOKUP($H58,'ค่ากลางกลุ่ม '!$C$2:$Y$22,17,0)</f>
        <v>3.2408474576271189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7.53</v>
      </c>
      <c r="AB58" s="7">
        <v>5.49</v>
      </c>
      <c r="AC58" s="9">
        <v>209.97</v>
      </c>
      <c r="AD58" s="9">
        <v>57.37</v>
      </c>
      <c r="AE58" s="9">
        <v>127.58</v>
      </c>
      <c r="AF58" s="9">
        <v>156.69</v>
      </c>
      <c r="AG58" s="9">
        <v>78.489999999999995</v>
      </c>
      <c r="AH58" s="10" t="str">
        <f t="shared" si="2"/>
        <v>0</v>
      </c>
      <c r="AI58" s="13" t="str">
        <f t="shared" si="3"/>
        <v>1</v>
      </c>
      <c r="AJ58" s="10" t="str">
        <f t="shared" si="4"/>
        <v>0</v>
      </c>
      <c r="AK58" s="13" t="str">
        <f t="shared" si="5"/>
        <v>1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3</v>
      </c>
      <c r="AS58" s="25" t="str">
        <f t="shared" si="11"/>
        <v>D</v>
      </c>
      <c r="AT58" s="27" t="str">
        <f t="shared" si="11"/>
        <v>C</v>
      </c>
      <c r="AU58" s="25" t="str">
        <f t="shared" si="12"/>
        <v>2 D</v>
      </c>
      <c r="AV58" s="27" t="str">
        <f t="shared" si="12"/>
        <v>2 C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1.71</v>
      </c>
      <c r="J59" s="19">
        <v>1.54</v>
      </c>
      <c r="K59" s="19">
        <v>0.69</v>
      </c>
      <c r="L59" s="19">
        <v>11608984.85</v>
      </c>
      <c r="M59" s="19">
        <v>11256750.529999999</v>
      </c>
      <c r="N59" s="23">
        <v>1</v>
      </c>
      <c r="O59" s="18">
        <v>11047349.01</v>
      </c>
      <c r="P59" s="19">
        <v>-5059178.1500000041</v>
      </c>
      <c r="Q59" s="45">
        <v>5</v>
      </c>
      <c r="R59" s="10">
        <f>VLOOKUP($H59,'ค่ากลางกลุ่ม '!$C$2:$Y$22,10,0)</f>
        <v>29.39</v>
      </c>
      <c r="S59" s="13">
        <f>VLOOKUP($H59,'ค่ากลางกลุ่ม '!$C$2:$Y$22,16,0)</f>
        <v>6.7215199999999999</v>
      </c>
      <c r="T59" s="10">
        <f>VLOOKUP($H59,'ค่ากลางกลุ่ม '!$C$2:$Y$22,11,0)</f>
        <v>10.82</v>
      </c>
      <c r="U59" s="13">
        <f>VLOOKUP($H59,'ค่ากลางกลุ่ม '!$C$2:$Y$22,17,0)</f>
        <v>4.1368400000000003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25.07</v>
      </c>
      <c r="AB59" s="7">
        <v>26.14</v>
      </c>
      <c r="AC59" s="9">
        <v>405.48</v>
      </c>
      <c r="AD59" s="9">
        <v>20.3</v>
      </c>
      <c r="AE59" s="9">
        <v>82.13</v>
      </c>
      <c r="AF59" s="9">
        <v>198.92</v>
      </c>
      <c r="AG59" s="9">
        <v>83.58</v>
      </c>
      <c r="AH59" s="10" t="str">
        <f t="shared" si="2"/>
        <v>0</v>
      </c>
      <c r="AI59" s="13" t="str">
        <f t="shared" si="3"/>
        <v>1</v>
      </c>
      <c r="AJ59" s="10" t="str">
        <f t="shared" si="4"/>
        <v>1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0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3</v>
      </c>
      <c r="AS59" s="25" t="str">
        <f t="shared" si="11"/>
        <v>C-</v>
      </c>
      <c r="AT59" s="27" t="str">
        <f t="shared" si="11"/>
        <v>C</v>
      </c>
      <c r="AU59" s="25" t="str">
        <f t="shared" si="12"/>
        <v>1 C-</v>
      </c>
      <c r="AV59" s="27" t="str">
        <f t="shared" si="12"/>
        <v>1 C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1.52</v>
      </c>
      <c r="J60" s="19">
        <v>1.29</v>
      </c>
      <c r="K60" s="19">
        <v>0.9</v>
      </c>
      <c r="L60" s="19">
        <v>11375054.01</v>
      </c>
      <c r="M60" s="19">
        <v>9690955.4800000004</v>
      </c>
      <c r="N60" s="23">
        <v>0</v>
      </c>
      <c r="O60" s="18">
        <v>14733718.26</v>
      </c>
      <c r="P60" s="19">
        <v>-2177151.6799999997</v>
      </c>
      <c r="Q60" s="45">
        <v>5</v>
      </c>
      <c r="R60" s="10">
        <f>VLOOKUP($H60,'ค่ากลางกลุ่ม '!$C$2:$Y$22,10,0)</f>
        <v>29.39</v>
      </c>
      <c r="S60" s="13">
        <f>VLOOKUP($H60,'ค่ากลางกลุ่ม '!$C$2:$Y$22,16,0)</f>
        <v>6.7215199999999999</v>
      </c>
      <c r="T60" s="10">
        <f>VLOOKUP($H60,'ค่ากลางกลุ่ม '!$C$2:$Y$22,11,0)</f>
        <v>10.82</v>
      </c>
      <c r="U60" s="13">
        <f>VLOOKUP($H60,'ค่ากลางกลุ่ม '!$C$2:$Y$22,17,0)</f>
        <v>4.1368400000000003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32.270000000000003</v>
      </c>
      <c r="AB60" s="7">
        <v>4.46</v>
      </c>
      <c r="AC60" s="9">
        <v>185.06</v>
      </c>
      <c r="AD60" s="9">
        <v>40.94</v>
      </c>
      <c r="AE60" s="9">
        <v>70.63</v>
      </c>
      <c r="AF60" s="9">
        <v>141.93</v>
      </c>
      <c r="AG60" s="9">
        <v>53.5</v>
      </c>
      <c r="AH60" s="10" t="str">
        <f t="shared" si="2"/>
        <v>1</v>
      </c>
      <c r="AI60" s="13" t="str">
        <f t="shared" si="3"/>
        <v>1</v>
      </c>
      <c r="AJ60" s="10" t="str">
        <f t="shared" si="4"/>
        <v>0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1</v>
      </c>
      <c r="AQ60" s="24">
        <f t="shared" si="9"/>
        <v>3</v>
      </c>
      <c r="AR60" s="26">
        <f t="shared" si="10"/>
        <v>4</v>
      </c>
      <c r="AS60" s="25" t="str">
        <f t="shared" si="11"/>
        <v>C</v>
      </c>
      <c r="AT60" s="27" t="str">
        <f t="shared" si="11"/>
        <v>B-</v>
      </c>
      <c r="AU60" s="25" t="str">
        <f t="shared" si="12"/>
        <v>0 C</v>
      </c>
      <c r="AV60" s="27" t="str">
        <f t="shared" si="12"/>
        <v>0 B-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0.74</v>
      </c>
      <c r="J61" s="19">
        <v>0.62</v>
      </c>
      <c r="K61" s="19">
        <v>0.21</v>
      </c>
      <c r="L61" s="19">
        <v>-59721434.659999996</v>
      </c>
      <c r="M61" s="19">
        <v>25030801.84</v>
      </c>
      <c r="N61" s="23">
        <v>6</v>
      </c>
      <c r="O61" s="18">
        <v>37405813.75</v>
      </c>
      <c r="P61" s="19">
        <v>-183687466.72000003</v>
      </c>
      <c r="Q61" s="45">
        <v>13</v>
      </c>
      <c r="R61" s="10">
        <f>VLOOKUP($H61,'ค่ากลางกลุ่ม '!$C$2:$Y$22,10,0)</f>
        <v>26.06</v>
      </c>
      <c r="S61" s="13">
        <f>VLOOKUP($H61,'ค่ากลางกลุ่ม '!$C$2:$Y$22,16,0)</f>
        <v>8.0276666666666685</v>
      </c>
      <c r="T61" s="10">
        <f>VLOOKUP($H61,'ค่ากลางกลุ่ม '!$C$2:$Y$22,11,0)</f>
        <v>6.1</v>
      </c>
      <c r="U61" s="13">
        <f>VLOOKUP($H61,'ค่ากลางกลุ่ม '!$C$2:$Y$22,17,0)</f>
        <v>4.8458333333333341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13.4</v>
      </c>
      <c r="AB61" s="7">
        <v>3.89</v>
      </c>
      <c r="AC61" s="9">
        <v>327.52999999999997</v>
      </c>
      <c r="AD61" s="9">
        <v>48.61</v>
      </c>
      <c r="AE61" s="9">
        <v>66.69</v>
      </c>
      <c r="AF61" s="9">
        <v>91.01</v>
      </c>
      <c r="AG61" s="9">
        <v>61.34</v>
      </c>
      <c r="AH61" s="10" t="str">
        <f t="shared" si="2"/>
        <v>0</v>
      </c>
      <c r="AI61" s="13" t="str">
        <f t="shared" si="3"/>
        <v>1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1</v>
      </c>
      <c r="AR61" s="26">
        <f t="shared" si="10"/>
        <v>2</v>
      </c>
      <c r="AS61" s="25" t="str">
        <f t="shared" si="11"/>
        <v>D</v>
      </c>
      <c r="AT61" s="27" t="str">
        <f t="shared" si="11"/>
        <v>C-</v>
      </c>
      <c r="AU61" s="25" t="str">
        <f t="shared" si="12"/>
        <v>6 D</v>
      </c>
      <c r="AV61" s="27" t="str">
        <f t="shared" si="12"/>
        <v>6 C-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3.18</v>
      </c>
      <c r="J62" s="19">
        <v>2.98</v>
      </c>
      <c r="K62" s="19">
        <v>2.68</v>
      </c>
      <c r="L62" s="19">
        <v>27366700.399999999</v>
      </c>
      <c r="M62" s="19">
        <v>10190195.789999999</v>
      </c>
      <c r="N62" s="23">
        <v>0</v>
      </c>
      <c r="O62" s="18">
        <v>10811398.42</v>
      </c>
      <c r="P62" s="19">
        <v>20650005.490000002</v>
      </c>
      <c r="Q62" s="45">
        <v>3</v>
      </c>
      <c r="R62" s="10">
        <f>VLOOKUP($H62,'ค่ากลางกลุ่ม '!$C$2:$Y$22,10,0)</f>
        <v>43.22</v>
      </c>
      <c r="S62" s="13">
        <f>VLOOKUP($H62,'ค่ากลางกลุ่ม '!$C$2:$Y$22,16,0)</f>
        <v>12.627222222222223</v>
      </c>
      <c r="T62" s="10">
        <f>VLOOKUP($H62,'ค่ากลางกลุ่ม '!$C$2:$Y$22,11,0)</f>
        <v>10.19</v>
      </c>
      <c r="U62" s="13">
        <f>VLOOKUP($H62,'ค่ากลางกลุ่ม '!$C$2:$Y$22,17,0)</f>
        <v>5.8905555555555544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31.67</v>
      </c>
      <c r="AB62" s="7">
        <v>17.059999999999999</v>
      </c>
      <c r="AC62" s="9">
        <v>219.82</v>
      </c>
      <c r="AD62" s="9">
        <v>25.8</v>
      </c>
      <c r="AE62" s="9">
        <v>92.58</v>
      </c>
      <c r="AF62" s="9">
        <v>159.63</v>
      </c>
      <c r="AG62" s="9">
        <v>89.08</v>
      </c>
      <c r="AH62" s="10" t="str">
        <f t="shared" si="2"/>
        <v>0</v>
      </c>
      <c r="AI62" s="13" t="str">
        <f t="shared" si="3"/>
        <v>1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0</v>
      </c>
      <c r="AO62" s="20" t="str">
        <f t="shared" si="8"/>
        <v>0</v>
      </c>
      <c r="AP62" s="20" t="str">
        <f t="shared" si="8"/>
        <v>0</v>
      </c>
      <c r="AQ62" s="24">
        <f t="shared" si="9"/>
        <v>2</v>
      </c>
      <c r="AR62" s="26">
        <f t="shared" si="10"/>
        <v>3</v>
      </c>
      <c r="AS62" s="25" t="str">
        <f t="shared" si="11"/>
        <v>C-</v>
      </c>
      <c r="AT62" s="27" t="str">
        <f t="shared" si="11"/>
        <v>C</v>
      </c>
      <c r="AU62" s="25" t="str">
        <f t="shared" si="12"/>
        <v>0 C-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1.23</v>
      </c>
      <c r="J63" s="19">
        <v>1.1299999999999999</v>
      </c>
      <c r="K63" s="19">
        <v>0.74</v>
      </c>
      <c r="L63" s="19">
        <v>3472435.52</v>
      </c>
      <c r="M63" s="19">
        <v>4311470.46</v>
      </c>
      <c r="N63" s="23">
        <v>2</v>
      </c>
      <c r="O63" s="18">
        <v>5053969.5199999996</v>
      </c>
      <c r="P63" s="19">
        <v>-3879760.4800000042</v>
      </c>
      <c r="Q63" s="45">
        <v>2</v>
      </c>
      <c r="R63" s="10">
        <f>VLOOKUP($H63,'ค่ากลางกลุ่ม '!$C$2:$Y$22,10,0)</f>
        <v>32.67</v>
      </c>
      <c r="S63" s="13">
        <f>VLOOKUP($H63,'ค่ากลางกลุ่ม '!$C$2:$Y$22,16,0)</f>
        <v>6.4492307692307707</v>
      </c>
      <c r="T63" s="10">
        <f>VLOOKUP($H63,'ค่ากลางกลุ่ม '!$C$2:$Y$22,11,0)</f>
        <v>8.86</v>
      </c>
      <c r="U63" s="13">
        <f>VLOOKUP($H63,'ค่ากลางกลุ่ม '!$C$2:$Y$22,17,0)</f>
        <v>2.5605128205128205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25.6</v>
      </c>
      <c r="AB63" s="7">
        <v>6.34</v>
      </c>
      <c r="AC63" s="9">
        <v>655.37</v>
      </c>
      <c r="AD63" s="9">
        <v>39.31</v>
      </c>
      <c r="AE63" s="9">
        <v>38.89</v>
      </c>
      <c r="AF63" s="9">
        <v>487.18</v>
      </c>
      <c r="AG63" s="9">
        <v>101.2</v>
      </c>
      <c r="AH63" s="10" t="str">
        <f t="shared" si="2"/>
        <v>0</v>
      </c>
      <c r="AI63" s="13" t="str">
        <f t="shared" si="3"/>
        <v>1</v>
      </c>
      <c r="AJ63" s="10" t="str">
        <f t="shared" si="4"/>
        <v>0</v>
      </c>
      <c r="AK63" s="13" t="str">
        <f t="shared" si="5"/>
        <v>1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0</v>
      </c>
      <c r="AQ63" s="24">
        <f t="shared" si="9"/>
        <v>2</v>
      </c>
      <c r="AR63" s="26">
        <f t="shared" si="10"/>
        <v>4</v>
      </c>
      <c r="AS63" s="25" t="str">
        <f t="shared" si="11"/>
        <v>C-</v>
      </c>
      <c r="AT63" s="27" t="str">
        <f t="shared" si="11"/>
        <v>B-</v>
      </c>
      <c r="AU63" s="25" t="str">
        <f t="shared" si="12"/>
        <v>2 C-</v>
      </c>
      <c r="AV63" s="27" t="str">
        <f t="shared" si="12"/>
        <v>2 B-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1.47</v>
      </c>
      <c r="J64" s="19">
        <v>1.38</v>
      </c>
      <c r="K64" s="19">
        <v>1.1599999999999999</v>
      </c>
      <c r="L64" s="19">
        <v>22589065.280000001</v>
      </c>
      <c r="M64" s="19">
        <v>7155749.96</v>
      </c>
      <c r="N64" s="23">
        <v>1</v>
      </c>
      <c r="O64" s="18">
        <v>7096973.0999999996</v>
      </c>
      <c r="P64" s="19">
        <v>7668496.7399999946</v>
      </c>
      <c r="Q64" s="45">
        <v>6</v>
      </c>
      <c r="R64" s="10">
        <f>VLOOKUP($H64,'ค่ากลางกลุ่ม '!$C$2:$Y$22,10,0)</f>
        <v>28.29</v>
      </c>
      <c r="S64" s="13">
        <f>VLOOKUP($H64,'ค่ากลางกลุ่ม '!$C$2:$Y$22,16,0)</f>
        <v>5.8842857142857161</v>
      </c>
      <c r="T64" s="10">
        <f>VLOOKUP($H64,'ค่ากลางกลุ่ม '!$C$2:$Y$22,11,0)</f>
        <v>10.74</v>
      </c>
      <c r="U64" s="13">
        <f>VLOOKUP($H64,'ค่ากลางกลุ่ม '!$C$2:$Y$22,17,0)</f>
        <v>3.7780252100840372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22.13</v>
      </c>
      <c r="AB64" s="7">
        <v>6.47</v>
      </c>
      <c r="AC64" s="9">
        <v>350.15</v>
      </c>
      <c r="AD64" s="9">
        <v>65.83</v>
      </c>
      <c r="AE64" s="9">
        <v>72.81</v>
      </c>
      <c r="AF64" s="9">
        <v>270.69</v>
      </c>
      <c r="AG64" s="9">
        <v>104.76</v>
      </c>
      <c r="AH64" s="10" t="str">
        <f t="shared" si="2"/>
        <v>0</v>
      </c>
      <c r="AI64" s="13" t="str">
        <f t="shared" si="3"/>
        <v>1</v>
      </c>
      <c r="AJ64" s="10" t="str">
        <f t="shared" si="4"/>
        <v>0</v>
      </c>
      <c r="AK64" s="13" t="str">
        <f t="shared" si="5"/>
        <v>1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2</v>
      </c>
      <c r="AS64" s="25" t="str">
        <f t="shared" si="11"/>
        <v>F</v>
      </c>
      <c r="AT64" s="27" t="str">
        <f t="shared" si="11"/>
        <v>C-</v>
      </c>
      <c r="AU64" s="25" t="str">
        <f t="shared" si="12"/>
        <v>1 F</v>
      </c>
      <c r="AV64" s="27" t="str">
        <f t="shared" si="12"/>
        <v>1 C-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1.86</v>
      </c>
      <c r="J65" s="19">
        <v>1.68</v>
      </c>
      <c r="K65" s="19">
        <v>1.03</v>
      </c>
      <c r="L65" s="19">
        <v>13133098.119999999</v>
      </c>
      <c r="M65" s="19">
        <v>5877128.25</v>
      </c>
      <c r="N65" s="23">
        <v>0</v>
      </c>
      <c r="O65" s="18">
        <v>7425066.0899999999</v>
      </c>
      <c r="P65" s="19">
        <v>499857.15000000224</v>
      </c>
      <c r="Q65" s="45">
        <v>4</v>
      </c>
      <c r="R65" s="10">
        <f>VLOOKUP($H65,'ค่ากลางกลุ่ม '!$C$2:$Y$22,10,0)</f>
        <v>39.99</v>
      </c>
      <c r="S65" s="13">
        <f>VLOOKUP($H65,'ค่ากลางกลุ่ม '!$C$2:$Y$22,16,0)</f>
        <v>23.4375</v>
      </c>
      <c r="T65" s="10">
        <f>VLOOKUP($H65,'ค่ากลางกลุ่ม '!$C$2:$Y$22,11,0)</f>
        <v>8.09</v>
      </c>
      <c r="U65" s="13">
        <f>VLOOKUP($H65,'ค่ากลางกลุ่ม '!$C$2:$Y$22,17,0)</f>
        <v>13.34625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22.21</v>
      </c>
      <c r="AB65" s="7">
        <v>6.88</v>
      </c>
      <c r="AC65" s="9">
        <v>152</v>
      </c>
      <c r="AD65" s="9">
        <v>93.7</v>
      </c>
      <c r="AE65" s="9">
        <v>118.57</v>
      </c>
      <c r="AF65" s="9">
        <v>191.16</v>
      </c>
      <c r="AG65" s="9">
        <v>88.12</v>
      </c>
      <c r="AH65" s="10" t="str">
        <f t="shared" si="2"/>
        <v>0</v>
      </c>
      <c r="AI65" s="13" t="str">
        <f t="shared" si="3"/>
        <v>0</v>
      </c>
      <c r="AJ65" s="10" t="str">
        <f t="shared" si="4"/>
        <v>0</v>
      </c>
      <c r="AK65" s="13" t="str">
        <f t="shared" si="5"/>
        <v>0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0</v>
      </c>
      <c r="AR65" s="26">
        <f t="shared" si="10"/>
        <v>0</v>
      </c>
      <c r="AS65" s="25" t="str">
        <f t="shared" si="11"/>
        <v>F</v>
      </c>
      <c r="AT65" s="27" t="str">
        <f t="shared" si="11"/>
        <v>F</v>
      </c>
      <c r="AU65" s="25" t="str">
        <f t="shared" si="12"/>
        <v>0 F</v>
      </c>
      <c r="AV65" s="27" t="str">
        <f t="shared" si="12"/>
        <v>0 F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2.0299999999999998</v>
      </c>
      <c r="J66" s="19">
        <v>1.85</v>
      </c>
      <c r="K66" s="19">
        <v>1.1100000000000001</v>
      </c>
      <c r="L66" s="19">
        <v>152497123.18000001</v>
      </c>
      <c r="M66" s="19">
        <v>72916879.939999998</v>
      </c>
      <c r="N66" s="23">
        <v>0</v>
      </c>
      <c r="O66" s="18">
        <v>88009628.049999997</v>
      </c>
      <c r="P66" s="19">
        <v>16308567.719999969</v>
      </c>
      <c r="Q66" s="45">
        <v>16</v>
      </c>
      <c r="R66" s="10">
        <f>VLOOKUP($H66,'ค่ากลางกลุ่ม '!$C$2:$Y$22,10,0)</f>
        <v>19.670000000000002</v>
      </c>
      <c r="S66" s="13">
        <f>VLOOKUP($H66,'ค่ากลางกลุ่ม '!$C$2:$Y$22,16,0)</f>
        <v>4.4645833333333336</v>
      </c>
      <c r="T66" s="10">
        <f>VLOOKUP($H66,'ค่ากลางกลุ่ม '!$C$2:$Y$22,11,0)</f>
        <v>4.34</v>
      </c>
      <c r="U66" s="13">
        <f>VLOOKUP($H66,'ค่ากลางกลุ่ม '!$C$2:$Y$22,17,0)</f>
        <v>-0.10291666666666666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26.98</v>
      </c>
      <c r="AB66" s="7">
        <v>13.85</v>
      </c>
      <c r="AC66" s="9">
        <v>202.02</v>
      </c>
      <c r="AD66" s="9">
        <v>53.69</v>
      </c>
      <c r="AE66" s="9">
        <v>102.75</v>
      </c>
      <c r="AF66" s="9">
        <v>38.979999999999997</v>
      </c>
      <c r="AG66" s="9">
        <v>69.47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1</v>
      </c>
      <c r="AN66" s="20" t="str">
        <f t="shared" si="8"/>
        <v>0</v>
      </c>
      <c r="AO66" s="20" t="str">
        <f t="shared" si="8"/>
        <v>1</v>
      </c>
      <c r="AP66" s="20" t="str">
        <f t="shared" si="8"/>
        <v>0</v>
      </c>
      <c r="AQ66" s="24">
        <f t="shared" si="9"/>
        <v>4</v>
      </c>
      <c r="AR66" s="26">
        <f t="shared" si="10"/>
        <v>4</v>
      </c>
      <c r="AS66" s="25" t="str">
        <f t="shared" si="11"/>
        <v>B-</v>
      </c>
      <c r="AT66" s="27" t="str">
        <f t="shared" si="11"/>
        <v>B-</v>
      </c>
      <c r="AU66" s="25" t="str">
        <f t="shared" si="12"/>
        <v>0 B-</v>
      </c>
      <c r="AV66" s="27" t="str">
        <f t="shared" si="12"/>
        <v>0 B-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1.64</v>
      </c>
      <c r="J67" s="19">
        <v>1.5</v>
      </c>
      <c r="K67" s="19">
        <v>1.2</v>
      </c>
      <c r="L67" s="19">
        <v>28921737.079999998</v>
      </c>
      <c r="M67" s="19">
        <v>34487290.299999997</v>
      </c>
      <c r="N67" s="23">
        <v>0</v>
      </c>
      <c r="O67" s="18">
        <v>32077676.02</v>
      </c>
      <c r="P67" s="19">
        <v>8919384.8899999931</v>
      </c>
      <c r="Q67" s="45">
        <v>10</v>
      </c>
      <c r="R67" s="10">
        <f>VLOOKUP($H67,'ค่ากลางกลุ่ม '!$C$2:$Y$22,10,0)</f>
        <v>24.65</v>
      </c>
      <c r="S67" s="13">
        <f>VLOOKUP($H67,'ค่ากลางกลุ่ม '!$C$2:$Y$22,16,0)</f>
        <v>5.3367796610169487</v>
      </c>
      <c r="T67" s="10">
        <f>VLOOKUP($H67,'ค่ากลางกลุ่ม '!$C$2:$Y$22,11,0)</f>
        <v>9.2899999999999991</v>
      </c>
      <c r="U67" s="13">
        <f>VLOOKUP($H67,'ค่ากลางกลุ่ม '!$C$2:$Y$22,17,0)</f>
        <v>3.2408474576271189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33.840000000000003</v>
      </c>
      <c r="AB67" s="7">
        <v>24.88</v>
      </c>
      <c r="AC67" s="9">
        <v>322.72000000000003</v>
      </c>
      <c r="AD67" s="9">
        <v>40.97</v>
      </c>
      <c r="AE67" s="9">
        <v>64.94</v>
      </c>
      <c r="AF67" s="9">
        <v>45.02</v>
      </c>
      <c r="AG67" s="9">
        <v>67.5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0</v>
      </c>
      <c r="AO67" s="20" t="str">
        <f t="shared" si="8"/>
        <v>1</v>
      </c>
      <c r="AP67" s="20" t="str">
        <f t="shared" si="8"/>
        <v>0</v>
      </c>
      <c r="AQ67" s="24">
        <f t="shared" si="9"/>
        <v>4</v>
      </c>
      <c r="AR67" s="26">
        <f t="shared" si="10"/>
        <v>4</v>
      </c>
      <c r="AS67" s="25" t="str">
        <f t="shared" si="11"/>
        <v>B-</v>
      </c>
      <c r="AT67" s="27" t="str">
        <f t="shared" si="11"/>
        <v>B-</v>
      </c>
      <c r="AU67" s="25" t="str">
        <f t="shared" si="12"/>
        <v>0 B-</v>
      </c>
      <c r="AV67" s="27" t="str">
        <f t="shared" si="12"/>
        <v>0 B-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1.56</v>
      </c>
      <c r="J68" s="19">
        <v>1.43</v>
      </c>
      <c r="K68" s="19">
        <v>1.18</v>
      </c>
      <c r="L68" s="19">
        <v>19850951.84</v>
      </c>
      <c r="M68" s="19">
        <v>22167656.460000001</v>
      </c>
      <c r="N68" s="23">
        <v>0</v>
      </c>
      <c r="O68" s="18">
        <v>23503435.309999999</v>
      </c>
      <c r="P68" s="19">
        <v>6330123.450000003</v>
      </c>
      <c r="Q68" s="45">
        <v>6</v>
      </c>
      <c r="R68" s="10">
        <f>VLOOKUP($H68,'ค่ากลางกลุ่ม '!$C$2:$Y$22,10,0)</f>
        <v>28.29</v>
      </c>
      <c r="S68" s="13">
        <f>VLOOKUP($H68,'ค่ากลางกลุ่ม '!$C$2:$Y$22,16,0)</f>
        <v>5.8842857142857161</v>
      </c>
      <c r="T68" s="10">
        <f>VLOOKUP($H68,'ค่ากลางกลุ่ม '!$C$2:$Y$22,11,0)</f>
        <v>10.74</v>
      </c>
      <c r="U68" s="13">
        <f>VLOOKUP($H68,'ค่ากลางกลุ่ม '!$C$2:$Y$22,17,0)</f>
        <v>3.7780252100840372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36.6</v>
      </c>
      <c r="AB68" s="7">
        <v>20.56</v>
      </c>
      <c r="AC68" s="9">
        <v>410.66</v>
      </c>
      <c r="AD68" s="9">
        <v>45.05</v>
      </c>
      <c r="AE68" s="9">
        <v>58</v>
      </c>
      <c r="AF68" s="9">
        <v>39.56</v>
      </c>
      <c r="AG68" s="9">
        <v>84.41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1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5</v>
      </c>
      <c r="AR68" s="26">
        <f t="shared" si="10"/>
        <v>5</v>
      </c>
      <c r="AS68" s="25" t="str">
        <f t="shared" si="11"/>
        <v>B</v>
      </c>
      <c r="AT68" s="27" t="str">
        <f t="shared" si="11"/>
        <v>B</v>
      </c>
      <c r="AU68" s="25" t="str">
        <f t="shared" si="12"/>
        <v>0 B</v>
      </c>
      <c r="AV68" s="27" t="str">
        <f t="shared" si="12"/>
        <v>0 B</v>
      </c>
      <c r="AW68" s="21" t="str">
        <f t="shared" si="13"/>
        <v>ผ่าน</v>
      </c>
      <c r="AX68" s="21" t="str">
        <f t="shared" si="14"/>
        <v>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1.4</v>
      </c>
      <c r="J69" s="19">
        <v>1.28</v>
      </c>
      <c r="K69" s="19">
        <v>1</v>
      </c>
      <c r="L69" s="19">
        <v>21993396.91</v>
      </c>
      <c r="M69" s="19">
        <v>21624331.68</v>
      </c>
      <c r="N69" s="23">
        <v>1</v>
      </c>
      <c r="O69" s="18">
        <v>22370372.120000001</v>
      </c>
      <c r="P69" s="19">
        <v>-240202.95000001043</v>
      </c>
      <c r="Q69" s="45">
        <v>10</v>
      </c>
      <c r="R69" s="10">
        <f>VLOOKUP($H69,'ค่ากลางกลุ่ม '!$C$2:$Y$22,10,0)</f>
        <v>24.65</v>
      </c>
      <c r="S69" s="13">
        <f>VLOOKUP($H69,'ค่ากลางกลุ่ม '!$C$2:$Y$22,16,0)</f>
        <v>5.3367796610169487</v>
      </c>
      <c r="T69" s="10">
        <f>VLOOKUP($H69,'ค่ากลางกลุ่ม '!$C$2:$Y$22,11,0)</f>
        <v>9.2899999999999991</v>
      </c>
      <c r="U69" s="13">
        <f>VLOOKUP($H69,'ค่ากลางกลุ่ม '!$C$2:$Y$22,17,0)</f>
        <v>3.2408474576271189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21.92</v>
      </c>
      <c r="AB69" s="7">
        <v>14.91</v>
      </c>
      <c r="AC69" s="9">
        <v>276.48</v>
      </c>
      <c r="AD69" s="9">
        <v>26.09</v>
      </c>
      <c r="AE69" s="9">
        <v>48.3</v>
      </c>
      <c r="AF69" s="9">
        <v>46.33</v>
      </c>
      <c r="AG69" s="9">
        <v>58.17</v>
      </c>
      <c r="AH69" s="10" t="str">
        <f t="shared" si="2"/>
        <v>0</v>
      </c>
      <c r="AI69" s="13" t="str">
        <f t="shared" si="3"/>
        <v>1</v>
      </c>
      <c r="AJ69" s="10" t="str">
        <f t="shared" si="4"/>
        <v>1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1</v>
      </c>
      <c r="AQ69" s="24">
        <f t="shared" si="9"/>
        <v>5</v>
      </c>
      <c r="AR69" s="26">
        <f t="shared" si="10"/>
        <v>6</v>
      </c>
      <c r="AS69" s="25" t="str">
        <f t="shared" si="11"/>
        <v>B</v>
      </c>
      <c r="AT69" s="27" t="str">
        <f t="shared" si="11"/>
        <v>A-</v>
      </c>
      <c r="AU69" s="25" t="str">
        <f t="shared" si="12"/>
        <v>1 B</v>
      </c>
      <c r="AV69" s="27" t="str">
        <f t="shared" si="12"/>
        <v>1 A-</v>
      </c>
      <c r="AW69" s="21" t="str">
        <f t="shared" ref="AW69:AW92" si="15">IF(AQ69&gt;=5,"ผ่าน","ไม่ผ่าน")</f>
        <v>ผ่าน</v>
      </c>
      <c r="AX69" s="21" t="str">
        <f t="shared" ref="AX69:AX92" si="16">IF(AR69&gt;=5,"ผ่าน","ไม่ผ่าน")</f>
        <v>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2.2799999999999998</v>
      </c>
      <c r="J70" s="19">
        <v>1.99</v>
      </c>
      <c r="K70" s="19">
        <v>1.64</v>
      </c>
      <c r="L70" s="19">
        <v>36070530.939999998</v>
      </c>
      <c r="M70" s="19">
        <v>35050222.119999997</v>
      </c>
      <c r="N70" s="23">
        <v>0</v>
      </c>
      <c r="O70" s="18">
        <v>35133464.75</v>
      </c>
      <c r="P70" s="19">
        <v>18029918.709999997</v>
      </c>
      <c r="Q70" s="45">
        <v>6</v>
      </c>
      <c r="R70" s="10">
        <f>VLOOKUP($H70,'ค่ากลางกลุ่ม '!$C$2:$Y$22,10,0)</f>
        <v>28.29</v>
      </c>
      <c r="S70" s="13">
        <f>VLOOKUP($H70,'ค่ากลางกลุ่ม '!$C$2:$Y$22,16,0)</f>
        <v>5.8842857142857161</v>
      </c>
      <c r="T70" s="10">
        <f>VLOOKUP($H70,'ค่ากลางกลุ่ม '!$C$2:$Y$22,11,0)</f>
        <v>10.74</v>
      </c>
      <c r="U70" s="13">
        <f>VLOOKUP($H70,'ค่ากลางกลุ่ม '!$C$2:$Y$22,17,0)</f>
        <v>3.7780252100840372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43.11</v>
      </c>
      <c r="AB70" s="7">
        <v>33.450000000000003</v>
      </c>
      <c r="AC70" s="9">
        <v>254.51</v>
      </c>
      <c r="AD70" s="9">
        <v>54.47</v>
      </c>
      <c r="AE70" s="9">
        <v>74.84</v>
      </c>
      <c r="AF70" s="9">
        <v>36.130000000000003</v>
      </c>
      <c r="AG70" s="9">
        <v>114.15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4</v>
      </c>
      <c r="AR70" s="26">
        <f t="shared" ref="AR70:AR92" si="25">AI70+AK70+AL70+AM70+AN70+AO70+AP70</f>
        <v>4</v>
      </c>
      <c r="AS70" s="25" t="str">
        <f t="shared" ref="AS70:AT92" si="26">IF(AQ70=7,"A",IF(AQ70=6,"A-",IF(AQ70=5,"B",IF(AQ70=4,"B-",IF(AQ70=3,"C",IF(AQ70=2,"C-",IF(AQ70=1,"D",IF(AQ70=0,"F"))))))))</f>
        <v>B-</v>
      </c>
      <c r="AT70" s="27" t="str">
        <f t="shared" si="26"/>
        <v>B-</v>
      </c>
      <c r="AU70" s="25" t="str">
        <f t="shared" ref="AU70:AV92" si="27">$N70&amp;" "&amp;AS70</f>
        <v>0 B-</v>
      </c>
      <c r="AV70" s="27" t="str">
        <f t="shared" si="27"/>
        <v>0 B-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1.47</v>
      </c>
      <c r="J71" s="19">
        <v>1.24</v>
      </c>
      <c r="K71" s="19">
        <v>0.99</v>
      </c>
      <c r="L71" s="19">
        <v>15692551.85</v>
      </c>
      <c r="M71" s="19">
        <v>17265672.789999999</v>
      </c>
      <c r="N71" s="23">
        <v>1</v>
      </c>
      <c r="O71" s="18">
        <v>20710172.84</v>
      </c>
      <c r="P71" s="19">
        <v>-360253.55999999493</v>
      </c>
      <c r="Q71" s="45">
        <v>5</v>
      </c>
      <c r="R71" s="10">
        <f>VLOOKUP($H71,'ค่ากลางกลุ่ม '!$C$2:$Y$22,10,0)</f>
        <v>29.39</v>
      </c>
      <c r="S71" s="13">
        <f>VLOOKUP($H71,'ค่ากลางกลุ่ม '!$C$2:$Y$22,16,0)</f>
        <v>6.7215199999999999</v>
      </c>
      <c r="T71" s="10">
        <f>VLOOKUP($H71,'ค่ากลางกลุ่ม '!$C$2:$Y$22,11,0)</f>
        <v>10.82</v>
      </c>
      <c r="U71" s="13">
        <f>VLOOKUP($H71,'ค่ากลางกลุ่ม '!$C$2:$Y$22,17,0)</f>
        <v>4.1368400000000003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40.51</v>
      </c>
      <c r="AB71" s="7">
        <v>14.64</v>
      </c>
      <c r="AC71" s="9">
        <v>364.85</v>
      </c>
      <c r="AD71" s="9">
        <v>39.840000000000003</v>
      </c>
      <c r="AE71" s="9">
        <v>72.64</v>
      </c>
      <c r="AF71" s="9">
        <v>37.96</v>
      </c>
      <c r="AG71" s="9">
        <v>181.73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1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4</v>
      </c>
      <c r="AR71" s="26">
        <f t="shared" si="25"/>
        <v>4</v>
      </c>
      <c r="AS71" s="25" t="str">
        <f t="shared" si="26"/>
        <v>B-</v>
      </c>
      <c r="AT71" s="27" t="str">
        <f t="shared" si="26"/>
        <v>B-</v>
      </c>
      <c r="AU71" s="25" t="str">
        <f t="shared" si="27"/>
        <v>1 B-</v>
      </c>
      <c r="AV71" s="27" t="str">
        <f t="shared" si="27"/>
        <v>1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2.81</v>
      </c>
      <c r="J72" s="19">
        <v>2.5</v>
      </c>
      <c r="K72" s="19">
        <v>1.35</v>
      </c>
      <c r="L72" s="19">
        <v>1074576570.55</v>
      </c>
      <c r="M72" s="19">
        <v>204689958.94999999</v>
      </c>
      <c r="N72" s="23">
        <v>0</v>
      </c>
      <c r="O72" s="18">
        <v>245656220.13</v>
      </c>
      <c r="P72" s="19">
        <v>219176321.96000028</v>
      </c>
      <c r="Q72" s="45">
        <v>20</v>
      </c>
      <c r="R72" s="10">
        <f>VLOOKUP($H72,'ค่ากลางกลุ่ม '!$C$2:$Y$22,10,0)</f>
        <v>9.7200000000000006</v>
      </c>
      <c r="S72" s="13">
        <f>VLOOKUP($H72,'ค่ากลางกลุ่ม '!$C$2:$Y$22,16,0)</f>
        <v>3.81</v>
      </c>
      <c r="T72" s="10">
        <f>VLOOKUP($H72,'ค่ากลางกลุ่ม '!$C$2:$Y$22,11,0)</f>
        <v>1.79</v>
      </c>
      <c r="U72" s="13">
        <f>VLOOKUP($H72,'ค่ากลางกลุ่ม '!$C$2:$Y$22,17,0)</f>
        <v>1.32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16.52</v>
      </c>
      <c r="AB72" s="7">
        <v>6.66</v>
      </c>
      <c r="AC72" s="9">
        <v>86.84</v>
      </c>
      <c r="AD72" s="9">
        <v>75.569999999999993</v>
      </c>
      <c r="AE72" s="9">
        <v>46.07</v>
      </c>
      <c r="AF72" s="9">
        <v>70.97</v>
      </c>
      <c r="AG72" s="9">
        <v>52.58</v>
      </c>
      <c r="AH72" s="10" t="str">
        <f t="shared" si="17"/>
        <v>1</v>
      </c>
      <c r="AI72" s="13" t="str">
        <f t="shared" si="18"/>
        <v>1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6</v>
      </c>
      <c r="AR72" s="26">
        <f t="shared" si="25"/>
        <v>6</v>
      </c>
      <c r="AS72" s="25" t="str">
        <f t="shared" si="26"/>
        <v>A-</v>
      </c>
      <c r="AT72" s="27" t="str">
        <f t="shared" si="26"/>
        <v>A-</v>
      </c>
      <c r="AU72" s="25" t="str">
        <f t="shared" si="27"/>
        <v>0 A-</v>
      </c>
      <c r="AV72" s="27" t="str">
        <f t="shared" si="27"/>
        <v>0 A-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1.32</v>
      </c>
      <c r="J73" s="19">
        <v>1.19</v>
      </c>
      <c r="K73" s="19">
        <v>0.94</v>
      </c>
      <c r="L73" s="19">
        <v>14304702.92</v>
      </c>
      <c r="M73" s="19">
        <v>16878442.260000002</v>
      </c>
      <c r="N73" s="23">
        <v>1</v>
      </c>
      <c r="O73" s="18">
        <v>16893701.420000002</v>
      </c>
      <c r="P73" s="19">
        <v>-2974819.6400000006</v>
      </c>
      <c r="Q73" s="45">
        <v>6</v>
      </c>
      <c r="R73" s="10">
        <f>VLOOKUP($H73,'ค่ากลางกลุ่ม '!$C$2:$Y$22,10,0)</f>
        <v>28.29</v>
      </c>
      <c r="S73" s="13">
        <f>VLOOKUP($H73,'ค่ากลางกลุ่ม '!$C$2:$Y$22,16,0)</f>
        <v>5.8842857142857161</v>
      </c>
      <c r="T73" s="10">
        <f>VLOOKUP($H73,'ค่ากลางกลุ่ม '!$C$2:$Y$22,11,0)</f>
        <v>10.74</v>
      </c>
      <c r="U73" s="13">
        <f>VLOOKUP($H73,'ค่ากลางกลุ่ม '!$C$2:$Y$22,17,0)</f>
        <v>3.7780252100840372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23.16</v>
      </c>
      <c r="AB73" s="7">
        <v>16.61</v>
      </c>
      <c r="AC73" s="9">
        <v>241.7</v>
      </c>
      <c r="AD73" s="9">
        <v>31.77</v>
      </c>
      <c r="AE73" s="9">
        <v>76.64</v>
      </c>
      <c r="AF73" s="9">
        <v>70.97</v>
      </c>
      <c r="AG73" s="9">
        <v>66.14</v>
      </c>
      <c r="AH73" s="10" t="str">
        <f t="shared" si="17"/>
        <v>0</v>
      </c>
      <c r="AI73" s="13" t="str">
        <f t="shared" si="18"/>
        <v>1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0</v>
      </c>
      <c r="AQ73" s="24">
        <f t="shared" si="24"/>
        <v>3</v>
      </c>
      <c r="AR73" s="26">
        <f t="shared" si="25"/>
        <v>4</v>
      </c>
      <c r="AS73" s="25" t="str">
        <f t="shared" si="26"/>
        <v>C</v>
      </c>
      <c r="AT73" s="27" t="str">
        <f t="shared" si="26"/>
        <v>B-</v>
      </c>
      <c r="AU73" s="25" t="str">
        <f t="shared" si="27"/>
        <v>1 C</v>
      </c>
      <c r="AV73" s="27" t="str">
        <f t="shared" si="27"/>
        <v>1 B-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1.43</v>
      </c>
      <c r="J74" s="19">
        <v>1.28</v>
      </c>
      <c r="K74" s="19">
        <v>0.96</v>
      </c>
      <c r="L74" s="19">
        <v>16186524.99</v>
      </c>
      <c r="M74" s="19">
        <v>14244419.17</v>
      </c>
      <c r="N74" s="23">
        <v>1</v>
      </c>
      <c r="O74" s="18">
        <v>14151015.380000001</v>
      </c>
      <c r="P74" s="19">
        <v>-1336330.8799999952</v>
      </c>
      <c r="Q74" s="45">
        <v>6</v>
      </c>
      <c r="R74" s="10">
        <f>VLOOKUP($H74,'ค่ากลางกลุ่ม '!$C$2:$Y$22,10,0)</f>
        <v>28.29</v>
      </c>
      <c r="S74" s="13">
        <f>VLOOKUP($H74,'ค่ากลางกลุ่ม '!$C$2:$Y$22,16,0)</f>
        <v>5.8842857142857161</v>
      </c>
      <c r="T74" s="10">
        <f>VLOOKUP($H74,'ค่ากลางกลุ่ม '!$C$2:$Y$22,11,0)</f>
        <v>10.74</v>
      </c>
      <c r="U74" s="13">
        <f>VLOOKUP($H74,'ค่ากลางกลุ่ม '!$C$2:$Y$22,17,0)</f>
        <v>3.7780252100840372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20.51</v>
      </c>
      <c r="AB74" s="7">
        <v>18.95</v>
      </c>
      <c r="AC74" s="9">
        <v>280.76</v>
      </c>
      <c r="AD74" s="9">
        <v>31.47</v>
      </c>
      <c r="AE74" s="9">
        <v>69.319999999999993</v>
      </c>
      <c r="AF74" s="9">
        <v>102.56</v>
      </c>
      <c r="AG74" s="9">
        <v>72.42</v>
      </c>
      <c r="AH74" s="10" t="str">
        <f t="shared" si="17"/>
        <v>0</v>
      </c>
      <c r="AI74" s="13" t="str">
        <f t="shared" si="18"/>
        <v>1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0</v>
      </c>
      <c r="AP74" s="20" t="str">
        <f t="shared" si="23"/>
        <v>0</v>
      </c>
      <c r="AQ74" s="24">
        <f t="shared" si="24"/>
        <v>2</v>
      </c>
      <c r="AR74" s="26">
        <f t="shared" si="25"/>
        <v>3</v>
      </c>
      <c r="AS74" s="25" t="str">
        <f t="shared" si="26"/>
        <v>C-</v>
      </c>
      <c r="AT74" s="27" t="str">
        <f t="shared" si="26"/>
        <v>C</v>
      </c>
      <c r="AU74" s="25" t="str">
        <f t="shared" si="27"/>
        <v>1 C-</v>
      </c>
      <c r="AV74" s="27" t="str">
        <f t="shared" si="27"/>
        <v>1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1.2</v>
      </c>
      <c r="J75" s="19">
        <v>0.97</v>
      </c>
      <c r="K75" s="19">
        <v>0.43</v>
      </c>
      <c r="L75" s="19">
        <v>30805938.280000001</v>
      </c>
      <c r="M75" s="19">
        <v>53293682.280000001</v>
      </c>
      <c r="N75" s="23">
        <v>3</v>
      </c>
      <c r="O75" s="18">
        <v>55114707.810000002</v>
      </c>
      <c r="P75" s="19">
        <v>-86031252.679999962</v>
      </c>
      <c r="Q75" s="45">
        <v>14</v>
      </c>
      <c r="R75" s="10">
        <f>VLOOKUP($H75,'ค่ากลางกลุ่ม '!$C$2:$Y$22,10,0)</f>
        <v>20.059999999999999</v>
      </c>
      <c r="S75" s="13">
        <f>VLOOKUP($H75,'ค่ากลางกลุ่ม '!$C$2:$Y$22,16,0)</f>
        <v>8.2999999999999989</v>
      </c>
      <c r="T75" s="10">
        <f>VLOOKUP($H75,'ค่ากลางกลุ่ม '!$C$2:$Y$22,11,0)</f>
        <v>4.8499999999999996</v>
      </c>
      <c r="U75" s="13">
        <f>VLOOKUP($H75,'ค่ากลางกลุ่ม '!$C$2:$Y$22,17,0)</f>
        <v>5.1022222222222213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22.29</v>
      </c>
      <c r="AB75" s="7">
        <v>7.74</v>
      </c>
      <c r="AC75" s="9">
        <v>236.82</v>
      </c>
      <c r="AD75" s="9">
        <v>49.94</v>
      </c>
      <c r="AE75" s="9">
        <v>89.11</v>
      </c>
      <c r="AF75" s="9">
        <v>74.989999999999995</v>
      </c>
      <c r="AG75" s="9">
        <v>75.72</v>
      </c>
      <c r="AH75" s="10" t="str">
        <f t="shared" si="17"/>
        <v>1</v>
      </c>
      <c r="AI75" s="13" t="str">
        <f t="shared" si="18"/>
        <v>1</v>
      </c>
      <c r="AJ75" s="10" t="str">
        <f t="shared" si="19"/>
        <v>1</v>
      </c>
      <c r="AK75" s="13" t="str">
        <f t="shared" si="20"/>
        <v>1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4</v>
      </c>
      <c r="AR75" s="26">
        <f t="shared" si="25"/>
        <v>4</v>
      </c>
      <c r="AS75" s="25" t="str">
        <f t="shared" si="26"/>
        <v>B-</v>
      </c>
      <c r="AT75" s="27" t="str">
        <f t="shared" si="26"/>
        <v>B-</v>
      </c>
      <c r="AU75" s="25" t="str">
        <f t="shared" si="27"/>
        <v>3 B-</v>
      </c>
      <c r="AV75" s="27" t="str">
        <f t="shared" si="27"/>
        <v>3 B-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2</v>
      </c>
      <c r="J76" s="19">
        <v>1.77</v>
      </c>
      <c r="K76" s="19">
        <v>1.56</v>
      </c>
      <c r="L76" s="19">
        <v>7442565.2999999998</v>
      </c>
      <c r="M76" s="19">
        <v>1096212.1000000001</v>
      </c>
      <c r="N76" s="23">
        <v>0</v>
      </c>
      <c r="O76" s="18">
        <v>2380194.19</v>
      </c>
      <c r="P76" s="19">
        <v>4185716.13</v>
      </c>
      <c r="Q76" s="45">
        <v>2</v>
      </c>
      <c r="R76" s="10">
        <f>VLOOKUP($H76,'ค่ากลางกลุ่ม '!$C$2:$Y$22,10,0)</f>
        <v>32.67</v>
      </c>
      <c r="S76" s="13">
        <f>VLOOKUP($H76,'ค่ากลางกลุ่ม '!$C$2:$Y$22,16,0)</f>
        <v>6.4492307692307707</v>
      </c>
      <c r="T76" s="10">
        <f>VLOOKUP($H76,'ค่ากลางกลุ่ม '!$C$2:$Y$22,11,0)</f>
        <v>8.86</v>
      </c>
      <c r="U76" s="13">
        <f>VLOOKUP($H76,'ค่ากลางกลุ่ม '!$C$2:$Y$22,17,0)</f>
        <v>2.5605128205128205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17.670000000000002</v>
      </c>
      <c r="AB76" s="7">
        <v>2.69</v>
      </c>
      <c r="AC76" s="9">
        <v>254.18</v>
      </c>
      <c r="AD76" s="9">
        <v>66.06</v>
      </c>
      <c r="AE76" s="9">
        <v>52.32</v>
      </c>
      <c r="AF76" s="9">
        <v>68.989999999999995</v>
      </c>
      <c r="AG76" s="9">
        <v>165.83</v>
      </c>
      <c r="AH76" s="10" t="str">
        <f t="shared" si="17"/>
        <v>0</v>
      </c>
      <c r="AI76" s="13" t="str">
        <f t="shared" si="18"/>
        <v>1</v>
      </c>
      <c r="AJ76" s="10" t="str">
        <f t="shared" si="19"/>
        <v>0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2</v>
      </c>
      <c r="AR76" s="26">
        <f t="shared" si="25"/>
        <v>4</v>
      </c>
      <c r="AS76" s="25" t="str">
        <f t="shared" si="26"/>
        <v>C-</v>
      </c>
      <c r="AT76" s="27" t="str">
        <f t="shared" si="26"/>
        <v>B-</v>
      </c>
      <c r="AU76" s="25" t="str">
        <f t="shared" si="27"/>
        <v>0 C-</v>
      </c>
      <c r="AV76" s="27" t="str">
        <f t="shared" si="27"/>
        <v>0 B-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1.67</v>
      </c>
      <c r="J77" s="19">
        <v>1.56</v>
      </c>
      <c r="K77" s="19">
        <v>1.23</v>
      </c>
      <c r="L77" s="19">
        <v>18529114.440000001</v>
      </c>
      <c r="M77" s="19">
        <v>12297503.640000001</v>
      </c>
      <c r="N77" s="23">
        <v>0</v>
      </c>
      <c r="O77" s="18">
        <v>12103780.800000001</v>
      </c>
      <c r="P77" s="19">
        <v>6333614.4899999984</v>
      </c>
      <c r="Q77" s="45">
        <v>6</v>
      </c>
      <c r="R77" s="10">
        <f>VLOOKUP($H77,'ค่ากลางกลุ่ม '!$C$2:$Y$22,10,0)</f>
        <v>28.29</v>
      </c>
      <c r="S77" s="13">
        <f>VLOOKUP($H77,'ค่ากลางกลุ่ม '!$C$2:$Y$22,16,0)</f>
        <v>5.8842857142857161</v>
      </c>
      <c r="T77" s="10">
        <f>VLOOKUP($H77,'ค่ากลางกลุ่ม '!$C$2:$Y$22,11,0)</f>
        <v>10.74</v>
      </c>
      <c r="U77" s="13">
        <f>VLOOKUP($H77,'ค่ากลางกลุ่ม '!$C$2:$Y$22,17,0)</f>
        <v>3.7780252100840372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21.88</v>
      </c>
      <c r="AB77" s="7">
        <v>14.03</v>
      </c>
      <c r="AC77" s="9">
        <v>172.09</v>
      </c>
      <c r="AD77" s="9">
        <v>43.32</v>
      </c>
      <c r="AE77" s="9">
        <v>73.73</v>
      </c>
      <c r="AF77" s="9">
        <v>72.069999999999993</v>
      </c>
      <c r="AG77" s="9">
        <v>55.5</v>
      </c>
      <c r="AH77" s="10" t="str">
        <f t="shared" si="17"/>
        <v>0</v>
      </c>
      <c r="AI77" s="13" t="str">
        <f t="shared" si="18"/>
        <v>1</v>
      </c>
      <c r="AJ77" s="10" t="str">
        <f t="shared" si="19"/>
        <v>1</v>
      </c>
      <c r="AK77" s="13" t="str">
        <f t="shared" si="20"/>
        <v>1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4</v>
      </c>
      <c r="AR77" s="26">
        <f t="shared" si="25"/>
        <v>5</v>
      </c>
      <c r="AS77" s="25" t="str">
        <f t="shared" si="26"/>
        <v>B-</v>
      </c>
      <c r="AT77" s="27" t="str">
        <f t="shared" si="26"/>
        <v>B</v>
      </c>
      <c r="AU77" s="25" t="str">
        <f t="shared" si="27"/>
        <v>0 B-</v>
      </c>
      <c r="AV77" s="27" t="str">
        <f t="shared" si="27"/>
        <v>0 B</v>
      </c>
      <c r="AW77" s="21" t="str">
        <f t="shared" si="15"/>
        <v>ไม่ผ่าน</v>
      </c>
      <c r="AX77" s="21" t="str">
        <f t="shared" si="16"/>
        <v>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1.29</v>
      </c>
      <c r="J78" s="19">
        <v>1.1299999999999999</v>
      </c>
      <c r="K78" s="19">
        <v>0.82</v>
      </c>
      <c r="L78" s="19">
        <v>23456382.59</v>
      </c>
      <c r="M78" s="19">
        <v>50273513.25</v>
      </c>
      <c r="N78" s="23">
        <v>1</v>
      </c>
      <c r="O78" s="18">
        <v>36062511.899999999</v>
      </c>
      <c r="P78" s="19">
        <v>-14035668.319999993</v>
      </c>
      <c r="Q78" s="45">
        <v>13</v>
      </c>
      <c r="R78" s="10">
        <f>VLOOKUP($H78,'ค่ากลางกลุ่ม '!$C$2:$Y$22,10,0)</f>
        <v>26.06</v>
      </c>
      <c r="S78" s="13">
        <f>VLOOKUP($H78,'ค่ากลางกลุ่ม '!$C$2:$Y$22,16,0)</f>
        <v>8.0276666666666685</v>
      </c>
      <c r="T78" s="10">
        <f>VLOOKUP($H78,'ค่ากลางกลุ่ม '!$C$2:$Y$22,11,0)</f>
        <v>6.1</v>
      </c>
      <c r="U78" s="13">
        <f>VLOOKUP($H78,'ค่ากลางกลุ่ม '!$C$2:$Y$22,17,0)</f>
        <v>4.8458333333333341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24.53</v>
      </c>
      <c r="AB78" s="7">
        <v>15.82</v>
      </c>
      <c r="AC78" s="9">
        <v>204.17</v>
      </c>
      <c r="AD78" s="9">
        <v>30.59</v>
      </c>
      <c r="AE78" s="9">
        <v>50.39</v>
      </c>
      <c r="AF78" s="9">
        <v>79.36</v>
      </c>
      <c r="AG78" s="9">
        <v>56.33</v>
      </c>
      <c r="AH78" s="10" t="str">
        <f t="shared" si="17"/>
        <v>0</v>
      </c>
      <c r="AI78" s="13" t="str">
        <f t="shared" si="18"/>
        <v>1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5</v>
      </c>
      <c r="AR78" s="26">
        <f t="shared" si="25"/>
        <v>6</v>
      </c>
      <c r="AS78" s="25" t="str">
        <f t="shared" si="26"/>
        <v>B</v>
      </c>
      <c r="AT78" s="27" t="str">
        <f t="shared" si="26"/>
        <v>A-</v>
      </c>
      <c r="AU78" s="25" t="str">
        <f t="shared" si="27"/>
        <v>1 B</v>
      </c>
      <c r="AV78" s="27" t="str">
        <f t="shared" si="27"/>
        <v>1 A-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1.75</v>
      </c>
      <c r="J79" s="19">
        <v>1.57</v>
      </c>
      <c r="K79" s="19">
        <v>1.27</v>
      </c>
      <c r="L79" s="19">
        <v>13153036.34</v>
      </c>
      <c r="M79" s="19">
        <v>7048739.1399999997</v>
      </c>
      <c r="N79" s="23">
        <v>0</v>
      </c>
      <c r="O79" s="18">
        <v>8439063.3000000007</v>
      </c>
      <c r="P79" s="19">
        <v>4817140.2400000021</v>
      </c>
      <c r="Q79" s="45">
        <v>5</v>
      </c>
      <c r="R79" s="10">
        <f>VLOOKUP($H79,'ค่ากลางกลุ่ม '!$C$2:$Y$22,10,0)</f>
        <v>29.39</v>
      </c>
      <c r="S79" s="13">
        <f>VLOOKUP($H79,'ค่ากลางกลุ่ม '!$C$2:$Y$22,16,0)</f>
        <v>6.7215199999999999</v>
      </c>
      <c r="T79" s="10">
        <f>VLOOKUP($H79,'ค่ากลางกลุ่ม '!$C$2:$Y$22,11,0)</f>
        <v>10.82</v>
      </c>
      <c r="U79" s="13">
        <f>VLOOKUP($H79,'ค่ากลางกลุ่ม '!$C$2:$Y$22,17,0)</f>
        <v>4.1368400000000003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21.36</v>
      </c>
      <c r="AB79" s="7">
        <v>12.73</v>
      </c>
      <c r="AC79" s="9">
        <v>135.55000000000001</v>
      </c>
      <c r="AD79" s="9">
        <v>22.63</v>
      </c>
      <c r="AE79" s="9">
        <v>73.760000000000005</v>
      </c>
      <c r="AF79" s="9">
        <v>78.569999999999993</v>
      </c>
      <c r="AG79" s="9">
        <v>74.78</v>
      </c>
      <c r="AH79" s="10" t="str">
        <f t="shared" si="17"/>
        <v>0</v>
      </c>
      <c r="AI79" s="13" t="str">
        <f t="shared" si="18"/>
        <v>1</v>
      </c>
      <c r="AJ79" s="10" t="str">
        <f t="shared" si="19"/>
        <v>1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3</v>
      </c>
      <c r="AR79" s="26">
        <f t="shared" si="25"/>
        <v>4</v>
      </c>
      <c r="AS79" s="25" t="str">
        <f t="shared" si="26"/>
        <v>C</v>
      </c>
      <c r="AT79" s="27" t="str">
        <f t="shared" si="26"/>
        <v>B-</v>
      </c>
      <c r="AU79" s="25" t="str">
        <f t="shared" si="27"/>
        <v>0 C</v>
      </c>
      <c r="AV79" s="27" t="str">
        <f t="shared" si="27"/>
        <v>0 B-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2.0099999999999998</v>
      </c>
      <c r="J80" s="19">
        <v>1.81</v>
      </c>
      <c r="K80" s="19">
        <v>1.5</v>
      </c>
      <c r="L80" s="19">
        <v>18418102.149999999</v>
      </c>
      <c r="M80" s="19">
        <v>19151537.870000001</v>
      </c>
      <c r="N80" s="23">
        <v>0</v>
      </c>
      <c r="O80" s="18">
        <v>20857708.699999999</v>
      </c>
      <c r="P80" s="19">
        <v>9187610.8599999994</v>
      </c>
      <c r="Q80" s="45">
        <v>5</v>
      </c>
      <c r="R80" s="10">
        <f>VLOOKUP($H80,'ค่ากลางกลุ่ม '!$C$2:$Y$22,10,0)</f>
        <v>29.39</v>
      </c>
      <c r="S80" s="13">
        <f>VLOOKUP($H80,'ค่ากลางกลุ่ม '!$C$2:$Y$22,16,0)</f>
        <v>6.7215199999999999</v>
      </c>
      <c r="T80" s="10">
        <f>VLOOKUP($H80,'ค่ากลางกลุ่ม '!$C$2:$Y$22,11,0)</f>
        <v>10.82</v>
      </c>
      <c r="U80" s="13">
        <f>VLOOKUP($H80,'ค่ากลางกลุ่ม '!$C$2:$Y$22,17,0)</f>
        <v>4.1368400000000003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39.380000000000003</v>
      </c>
      <c r="AB80" s="7">
        <v>26.47</v>
      </c>
      <c r="AC80" s="9">
        <v>296.89999999999998</v>
      </c>
      <c r="AD80" s="9">
        <v>47.33</v>
      </c>
      <c r="AE80" s="9">
        <v>59.24</v>
      </c>
      <c r="AF80" s="9">
        <v>68.33</v>
      </c>
      <c r="AG80" s="9">
        <v>73.849999999999994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1</v>
      </c>
      <c r="AP80" s="20" t="str">
        <f t="shared" si="23"/>
        <v>0</v>
      </c>
      <c r="AQ80" s="24">
        <f t="shared" si="24"/>
        <v>5</v>
      </c>
      <c r="AR80" s="26">
        <f t="shared" si="25"/>
        <v>5</v>
      </c>
      <c r="AS80" s="25" t="str">
        <f t="shared" si="26"/>
        <v>B</v>
      </c>
      <c r="AT80" s="27" t="str">
        <f t="shared" si="26"/>
        <v>B</v>
      </c>
      <c r="AU80" s="25" t="str">
        <f t="shared" si="27"/>
        <v>0 B</v>
      </c>
      <c r="AV80" s="27" t="str">
        <f t="shared" si="27"/>
        <v>0 B</v>
      </c>
      <c r="AW80" s="21" t="str">
        <f t="shared" si="15"/>
        <v>ผ่าน</v>
      </c>
      <c r="AX80" s="21" t="str">
        <f t="shared" si="16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2.64</v>
      </c>
      <c r="J81" s="19">
        <v>2.42</v>
      </c>
      <c r="K81" s="19">
        <v>2.1800000000000002</v>
      </c>
      <c r="L81" s="19">
        <v>41061006.789999999</v>
      </c>
      <c r="M81" s="19">
        <v>25893025.789999999</v>
      </c>
      <c r="N81" s="23">
        <v>0</v>
      </c>
      <c r="O81" s="18">
        <v>26583704.93</v>
      </c>
      <c r="P81" s="19">
        <v>29507162.770000007</v>
      </c>
      <c r="Q81" s="45">
        <v>6</v>
      </c>
      <c r="R81" s="10">
        <f>VLOOKUP($H81,'ค่ากลางกลุ่ม '!$C$2:$Y$22,10,0)</f>
        <v>28.29</v>
      </c>
      <c r="S81" s="13">
        <f>VLOOKUP($H81,'ค่ากลางกลุ่ม '!$C$2:$Y$22,16,0)</f>
        <v>5.8842857142857161</v>
      </c>
      <c r="T81" s="10">
        <f>VLOOKUP($H81,'ค่ากลางกลุ่ม '!$C$2:$Y$22,11,0)</f>
        <v>10.74</v>
      </c>
      <c r="U81" s="13">
        <f>VLOOKUP($H81,'ค่ากลางกลุ่ม '!$C$2:$Y$22,17,0)</f>
        <v>3.7780252100840372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41.15</v>
      </c>
      <c r="AB81" s="7">
        <v>28.58</v>
      </c>
      <c r="AC81" s="9">
        <v>57.8</v>
      </c>
      <c r="AD81" s="9">
        <v>14.1</v>
      </c>
      <c r="AE81" s="9">
        <v>62.23</v>
      </c>
      <c r="AF81" s="9">
        <v>84.33</v>
      </c>
      <c r="AG81" s="9">
        <v>79.64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1</v>
      </c>
      <c r="AP81" s="20" t="str">
        <f t="shared" si="23"/>
        <v>0</v>
      </c>
      <c r="AQ81" s="24">
        <f t="shared" si="24"/>
        <v>5</v>
      </c>
      <c r="AR81" s="26">
        <f t="shared" si="25"/>
        <v>5</v>
      </c>
      <c r="AS81" s="25" t="str">
        <f t="shared" si="26"/>
        <v>B</v>
      </c>
      <c r="AT81" s="27" t="str">
        <f t="shared" si="26"/>
        <v>B</v>
      </c>
      <c r="AU81" s="25" t="str">
        <f t="shared" si="27"/>
        <v>0 B</v>
      </c>
      <c r="AV81" s="27" t="str">
        <f t="shared" si="27"/>
        <v>0 B</v>
      </c>
      <c r="AW81" s="21" t="str">
        <f t="shared" si="15"/>
        <v>ผ่าน</v>
      </c>
      <c r="AX81" s="21" t="str">
        <f t="shared" si="16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2.2200000000000002</v>
      </c>
      <c r="J82" s="19">
        <v>1.83</v>
      </c>
      <c r="K82" s="19">
        <v>1.32</v>
      </c>
      <c r="L82" s="19">
        <v>41109811.75</v>
      </c>
      <c r="M82" s="19">
        <v>31895853.170000002</v>
      </c>
      <c r="N82" s="23">
        <v>0</v>
      </c>
      <c r="O82" s="18">
        <v>34899438.509999998</v>
      </c>
      <c r="P82" s="19">
        <v>10957908.509999998</v>
      </c>
      <c r="Q82" s="45">
        <v>6</v>
      </c>
      <c r="R82" s="10">
        <f>VLOOKUP($H82,'ค่ากลางกลุ่ม '!$C$2:$Y$22,10,0)</f>
        <v>28.29</v>
      </c>
      <c r="S82" s="13">
        <f>VLOOKUP($H82,'ค่ากลางกลุ่ม '!$C$2:$Y$22,16,0)</f>
        <v>5.8842857142857161</v>
      </c>
      <c r="T82" s="10">
        <f>VLOOKUP($H82,'ค่ากลางกลุ่ม '!$C$2:$Y$22,11,0)</f>
        <v>10.74</v>
      </c>
      <c r="U82" s="13">
        <f>VLOOKUP($H82,'ค่ากลางกลุ่ม '!$C$2:$Y$22,17,0)</f>
        <v>3.7780252100840372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45.19</v>
      </c>
      <c r="AB82" s="7">
        <v>26.7</v>
      </c>
      <c r="AC82" s="9">
        <v>404.89</v>
      </c>
      <c r="AD82" s="9">
        <v>87.13</v>
      </c>
      <c r="AE82" s="9">
        <v>117.82</v>
      </c>
      <c r="AF82" s="9">
        <v>129.61000000000001</v>
      </c>
      <c r="AG82" s="9">
        <v>90.44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0 C-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1.29</v>
      </c>
      <c r="J83" s="19">
        <v>1.1200000000000001</v>
      </c>
      <c r="K83" s="19">
        <v>0.82</v>
      </c>
      <c r="L83" s="19">
        <v>23405485.73</v>
      </c>
      <c r="M83" s="19">
        <v>14623908.35</v>
      </c>
      <c r="N83" s="23">
        <v>1</v>
      </c>
      <c r="O83" s="18">
        <v>8583013.4399999995</v>
      </c>
      <c r="P83" s="19">
        <v>-14691775.899999999</v>
      </c>
      <c r="Q83" s="45">
        <v>13</v>
      </c>
      <c r="R83" s="10">
        <f>VLOOKUP($H83,'ค่ากลางกลุ่ม '!$C$2:$Y$22,10,0)</f>
        <v>26.06</v>
      </c>
      <c r="S83" s="13">
        <f>VLOOKUP($H83,'ค่ากลางกลุ่ม '!$C$2:$Y$22,16,0)</f>
        <v>8.0276666666666685</v>
      </c>
      <c r="T83" s="10">
        <f>VLOOKUP($H83,'ค่ากลางกลุ่ม '!$C$2:$Y$22,11,0)</f>
        <v>6.1</v>
      </c>
      <c r="U83" s="13">
        <f>VLOOKUP($H83,'ค่ากลางกลุ่ม '!$C$2:$Y$22,17,0)</f>
        <v>4.8458333333333341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7.1</v>
      </c>
      <c r="AB83" s="7">
        <v>4.59</v>
      </c>
      <c r="AC83" s="9">
        <v>133.41999999999999</v>
      </c>
      <c r="AD83" s="9">
        <v>35.79</v>
      </c>
      <c r="AE83" s="9">
        <v>59.16</v>
      </c>
      <c r="AF83" s="9">
        <v>88.51</v>
      </c>
      <c r="AG83" s="9">
        <v>66.19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0</v>
      </c>
      <c r="AK83" s="13" t="str">
        <f t="shared" si="20"/>
        <v>0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3</v>
      </c>
      <c r="AR83" s="26">
        <f t="shared" si="25"/>
        <v>3</v>
      </c>
      <c r="AS83" s="25" t="str">
        <f t="shared" si="26"/>
        <v>C</v>
      </c>
      <c r="AT83" s="27" t="str">
        <f t="shared" si="26"/>
        <v>C</v>
      </c>
      <c r="AU83" s="25" t="str">
        <f t="shared" si="27"/>
        <v>1 C</v>
      </c>
      <c r="AV83" s="27" t="str">
        <f t="shared" si="27"/>
        <v>1 C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1.85</v>
      </c>
      <c r="J84" s="19">
        <v>1.68</v>
      </c>
      <c r="K84" s="19">
        <v>1.42</v>
      </c>
      <c r="L84" s="19">
        <v>42264908.170000002</v>
      </c>
      <c r="M84" s="19">
        <v>15862349.02</v>
      </c>
      <c r="N84" s="23">
        <v>0</v>
      </c>
      <c r="O84" s="18">
        <v>15993488.300000001</v>
      </c>
      <c r="P84" s="19">
        <v>20701069.830000006</v>
      </c>
      <c r="Q84" s="45">
        <v>6</v>
      </c>
      <c r="R84" s="10">
        <f>VLOOKUP($H84,'ค่ากลางกลุ่ม '!$C$2:$Y$22,10,0)</f>
        <v>28.29</v>
      </c>
      <c r="S84" s="13">
        <f>VLOOKUP($H84,'ค่ากลางกลุ่ม '!$C$2:$Y$22,16,0)</f>
        <v>5.8842857142857161</v>
      </c>
      <c r="T84" s="10">
        <f>VLOOKUP($H84,'ค่ากลางกลุ่ม '!$C$2:$Y$22,11,0)</f>
        <v>10.74</v>
      </c>
      <c r="U84" s="13">
        <f>VLOOKUP($H84,'ค่ากลางกลุ่ม '!$C$2:$Y$22,17,0)</f>
        <v>3.7780252100840372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22.95</v>
      </c>
      <c r="AB84" s="7">
        <v>11.85</v>
      </c>
      <c r="AC84" s="9">
        <v>211.02</v>
      </c>
      <c r="AD84" s="9">
        <v>44.3</v>
      </c>
      <c r="AE84" s="9">
        <v>81.48</v>
      </c>
      <c r="AF84" s="9">
        <v>88.37</v>
      </c>
      <c r="AG84" s="9">
        <v>84.45</v>
      </c>
      <c r="AH84" s="10" t="str">
        <f t="shared" si="17"/>
        <v>0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3</v>
      </c>
      <c r="AR84" s="26">
        <f t="shared" si="25"/>
        <v>4</v>
      </c>
      <c r="AS84" s="25" t="str">
        <f t="shared" si="26"/>
        <v>C</v>
      </c>
      <c r="AT84" s="27" t="str">
        <f t="shared" si="26"/>
        <v>B-</v>
      </c>
      <c r="AU84" s="25" t="str">
        <f t="shared" si="27"/>
        <v>0 C</v>
      </c>
      <c r="AV84" s="27" t="str">
        <f t="shared" si="27"/>
        <v>0 B-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3.34</v>
      </c>
      <c r="J85" s="19">
        <v>2.97</v>
      </c>
      <c r="K85" s="19">
        <v>2.4500000000000002</v>
      </c>
      <c r="L85" s="19">
        <v>82157828.620000005</v>
      </c>
      <c r="M85" s="19">
        <v>50231750.619999997</v>
      </c>
      <c r="N85" s="23">
        <v>0</v>
      </c>
      <c r="O85" s="18">
        <v>47870528.399999999</v>
      </c>
      <c r="P85" s="19">
        <v>50917587.519999996</v>
      </c>
      <c r="Q85" s="45">
        <v>10</v>
      </c>
      <c r="R85" s="10">
        <f>VLOOKUP($H85,'ค่ากลางกลุ่ม '!$C$2:$Y$22,10,0)</f>
        <v>24.65</v>
      </c>
      <c r="S85" s="13">
        <f>VLOOKUP($H85,'ค่ากลางกลุ่ม '!$C$2:$Y$22,16,0)</f>
        <v>5.3367796610169487</v>
      </c>
      <c r="T85" s="10">
        <f>VLOOKUP($H85,'ค่ากลางกลุ่ม '!$C$2:$Y$22,11,0)</f>
        <v>9.2899999999999991</v>
      </c>
      <c r="U85" s="13">
        <f>VLOOKUP($H85,'ค่ากลางกลุ่ม '!$C$2:$Y$22,17,0)</f>
        <v>3.2408474576271189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35.64</v>
      </c>
      <c r="AB85" s="7">
        <v>17.48</v>
      </c>
      <c r="AC85" s="9">
        <v>79.56</v>
      </c>
      <c r="AD85" s="9">
        <v>33.090000000000003</v>
      </c>
      <c r="AE85" s="9">
        <v>58.65</v>
      </c>
      <c r="AF85" s="9">
        <v>73.53</v>
      </c>
      <c r="AG85" s="9">
        <v>77.599999999999994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1</v>
      </c>
      <c r="AL85" s="97">
        <f t="shared" si="21"/>
        <v>1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6</v>
      </c>
      <c r="AR85" s="26">
        <f t="shared" si="25"/>
        <v>6</v>
      </c>
      <c r="AS85" s="25" t="str">
        <f t="shared" si="26"/>
        <v>A-</v>
      </c>
      <c r="AT85" s="27" t="str">
        <f t="shared" si="26"/>
        <v>A-</v>
      </c>
      <c r="AU85" s="25" t="str">
        <f t="shared" si="27"/>
        <v>0 A-</v>
      </c>
      <c r="AV85" s="27" t="str">
        <f t="shared" si="27"/>
        <v>0 A-</v>
      </c>
      <c r="AW85" s="21" t="str">
        <f t="shared" si="15"/>
        <v>ผ่าน</v>
      </c>
      <c r="AX85" s="21" t="str">
        <f t="shared" si="16"/>
        <v>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1.87</v>
      </c>
      <c r="J86" s="19">
        <v>1.71</v>
      </c>
      <c r="K86" s="19">
        <v>1.55</v>
      </c>
      <c r="L86" s="19">
        <v>19621785.800000001</v>
      </c>
      <c r="M86" s="19">
        <v>10986763.35</v>
      </c>
      <c r="N86" s="23">
        <v>0</v>
      </c>
      <c r="O86" s="18">
        <v>12160313.529999999</v>
      </c>
      <c r="P86" s="19">
        <v>12478062.609999999</v>
      </c>
      <c r="Q86" s="45">
        <v>5</v>
      </c>
      <c r="R86" s="10">
        <f>VLOOKUP($H86,'ค่ากลางกลุ่ม '!$C$2:$Y$22,10,0)</f>
        <v>29.39</v>
      </c>
      <c r="S86" s="13">
        <f>VLOOKUP($H86,'ค่ากลางกลุ่ม '!$C$2:$Y$22,16,0)</f>
        <v>6.7215199999999999</v>
      </c>
      <c r="T86" s="10">
        <f>VLOOKUP($H86,'ค่ากลางกลุ่ม '!$C$2:$Y$22,11,0)</f>
        <v>10.82</v>
      </c>
      <c r="U86" s="13">
        <f>VLOOKUP($H86,'ค่ากลางกลุ่ม '!$C$2:$Y$22,17,0)</f>
        <v>4.1368400000000003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30.37</v>
      </c>
      <c r="AB86" s="7">
        <v>20.52</v>
      </c>
      <c r="AC86" s="9">
        <v>258.18</v>
      </c>
      <c r="AD86" s="9">
        <v>14.34</v>
      </c>
      <c r="AE86" s="9">
        <v>67.73</v>
      </c>
      <c r="AF86" s="9">
        <v>80.73</v>
      </c>
      <c r="AG86" s="9">
        <v>112.48</v>
      </c>
      <c r="AH86" s="10" t="str">
        <f t="shared" si="17"/>
        <v>1</v>
      </c>
      <c r="AI86" s="13" t="str">
        <f t="shared" si="18"/>
        <v>1</v>
      </c>
      <c r="AJ86" s="10" t="str">
        <f t="shared" si="19"/>
        <v>1</v>
      </c>
      <c r="AK86" s="13" t="str">
        <f t="shared" si="20"/>
        <v>1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4</v>
      </c>
      <c r="AR86" s="26">
        <f t="shared" si="25"/>
        <v>4</v>
      </c>
      <c r="AS86" s="25" t="str">
        <f t="shared" si="26"/>
        <v>B-</v>
      </c>
      <c r="AT86" s="27" t="str">
        <f t="shared" si="26"/>
        <v>B-</v>
      </c>
      <c r="AU86" s="25" t="str">
        <f t="shared" si="27"/>
        <v>0 B-</v>
      </c>
      <c r="AV86" s="27" t="str">
        <f t="shared" si="27"/>
        <v>0 B-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1.49</v>
      </c>
      <c r="J87" s="19">
        <v>1.35</v>
      </c>
      <c r="K87" s="19">
        <v>1.17</v>
      </c>
      <c r="L87" s="19">
        <v>11848169.6</v>
      </c>
      <c r="M87" s="19">
        <v>5461178.4000000004</v>
      </c>
      <c r="N87" s="23">
        <v>1</v>
      </c>
      <c r="O87" s="18">
        <v>6100079.4199999999</v>
      </c>
      <c r="P87" s="19">
        <v>4126858.8999999948</v>
      </c>
      <c r="Q87" s="45">
        <v>5</v>
      </c>
      <c r="R87" s="10">
        <f>VLOOKUP($H87,'ค่ากลางกลุ่ม '!$C$2:$Y$22,10,0)</f>
        <v>29.39</v>
      </c>
      <c r="S87" s="13">
        <f>VLOOKUP($H87,'ค่ากลางกลุ่ม '!$C$2:$Y$22,16,0)</f>
        <v>6.7215199999999999</v>
      </c>
      <c r="T87" s="10">
        <f>VLOOKUP($H87,'ค่ากลางกลุ่ม '!$C$2:$Y$22,11,0)</f>
        <v>10.82</v>
      </c>
      <c r="U87" s="13">
        <f>VLOOKUP($H87,'ค่ากลางกลุ่ม '!$C$2:$Y$22,17,0)</f>
        <v>4.1368400000000003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18.09</v>
      </c>
      <c r="AB87" s="7">
        <v>9.85</v>
      </c>
      <c r="AC87" s="9">
        <v>345.86</v>
      </c>
      <c r="AD87" s="9">
        <v>15.77</v>
      </c>
      <c r="AE87" s="9">
        <v>50.76</v>
      </c>
      <c r="AF87" s="9">
        <v>54.79</v>
      </c>
      <c r="AG87" s="9">
        <v>92.4</v>
      </c>
      <c r="AH87" s="10" t="str">
        <f t="shared" si="17"/>
        <v>0</v>
      </c>
      <c r="AI87" s="13" t="str">
        <f t="shared" si="18"/>
        <v>1</v>
      </c>
      <c r="AJ87" s="10" t="str">
        <f t="shared" si="19"/>
        <v>0</v>
      </c>
      <c r="AK87" s="13" t="str">
        <f t="shared" si="20"/>
        <v>1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3</v>
      </c>
      <c r="AR87" s="26">
        <f t="shared" si="25"/>
        <v>5</v>
      </c>
      <c r="AS87" s="25" t="str">
        <f t="shared" si="26"/>
        <v>C</v>
      </c>
      <c r="AT87" s="27" t="str">
        <f t="shared" si="26"/>
        <v>B</v>
      </c>
      <c r="AU87" s="25" t="str">
        <f t="shared" si="27"/>
        <v>1 C</v>
      </c>
      <c r="AV87" s="27" t="str">
        <f t="shared" si="27"/>
        <v>1 B</v>
      </c>
      <c r="AW87" s="21" t="str">
        <f t="shared" si="15"/>
        <v>ไม่ผ่าน</v>
      </c>
      <c r="AX87" s="21" t="str">
        <f t="shared" si="16"/>
        <v>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1.39</v>
      </c>
      <c r="J88" s="19">
        <v>1.28</v>
      </c>
      <c r="K88" s="19">
        <v>1.17</v>
      </c>
      <c r="L88" s="19">
        <v>12411376.66</v>
      </c>
      <c r="M88" s="19">
        <v>5491303.3099999996</v>
      </c>
      <c r="N88" s="23">
        <v>1</v>
      </c>
      <c r="O88" s="18">
        <v>7444214.9400000004</v>
      </c>
      <c r="P88" s="19">
        <v>5580921.5999999978</v>
      </c>
      <c r="Q88" s="45">
        <v>5</v>
      </c>
      <c r="R88" s="10">
        <f>VLOOKUP($H88,'ค่ากลางกลุ่ม '!$C$2:$Y$22,10,0)</f>
        <v>29.39</v>
      </c>
      <c r="S88" s="13">
        <f>VLOOKUP($H88,'ค่ากลางกลุ่ม '!$C$2:$Y$22,16,0)</f>
        <v>6.7215199999999999</v>
      </c>
      <c r="T88" s="10">
        <f>VLOOKUP($H88,'ค่ากลางกลุ่ม '!$C$2:$Y$22,11,0)</f>
        <v>10.82</v>
      </c>
      <c r="U88" s="13">
        <f>VLOOKUP($H88,'ค่ากลางกลุ่ม '!$C$2:$Y$22,17,0)</f>
        <v>4.1368400000000003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24.51</v>
      </c>
      <c r="AB88" s="7">
        <v>7.86</v>
      </c>
      <c r="AC88" s="9">
        <v>293.75</v>
      </c>
      <c r="AD88" s="9">
        <v>27.28</v>
      </c>
      <c r="AE88" s="9">
        <v>79.88</v>
      </c>
      <c r="AF88" s="9">
        <v>93.06</v>
      </c>
      <c r="AG88" s="9">
        <v>88.49</v>
      </c>
      <c r="AH88" s="10" t="str">
        <f t="shared" si="17"/>
        <v>0</v>
      </c>
      <c r="AI88" s="13" t="str">
        <f t="shared" si="18"/>
        <v>1</v>
      </c>
      <c r="AJ88" s="10" t="str">
        <f t="shared" si="19"/>
        <v>0</v>
      </c>
      <c r="AK88" s="13" t="str">
        <f t="shared" si="20"/>
        <v>1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1</v>
      </c>
      <c r="AR88" s="26">
        <f t="shared" si="25"/>
        <v>3</v>
      </c>
      <c r="AS88" s="25" t="str">
        <f t="shared" si="26"/>
        <v>D</v>
      </c>
      <c r="AT88" s="27" t="str">
        <f t="shared" si="26"/>
        <v>C</v>
      </c>
      <c r="AU88" s="25" t="str">
        <f t="shared" si="27"/>
        <v>1 D</v>
      </c>
      <c r="AV88" s="27" t="str">
        <f t="shared" si="27"/>
        <v>1 C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1.6</v>
      </c>
      <c r="J89" s="19">
        <v>1.39</v>
      </c>
      <c r="K89" s="19">
        <v>1.04</v>
      </c>
      <c r="L89" s="19">
        <v>11039079.289999999</v>
      </c>
      <c r="M89" s="19">
        <v>8540245.5899999999</v>
      </c>
      <c r="N89" s="23">
        <v>0</v>
      </c>
      <c r="O89" s="18">
        <v>9155933.1999999993</v>
      </c>
      <c r="P89" s="19">
        <v>753975.81000000238</v>
      </c>
      <c r="Q89" s="45">
        <v>5</v>
      </c>
      <c r="R89" s="10">
        <f>VLOOKUP($H89,'ค่ากลางกลุ่ม '!$C$2:$Y$22,10,0)</f>
        <v>29.39</v>
      </c>
      <c r="S89" s="13">
        <f>VLOOKUP($H89,'ค่ากลางกลุ่ม '!$C$2:$Y$22,16,0)</f>
        <v>6.7215199999999999</v>
      </c>
      <c r="T89" s="10">
        <f>VLOOKUP($H89,'ค่ากลางกลุ่ม '!$C$2:$Y$22,11,0)</f>
        <v>10.82</v>
      </c>
      <c r="U89" s="13">
        <f>VLOOKUP($H89,'ค่ากลางกลุ่ม '!$C$2:$Y$22,17,0)</f>
        <v>4.1368400000000003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25.22</v>
      </c>
      <c r="AB89" s="7">
        <v>20.85</v>
      </c>
      <c r="AC89" s="9">
        <v>285.05</v>
      </c>
      <c r="AD89" s="9">
        <v>39.69</v>
      </c>
      <c r="AE89" s="9">
        <v>147.29</v>
      </c>
      <c r="AF89" s="9">
        <v>113.02</v>
      </c>
      <c r="AG89" s="9">
        <v>118.15</v>
      </c>
      <c r="AH89" s="10" t="str">
        <f t="shared" si="17"/>
        <v>0</v>
      </c>
      <c r="AI89" s="13" t="str">
        <f t="shared" si="18"/>
        <v>1</v>
      </c>
      <c r="AJ89" s="10" t="str">
        <f t="shared" si="19"/>
        <v>1</v>
      </c>
      <c r="AK89" s="13" t="str">
        <f t="shared" si="20"/>
        <v>1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2</v>
      </c>
      <c r="AR89" s="26">
        <f t="shared" si="25"/>
        <v>3</v>
      </c>
      <c r="AS89" s="25" t="str">
        <f t="shared" si="26"/>
        <v>C-</v>
      </c>
      <c r="AT89" s="27" t="str">
        <f t="shared" si="26"/>
        <v>C</v>
      </c>
      <c r="AU89" s="25" t="str">
        <f t="shared" si="27"/>
        <v>0 C-</v>
      </c>
      <c r="AV89" s="27" t="str">
        <f t="shared" si="27"/>
        <v>0 C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1.97</v>
      </c>
      <c r="J90" s="19">
        <v>1.71</v>
      </c>
      <c r="K90" s="19">
        <v>1.27</v>
      </c>
      <c r="L90" s="19">
        <v>57455729.670000002</v>
      </c>
      <c r="M90" s="19">
        <v>56585798.740000002</v>
      </c>
      <c r="N90" s="23">
        <v>0</v>
      </c>
      <c r="O90" s="18">
        <v>55356755.689999998</v>
      </c>
      <c r="P90" s="19">
        <v>15880604.409999982</v>
      </c>
      <c r="Q90" s="45">
        <v>13</v>
      </c>
      <c r="R90" s="10">
        <f>VLOOKUP($H90,'ค่ากลางกลุ่ม '!$C$2:$Y$22,10,0)</f>
        <v>26.06</v>
      </c>
      <c r="S90" s="13">
        <f>VLOOKUP($H90,'ค่ากลางกลุ่ม '!$C$2:$Y$22,16,0)</f>
        <v>8.0276666666666685</v>
      </c>
      <c r="T90" s="10">
        <f>VLOOKUP($H90,'ค่ากลางกลุ่ม '!$C$2:$Y$22,11,0)</f>
        <v>6.1</v>
      </c>
      <c r="U90" s="13">
        <f>VLOOKUP($H90,'ค่ากลางกลุ่ม '!$C$2:$Y$22,17,0)</f>
        <v>4.8458333333333341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32.56</v>
      </c>
      <c r="AB90" s="7">
        <v>19.059999999999999</v>
      </c>
      <c r="AC90" s="9">
        <v>159.13</v>
      </c>
      <c r="AD90" s="9">
        <v>34.93</v>
      </c>
      <c r="AE90" s="9">
        <v>66.27</v>
      </c>
      <c r="AF90" s="9">
        <v>95</v>
      </c>
      <c r="AG90" s="9">
        <v>58.28</v>
      </c>
      <c r="AH90" s="10" t="str">
        <f t="shared" si="17"/>
        <v>1</v>
      </c>
      <c r="AI90" s="13" t="str">
        <f t="shared" si="18"/>
        <v>1</v>
      </c>
      <c r="AJ90" s="10" t="str">
        <f t="shared" si="19"/>
        <v>1</v>
      </c>
      <c r="AK90" s="13" t="str">
        <f t="shared" si="20"/>
        <v>1</v>
      </c>
      <c r="AL90" s="97">
        <f t="shared" si="21"/>
        <v>0</v>
      </c>
      <c r="AM90" s="20" t="str">
        <f t="shared" si="22"/>
        <v>1</v>
      </c>
      <c r="AN90" s="20" t="str">
        <f t="shared" si="23"/>
        <v>0</v>
      </c>
      <c r="AO90" s="20" t="str">
        <f t="shared" si="23"/>
        <v>0</v>
      </c>
      <c r="AP90" s="20" t="str">
        <f t="shared" si="23"/>
        <v>1</v>
      </c>
      <c r="AQ90" s="24">
        <f t="shared" si="24"/>
        <v>4</v>
      </c>
      <c r="AR90" s="26">
        <f t="shared" si="25"/>
        <v>4</v>
      </c>
      <c r="AS90" s="25" t="str">
        <f t="shared" si="26"/>
        <v>B-</v>
      </c>
      <c r="AT90" s="27" t="str">
        <f t="shared" si="26"/>
        <v>B-</v>
      </c>
      <c r="AU90" s="25" t="str">
        <f t="shared" si="27"/>
        <v>0 B-</v>
      </c>
      <c r="AV90" s="27" t="str">
        <f t="shared" si="27"/>
        <v>0 B-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1.1499999999999999</v>
      </c>
      <c r="J91" s="19">
        <v>1.02</v>
      </c>
      <c r="K91" s="19">
        <v>0.8</v>
      </c>
      <c r="L91" s="19">
        <v>3155289.34</v>
      </c>
      <c r="M91" s="19">
        <v>1617603.06</v>
      </c>
      <c r="N91" s="23">
        <v>1</v>
      </c>
      <c r="O91" s="18">
        <v>3953209.84</v>
      </c>
      <c r="P91" s="19">
        <v>-4197237.4599999972</v>
      </c>
      <c r="Q91" s="45">
        <v>3</v>
      </c>
      <c r="R91" s="10">
        <f>VLOOKUP($H91,'ค่ากลางกลุ่ม '!$C$2:$Y$22,10,0)</f>
        <v>43.22</v>
      </c>
      <c r="S91" s="13">
        <f>VLOOKUP($H91,'ค่ากลางกลุ่ม '!$C$2:$Y$22,16,0)</f>
        <v>12.627222222222223</v>
      </c>
      <c r="T91" s="10">
        <f>VLOOKUP($H91,'ค่ากลางกลุ่ม '!$C$2:$Y$22,11,0)</f>
        <v>10.19</v>
      </c>
      <c r="U91" s="13">
        <f>VLOOKUP($H91,'ค่ากลางกลุ่ม '!$C$2:$Y$22,17,0)</f>
        <v>5.8905555555555544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17.09</v>
      </c>
      <c r="AB91" s="7">
        <v>1.96</v>
      </c>
      <c r="AC91" s="9">
        <v>142.86000000000001</v>
      </c>
      <c r="AD91" s="9">
        <v>26.27</v>
      </c>
      <c r="AE91" s="9">
        <v>196.59</v>
      </c>
      <c r="AF91" s="9">
        <v>101.21</v>
      </c>
      <c r="AG91" s="9">
        <v>92.24</v>
      </c>
      <c r="AH91" s="10" t="str">
        <f t="shared" si="17"/>
        <v>0</v>
      </c>
      <c r="AI91" s="13" t="str">
        <f t="shared" si="18"/>
        <v>1</v>
      </c>
      <c r="AJ91" s="10" t="str">
        <f t="shared" si="19"/>
        <v>0</v>
      </c>
      <c r="AK91" s="13" t="str">
        <f t="shared" si="20"/>
        <v>0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1</v>
      </c>
      <c r="AR91" s="26">
        <f t="shared" si="25"/>
        <v>2</v>
      </c>
      <c r="AS91" s="25" t="str">
        <f t="shared" si="26"/>
        <v>D</v>
      </c>
      <c r="AT91" s="27" t="str">
        <f t="shared" si="26"/>
        <v>C-</v>
      </c>
      <c r="AU91" s="25" t="str">
        <f t="shared" si="27"/>
        <v>1 D</v>
      </c>
      <c r="AV91" s="27" t="str">
        <f t="shared" si="27"/>
        <v>1 C-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4.62</v>
      </c>
      <c r="J92" s="19">
        <v>4.21</v>
      </c>
      <c r="K92" s="19">
        <v>3.72</v>
      </c>
      <c r="L92" s="19">
        <v>23611710.039999999</v>
      </c>
      <c r="M92" s="19">
        <v>14212338.630000001</v>
      </c>
      <c r="N92" s="23">
        <v>0</v>
      </c>
      <c r="O92" s="18">
        <v>15937691.85</v>
      </c>
      <c r="P92" s="19">
        <v>17762477.420000002</v>
      </c>
      <c r="Q92" s="45">
        <v>3</v>
      </c>
      <c r="R92" s="10">
        <f>VLOOKUP($H92,'ค่ากลางกลุ่ม '!$C$2:$Y$22,10,0)</f>
        <v>43.22</v>
      </c>
      <c r="S92" s="13">
        <f>VLOOKUP($H92,'ค่ากลางกลุ่ม '!$C$2:$Y$22,16,0)</f>
        <v>12.627222222222223</v>
      </c>
      <c r="T92" s="10">
        <f>VLOOKUP($H92,'ค่ากลางกลุ่ม '!$C$2:$Y$22,11,0)</f>
        <v>10.19</v>
      </c>
      <c r="U92" s="13">
        <f>VLOOKUP($H92,'ค่ากลางกลุ่ม '!$C$2:$Y$22,17,0)</f>
        <v>5.8905555555555544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45.89</v>
      </c>
      <c r="AB92" s="7">
        <v>18.66</v>
      </c>
      <c r="AC92" s="9">
        <v>85.19</v>
      </c>
      <c r="AD92" s="9">
        <v>23.87</v>
      </c>
      <c r="AE92" s="9">
        <v>38.08</v>
      </c>
      <c r="AF92" s="9">
        <v>67.790000000000006</v>
      </c>
      <c r="AG92" s="9">
        <v>112.37</v>
      </c>
      <c r="AH92" s="10" t="str">
        <f t="shared" si="17"/>
        <v>1</v>
      </c>
      <c r="AI92" s="13" t="str">
        <f t="shared" si="18"/>
        <v>1</v>
      </c>
      <c r="AJ92" s="10" t="str">
        <f t="shared" si="19"/>
        <v>1</v>
      </c>
      <c r="AK92" s="13" t="str">
        <f t="shared" si="20"/>
        <v>1</v>
      </c>
      <c r="AL92" s="97">
        <f t="shared" si="21"/>
        <v>1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6</v>
      </c>
      <c r="AR92" s="26">
        <f t="shared" si="25"/>
        <v>6</v>
      </c>
      <c r="AS92" s="25" t="str">
        <f t="shared" si="26"/>
        <v>A-</v>
      </c>
      <c r="AT92" s="27" t="str">
        <f t="shared" si="26"/>
        <v>A-</v>
      </c>
      <c r="AU92" s="25" t="str">
        <f t="shared" si="27"/>
        <v>0 A-</v>
      </c>
      <c r="AV92" s="27" t="str">
        <f t="shared" si="27"/>
        <v>0 A-</v>
      </c>
      <c r="AW92" s="21" t="str">
        <f t="shared" si="15"/>
        <v>ผ่าน</v>
      </c>
      <c r="AX92" s="21" t="str">
        <f t="shared" si="16"/>
        <v>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46</v>
      </c>
      <c r="AI93" s="29">
        <f t="shared" ref="AI93:AK93" si="28">COUNTIF(AI5:AI92,"1")</f>
        <v>84</v>
      </c>
      <c r="AJ93" s="29">
        <f t="shared" si="28"/>
        <v>73</v>
      </c>
      <c r="AK93" s="29">
        <f t="shared" si="28"/>
        <v>82</v>
      </c>
      <c r="AL93" s="29">
        <f>COUNTIF(AL5:AL92,"1")</f>
        <v>15</v>
      </c>
      <c r="AM93" s="29">
        <f t="shared" ref="AM93:AP93" si="29">COUNTIF(AM5:AM92,"1")</f>
        <v>72</v>
      </c>
      <c r="AN93" s="29">
        <f t="shared" si="29"/>
        <v>28</v>
      </c>
      <c r="AO93" s="29">
        <f t="shared" si="29"/>
        <v>27</v>
      </c>
      <c r="AP93" s="29">
        <f t="shared" si="29"/>
        <v>12</v>
      </c>
      <c r="AQ93" s="35"/>
      <c r="AR93" s="35"/>
      <c r="AS93" s="35"/>
      <c r="AT93" s="35"/>
      <c r="AU93" s="35"/>
      <c r="AV93" s="35"/>
      <c r="AW93" s="29">
        <f>COUNTIF(AW5:AW92,"ผ่าน")</f>
        <v>12</v>
      </c>
      <c r="AX93" s="29">
        <f>COUNTIF(AX5:AX92,"ผ่าน")</f>
        <v>16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6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586C-272E-4C0E-A8DA-63C151FCB76A}">
  <dimension ref="A1:AX94"/>
  <sheetViews>
    <sheetView zoomScale="70" zoomScaleNormal="70" workbookViewId="0">
      <pane xSplit="17" ySplit="4" topLeftCell="AT86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294</v>
      </c>
      <c r="S4" s="12"/>
      <c r="T4" s="11" t="s">
        <v>294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294</v>
      </c>
      <c r="AI4" s="12"/>
      <c r="AJ4" s="11" t="s">
        <v>294</v>
      </c>
      <c r="AK4" s="12"/>
      <c r="AL4" s="162"/>
      <c r="AM4" s="162"/>
      <c r="AN4" s="162"/>
      <c r="AO4" s="162"/>
      <c r="AP4" s="162"/>
      <c r="AQ4" s="11" t="s">
        <v>294</v>
      </c>
      <c r="AR4" s="12"/>
      <c r="AS4" s="11" t="s">
        <v>294</v>
      </c>
      <c r="AT4" s="12"/>
      <c r="AU4" s="11" t="s">
        <v>294</v>
      </c>
      <c r="AV4" s="12"/>
      <c r="AW4" s="11" t="s">
        <v>294</v>
      </c>
      <c r="AX4" s="12"/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2.2799999999999998</v>
      </c>
      <c r="J5" s="19">
        <v>2.15</v>
      </c>
      <c r="K5" s="19">
        <v>0.83</v>
      </c>
      <c r="L5" s="19">
        <v>253524511.5</v>
      </c>
      <c r="M5" s="19">
        <v>96370527.569999993</v>
      </c>
      <c r="N5" s="23">
        <v>0</v>
      </c>
      <c r="O5" s="18">
        <v>89740484.060000002</v>
      </c>
      <c r="P5" s="19">
        <v>-43352217.890000045</v>
      </c>
      <c r="Q5" s="45">
        <v>16</v>
      </c>
      <c r="R5" s="10">
        <f>VLOOKUP($H5,'ค่ากลางกลุ่ม '!$C$2:$Y$22,20,0)</f>
        <v>16.170000000000002</v>
      </c>
      <c r="S5" s="13"/>
      <c r="T5" s="10">
        <f>VLOOKUP($H5,'ค่ากลางกลุ่ม '!$C$2:$Y$22,21,0)</f>
        <v>6.81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19.73</v>
      </c>
      <c r="AB5" s="7">
        <v>7.66</v>
      </c>
      <c r="AC5" s="9">
        <v>96.81</v>
      </c>
      <c r="AD5" s="9">
        <v>150.29</v>
      </c>
      <c r="AE5" s="9">
        <v>196.53</v>
      </c>
      <c r="AF5" s="9">
        <v>237.33</v>
      </c>
      <c r="AG5" s="9">
        <v>32.479999999999997</v>
      </c>
      <c r="AH5" s="10" t="str">
        <f>IF(R5&lt;=$AA5,"1","0")</f>
        <v>1</v>
      </c>
      <c r="AI5" s="13"/>
      <c r="AJ5" s="10" t="str">
        <f>IF(T5&lt;=$AB5,"1","0")</f>
        <v>1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/>
      <c r="AS5" s="25" t="str">
        <f>IF(AQ5=7,"A",IF(AQ5=6,"A-",IF(AQ5=5,"B",IF(AQ5=4,"B-",IF(AQ5=3,"C",IF(AQ5=2,"C-",IF(AQ5=1,"D",IF(AQ5=0,"F"))))))))</f>
        <v>C</v>
      </c>
      <c r="AT5" s="27"/>
      <c r="AU5" s="25" t="str">
        <f>$N5&amp;" "&amp;AS5</f>
        <v>0 C</v>
      </c>
      <c r="AV5" s="27"/>
      <c r="AW5" s="21" t="str">
        <f t="shared" ref="AW5:AW36" si="0">IF(AQ5&gt;=5,"ผ่าน","ไม่ผ่าน")</f>
        <v>ไม่ผ่าน</v>
      </c>
      <c r="AX5" s="21"/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4.45</v>
      </c>
      <c r="J6" s="19">
        <v>4.1500000000000004</v>
      </c>
      <c r="K6" s="19">
        <v>3.08</v>
      </c>
      <c r="L6" s="19">
        <v>47850004.439999998</v>
      </c>
      <c r="M6" s="19">
        <v>16020590.630000001</v>
      </c>
      <c r="N6" s="23">
        <v>0</v>
      </c>
      <c r="O6" s="18">
        <v>12312333.869999999</v>
      </c>
      <c r="P6" s="19">
        <v>28885941.810000002</v>
      </c>
      <c r="Q6" s="45">
        <v>6</v>
      </c>
      <c r="R6" s="10">
        <f>VLOOKUP($H6,'ค่ากลางกลุ่ม '!$C$2:$Y$22,20,0)</f>
        <v>23.95</v>
      </c>
      <c r="S6" s="13"/>
      <c r="T6" s="10">
        <f>VLOOKUP($H6,'ค่ากลางกลุ่ม '!$C$2:$Y$22,21,0)</f>
        <v>16.559999999999999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19.07</v>
      </c>
      <c r="AB6" s="7">
        <v>19.32</v>
      </c>
      <c r="AC6" s="9">
        <v>124.58</v>
      </c>
      <c r="AD6" s="9">
        <v>103.08</v>
      </c>
      <c r="AE6" s="9">
        <v>234.65</v>
      </c>
      <c r="AF6" s="9">
        <v>871.75</v>
      </c>
      <c r="AG6" s="9">
        <v>80.3</v>
      </c>
      <c r="AH6" s="10" t="str">
        <f t="shared" ref="AH6:AH69" si="1">IF(R6&lt;=$AA6,"1","0")</f>
        <v>0</v>
      </c>
      <c r="AI6" s="13"/>
      <c r="AJ6" s="10" t="str">
        <f t="shared" ref="AJ6:AJ69" si="2">IF(T6&lt;=$AB6,"1","0")</f>
        <v>1</v>
      </c>
      <c r="AK6" s="13"/>
      <c r="AL6" s="97">
        <f t="shared" ref="AL6:AL69" si="3">IF(OR(AND((K6&lt;0.8),(AC6&gt;180)),AND((K6&gt;=0.8),(AC6&gt;90))),0,1)</f>
        <v>0</v>
      </c>
      <c r="AM6" s="20" t="str">
        <f t="shared" ref="AM6:AM69" si="4">IF(AD6&lt;=W6,"1","0")</f>
        <v>0</v>
      </c>
      <c r="AN6" s="20" t="str">
        <f t="shared" ref="AN6:AP69" si="5">IF(AE6&lt;=X6,"1","0")</f>
        <v>0</v>
      </c>
      <c r="AO6" s="20" t="str">
        <f t="shared" si="5"/>
        <v>0</v>
      </c>
      <c r="AP6" s="20" t="str">
        <f t="shared" si="5"/>
        <v>0</v>
      </c>
      <c r="AQ6" s="24">
        <f t="shared" ref="AQ6:AQ69" si="6">AH6+AJ6+AL6+AM6+AN6+AO6+AP6</f>
        <v>1</v>
      </c>
      <c r="AR6" s="26"/>
      <c r="AS6" s="25" t="str">
        <f t="shared" ref="AS6:AS69" si="7">IF(AQ6=7,"A",IF(AQ6=6,"A-",IF(AQ6=5,"B",IF(AQ6=4,"B-",IF(AQ6=3,"C",IF(AQ6=2,"C-",IF(AQ6=1,"D",IF(AQ6=0,"F"))))))))</f>
        <v>D</v>
      </c>
      <c r="AT6" s="27"/>
      <c r="AU6" s="25" t="str">
        <f t="shared" ref="AU6:AU69" si="8">$N6&amp;" "&amp;AS6</f>
        <v>0 D</v>
      </c>
      <c r="AV6" s="27"/>
      <c r="AW6" s="21" t="str">
        <f t="shared" si="0"/>
        <v>ไม่ผ่าน</v>
      </c>
      <c r="AX6" s="21"/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4.01</v>
      </c>
      <c r="J7" s="19">
        <v>3.71</v>
      </c>
      <c r="K7" s="19">
        <v>3</v>
      </c>
      <c r="L7" s="19">
        <v>32884604.800000001</v>
      </c>
      <c r="M7" s="19">
        <v>14661054.77</v>
      </c>
      <c r="N7" s="23">
        <v>0</v>
      </c>
      <c r="O7" s="18">
        <v>15298684.810000001</v>
      </c>
      <c r="P7" s="19">
        <v>21874018.880000003</v>
      </c>
      <c r="Q7" s="45">
        <v>6</v>
      </c>
      <c r="R7" s="10">
        <f>VLOOKUP($H7,'ค่ากลางกลุ่ม '!$C$2:$Y$22,20,0)</f>
        <v>23.95</v>
      </c>
      <c r="S7" s="13"/>
      <c r="T7" s="10">
        <f>VLOOKUP($H7,'ค่ากลางกลุ่ม '!$C$2:$Y$22,21,0)</f>
        <v>16.559999999999999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24.88</v>
      </c>
      <c r="AB7" s="7">
        <v>22.31</v>
      </c>
      <c r="AC7" s="9">
        <v>90.25</v>
      </c>
      <c r="AD7" s="9">
        <v>56.43</v>
      </c>
      <c r="AE7" s="9">
        <v>64.989999999999995</v>
      </c>
      <c r="AF7" s="9">
        <v>403.25</v>
      </c>
      <c r="AG7" s="9">
        <v>64.7</v>
      </c>
      <c r="AH7" s="10" t="str">
        <f t="shared" si="1"/>
        <v>1</v>
      </c>
      <c r="AI7" s="13"/>
      <c r="AJ7" s="10" t="str">
        <f t="shared" si="2"/>
        <v>1</v>
      </c>
      <c r="AK7" s="13"/>
      <c r="AL7" s="97">
        <f t="shared" si="3"/>
        <v>0</v>
      </c>
      <c r="AM7" s="20" t="str">
        <f t="shared" si="4"/>
        <v>1</v>
      </c>
      <c r="AN7" s="20" t="str">
        <f t="shared" si="5"/>
        <v>0</v>
      </c>
      <c r="AO7" s="20" t="str">
        <f t="shared" si="5"/>
        <v>0</v>
      </c>
      <c r="AP7" s="20" t="str">
        <f t="shared" si="5"/>
        <v>0</v>
      </c>
      <c r="AQ7" s="24">
        <f t="shared" si="6"/>
        <v>3</v>
      </c>
      <c r="AR7" s="26"/>
      <c r="AS7" s="25" t="str">
        <f t="shared" si="7"/>
        <v>C</v>
      </c>
      <c r="AT7" s="27"/>
      <c r="AU7" s="25" t="str">
        <f t="shared" si="8"/>
        <v>0 C</v>
      </c>
      <c r="AV7" s="27"/>
      <c r="AW7" s="21" t="str">
        <f t="shared" si="0"/>
        <v>ไม่ผ่าน</v>
      </c>
      <c r="AX7" s="21"/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2.5299999999999998</v>
      </c>
      <c r="J8" s="19">
        <v>2.3199999999999998</v>
      </c>
      <c r="K8" s="19">
        <v>1.92</v>
      </c>
      <c r="L8" s="19">
        <v>27104480.59</v>
      </c>
      <c r="M8" s="19">
        <v>7340408.0099999998</v>
      </c>
      <c r="N8" s="23">
        <v>0</v>
      </c>
      <c r="O8" s="18">
        <v>7543411.0499999998</v>
      </c>
      <c r="P8" s="19">
        <v>16272426.219999995</v>
      </c>
      <c r="Q8" s="45">
        <v>5</v>
      </c>
      <c r="R8" s="10">
        <f>VLOOKUP($H8,'ค่ากลางกลุ่ม '!$C$2:$Y$22,20,0)</f>
        <v>23.05</v>
      </c>
      <c r="S8" s="13"/>
      <c r="T8" s="10">
        <f>VLOOKUP($H8,'ค่ากลางกลุ่ม '!$C$2:$Y$22,21,0)</f>
        <v>16.09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14.54</v>
      </c>
      <c r="AB8" s="7">
        <v>11.42</v>
      </c>
      <c r="AC8" s="9">
        <v>262.33</v>
      </c>
      <c r="AD8" s="9">
        <v>49.95</v>
      </c>
      <c r="AE8" s="9">
        <v>127.77</v>
      </c>
      <c r="AF8" s="9">
        <v>434.91</v>
      </c>
      <c r="AG8" s="9">
        <v>80.83</v>
      </c>
      <c r="AH8" s="10" t="str">
        <f t="shared" si="1"/>
        <v>0</v>
      </c>
      <c r="AI8" s="13"/>
      <c r="AJ8" s="10" t="str">
        <f t="shared" si="2"/>
        <v>0</v>
      </c>
      <c r="AK8" s="13"/>
      <c r="AL8" s="97">
        <f t="shared" si="3"/>
        <v>0</v>
      </c>
      <c r="AM8" s="20" t="str">
        <f t="shared" si="4"/>
        <v>1</v>
      </c>
      <c r="AN8" s="20" t="str">
        <f t="shared" si="5"/>
        <v>0</v>
      </c>
      <c r="AO8" s="20" t="str">
        <f t="shared" si="5"/>
        <v>0</v>
      </c>
      <c r="AP8" s="20" t="str">
        <f t="shared" si="5"/>
        <v>0</v>
      </c>
      <c r="AQ8" s="24">
        <f t="shared" si="6"/>
        <v>1</v>
      </c>
      <c r="AR8" s="26"/>
      <c r="AS8" s="25" t="str">
        <f t="shared" si="7"/>
        <v>D</v>
      </c>
      <c r="AT8" s="27"/>
      <c r="AU8" s="25" t="str">
        <f t="shared" si="8"/>
        <v>0 D</v>
      </c>
      <c r="AV8" s="27"/>
      <c r="AW8" s="21" t="str">
        <f t="shared" si="0"/>
        <v>ไม่ผ่าน</v>
      </c>
      <c r="AX8" s="21"/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3.86</v>
      </c>
      <c r="J9" s="19">
        <v>3.59</v>
      </c>
      <c r="K9" s="19">
        <v>3.11</v>
      </c>
      <c r="L9" s="19">
        <v>26685439.420000002</v>
      </c>
      <c r="M9" s="19">
        <v>24079937.960000001</v>
      </c>
      <c r="N9" s="23">
        <v>0</v>
      </c>
      <c r="O9" s="18">
        <v>22135725.039999999</v>
      </c>
      <c r="P9" s="19">
        <v>19686993.190000001</v>
      </c>
      <c r="Q9" s="45">
        <v>5</v>
      </c>
      <c r="R9" s="10">
        <f>VLOOKUP($H9,'ค่ากลางกลุ่ม '!$C$2:$Y$22,20,0)</f>
        <v>23.05</v>
      </c>
      <c r="S9" s="13"/>
      <c r="T9" s="10">
        <f>VLOOKUP($H9,'ค่ากลางกลุ่ม '!$C$2:$Y$22,21,0)</f>
        <v>16.09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51.43</v>
      </c>
      <c r="AB9" s="7">
        <v>37.75</v>
      </c>
      <c r="AC9" s="9">
        <v>165.6</v>
      </c>
      <c r="AD9" s="9">
        <v>38.28</v>
      </c>
      <c r="AE9" s="9">
        <v>73.900000000000006</v>
      </c>
      <c r="AF9" s="9">
        <v>449.07</v>
      </c>
      <c r="AG9" s="9">
        <v>82.43</v>
      </c>
      <c r="AH9" s="10" t="str">
        <f t="shared" si="1"/>
        <v>1</v>
      </c>
      <c r="AI9" s="13"/>
      <c r="AJ9" s="10" t="str">
        <f t="shared" si="2"/>
        <v>1</v>
      </c>
      <c r="AK9" s="13"/>
      <c r="AL9" s="97">
        <f t="shared" si="3"/>
        <v>0</v>
      </c>
      <c r="AM9" s="20" t="str">
        <f t="shared" si="4"/>
        <v>1</v>
      </c>
      <c r="AN9" s="20" t="str">
        <f t="shared" si="5"/>
        <v>0</v>
      </c>
      <c r="AO9" s="20" t="str">
        <f t="shared" si="5"/>
        <v>0</v>
      </c>
      <c r="AP9" s="20" t="str">
        <f t="shared" si="5"/>
        <v>0</v>
      </c>
      <c r="AQ9" s="24">
        <f t="shared" si="6"/>
        <v>3</v>
      </c>
      <c r="AR9" s="26"/>
      <c r="AS9" s="25" t="str">
        <f t="shared" si="7"/>
        <v>C</v>
      </c>
      <c r="AT9" s="27"/>
      <c r="AU9" s="25" t="str">
        <f t="shared" si="8"/>
        <v>0 C</v>
      </c>
      <c r="AV9" s="27"/>
      <c r="AW9" s="21" t="str">
        <f t="shared" si="0"/>
        <v>ไม่ผ่าน</v>
      </c>
      <c r="AX9" s="21"/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2.0299999999999998</v>
      </c>
      <c r="J10" s="19">
        <v>1.8</v>
      </c>
      <c r="K10" s="19">
        <v>1.43</v>
      </c>
      <c r="L10" s="19">
        <v>21343672.260000002</v>
      </c>
      <c r="M10" s="19">
        <v>7616268.3499999996</v>
      </c>
      <c r="N10" s="23">
        <v>0</v>
      </c>
      <c r="O10" s="18">
        <v>8841897.1699999999</v>
      </c>
      <c r="P10" s="19">
        <v>8966838.900000006</v>
      </c>
      <c r="Q10" s="45">
        <v>6</v>
      </c>
      <c r="R10" s="10">
        <f>VLOOKUP($H10,'ค่ากลางกลุ่ม '!$C$2:$Y$22,20,0)</f>
        <v>23.95</v>
      </c>
      <c r="S10" s="13"/>
      <c r="T10" s="10">
        <f>VLOOKUP($H10,'ค่ากลางกลุ่ม '!$C$2:$Y$22,21,0)</f>
        <v>16.559999999999999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13.13</v>
      </c>
      <c r="AB10" s="7">
        <v>10.87</v>
      </c>
      <c r="AC10" s="9">
        <v>138.71</v>
      </c>
      <c r="AD10" s="9">
        <v>37.340000000000003</v>
      </c>
      <c r="AE10" s="9">
        <v>72.17</v>
      </c>
      <c r="AF10" s="9">
        <v>257.23</v>
      </c>
      <c r="AG10" s="9">
        <v>61.24</v>
      </c>
      <c r="AH10" s="10" t="str">
        <f t="shared" si="1"/>
        <v>0</v>
      </c>
      <c r="AI10" s="13"/>
      <c r="AJ10" s="10" t="str">
        <f t="shared" si="2"/>
        <v>0</v>
      </c>
      <c r="AK10" s="13"/>
      <c r="AL10" s="97">
        <f t="shared" si="3"/>
        <v>0</v>
      </c>
      <c r="AM10" s="20" t="str">
        <f t="shared" si="4"/>
        <v>1</v>
      </c>
      <c r="AN10" s="20" t="str">
        <f t="shared" si="5"/>
        <v>0</v>
      </c>
      <c r="AO10" s="20" t="str">
        <f t="shared" si="5"/>
        <v>0</v>
      </c>
      <c r="AP10" s="20" t="str">
        <f t="shared" si="5"/>
        <v>0</v>
      </c>
      <c r="AQ10" s="24">
        <f t="shared" si="6"/>
        <v>1</v>
      </c>
      <c r="AR10" s="26"/>
      <c r="AS10" s="25" t="str">
        <f t="shared" si="7"/>
        <v>D</v>
      </c>
      <c r="AT10" s="27"/>
      <c r="AU10" s="25" t="str">
        <f t="shared" si="8"/>
        <v>0 D</v>
      </c>
      <c r="AV10" s="27"/>
      <c r="AW10" s="21" t="str">
        <f t="shared" si="0"/>
        <v>ไม่ผ่าน</v>
      </c>
      <c r="AX10" s="21"/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2.67</v>
      </c>
      <c r="J11" s="19">
        <v>2.4</v>
      </c>
      <c r="K11" s="19">
        <v>1.94</v>
      </c>
      <c r="L11" s="19">
        <v>40514713.5</v>
      </c>
      <c r="M11" s="19">
        <v>18897883.829999998</v>
      </c>
      <c r="N11" s="23">
        <v>0</v>
      </c>
      <c r="O11" s="18">
        <v>17499842.16</v>
      </c>
      <c r="P11" s="19">
        <v>22798077.100000001</v>
      </c>
      <c r="Q11" s="45">
        <v>6</v>
      </c>
      <c r="R11" s="10">
        <f>VLOOKUP($H11,'ค่ากลางกลุ่ม '!$C$2:$Y$22,20,0)</f>
        <v>23.95</v>
      </c>
      <c r="S11" s="13"/>
      <c r="T11" s="10">
        <f>VLOOKUP($H11,'ค่ากลางกลุ่ม '!$C$2:$Y$22,21,0)</f>
        <v>16.559999999999999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21.6</v>
      </c>
      <c r="AB11" s="7">
        <v>23.6</v>
      </c>
      <c r="AC11" s="9">
        <v>135.49</v>
      </c>
      <c r="AD11" s="9">
        <v>62.03</v>
      </c>
      <c r="AE11" s="9">
        <v>99.1</v>
      </c>
      <c r="AF11" s="9">
        <v>342.25</v>
      </c>
      <c r="AG11" s="9">
        <v>90.26</v>
      </c>
      <c r="AH11" s="10" t="str">
        <f t="shared" si="1"/>
        <v>0</v>
      </c>
      <c r="AI11" s="13"/>
      <c r="AJ11" s="10" t="str">
        <f t="shared" si="2"/>
        <v>1</v>
      </c>
      <c r="AK11" s="13"/>
      <c r="AL11" s="97">
        <f t="shared" si="3"/>
        <v>0</v>
      </c>
      <c r="AM11" s="20" t="str">
        <f t="shared" si="4"/>
        <v>0</v>
      </c>
      <c r="AN11" s="20" t="str">
        <f t="shared" si="5"/>
        <v>0</v>
      </c>
      <c r="AO11" s="20" t="str">
        <f t="shared" si="5"/>
        <v>0</v>
      </c>
      <c r="AP11" s="20" t="str">
        <f t="shared" si="5"/>
        <v>0</v>
      </c>
      <c r="AQ11" s="24">
        <f t="shared" si="6"/>
        <v>1</v>
      </c>
      <c r="AR11" s="26"/>
      <c r="AS11" s="25" t="str">
        <f t="shared" si="7"/>
        <v>D</v>
      </c>
      <c r="AT11" s="27"/>
      <c r="AU11" s="25" t="str">
        <f t="shared" si="8"/>
        <v>0 D</v>
      </c>
      <c r="AV11" s="27"/>
      <c r="AW11" s="21" t="str">
        <f t="shared" si="0"/>
        <v>ไม่ผ่าน</v>
      </c>
      <c r="AX11" s="21"/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3.87</v>
      </c>
      <c r="J12" s="19">
        <v>3.53</v>
      </c>
      <c r="K12" s="19">
        <v>2.16</v>
      </c>
      <c r="L12" s="19">
        <v>89780951.150000006</v>
      </c>
      <c r="M12" s="19">
        <v>39691092.229999997</v>
      </c>
      <c r="N12" s="23">
        <v>0</v>
      </c>
      <c r="O12" s="18">
        <v>39714842.619999997</v>
      </c>
      <c r="P12" s="19">
        <v>36301330.030000001</v>
      </c>
      <c r="Q12" s="45">
        <v>10</v>
      </c>
      <c r="R12" s="10">
        <f>VLOOKUP($H12,'ค่ากลางกลุ่ม '!$C$2:$Y$22,20,0)</f>
        <v>22.93</v>
      </c>
      <c r="S12" s="13"/>
      <c r="T12" s="10">
        <f>VLOOKUP($H12,'ค่ากลางกลุ่ม '!$C$2:$Y$22,21,0)</f>
        <v>15.24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30.93</v>
      </c>
      <c r="AB12" s="7">
        <v>22.52</v>
      </c>
      <c r="AC12" s="9">
        <v>96.09</v>
      </c>
      <c r="AD12" s="9">
        <v>109.5</v>
      </c>
      <c r="AE12" s="9">
        <v>57.16</v>
      </c>
      <c r="AF12" s="9">
        <v>315.60000000000002</v>
      </c>
      <c r="AG12" s="9">
        <v>65.61</v>
      </c>
      <c r="AH12" s="10" t="str">
        <f t="shared" si="1"/>
        <v>1</v>
      </c>
      <c r="AI12" s="13"/>
      <c r="AJ12" s="10" t="str">
        <f t="shared" si="2"/>
        <v>1</v>
      </c>
      <c r="AK12" s="13"/>
      <c r="AL12" s="97">
        <f t="shared" si="3"/>
        <v>0</v>
      </c>
      <c r="AM12" s="20" t="str">
        <f t="shared" si="4"/>
        <v>0</v>
      </c>
      <c r="AN12" s="20" t="str">
        <f t="shared" si="5"/>
        <v>1</v>
      </c>
      <c r="AO12" s="20" t="str">
        <f t="shared" si="5"/>
        <v>0</v>
      </c>
      <c r="AP12" s="20" t="str">
        <f t="shared" si="5"/>
        <v>0</v>
      </c>
      <c r="AQ12" s="24">
        <f t="shared" si="6"/>
        <v>3</v>
      </c>
      <c r="AR12" s="26"/>
      <c r="AS12" s="25" t="str">
        <f t="shared" si="7"/>
        <v>C</v>
      </c>
      <c r="AT12" s="27"/>
      <c r="AU12" s="25" t="str">
        <f t="shared" si="8"/>
        <v>0 C</v>
      </c>
      <c r="AV12" s="27"/>
      <c r="AW12" s="21" t="str">
        <f t="shared" si="0"/>
        <v>ไม่ผ่าน</v>
      </c>
      <c r="AX12" s="21"/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3.19</v>
      </c>
      <c r="J13" s="19">
        <v>2.98</v>
      </c>
      <c r="K13" s="19">
        <v>2.59</v>
      </c>
      <c r="L13" s="19">
        <v>41803558.420000002</v>
      </c>
      <c r="M13" s="19">
        <v>17480694.550000001</v>
      </c>
      <c r="N13" s="23">
        <v>0</v>
      </c>
      <c r="O13" s="18">
        <v>16583989.1</v>
      </c>
      <c r="P13" s="19">
        <v>30284982.160000004</v>
      </c>
      <c r="Q13" s="45">
        <v>6</v>
      </c>
      <c r="R13" s="10">
        <f>VLOOKUP($H13,'ค่ากลางกลุ่ม '!$C$2:$Y$22,20,0)</f>
        <v>23.95</v>
      </c>
      <c r="S13" s="13"/>
      <c r="T13" s="10">
        <f>VLOOKUP($H13,'ค่ากลางกลุ่ม '!$C$2:$Y$22,21,0)</f>
        <v>16.559999999999999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25.5</v>
      </c>
      <c r="AB13" s="7">
        <v>21.68</v>
      </c>
      <c r="AC13" s="9">
        <v>169.46</v>
      </c>
      <c r="AD13" s="9">
        <v>63.6</v>
      </c>
      <c r="AE13" s="9">
        <v>125.72</v>
      </c>
      <c r="AF13" s="9">
        <v>546.61</v>
      </c>
      <c r="AG13" s="9">
        <v>77.64</v>
      </c>
      <c r="AH13" s="10" t="str">
        <f t="shared" si="1"/>
        <v>1</v>
      </c>
      <c r="AI13" s="13"/>
      <c r="AJ13" s="10" t="str">
        <f t="shared" si="2"/>
        <v>1</v>
      </c>
      <c r="AK13" s="13"/>
      <c r="AL13" s="97">
        <f t="shared" si="3"/>
        <v>0</v>
      </c>
      <c r="AM13" s="20" t="str">
        <f t="shared" si="4"/>
        <v>0</v>
      </c>
      <c r="AN13" s="20" t="str">
        <f t="shared" si="5"/>
        <v>0</v>
      </c>
      <c r="AO13" s="20" t="str">
        <f t="shared" si="5"/>
        <v>0</v>
      </c>
      <c r="AP13" s="20" t="str">
        <f t="shared" si="5"/>
        <v>0</v>
      </c>
      <c r="AQ13" s="24">
        <f t="shared" si="6"/>
        <v>2</v>
      </c>
      <c r="AR13" s="26"/>
      <c r="AS13" s="25" t="str">
        <f t="shared" si="7"/>
        <v>C-</v>
      </c>
      <c r="AT13" s="27"/>
      <c r="AU13" s="25" t="str">
        <f t="shared" si="8"/>
        <v>0 C-</v>
      </c>
      <c r="AV13" s="27"/>
      <c r="AW13" s="21" t="str">
        <f t="shared" si="0"/>
        <v>ไม่ผ่าน</v>
      </c>
      <c r="AX13" s="21"/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3.83</v>
      </c>
      <c r="J14" s="19">
        <v>3.45</v>
      </c>
      <c r="K14" s="19">
        <v>2.75</v>
      </c>
      <c r="L14" s="19">
        <v>44272438.210000001</v>
      </c>
      <c r="M14" s="19">
        <v>10617264.5</v>
      </c>
      <c r="N14" s="23">
        <v>0</v>
      </c>
      <c r="O14" s="18">
        <v>12626107.220000001</v>
      </c>
      <c r="P14" s="19">
        <v>27419974.690000005</v>
      </c>
      <c r="Q14" s="45">
        <v>6</v>
      </c>
      <c r="R14" s="10">
        <f>VLOOKUP($H14,'ค่ากลางกลุ่ม '!$C$2:$Y$22,20,0)</f>
        <v>23.95</v>
      </c>
      <c r="S14" s="13"/>
      <c r="T14" s="10">
        <f>VLOOKUP($H14,'ค่ากลางกลุ่ม '!$C$2:$Y$22,21,0)</f>
        <v>16.559999999999999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19.239999999999998</v>
      </c>
      <c r="AB14" s="7">
        <v>7.17</v>
      </c>
      <c r="AC14" s="9">
        <v>69.05</v>
      </c>
      <c r="AD14" s="9">
        <v>68.069999999999993</v>
      </c>
      <c r="AE14" s="9">
        <v>78.180000000000007</v>
      </c>
      <c r="AF14" s="9">
        <v>670.56</v>
      </c>
      <c r="AG14" s="9">
        <v>67.400000000000006</v>
      </c>
      <c r="AH14" s="10" t="str">
        <f t="shared" si="1"/>
        <v>0</v>
      </c>
      <c r="AI14" s="13"/>
      <c r="AJ14" s="10" t="str">
        <f t="shared" si="2"/>
        <v>0</v>
      </c>
      <c r="AK14" s="13"/>
      <c r="AL14" s="97">
        <f t="shared" si="3"/>
        <v>1</v>
      </c>
      <c r="AM14" s="20" t="str">
        <f t="shared" si="4"/>
        <v>0</v>
      </c>
      <c r="AN14" s="20" t="str">
        <f t="shared" si="5"/>
        <v>0</v>
      </c>
      <c r="AO14" s="20" t="str">
        <f t="shared" si="5"/>
        <v>0</v>
      </c>
      <c r="AP14" s="20" t="str">
        <f t="shared" si="5"/>
        <v>0</v>
      </c>
      <c r="AQ14" s="24">
        <f t="shared" si="6"/>
        <v>1</v>
      </c>
      <c r="AR14" s="26"/>
      <c r="AS14" s="25" t="str">
        <f t="shared" si="7"/>
        <v>D</v>
      </c>
      <c r="AT14" s="27"/>
      <c r="AU14" s="25" t="str">
        <f t="shared" si="8"/>
        <v>0 D</v>
      </c>
      <c r="AV14" s="27"/>
      <c r="AW14" s="21" t="str">
        <f t="shared" si="0"/>
        <v>ไม่ผ่าน</v>
      </c>
      <c r="AX14" s="21"/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0.92</v>
      </c>
      <c r="J15" s="19">
        <v>0.78</v>
      </c>
      <c r="K15" s="19">
        <v>0.45</v>
      </c>
      <c r="L15" s="19">
        <v>-6053197.4299999997</v>
      </c>
      <c r="M15" s="19">
        <v>20800118.079999998</v>
      </c>
      <c r="N15" s="23">
        <v>4</v>
      </c>
      <c r="O15" s="18">
        <v>11717879.560000001</v>
      </c>
      <c r="P15" s="19">
        <v>-43062932.750000015</v>
      </c>
      <c r="Q15" s="45">
        <v>13</v>
      </c>
      <c r="R15" s="10">
        <f>VLOOKUP($H15,'ค่ากลางกลุ่ม '!$C$2:$Y$22,20,0)</f>
        <v>20.399999999999999</v>
      </c>
      <c r="S15" s="13"/>
      <c r="T15" s="10">
        <f>VLOOKUP($H15,'ค่ากลางกลุ่ม '!$C$2:$Y$22,21,0)</f>
        <v>10.14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9.3800000000000008</v>
      </c>
      <c r="AB15" s="7">
        <v>10.14</v>
      </c>
      <c r="AC15" s="9">
        <v>307.43</v>
      </c>
      <c r="AD15" s="9">
        <v>54.98</v>
      </c>
      <c r="AE15" s="9">
        <v>68.239999999999995</v>
      </c>
      <c r="AF15" s="9">
        <v>328.78</v>
      </c>
      <c r="AG15" s="9">
        <v>69.42</v>
      </c>
      <c r="AH15" s="10" t="str">
        <f t="shared" si="1"/>
        <v>0</v>
      </c>
      <c r="AI15" s="13"/>
      <c r="AJ15" s="10" t="str">
        <f t="shared" si="2"/>
        <v>1</v>
      </c>
      <c r="AK15" s="13"/>
      <c r="AL15" s="97">
        <f t="shared" si="3"/>
        <v>0</v>
      </c>
      <c r="AM15" s="20" t="str">
        <f t="shared" si="4"/>
        <v>1</v>
      </c>
      <c r="AN15" s="20" t="str">
        <f t="shared" si="5"/>
        <v>0</v>
      </c>
      <c r="AO15" s="20" t="str">
        <f t="shared" si="5"/>
        <v>0</v>
      </c>
      <c r="AP15" s="20" t="str">
        <f t="shared" si="5"/>
        <v>0</v>
      </c>
      <c r="AQ15" s="24">
        <f t="shared" si="6"/>
        <v>2</v>
      </c>
      <c r="AR15" s="26"/>
      <c r="AS15" s="25" t="str">
        <f t="shared" si="7"/>
        <v>C-</v>
      </c>
      <c r="AT15" s="27"/>
      <c r="AU15" s="25" t="str">
        <f t="shared" si="8"/>
        <v>4 C-</v>
      </c>
      <c r="AV15" s="27"/>
      <c r="AW15" s="21" t="str">
        <f t="shared" si="0"/>
        <v>ไม่ผ่าน</v>
      </c>
      <c r="AX15" s="21"/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3.46</v>
      </c>
      <c r="J16" s="19">
        <v>2.98</v>
      </c>
      <c r="K16" s="19">
        <v>2.41</v>
      </c>
      <c r="L16" s="19">
        <v>14736745.77</v>
      </c>
      <c r="M16" s="19">
        <v>4605812.74</v>
      </c>
      <c r="N16" s="23">
        <v>0</v>
      </c>
      <c r="O16" s="18">
        <v>6469187.25</v>
      </c>
      <c r="P16" s="19">
        <v>8430919.2599999998</v>
      </c>
      <c r="Q16" s="45">
        <v>2</v>
      </c>
      <c r="R16" s="10">
        <f>VLOOKUP($H16,'ค่ากลางกลุ่ม '!$C$2:$Y$22,20,0)</f>
        <v>27.09</v>
      </c>
      <c r="S16" s="13"/>
      <c r="T16" s="10">
        <f>VLOOKUP($H16,'ค่ากลางกลุ่ม '!$C$2:$Y$22,21,0)</f>
        <v>12.7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28.16</v>
      </c>
      <c r="AB16" s="7">
        <v>7.34</v>
      </c>
      <c r="AC16" s="9">
        <v>100.7</v>
      </c>
      <c r="AD16" s="9">
        <v>46.63</v>
      </c>
      <c r="AE16" s="9">
        <v>167.35</v>
      </c>
      <c r="AF16" s="9">
        <v>224.91</v>
      </c>
      <c r="AG16" s="9">
        <v>124.24</v>
      </c>
      <c r="AH16" s="10" t="str">
        <f t="shared" si="1"/>
        <v>1</v>
      </c>
      <c r="AI16" s="13"/>
      <c r="AJ16" s="10" t="str">
        <f t="shared" si="2"/>
        <v>0</v>
      </c>
      <c r="AK16" s="13"/>
      <c r="AL16" s="97">
        <f t="shared" si="3"/>
        <v>0</v>
      </c>
      <c r="AM16" s="20" t="str">
        <f t="shared" si="4"/>
        <v>1</v>
      </c>
      <c r="AN16" s="20" t="str">
        <f t="shared" si="5"/>
        <v>0</v>
      </c>
      <c r="AO16" s="20" t="str">
        <f t="shared" si="5"/>
        <v>0</v>
      </c>
      <c r="AP16" s="20" t="str">
        <f t="shared" si="5"/>
        <v>0</v>
      </c>
      <c r="AQ16" s="24">
        <f t="shared" si="6"/>
        <v>2</v>
      </c>
      <c r="AR16" s="26"/>
      <c r="AS16" s="25" t="str">
        <f t="shared" si="7"/>
        <v>C-</v>
      </c>
      <c r="AT16" s="27"/>
      <c r="AU16" s="25" t="str">
        <f t="shared" si="8"/>
        <v>0 C-</v>
      </c>
      <c r="AV16" s="27"/>
      <c r="AW16" s="21" t="str">
        <f t="shared" si="0"/>
        <v>ไม่ผ่าน</v>
      </c>
      <c r="AX16" s="21"/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1.96</v>
      </c>
      <c r="J17" s="19">
        <v>1.64</v>
      </c>
      <c r="K17" s="19">
        <v>0.91</v>
      </c>
      <c r="L17" s="19">
        <v>122791319.40000001</v>
      </c>
      <c r="M17" s="19">
        <v>68626868.599999994</v>
      </c>
      <c r="N17" s="23">
        <v>0</v>
      </c>
      <c r="O17" s="18">
        <v>87057219.560000002</v>
      </c>
      <c r="P17" s="19">
        <v>-11858011.579999983</v>
      </c>
      <c r="Q17" s="45">
        <v>16</v>
      </c>
      <c r="R17" s="10">
        <f>VLOOKUP($H17,'ค่ากลางกลุ่ม '!$C$2:$Y$22,20,0)</f>
        <v>16.170000000000002</v>
      </c>
      <c r="S17" s="13"/>
      <c r="T17" s="10">
        <f>VLOOKUP($H17,'ค่ากลางกลุ่ม '!$C$2:$Y$22,21,0)</f>
        <v>6.81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27.52</v>
      </c>
      <c r="AB17" s="7">
        <v>9.9700000000000006</v>
      </c>
      <c r="AC17" s="9">
        <v>155.28</v>
      </c>
      <c r="AD17" s="9">
        <v>63.22</v>
      </c>
      <c r="AE17" s="9">
        <v>65.31</v>
      </c>
      <c r="AF17" s="9">
        <v>111.29</v>
      </c>
      <c r="AG17" s="9">
        <v>83.54</v>
      </c>
      <c r="AH17" s="10" t="str">
        <f t="shared" si="1"/>
        <v>1</v>
      </c>
      <c r="AI17" s="13"/>
      <c r="AJ17" s="10" t="str">
        <f t="shared" si="2"/>
        <v>1</v>
      </c>
      <c r="AK17" s="13"/>
      <c r="AL17" s="97">
        <f t="shared" si="3"/>
        <v>0</v>
      </c>
      <c r="AM17" s="20" t="str">
        <f t="shared" si="4"/>
        <v>0</v>
      </c>
      <c r="AN17" s="20" t="str">
        <f t="shared" si="5"/>
        <v>0</v>
      </c>
      <c r="AO17" s="20" t="str">
        <f t="shared" si="5"/>
        <v>0</v>
      </c>
      <c r="AP17" s="20" t="str">
        <f t="shared" si="5"/>
        <v>0</v>
      </c>
      <c r="AQ17" s="24">
        <f t="shared" si="6"/>
        <v>2</v>
      </c>
      <c r="AR17" s="26"/>
      <c r="AS17" s="25" t="str">
        <f t="shared" si="7"/>
        <v>C-</v>
      </c>
      <c r="AT17" s="27"/>
      <c r="AU17" s="25" t="str">
        <f t="shared" si="8"/>
        <v>0 C-</v>
      </c>
      <c r="AV17" s="27"/>
      <c r="AW17" s="21" t="str">
        <f t="shared" si="0"/>
        <v>ไม่ผ่าน</v>
      </c>
      <c r="AX17" s="21"/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3.27</v>
      </c>
      <c r="J18" s="19">
        <v>2.97</v>
      </c>
      <c r="K18" s="19">
        <v>2.61</v>
      </c>
      <c r="L18" s="19">
        <v>44572636.950000003</v>
      </c>
      <c r="M18" s="19">
        <v>15020102.65</v>
      </c>
      <c r="N18" s="23">
        <v>0</v>
      </c>
      <c r="O18" s="18">
        <v>16423672.050000001</v>
      </c>
      <c r="P18" s="19">
        <v>31558462.280000009</v>
      </c>
      <c r="Q18" s="45">
        <v>6</v>
      </c>
      <c r="R18" s="10">
        <f>VLOOKUP($H18,'ค่ากลางกลุ่ม '!$C$2:$Y$22,20,0)</f>
        <v>23.95</v>
      </c>
      <c r="S18" s="13"/>
      <c r="T18" s="10">
        <f>VLOOKUP($H18,'ค่ากลางกลุ่ม '!$C$2:$Y$22,21,0)</f>
        <v>16.559999999999999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24.27</v>
      </c>
      <c r="AB18" s="7">
        <v>16.350000000000001</v>
      </c>
      <c r="AC18" s="9">
        <v>77.61</v>
      </c>
      <c r="AD18" s="9">
        <v>53.63</v>
      </c>
      <c r="AE18" s="9">
        <v>76.42</v>
      </c>
      <c r="AF18" s="9">
        <v>123.5</v>
      </c>
      <c r="AG18" s="9">
        <v>80.099999999999994</v>
      </c>
      <c r="AH18" s="10" t="str">
        <f t="shared" si="1"/>
        <v>1</v>
      </c>
      <c r="AI18" s="13"/>
      <c r="AJ18" s="10" t="str">
        <f t="shared" si="2"/>
        <v>0</v>
      </c>
      <c r="AK18" s="13"/>
      <c r="AL18" s="97">
        <f t="shared" si="3"/>
        <v>1</v>
      </c>
      <c r="AM18" s="20" t="str">
        <f t="shared" si="4"/>
        <v>1</v>
      </c>
      <c r="AN18" s="20" t="str">
        <f t="shared" si="5"/>
        <v>0</v>
      </c>
      <c r="AO18" s="20" t="str">
        <f t="shared" si="5"/>
        <v>0</v>
      </c>
      <c r="AP18" s="20" t="str">
        <f t="shared" si="5"/>
        <v>0</v>
      </c>
      <c r="AQ18" s="24">
        <f t="shared" si="6"/>
        <v>3</v>
      </c>
      <c r="AR18" s="26"/>
      <c r="AS18" s="25" t="str">
        <f t="shared" si="7"/>
        <v>C</v>
      </c>
      <c r="AT18" s="27"/>
      <c r="AU18" s="25" t="str">
        <f t="shared" si="8"/>
        <v>0 C</v>
      </c>
      <c r="AV18" s="27"/>
      <c r="AW18" s="21" t="str">
        <f t="shared" si="0"/>
        <v>ไม่ผ่าน</v>
      </c>
      <c r="AX18" s="21"/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2.5</v>
      </c>
      <c r="J19" s="19">
        <v>2.29</v>
      </c>
      <c r="K19" s="19">
        <v>1.74</v>
      </c>
      <c r="L19" s="19">
        <v>38742097.810000002</v>
      </c>
      <c r="M19" s="19">
        <v>22136486.199999999</v>
      </c>
      <c r="N19" s="23">
        <v>0</v>
      </c>
      <c r="O19" s="18">
        <v>21883523.760000002</v>
      </c>
      <c r="P19" s="19">
        <v>19080890.060000002</v>
      </c>
      <c r="Q19" s="45">
        <v>6</v>
      </c>
      <c r="R19" s="10">
        <f>VLOOKUP($H19,'ค่ากลางกลุ่ม '!$C$2:$Y$22,20,0)</f>
        <v>23.95</v>
      </c>
      <c r="S19" s="13"/>
      <c r="T19" s="10">
        <f>VLOOKUP($H19,'ค่ากลางกลุ่ม '!$C$2:$Y$22,21,0)</f>
        <v>16.559999999999999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25.55</v>
      </c>
      <c r="AB19" s="7">
        <v>22.67</v>
      </c>
      <c r="AC19" s="9">
        <v>192.25</v>
      </c>
      <c r="AD19" s="9">
        <v>90</v>
      </c>
      <c r="AE19" s="9">
        <v>62.3</v>
      </c>
      <c r="AF19" s="9">
        <v>87.6</v>
      </c>
      <c r="AG19" s="9">
        <v>88.84</v>
      </c>
      <c r="AH19" s="10" t="str">
        <f t="shared" si="1"/>
        <v>1</v>
      </c>
      <c r="AI19" s="13"/>
      <c r="AJ19" s="10" t="str">
        <f t="shared" si="2"/>
        <v>1</v>
      </c>
      <c r="AK19" s="13"/>
      <c r="AL19" s="97">
        <f t="shared" si="3"/>
        <v>0</v>
      </c>
      <c r="AM19" s="20" t="str">
        <f t="shared" si="4"/>
        <v>0</v>
      </c>
      <c r="AN19" s="20" t="str">
        <f t="shared" si="5"/>
        <v>0</v>
      </c>
      <c r="AO19" s="20" t="str">
        <f t="shared" si="5"/>
        <v>1</v>
      </c>
      <c r="AP19" s="20" t="str">
        <f t="shared" si="5"/>
        <v>0</v>
      </c>
      <c r="AQ19" s="24">
        <f t="shared" si="6"/>
        <v>3</v>
      </c>
      <c r="AR19" s="26"/>
      <c r="AS19" s="25" t="str">
        <f t="shared" si="7"/>
        <v>C</v>
      </c>
      <c r="AT19" s="27"/>
      <c r="AU19" s="25" t="str">
        <f t="shared" si="8"/>
        <v>0 C</v>
      </c>
      <c r="AV19" s="27"/>
      <c r="AW19" s="21" t="str">
        <f t="shared" si="0"/>
        <v>ไม่ผ่าน</v>
      </c>
      <c r="AX19" s="21"/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1.8</v>
      </c>
      <c r="J20" s="19">
        <v>1.65</v>
      </c>
      <c r="K20" s="19">
        <v>1.01</v>
      </c>
      <c r="L20" s="19">
        <v>50633621.969999999</v>
      </c>
      <c r="M20" s="19">
        <v>-8749392.7200000007</v>
      </c>
      <c r="N20" s="23">
        <v>1</v>
      </c>
      <c r="O20" s="18">
        <v>-4299022.78</v>
      </c>
      <c r="P20" s="19">
        <v>449801.45000000298</v>
      </c>
      <c r="Q20" s="45">
        <v>13</v>
      </c>
      <c r="R20" s="10">
        <f>VLOOKUP($H20,'ค่ากลางกลุ่ม '!$C$2:$Y$22,20,0)</f>
        <v>20.399999999999999</v>
      </c>
      <c r="S20" s="13"/>
      <c r="T20" s="10">
        <f>VLOOKUP($H20,'ค่ากลางกลุ่ม '!$C$2:$Y$22,21,0)</f>
        <v>10.14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-4.54</v>
      </c>
      <c r="AB20" s="7">
        <v>-3.74</v>
      </c>
      <c r="AC20" s="9">
        <v>167.37</v>
      </c>
      <c r="AD20" s="9">
        <v>172.79</v>
      </c>
      <c r="AE20" s="9">
        <v>59.13</v>
      </c>
      <c r="AF20" s="9">
        <v>28.23</v>
      </c>
      <c r="AG20" s="9">
        <v>57.96</v>
      </c>
      <c r="AH20" s="10" t="str">
        <f t="shared" si="1"/>
        <v>0</v>
      </c>
      <c r="AI20" s="13"/>
      <c r="AJ20" s="10" t="str">
        <f t="shared" si="2"/>
        <v>0</v>
      </c>
      <c r="AK20" s="13"/>
      <c r="AL20" s="97">
        <f t="shared" si="3"/>
        <v>0</v>
      </c>
      <c r="AM20" s="20" t="str">
        <f t="shared" si="4"/>
        <v>0</v>
      </c>
      <c r="AN20" s="20" t="str">
        <f t="shared" si="5"/>
        <v>1</v>
      </c>
      <c r="AO20" s="20" t="str">
        <f t="shared" si="5"/>
        <v>1</v>
      </c>
      <c r="AP20" s="20" t="str">
        <f t="shared" si="5"/>
        <v>1</v>
      </c>
      <c r="AQ20" s="24">
        <f t="shared" si="6"/>
        <v>3</v>
      </c>
      <c r="AR20" s="26"/>
      <c r="AS20" s="25" t="str">
        <f t="shared" si="7"/>
        <v>C</v>
      </c>
      <c r="AT20" s="27"/>
      <c r="AU20" s="25" t="str">
        <f t="shared" si="8"/>
        <v>1 C</v>
      </c>
      <c r="AV20" s="27"/>
      <c r="AW20" s="21" t="str">
        <f t="shared" si="0"/>
        <v>ไม่ผ่าน</v>
      </c>
      <c r="AX20" s="21"/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4.0999999999999996</v>
      </c>
      <c r="J21" s="19">
        <v>3.86</v>
      </c>
      <c r="K21" s="19">
        <v>3.1</v>
      </c>
      <c r="L21" s="19">
        <v>46758676.030000001</v>
      </c>
      <c r="M21" s="19">
        <v>14404853.710000001</v>
      </c>
      <c r="N21" s="23">
        <v>0</v>
      </c>
      <c r="O21" s="18">
        <v>14624437.119999999</v>
      </c>
      <c r="P21" s="19">
        <v>31660006.489999995</v>
      </c>
      <c r="Q21" s="45">
        <v>6</v>
      </c>
      <c r="R21" s="10">
        <f>VLOOKUP($H21,'ค่ากลางกลุ่ม '!$C$2:$Y$22,20,0)</f>
        <v>23.95</v>
      </c>
      <c r="S21" s="13"/>
      <c r="T21" s="10">
        <f>VLOOKUP($H21,'ค่ากลางกลุ่ม '!$C$2:$Y$22,21,0)</f>
        <v>16.559999999999999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22.97</v>
      </c>
      <c r="AB21" s="7">
        <v>15.76</v>
      </c>
      <c r="AC21" s="9">
        <v>133.85</v>
      </c>
      <c r="AD21" s="9">
        <v>128.02000000000001</v>
      </c>
      <c r="AE21" s="9">
        <v>71.489999999999995</v>
      </c>
      <c r="AF21" s="9">
        <v>105.5</v>
      </c>
      <c r="AG21" s="9">
        <v>74.25</v>
      </c>
      <c r="AH21" s="10" t="str">
        <f t="shared" si="1"/>
        <v>0</v>
      </c>
      <c r="AI21" s="13"/>
      <c r="AJ21" s="10" t="str">
        <f t="shared" si="2"/>
        <v>0</v>
      </c>
      <c r="AK21" s="13"/>
      <c r="AL21" s="97">
        <f t="shared" si="3"/>
        <v>0</v>
      </c>
      <c r="AM21" s="20" t="str">
        <f t="shared" si="4"/>
        <v>0</v>
      </c>
      <c r="AN21" s="20" t="str">
        <f t="shared" si="5"/>
        <v>0</v>
      </c>
      <c r="AO21" s="20" t="str">
        <f t="shared" si="5"/>
        <v>0</v>
      </c>
      <c r="AP21" s="20" t="str">
        <f t="shared" si="5"/>
        <v>0</v>
      </c>
      <c r="AQ21" s="24">
        <f t="shared" si="6"/>
        <v>0</v>
      </c>
      <c r="AR21" s="26"/>
      <c r="AS21" s="25" t="str">
        <f t="shared" si="7"/>
        <v>F</v>
      </c>
      <c r="AT21" s="27"/>
      <c r="AU21" s="25" t="str">
        <f t="shared" si="8"/>
        <v>0 F</v>
      </c>
      <c r="AV21" s="27"/>
      <c r="AW21" s="21" t="str">
        <f t="shared" si="0"/>
        <v>ไม่ผ่าน</v>
      </c>
      <c r="AX21" s="21"/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3.96</v>
      </c>
      <c r="J22" s="19">
        <v>3.47</v>
      </c>
      <c r="K22" s="19">
        <v>2.96</v>
      </c>
      <c r="L22" s="19">
        <v>43251160.670000002</v>
      </c>
      <c r="M22" s="19">
        <v>19071681.940000001</v>
      </c>
      <c r="N22" s="23">
        <v>0</v>
      </c>
      <c r="O22" s="18">
        <v>20992802.030000001</v>
      </c>
      <c r="P22" s="19">
        <v>28601761.530000001</v>
      </c>
      <c r="Q22" s="45">
        <v>6</v>
      </c>
      <c r="R22" s="10">
        <f>VLOOKUP($H22,'ค่ากลางกลุ่ม '!$C$2:$Y$22,20,0)</f>
        <v>23.95</v>
      </c>
      <c r="S22" s="13"/>
      <c r="T22" s="10">
        <f>VLOOKUP($H22,'ค่ากลางกลุ่ม '!$C$2:$Y$22,21,0)</f>
        <v>16.559999999999999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29.98</v>
      </c>
      <c r="AB22" s="7">
        <v>20.57</v>
      </c>
      <c r="AC22" s="9">
        <v>92.8</v>
      </c>
      <c r="AD22" s="9">
        <v>35.85</v>
      </c>
      <c r="AE22" s="9">
        <v>64.08</v>
      </c>
      <c r="AF22" s="9">
        <v>82.28</v>
      </c>
      <c r="AG22" s="9">
        <v>122.09</v>
      </c>
      <c r="AH22" s="10" t="str">
        <f t="shared" si="1"/>
        <v>1</v>
      </c>
      <c r="AI22" s="13"/>
      <c r="AJ22" s="10" t="str">
        <f t="shared" si="2"/>
        <v>1</v>
      </c>
      <c r="AK22" s="13"/>
      <c r="AL22" s="97">
        <f t="shared" si="3"/>
        <v>0</v>
      </c>
      <c r="AM22" s="20" t="str">
        <f t="shared" si="4"/>
        <v>1</v>
      </c>
      <c r="AN22" s="20" t="str">
        <f t="shared" si="5"/>
        <v>0</v>
      </c>
      <c r="AO22" s="20" t="str">
        <f t="shared" si="5"/>
        <v>1</v>
      </c>
      <c r="AP22" s="20" t="str">
        <f t="shared" si="5"/>
        <v>0</v>
      </c>
      <c r="AQ22" s="24">
        <f t="shared" si="6"/>
        <v>4</v>
      </c>
      <c r="AR22" s="26"/>
      <c r="AS22" s="25" t="str">
        <f t="shared" si="7"/>
        <v>B-</v>
      </c>
      <c r="AT22" s="27"/>
      <c r="AU22" s="25" t="str">
        <f t="shared" si="8"/>
        <v>0 B-</v>
      </c>
      <c r="AV22" s="27"/>
      <c r="AW22" s="21" t="str">
        <f t="shared" si="0"/>
        <v>ไม่ผ่าน</v>
      </c>
      <c r="AX22" s="21"/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1.92</v>
      </c>
      <c r="J23" s="19">
        <v>1.78</v>
      </c>
      <c r="K23" s="19">
        <v>1.43</v>
      </c>
      <c r="L23" s="19">
        <v>28200151.91</v>
      </c>
      <c r="M23" s="19">
        <v>12526352.390000001</v>
      </c>
      <c r="N23" s="23">
        <v>0</v>
      </c>
      <c r="O23" s="18">
        <v>13404584.359999999</v>
      </c>
      <c r="P23" s="19">
        <v>13031269.190000001</v>
      </c>
      <c r="Q23" s="45">
        <v>6</v>
      </c>
      <c r="R23" s="10">
        <f>VLOOKUP($H23,'ค่ากลางกลุ่ม '!$C$2:$Y$22,20,0)</f>
        <v>23.95</v>
      </c>
      <c r="S23" s="13"/>
      <c r="T23" s="10">
        <f>VLOOKUP($H23,'ค่ากลางกลุ่ม '!$C$2:$Y$22,21,0)</f>
        <v>16.559999999999999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24.39</v>
      </c>
      <c r="AB23" s="7">
        <v>17.86</v>
      </c>
      <c r="AC23" s="9">
        <v>290.38</v>
      </c>
      <c r="AD23" s="9">
        <v>72.989999999999995</v>
      </c>
      <c r="AE23" s="9">
        <v>98.61</v>
      </c>
      <c r="AF23" s="9">
        <v>101.5</v>
      </c>
      <c r="AG23" s="9">
        <v>117.5</v>
      </c>
      <c r="AH23" s="10" t="str">
        <f t="shared" si="1"/>
        <v>1</v>
      </c>
      <c r="AI23" s="13"/>
      <c r="AJ23" s="10" t="str">
        <f t="shared" si="2"/>
        <v>1</v>
      </c>
      <c r="AK23" s="13"/>
      <c r="AL23" s="97">
        <f t="shared" si="3"/>
        <v>0</v>
      </c>
      <c r="AM23" s="20" t="str">
        <f t="shared" si="4"/>
        <v>0</v>
      </c>
      <c r="AN23" s="20" t="str">
        <f t="shared" si="5"/>
        <v>0</v>
      </c>
      <c r="AO23" s="20" t="str">
        <f t="shared" si="5"/>
        <v>0</v>
      </c>
      <c r="AP23" s="20" t="str">
        <f t="shared" si="5"/>
        <v>0</v>
      </c>
      <c r="AQ23" s="24">
        <f t="shared" si="6"/>
        <v>2</v>
      </c>
      <c r="AR23" s="26"/>
      <c r="AS23" s="25" t="str">
        <f t="shared" si="7"/>
        <v>C-</v>
      </c>
      <c r="AT23" s="27"/>
      <c r="AU23" s="25" t="str">
        <f t="shared" si="8"/>
        <v>0 C-</v>
      </c>
      <c r="AV23" s="27"/>
      <c r="AW23" s="21" t="str">
        <f t="shared" si="0"/>
        <v>ไม่ผ่าน</v>
      </c>
      <c r="AX23" s="21"/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2.0299999999999998</v>
      </c>
      <c r="J24" s="19">
        <v>1.85</v>
      </c>
      <c r="K24" s="19">
        <v>1.67</v>
      </c>
      <c r="L24" s="19">
        <v>17893272</v>
      </c>
      <c r="M24" s="19">
        <v>10773181.949999999</v>
      </c>
      <c r="N24" s="23">
        <v>0</v>
      </c>
      <c r="O24" s="18">
        <v>9848612.4199999999</v>
      </c>
      <c r="P24" s="19">
        <v>11693403.569999993</v>
      </c>
      <c r="Q24" s="45">
        <v>2</v>
      </c>
      <c r="R24" s="10">
        <f>VLOOKUP($H24,'ค่ากลางกลุ่ม '!$C$2:$Y$22,20,0)</f>
        <v>27.09</v>
      </c>
      <c r="S24" s="13"/>
      <c r="T24" s="10">
        <f>VLOOKUP($H24,'ค่ากลางกลุ่ม '!$C$2:$Y$22,21,0)</f>
        <v>12.7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30.15</v>
      </c>
      <c r="AB24" s="7">
        <v>21.32</v>
      </c>
      <c r="AC24" s="9">
        <v>473.19</v>
      </c>
      <c r="AD24" s="9">
        <v>31.66</v>
      </c>
      <c r="AE24" s="9">
        <v>75.42</v>
      </c>
      <c r="AF24" s="9">
        <v>124.91</v>
      </c>
      <c r="AG24" s="9">
        <v>72.95</v>
      </c>
      <c r="AH24" s="10" t="str">
        <f t="shared" si="1"/>
        <v>1</v>
      </c>
      <c r="AI24" s="13"/>
      <c r="AJ24" s="10" t="str">
        <f t="shared" si="2"/>
        <v>1</v>
      </c>
      <c r="AK24" s="13"/>
      <c r="AL24" s="97">
        <f t="shared" si="3"/>
        <v>0</v>
      </c>
      <c r="AM24" s="20" t="str">
        <f t="shared" si="4"/>
        <v>1</v>
      </c>
      <c r="AN24" s="20" t="str">
        <f t="shared" si="5"/>
        <v>0</v>
      </c>
      <c r="AO24" s="20" t="str">
        <f t="shared" si="5"/>
        <v>0</v>
      </c>
      <c r="AP24" s="20" t="str">
        <f t="shared" si="5"/>
        <v>0</v>
      </c>
      <c r="AQ24" s="24">
        <f t="shared" si="6"/>
        <v>3</v>
      </c>
      <c r="AR24" s="26"/>
      <c r="AS24" s="25" t="str">
        <f t="shared" si="7"/>
        <v>C</v>
      </c>
      <c r="AT24" s="27"/>
      <c r="AU24" s="25" t="str">
        <f t="shared" si="8"/>
        <v>0 C</v>
      </c>
      <c r="AV24" s="27"/>
      <c r="AW24" s="21" t="str">
        <f t="shared" si="0"/>
        <v>ไม่ผ่าน</v>
      </c>
      <c r="AX24" s="21"/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1.41</v>
      </c>
      <c r="J25" s="19">
        <v>1.29</v>
      </c>
      <c r="K25" s="19">
        <v>0.57999999999999996</v>
      </c>
      <c r="L25" s="19">
        <v>114148469.18000001</v>
      </c>
      <c r="M25" s="19">
        <v>89570728.799999997</v>
      </c>
      <c r="N25" s="23">
        <v>2</v>
      </c>
      <c r="O25" s="18">
        <v>90368164.109999999</v>
      </c>
      <c r="P25" s="19">
        <v>-117467147.71000001</v>
      </c>
      <c r="Q25" s="45">
        <v>17</v>
      </c>
      <c r="R25" s="10">
        <f>VLOOKUP($H25,'ค่ากลางกลุ่ม '!$C$2:$Y$22,20,0)</f>
        <v>16.899999999999999</v>
      </c>
      <c r="S25" s="13"/>
      <c r="T25" s="10">
        <f>VLOOKUP($H25,'ค่ากลางกลุ่ม '!$C$2:$Y$22,21,0)</f>
        <v>7.2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14.99</v>
      </c>
      <c r="AB25" s="7">
        <v>8.57</v>
      </c>
      <c r="AC25" s="9">
        <v>212.67</v>
      </c>
      <c r="AD25" s="9">
        <v>95.8</v>
      </c>
      <c r="AE25" s="9">
        <v>52.62</v>
      </c>
      <c r="AF25" s="9">
        <v>207.32</v>
      </c>
      <c r="AG25" s="9">
        <v>33.020000000000003</v>
      </c>
      <c r="AH25" s="10" t="str">
        <f t="shared" si="1"/>
        <v>0</v>
      </c>
      <c r="AI25" s="13"/>
      <c r="AJ25" s="10" t="str">
        <f t="shared" si="2"/>
        <v>1</v>
      </c>
      <c r="AK25" s="13"/>
      <c r="AL25" s="97">
        <f t="shared" si="3"/>
        <v>0</v>
      </c>
      <c r="AM25" s="20" t="str">
        <f t="shared" si="4"/>
        <v>0</v>
      </c>
      <c r="AN25" s="20" t="str">
        <f t="shared" si="5"/>
        <v>1</v>
      </c>
      <c r="AO25" s="20" t="str">
        <f t="shared" si="5"/>
        <v>0</v>
      </c>
      <c r="AP25" s="20" t="str">
        <f t="shared" si="5"/>
        <v>1</v>
      </c>
      <c r="AQ25" s="24">
        <f t="shared" si="6"/>
        <v>3</v>
      </c>
      <c r="AR25" s="26"/>
      <c r="AS25" s="25" t="str">
        <f t="shared" si="7"/>
        <v>C</v>
      </c>
      <c r="AT25" s="27"/>
      <c r="AU25" s="25" t="str">
        <f t="shared" si="8"/>
        <v>2 C</v>
      </c>
      <c r="AV25" s="27"/>
      <c r="AW25" s="21" t="str">
        <f t="shared" si="0"/>
        <v>ไม่ผ่าน</v>
      </c>
      <c r="AX25" s="21"/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4.13</v>
      </c>
      <c r="J26" s="19">
        <v>3.79</v>
      </c>
      <c r="K26" s="19">
        <v>2.8</v>
      </c>
      <c r="L26" s="19">
        <v>26336420.93</v>
      </c>
      <c r="M26" s="19">
        <v>15722968.880000001</v>
      </c>
      <c r="N26" s="23">
        <v>0</v>
      </c>
      <c r="O26" s="18">
        <v>16641113.25</v>
      </c>
      <c r="P26" s="19">
        <v>15201549.760000002</v>
      </c>
      <c r="Q26" s="45">
        <v>5</v>
      </c>
      <c r="R26" s="10">
        <f>VLOOKUP($H26,'ค่ากลางกลุ่ม '!$C$2:$Y$22,20,0)</f>
        <v>23.05</v>
      </c>
      <c r="S26" s="13"/>
      <c r="T26" s="10">
        <f>VLOOKUP($H26,'ค่ากลางกลุ่ม '!$C$2:$Y$22,21,0)</f>
        <v>16.09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36.08</v>
      </c>
      <c r="AB26" s="7">
        <v>24.97</v>
      </c>
      <c r="AC26" s="9">
        <v>89.89</v>
      </c>
      <c r="AD26" s="9">
        <v>63.32</v>
      </c>
      <c r="AE26" s="9">
        <v>63.69</v>
      </c>
      <c r="AF26" s="9">
        <v>167.82</v>
      </c>
      <c r="AG26" s="9">
        <v>80.63</v>
      </c>
      <c r="AH26" s="10" t="str">
        <f t="shared" si="1"/>
        <v>1</v>
      </c>
      <c r="AI26" s="13"/>
      <c r="AJ26" s="10" t="str">
        <f t="shared" si="2"/>
        <v>1</v>
      </c>
      <c r="AK26" s="13"/>
      <c r="AL26" s="97">
        <f t="shared" si="3"/>
        <v>1</v>
      </c>
      <c r="AM26" s="20" t="str">
        <f t="shared" si="4"/>
        <v>0</v>
      </c>
      <c r="AN26" s="20" t="str">
        <f t="shared" si="5"/>
        <v>0</v>
      </c>
      <c r="AO26" s="20" t="str">
        <f t="shared" si="5"/>
        <v>0</v>
      </c>
      <c r="AP26" s="20" t="str">
        <f t="shared" si="5"/>
        <v>0</v>
      </c>
      <c r="AQ26" s="24">
        <f t="shared" si="6"/>
        <v>3</v>
      </c>
      <c r="AR26" s="26"/>
      <c r="AS26" s="25" t="str">
        <f t="shared" si="7"/>
        <v>C</v>
      </c>
      <c r="AT26" s="27"/>
      <c r="AU26" s="25" t="str">
        <f t="shared" si="8"/>
        <v>0 C</v>
      </c>
      <c r="AV26" s="27"/>
      <c r="AW26" s="21" t="str">
        <f t="shared" si="0"/>
        <v>ไม่ผ่าน</v>
      </c>
      <c r="AX26" s="21"/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4.4800000000000004</v>
      </c>
      <c r="J27" s="19">
        <v>3.98</v>
      </c>
      <c r="K27" s="19">
        <v>2.86</v>
      </c>
      <c r="L27" s="19">
        <v>59891194.840000004</v>
      </c>
      <c r="M27" s="19">
        <v>16857611.289999999</v>
      </c>
      <c r="N27" s="23">
        <v>0</v>
      </c>
      <c r="O27" s="18">
        <v>19010112.379999999</v>
      </c>
      <c r="P27" s="19">
        <v>31997653.899999995</v>
      </c>
      <c r="Q27" s="45">
        <v>6</v>
      </c>
      <c r="R27" s="10">
        <f>VLOOKUP($H27,'ค่ากลางกลุ่ม '!$C$2:$Y$22,20,0)</f>
        <v>23.95</v>
      </c>
      <c r="S27" s="13"/>
      <c r="T27" s="10">
        <f>VLOOKUP($H27,'ค่ากลางกลุ่ม '!$C$2:$Y$22,21,0)</f>
        <v>16.559999999999999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22.1</v>
      </c>
      <c r="AB27" s="7">
        <v>13.9</v>
      </c>
      <c r="AC27" s="9">
        <v>76.77</v>
      </c>
      <c r="AD27" s="9">
        <v>26.45</v>
      </c>
      <c r="AE27" s="9">
        <v>54.24</v>
      </c>
      <c r="AF27" s="9">
        <v>198.35</v>
      </c>
      <c r="AG27" s="9">
        <v>89.31</v>
      </c>
      <c r="AH27" s="10" t="str">
        <f t="shared" si="1"/>
        <v>0</v>
      </c>
      <c r="AI27" s="13"/>
      <c r="AJ27" s="10" t="str">
        <f t="shared" si="2"/>
        <v>0</v>
      </c>
      <c r="AK27" s="13"/>
      <c r="AL27" s="97">
        <f t="shared" si="3"/>
        <v>1</v>
      </c>
      <c r="AM27" s="20" t="str">
        <f t="shared" si="4"/>
        <v>1</v>
      </c>
      <c r="AN27" s="20" t="str">
        <f t="shared" si="5"/>
        <v>1</v>
      </c>
      <c r="AO27" s="20" t="str">
        <f t="shared" si="5"/>
        <v>0</v>
      </c>
      <c r="AP27" s="20" t="str">
        <f t="shared" si="5"/>
        <v>0</v>
      </c>
      <c r="AQ27" s="24">
        <f t="shared" si="6"/>
        <v>3</v>
      </c>
      <c r="AR27" s="26"/>
      <c r="AS27" s="25" t="str">
        <f t="shared" si="7"/>
        <v>C</v>
      </c>
      <c r="AT27" s="27"/>
      <c r="AU27" s="25" t="str">
        <f t="shared" si="8"/>
        <v>0 C</v>
      </c>
      <c r="AV27" s="27"/>
      <c r="AW27" s="21" t="str">
        <f t="shared" si="0"/>
        <v>ไม่ผ่าน</v>
      </c>
      <c r="AX27" s="21"/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2.13</v>
      </c>
      <c r="J28" s="19">
        <v>1.99</v>
      </c>
      <c r="K28" s="19">
        <v>1.69</v>
      </c>
      <c r="L28" s="19">
        <v>37255736.780000001</v>
      </c>
      <c r="M28" s="19">
        <v>10295499.359999999</v>
      </c>
      <c r="N28" s="23">
        <v>0</v>
      </c>
      <c r="O28" s="18">
        <v>11941318.99</v>
      </c>
      <c r="P28" s="19">
        <v>22499842.890000004</v>
      </c>
      <c r="Q28" s="45">
        <v>6</v>
      </c>
      <c r="R28" s="10">
        <f>VLOOKUP($H28,'ค่ากลางกลุ่ม '!$C$2:$Y$22,20,0)</f>
        <v>23.95</v>
      </c>
      <c r="S28" s="13"/>
      <c r="T28" s="10">
        <f>VLOOKUP($H28,'ค่ากลางกลุ่ม '!$C$2:$Y$22,21,0)</f>
        <v>16.559999999999999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19.09</v>
      </c>
      <c r="AB28" s="7">
        <v>10.27</v>
      </c>
      <c r="AC28" s="9">
        <v>307.94</v>
      </c>
      <c r="AD28" s="9">
        <v>34.35</v>
      </c>
      <c r="AE28" s="9">
        <v>162.66</v>
      </c>
      <c r="AF28" s="9">
        <v>161.93</v>
      </c>
      <c r="AG28" s="9">
        <v>90.28</v>
      </c>
      <c r="AH28" s="10" t="str">
        <f t="shared" si="1"/>
        <v>0</v>
      </c>
      <c r="AI28" s="13"/>
      <c r="AJ28" s="10" t="str">
        <f t="shared" si="2"/>
        <v>0</v>
      </c>
      <c r="AK28" s="13"/>
      <c r="AL28" s="97">
        <f t="shared" si="3"/>
        <v>0</v>
      </c>
      <c r="AM28" s="20" t="str">
        <f t="shared" si="4"/>
        <v>1</v>
      </c>
      <c r="AN28" s="20" t="str">
        <f t="shared" si="5"/>
        <v>0</v>
      </c>
      <c r="AO28" s="20" t="str">
        <f t="shared" si="5"/>
        <v>0</v>
      </c>
      <c r="AP28" s="20" t="str">
        <f t="shared" si="5"/>
        <v>0</v>
      </c>
      <c r="AQ28" s="24">
        <f t="shared" si="6"/>
        <v>1</v>
      </c>
      <c r="AR28" s="26"/>
      <c r="AS28" s="25" t="str">
        <f t="shared" si="7"/>
        <v>D</v>
      </c>
      <c r="AT28" s="27"/>
      <c r="AU28" s="25" t="str">
        <f t="shared" si="8"/>
        <v>0 D</v>
      </c>
      <c r="AV28" s="27"/>
      <c r="AW28" s="21" t="str">
        <f t="shared" si="0"/>
        <v>ไม่ผ่าน</v>
      </c>
      <c r="AX28" s="21"/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3.01</v>
      </c>
      <c r="J29" s="19">
        <v>2.7</v>
      </c>
      <c r="K29" s="19">
        <v>2.31</v>
      </c>
      <c r="L29" s="19">
        <v>17366984.699999999</v>
      </c>
      <c r="M29" s="19">
        <v>7801846.4000000004</v>
      </c>
      <c r="N29" s="23">
        <v>0</v>
      </c>
      <c r="O29" s="18">
        <v>8638364.3599999994</v>
      </c>
      <c r="P29" s="19">
        <v>11341784.900000002</v>
      </c>
      <c r="Q29" s="45">
        <v>2</v>
      </c>
      <c r="R29" s="10">
        <f>VLOOKUP($H29,'ค่ากลางกลุ่ม '!$C$2:$Y$22,20,0)</f>
        <v>27.09</v>
      </c>
      <c r="S29" s="13"/>
      <c r="T29" s="10">
        <f>VLOOKUP($H29,'ค่ากลางกลุ่ม '!$C$2:$Y$22,21,0)</f>
        <v>12.7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25.96</v>
      </c>
      <c r="AB29" s="7">
        <v>21.22</v>
      </c>
      <c r="AC29" s="9">
        <v>143.52000000000001</v>
      </c>
      <c r="AD29" s="9">
        <v>20.8</v>
      </c>
      <c r="AE29" s="9">
        <v>81.28</v>
      </c>
      <c r="AF29" s="9">
        <v>182.87</v>
      </c>
      <c r="AG29" s="9">
        <v>85.45</v>
      </c>
      <c r="AH29" s="10" t="str">
        <f t="shared" si="1"/>
        <v>0</v>
      </c>
      <c r="AI29" s="13"/>
      <c r="AJ29" s="10" t="str">
        <f t="shared" si="2"/>
        <v>1</v>
      </c>
      <c r="AK29" s="13"/>
      <c r="AL29" s="97">
        <f t="shared" si="3"/>
        <v>0</v>
      </c>
      <c r="AM29" s="20" t="str">
        <f t="shared" si="4"/>
        <v>1</v>
      </c>
      <c r="AN29" s="20" t="str">
        <f t="shared" si="5"/>
        <v>0</v>
      </c>
      <c r="AO29" s="20" t="str">
        <f t="shared" si="5"/>
        <v>0</v>
      </c>
      <c r="AP29" s="20" t="str">
        <f t="shared" si="5"/>
        <v>0</v>
      </c>
      <c r="AQ29" s="24">
        <f t="shared" si="6"/>
        <v>2</v>
      </c>
      <c r="AR29" s="26"/>
      <c r="AS29" s="25" t="str">
        <f t="shared" si="7"/>
        <v>C-</v>
      </c>
      <c r="AT29" s="27"/>
      <c r="AU29" s="25" t="str">
        <f t="shared" si="8"/>
        <v>0 C-</v>
      </c>
      <c r="AV29" s="27"/>
      <c r="AW29" s="21" t="str">
        <f t="shared" si="0"/>
        <v>ไม่ผ่าน</v>
      </c>
      <c r="AX29" s="21"/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4.45</v>
      </c>
      <c r="J30" s="19">
        <v>4.08</v>
      </c>
      <c r="K30" s="19">
        <v>3.42</v>
      </c>
      <c r="L30" s="19">
        <v>23857685.879999999</v>
      </c>
      <c r="M30" s="19">
        <v>8629889.4700000007</v>
      </c>
      <c r="N30" s="23">
        <v>0</v>
      </c>
      <c r="O30" s="18">
        <v>9200908.6899999995</v>
      </c>
      <c r="P30" s="19">
        <v>16694445.950000003</v>
      </c>
      <c r="Q30" s="45">
        <v>5</v>
      </c>
      <c r="R30" s="10">
        <f>VLOOKUP($H30,'ค่ากลางกลุ่ม '!$C$2:$Y$22,20,0)</f>
        <v>23.05</v>
      </c>
      <c r="S30" s="13"/>
      <c r="T30" s="10">
        <f>VLOOKUP($H30,'ค่ากลางกลุ่ม '!$C$2:$Y$22,21,0)</f>
        <v>16.09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21.41</v>
      </c>
      <c r="AB30" s="7">
        <v>17.579999999999998</v>
      </c>
      <c r="AC30" s="9">
        <v>154.78</v>
      </c>
      <c r="AD30" s="9">
        <v>19.13</v>
      </c>
      <c r="AE30" s="9">
        <v>67.78</v>
      </c>
      <c r="AF30" s="9">
        <v>184.61</v>
      </c>
      <c r="AG30" s="9">
        <v>90.74</v>
      </c>
      <c r="AH30" s="10" t="str">
        <f t="shared" si="1"/>
        <v>0</v>
      </c>
      <c r="AI30" s="13"/>
      <c r="AJ30" s="10" t="str">
        <f t="shared" si="2"/>
        <v>1</v>
      </c>
      <c r="AK30" s="13"/>
      <c r="AL30" s="97">
        <f t="shared" si="3"/>
        <v>0</v>
      </c>
      <c r="AM30" s="20" t="str">
        <f t="shared" si="4"/>
        <v>1</v>
      </c>
      <c r="AN30" s="20" t="str">
        <f t="shared" si="5"/>
        <v>0</v>
      </c>
      <c r="AO30" s="20" t="str">
        <f t="shared" si="5"/>
        <v>0</v>
      </c>
      <c r="AP30" s="20" t="str">
        <f t="shared" si="5"/>
        <v>0</v>
      </c>
      <c r="AQ30" s="24">
        <f t="shared" si="6"/>
        <v>2</v>
      </c>
      <c r="AR30" s="26"/>
      <c r="AS30" s="25" t="str">
        <f t="shared" si="7"/>
        <v>C-</v>
      </c>
      <c r="AT30" s="27"/>
      <c r="AU30" s="25" t="str">
        <f t="shared" si="8"/>
        <v>0 C-</v>
      </c>
      <c r="AV30" s="27"/>
      <c r="AW30" s="21" t="str">
        <f t="shared" si="0"/>
        <v>ไม่ผ่าน</v>
      </c>
      <c r="AX30" s="21"/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3.4</v>
      </c>
      <c r="J31" s="19">
        <v>2.96</v>
      </c>
      <c r="K31" s="19">
        <v>2.41</v>
      </c>
      <c r="L31" s="19">
        <v>24737321.969999999</v>
      </c>
      <c r="M31" s="19">
        <v>8137282.9199999999</v>
      </c>
      <c r="N31" s="23">
        <v>0</v>
      </c>
      <c r="O31" s="18">
        <v>9297424.5</v>
      </c>
      <c r="P31" s="19">
        <v>14548699.170000002</v>
      </c>
      <c r="Q31" s="45">
        <v>5</v>
      </c>
      <c r="R31" s="10">
        <f>VLOOKUP($H31,'ค่ากลางกลุ่ม '!$C$2:$Y$22,20,0)</f>
        <v>23.05</v>
      </c>
      <c r="S31" s="13"/>
      <c r="T31" s="10">
        <f>VLOOKUP($H31,'ค่ากลางกลุ่ม '!$C$2:$Y$22,21,0)</f>
        <v>16.09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18.47</v>
      </c>
      <c r="AB31" s="7">
        <v>13.68</v>
      </c>
      <c r="AC31" s="9">
        <v>66.05</v>
      </c>
      <c r="AD31" s="9">
        <v>40.54</v>
      </c>
      <c r="AE31" s="9">
        <v>89.06</v>
      </c>
      <c r="AF31" s="9">
        <v>107.46</v>
      </c>
      <c r="AG31" s="9">
        <v>81.14</v>
      </c>
      <c r="AH31" s="10" t="str">
        <f t="shared" si="1"/>
        <v>0</v>
      </c>
      <c r="AI31" s="13"/>
      <c r="AJ31" s="10" t="str">
        <f t="shared" si="2"/>
        <v>0</v>
      </c>
      <c r="AK31" s="13"/>
      <c r="AL31" s="97">
        <f t="shared" si="3"/>
        <v>1</v>
      </c>
      <c r="AM31" s="20" t="str">
        <f t="shared" si="4"/>
        <v>1</v>
      </c>
      <c r="AN31" s="20" t="str">
        <f t="shared" si="5"/>
        <v>0</v>
      </c>
      <c r="AO31" s="20" t="str">
        <f t="shared" si="5"/>
        <v>0</v>
      </c>
      <c r="AP31" s="20" t="str">
        <f t="shared" si="5"/>
        <v>0</v>
      </c>
      <c r="AQ31" s="24">
        <f t="shared" si="6"/>
        <v>2</v>
      </c>
      <c r="AR31" s="26"/>
      <c r="AS31" s="25" t="str">
        <f t="shared" si="7"/>
        <v>C-</v>
      </c>
      <c r="AT31" s="27"/>
      <c r="AU31" s="25" t="str">
        <f t="shared" si="8"/>
        <v>0 C-</v>
      </c>
      <c r="AV31" s="27"/>
      <c r="AW31" s="21" t="str">
        <f t="shared" si="0"/>
        <v>ไม่ผ่าน</v>
      </c>
      <c r="AX31" s="21"/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1.54</v>
      </c>
      <c r="J32" s="19">
        <v>1.3</v>
      </c>
      <c r="K32" s="19">
        <v>0.79</v>
      </c>
      <c r="L32" s="19">
        <v>33021123.800000001</v>
      </c>
      <c r="M32" s="19">
        <v>32780548.57</v>
      </c>
      <c r="N32" s="23">
        <v>1</v>
      </c>
      <c r="O32" s="18">
        <v>32729007.539999999</v>
      </c>
      <c r="P32" s="19">
        <v>-12809678.689999998</v>
      </c>
      <c r="Q32" s="45">
        <v>10</v>
      </c>
      <c r="R32" s="10">
        <f>VLOOKUP($H32,'ค่ากลางกลุ่ม '!$C$2:$Y$22,20,0)</f>
        <v>22.93</v>
      </c>
      <c r="S32" s="13"/>
      <c r="T32" s="10">
        <f>VLOOKUP($H32,'ค่ากลางกลุ่ม '!$C$2:$Y$22,21,0)</f>
        <v>15.24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21.45</v>
      </c>
      <c r="AB32" s="7">
        <v>14.17</v>
      </c>
      <c r="AC32" s="9">
        <v>248.26</v>
      </c>
      <c r="AD32" s="9">
        <v>43.31</v>
      </c>
      <c r="AE32" s="9">
        <v>75.099999999999994</v>
      </c>
      <c r="AF32" s="9">
        <v>171.6</v>
      </c>
      <c r="AG32" s="9">
        <v>89.74</v>
      </c>
      <c r="AH32" s="10" t="str">
        <f t="shared" si="1"/>
        <v>0</v>
      </c>
      <c r="AI32" s="13"/>
      <c r="AJ32" s="10" t="str">
        <f t="shared" si="2"/>
        <v>0</v>
      </c>
      <c r="AK32" s="13"/>
      <c r="AL32" s="97">
        <f t="shared" si="3"/>
        <v>0</v>
      </c>
      <c r="AM32" s="20" t="str">
        <f t="shared" si="4"/>
        <v>1</v>
      </c>
      <c r="AN32" s="20" t="str">
        <f t="shared" si="5"/>
        <v>0</v>
      </c>
      <c r="AO32" s="20" t="str">
        <f t="shared" si="5"/>
        <v>0</v>
      </c>
      <c r="AP32" s="20" t="str">
        <f t="shared" si="5"/>
        <v>0</v>
      </c>
      <c r="AQ32" s="24">
        <f t="shared" si="6"/>
        <v>1</v>
      </c>
      <c r="AR32" s="26"/>
      <c r="AS32" s="25" t="str">
        <f t="shared" si="7"/>
        <v>D</v>
      </c>
      <c r="AT32" s="27"/>
      <c r="AU32" s="25" t="str">
        <f t="shared" si="8"/>
        <v>1 D</v>
      </c>
      <c r="AV32" s="27"/>
      <c r="AW32" s="21" t="str">
        <f t="shared" si="0"/>
        <v>ไม่ผ่าน</v>
      </c>
      <c r="AX32" s="21"/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1.99</v>
      </c>
      <c r="J33" s="19">
        <v>1.75</v>
      </c>
      <c r="K33" s="19">
        <v>1.2</v>
      </c>
      <c r="L33" s="19">
        <v>14665040.869999999</v>
      </c>
      <c r="M33" s="19">
        <v>11028933.59</v>
      </c>
      <c r="N33" s="23">
        <v>0</v>
      </c>
      <c r="O33" s="18">
        <v>12221241.060000001</v>
      </c>
      <c r="P33" s="19">
        <v>3014819.2399999984</v>
      </c>
      <c r="Q33" s="45">
        <v>5</v>
      </c>
      <c r="R33" s="10">
        <f>VLOOKUP($H33,'ค่ากลางกลุ่ม '!$C$2:$Y$22,20,0)</f>
        <v>23.05</v>
      </c>
      <c r="S33" s="13"/>
      <c r="T33" s="10">
        <f>VLOOKUP($H33,'ค่ากลางกลุ่ม '!$C$2:$Y$22,21,0)</f>
        <v>16.09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24.77</v>
      </c>
      <c r="AB33" s="7">
        <v>18.91</v>
      </c>
      <c r="AC33" s="9">
        <v>243.39</v>
      </c>
      <c r="AD33" s="9">
        <v>32.35</v>
      </c>
      <c r="AE33" s="9">
        <v>60.39</v>
      </c>
      <c r="AF33" s="9">
        <v>173.43</v>
      </c>
      <c r="AG33" s="9">
        <v>93.51</v>
      </c>
      <c r="AH33" s="10" t="str">
        <f t="shared" si="1"/>
        <v>1</v>
      </c>
      <c r="AI33" s="13"/>
      <c r="AJ33" s="10" t="str">
        <f t="shared" si="2"/>
        <v>1</v>
      </c>
      <c r="AK33" s="13"/>
      <c r="AL33" s="97">
        <f t="shared" si="3"/>
        <v>0</v>
      </c>
      <c r="AM33" s="20" t="str">
        <f t="shared" si="4"/>
        <v>1</v>
      </c>
      <c r="AN33" s="20" t="str">
        <f t="shared" si="5"/>
        <v>0</v>
      </c>
      <c r="AO33" s="20" t="str">
        <f t="shared" si="5"/>
        <v>0</v>
      </c>
      <c r="AP33" s="20" t="str">
        <f t="shared" si="5"/>
        <v>0</v>
      </c>
      <c r="AQ33" s="24">
        <f t="shared" si="6"/>
        <v>3</v>
      </c>
      <c r="AR33" s="26"/>
      <c r="AS33" s="25" t="str">
        <f t="shared" si="7"/>
        <v>C</v>
      </c>
      <c r="AT33" s="27"/>
      <c r="AU33" s="25" t="str">
        <f t="shared" si="8"/>
        <v>0 C</v>
      </c>
      <c r="AV33" s="27"/>
      <c r="AW33" s="21" t="str">
        <f t="shared" si="0"/>
        <v>ไม่ผ่าน</v>
      </c>
      <c r="AX33" s="21"/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1.98</v>
      </c>
      <c r="J34" s="19">
        <v>1.75</v>
      </c>
      <c r="K34" s="19">
        <v>1.32</v>
      </c>
      <c r="L34" s="19">
        <v>15308940.109999999</v>
      </c>
      <c r="M34" s="19">
        <v>8771959.9100000001</v>
      </c>
      <c r="N34" s="23">
        <v>0</v>
      </c>
      <c r="O34" s="18">
        <v>8876230.3399999999</v>
      </c>
      <c r="P34" s="19">
        <v>4984053.3000000007</v>
      </c>
      <c r="Q34" s="45">
        <v>5</v>
      </c>
      <c r="R34" s="10">
        <f>VLOOKUP($H34,'ค่ากลางกลุ่ม '!$C$2:$Y$22,20,0)</f>
        <v>23.05</v>
      </c>
      <c r="S34" s="13"/>
      <c r="T34" s="10">
        <f>VLOOKUP($H34,'ค่ากลางกลุ่ม '!$C$2:$Y$22,21,0)</f>
        <v>16.09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20.36</v>
      </c>
      <c r="AB34" s="7">
        <v>16.600000000000001</v>
      </c>
      <c r="AC34" s="9">
        <v>209.88</v>
      </c>
      <c r="AD34" s="9">
        <v>38.78</v>
      </c>
      <c r="AE34" s="9">
        <v>79.61</v>
      </c>
      <c r="AF34" s="9">
        <v>193.84</v>
      </c>
      <c r="AG34" s="9">
        <v>93.03</v>
      </c>
      <c r="AH34" s="10" t="str">
        <f t="shared" si="1"/>
        <v>0</v>
      </c>
      <c r="AI34" s="13"/>
      <c r="AJ34" s="10" t="str">
        <f t="shared" si="2"/>
        <v>1</v>
      </c>
      <c r="AK34" s="13"/>
      <c r="AL34" s="97">
        <f t="shared" si="3"/>
        <v>0</v>
      </c>
      <c r="AM34" s="20" t="str">
        <f t="shared" si="4"/>
        <v>1</v>
      </c>
      <c r="AN34" s="20" t="str">
        <f t="shared" si="5"/>
        <v>0</v>
      </c>
      <c r="AO34" s="20" t="str">
        <f t="shared" si="5"/>
        <v>0</v>
      </c>
      <c r="AP34" s="20" t="str">
        <f t="shared" si="5"/>
        <v>0</v>
      </c>
      <c r="AQ34" s="24">
        <f t="shared" si="6"/>
        <v>2</v>
      </c>
      <c r="AR34" s="26"/>
      <c r="AS34" s="25" t="str">
        <f t="shared" si="7"/>
        <v>C-</v>
      </c>
      <c r="AT34" s="27"/>
      <c r="AU34" s="25" t="str">
        <f t="shared" si="8"/>
        <v>0 C-</v>
      </c>
      <c r="AV34" s="27"/>
      <c r="AW34" s="21" t="str">
        <f t="shared" si="0"/>
        <v>ไม่ผ่าน</v>
      </c>
      <c r="AX34" s="21"/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3.61</v>
      </c>
      <c r="J35" s="19">
        <v>3.27</v>
      </c>
      <c r="K35" s="19">
        <v>2.81</v>
      </c>
      <c r="L35" s="19">
        <v>39007607.219999999</v>
      </c>
      <c r="M35" s="19">
        <v>7842167</v>
      </c>
      <c r="N35" s="23">
        <v>0</v>
      </c>
      <c r="O35" s="18">
        <v>8042378.4199999999</v>
      </c>
      <c r="P35" s="19">
        <v>26961260.830000006</v>
      </c>
      <c r="Q35" s="45">
        <v>6</v>
      </c>
      <c r="R35" s="10">
        <f>VLOOKUP($H35,'ค่ากลางกลุ่ม '!$C$2:$Y$22,20,0)</f>
        <v>23.95</v>
      </c>
      <c r="S35" s="13"/>
      <c r="T35" s="10">
        <f>VLOOKUP($H35,'ค่ากลางกลุ่ม '!$C$2:$Y$22,21,0)</f>
        <v>16.559999999999999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12.6</v>
      </c>
      <c r="AB35" s="7">
        <v>9.4700000000000006</v>
      </c>
      <c r="AC35" s="9">
        <v>65.7</v>
      </c>
      <c r="AD35" s="9">
        <v>34.130000000000003</v>
      </c>
      <c r="AE35" s="9">
        <v>51.87</v>
      </c>
      <c r="AF35" s="9">
        <v>154.28</v>
      </c>
      <c r="AG35" s="9">
        <v>78.3</v>
      </c>
      <c r="AH35" s="10" t="str">
        <f t="shared" si="1"/>
        <v>0</v>
      </c>
      <c r="AI35" s="13"/>
      <c r="AJ35" s="10" t="str">
        <f t="shared" si="2"/>
        <v>0</v>
      </c>
      <c r="AK35" s="13"/>
      <c r="AL35" s="97">
        <f t="shared" si="3"/>
        <v>1</v>
      </c>
      <c r="AM35" s="20" t="str">
        <f t="shared" si="4"/>
        <v>1</v>
      </c>
      <c r="AN35" s="20" t="str">
        <f t="shared" si="5"/>
        <v>1</v>
      </c>
      <c r="AO35" s="20" t="str">
        <f t="shared" si="5"/>
        <v>0</v>
      </c>
      <c r="AP35" s="20" t="str">
        <f t="shared" si="5"/>
        <v>0</v>
      </c>
      <c r="AQ35" s="24">
        <f t="shared" si="6"/>
        <v>3</v>
      </c>
      <c r="AR35" s="26"/>
      <c r="AS35" s="25" t="str">
        <f t="shared" si="7"/>
        <v>C</v>
      </c>
      <c r="AT35" s="27"/>
      <c r="AU35" s="25" t="str">
        <f t="shared" si="8"/>
        <v>0 C</v>
      </c>
      <c r="AV35" s="27"/>
      <c r="AW35" s="21" t="str">
        <f t="shared" si="0"/>
        <v>ไม่ผ่าน</v>
      </c>
      <c r="AX35" s="21"/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1.51</v>
      </c>
      <c r="J36" s="19">
        <v>1.36</v>
      </c>
      <c r="K36" s="19">
        <v>1.01</v>
      </c>
      <c r="L36" s="19">
        <v>20856031.48</v>
      </c>
      <c r="M36" s="19">
        <v>16010504.279999999</v>
      </c>
      <c r="N36" s="23">
        <v>0</v>
      </c>
      <c r="O36" s="18">
        <v>18662022.07</v>
      </c>
      <c r="P36" s="19">
        <v>206441.65000000596</v>
      </c>
      <c r="Q36" s="45">
        <v>12</v>
      </c>
      <c r="R36" s="10">
        <f>VLOOKUP($H36,'ค่ากลางกลุ่ม '!$C$2:$Y$22,20,0)</f>
        <v>21.72</v>
      </c>
      <c r="S36" s="13"/>
      <c r="T36" s="10">
        <f>VLOOKUP($H36,'ค่ากลางกลุ่ม '!$C$2:$Y$22,21,0)</f>
        <v>9.6199999999999992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20.14</v>
      </c>
      <c r="AB36" s="7">
        <v>13.05</v>
      </c>
      <c r="AC36" s="9">
        <v>243.81</v>
      </c>
      <c r="AD36" s="9">
        <v>46.62</v>
      </c>
      <c r="AE36" s="9">
        <v>65.86</v>
      </c>
      <c r="AF36" s="9">
        <v>183.35</v>
      </c>
      <c r="AG36" s="9">
        <v>57.04</v>
      </c>
      <c r="AH36" s="10" t="str">
        <f t="shared" si="1"/>
        <v>0</v>
      </c>
      <c r="AI36" s="13"/>
      <c r="AJ36" s="10" t="str">
        <f t="shared" si="2"/>
        <v>1</v>
      </c>
      <c r="AK36" s="13"/>
      <c r="AL36" s="97">
        <f t="shared" si="3"/>
        <v>0</v>
      </c>
      <c r="AM36" s="20" t="str">
        <f t="shared" si="4"/>
        <v>1</v>
      </c>
      <c r="AN36" s="20" t="str">
        <f t="shared" si="5"/>
        <v>0</v>
      </c>
      <c r="AO36" s="20" t="str">
        <f t="shared" si="5"/>
        <v>0</v>
      </c>
      <c r="AP36" s="20" t="str">
        <f t="shared" si="5"/>
        <v>1</v>
      </c>
      <c r="AQ36" s="24">
        <f t="shared" si="6"/>
        <v>3</v>
      </c>
      <c r="AR36" s="26"/>
      <c r="AS36" s="25" t="str">
        <f t="shared" si="7"/>
        <v>C</v>
      </c>
      <c r="AT36" s="27"/>
      <c r="AU36" s="25" t="str">
        <f t="shared" si="8"/>
        <v>0 C</v>
      </c>
      <c r="AV36" s="27"/>
      <c r="AW36" s="21" t="str">
        <f t="shared" si="0"/>
        <v>ไม่ผ่าน</v>
      </c>
      <c r="AX36" s="21"/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6.73</v>
      </c>
      <c r="J37" s="19">
        <v>6.47</v>
      </c>
      <c r="K37" s="19">
        <v>5.86</v>
      </c>
      <c r="L37" s="19">
        <v>67352733.099999994</v>
      </c>
      <c r="M37" s="19">
        <v>10431248.189999999</v>
      </c>
      <c r="N37" s="23">
        <v>0</v>
      </c>
      <c r="O37" s="18">
        <v>11621202.77</v>
      </c>
      <c r="P37" s="19">
        <v>57185871.390000001</v>
      </c>
      <c r="Q37" s="45">
        <v>6</v>
      </c>
      <c r="R37" s="10">
        <f>VLOOKUP($H37,'ค่ากลางกลุ่ม '!$C$2:$Y$22,20,0)</f>
        <v>23.95</v>
      </c>
      <c r="S37" s="13"/>
      <c r="T37" s="10">
        <f>VLOOKUP($H37,'ค่ากลางกลุ่ม '!$C$2:$Y$22,21,0)</f>
        <v>16.559999999999999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20.88</v>
      </c>
      <c r="AB37" s="7">
        <v>9.42</v>
      </c>
      <c r="AC37" s="9">
        <v>100.4</v>
      </c>
      <c r="AD37" s="9">
        <v>86.05</v>
      </c>
      <c r="AE37" s="9">
        <v>99.52</v>
      </c>
      <c r="AF37" s="9">
        <v>177.79</v>
      </c>
      <c r="AG37" s="9">
        <v>62.97</v>
      </c>
      <c r="AH37" s="10" t="str">
        <f t="shared" si="1"/>
        <v>0</v>
      </c>
      <c r="AI37" s="13"/>
      <c r="AJ37" s="10" t="str">
        <f t="shared" si="2"/>
        <v>0</v>
      </c>
      <c r="AK37" s="13"/>
      <c r="AL37" s="97">
        <f t="shared" si="3"/>
        <v>0</v>
      </c>
      <c r="AM37" s="20" t="str">
        <f t="shared" si="4"/>
        <v>0</v>
      </c>
      <c r="AN37" s="20" t="str">
        <f t="shared" si="5"/>
        <v>0</v>
      </c>
      <c r="AO37" s="20" t="str">
        <f t="shared" si="5"/>
        <v>0</v>
      </c>
      <c r="AP37" s="20" t="str">
        <f t="shared" si="5"/>
        <v>0</v>
      </c>
      <c r="AQ37" s="24">
        <f t="shared" si="6"/>
        <v>0</v>
      </c>
      <c r="AR37" s="26"/>
      <c r="AS37" s="25" t="str">
        <f t="shared" si="7"/>
        <v>F</v>
      </c>
      <c r="AT37" s="27"/>
      <c r="AU37" s="25" t="str">
        <f t="shared" si="8"/>
        <v>0 F</v>
      </c>
      <c r="AV37" s="27"/>
      <c r="AW37" s="21" t="str">
        <f t="shared" ref="AW37:AW68" si="9">IF(AQ37&gt;=5,"ผ่าน","ไม่ผ่าน")</f>
        <v>ไม่ผ่าน</v>
      </c>
      <c r="AX37" s="21"/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2.48</v>
      </c>
      <c r="J38" s="19">
        <v>2.19</v>
      </c>
      <c r="K38" s="19">
        <v>1.8</v>
      </c>
      <c r="L38" s="19">
        <v>17420645.879999999</v>
      </c>
      <c r="M38" s="19">
        <v>9784710.7100000009</v>
      </c>
      <c r="N38" s="23">
        <v>0</v>
      </c>
      <c r="O38" s="18">
        <v>11222931.199999999</v>
      </c>
      <c r="P38" s="19">
        <v>9341364.709999999</v>
      </c>
      <c r="Q38" s="45">
        <v>5</v>
      </c>
      <c r="R38" s="10">
        <f>VLOOKUP($H38,'ค่ากลางกลุ่ม '!$C$2:$Y$22,20,0)</f>
        <v>23.05</v>
      </c>
      <c r="S38" s="13"/>
      <c r="T38" s="10">
        <f>VLOOKUP($H38,'ค่ากลางกลุ่ม '!$C$2:$Y$22,21,0)</f>
        <v>16.09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31.1</v>
      </c>
      <c r="AB38" s="7">
        <v>11.98</v>
      </c>
      <c r="AC38" s="9">
        <v>169.72</v>
      </c>
      <c r="AD38" s="9">
        <v>29.45</v>
      </c>
      <c r="AE38" s="9">
        <v>122.75</v>
      </c>
      <c r="AF38" s="9">
        <v>199.48</v>
      </c>
      <c r="AG38" s="9">
        <v>91.45</v>
      </c>
      <c r="AH38" s="10" t="str">
        <f t="shared" si="1"/>
        <v>1</v>
      </c>
      <c r="AI38" s="13"/>
      <c r="AJ38" s="10" t="str">
        <f t="shared" si="2"/>
        <v>0</v>
      </c>
      <c r="AK38" s="13"/>
      <c r="AL38" s="97">
        <f t="shared" si="3"/>
        <v>0</v>
      </c>
      <c r="AM38" s="20" t="str">
        <f t="shared" si="4"/>
        <v>1</v>
      </c>
      <c r="AN38" s="20" t="str">
        <f t="shared" si="5"/>
        <v>0</v>
      </c>
      <c r="AO38" s="20" t="str">
        <f t="shared" si="5"/>
        <v>0</v>
      </c>
      <c r="AP38" s="20" t="str">
        <f t="shared" si="5"/>
        <v>0</v>
      </c>
      <c r="AQ38" s="24">
        <f t="shared" si="6"/>
        <v>2</v>
      </c>
      <c r="AR38" s="26"/>
      <c r="AS38" s="25" t="str">
        <f t="shared" si="7"/>
        <v>C-</v>
      </c>
      <c r="AT38" s="27"/>
      <c r="AU38" s="25" t="str">
        <f t="shared" si="8"/>
        <v>0 C-</v>
      </c>
      <c r="AV38" s="27"/>
      <c r="AW38" s="21" t="str">
        <f t="shared" si="9"/>
        <v>ไม่ผ่าน</v>
      </c>
      <c r="AX38" s="21"/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1.41</v>
      </c>
      <c r="J39" s="19">
        <v>1.17</v>
      </c>
      <c r="K39" s="19">
        <v>0.44</v>
      </c>
      <c r="L39" s="19">
        <v>258639222.44999999</v>
      </c>
      <c r="M39" s="19">
        <v>150381975.69</v>
      </c>
      <c r="N39" s="23">
        <v>2</v>
      </c>
      <c r="O39" s="18">
        <v>181988292.05000001</v>
      </c>
      <c r="P39" s="19">
        <v>-343231830.8900001</v>
      </c>
      <c r="Q39" s="45">
        <v>19</v>
      </c>
      <c r="R39" s="10">
        <f>VLOOKUP($H39,'ค่ากลางกลุ่ม '!$C$2:$Y$22,20,0)</f>
        <v>16.68</v>
      </c>
      <c r="S39" s="13"/>
      <c r="T39" s="10">
        <f>VLOOKUP($H39,'ค่ากลางกลุ่ม '!$C$2:$Y$22,21,0)</f>
        <v>7.35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15.39</v>
      </c>
      <c r="AB39" s="7">
        <v>6.91</v>
      </c>
      <c r="AC39" s="9">
        <v>171.71</v>
      </c>
      <c r="AD39" s="9">
        <v>66.72</v>
      </c>
      <c r="AE39" s="9">
        <v>83.79</v>
      </c>
      <c r="AF39" s="9">
        <v>129.81</v>
      </c>
      <c r="AG39" s="9">
        <v>63.78</v>
      </c>
      <c r="AH39" s="10" t="str">
        <f t="shared" si="1"/>
        <v>0</v>
      </c>
      <c r="AI39" s="13"/>
      <c r="AJ39" s="10" t="str">
        <f t="shared" si="2"/>
        <v>0</v>
      </c>
      <c r="AK39" s="13"/>
      <c r="AL39" s="97">
        <f t="shared" si="3"/>
        <v>1</v>
      </c>
      <c r="AM39" s="20" t="str">
        <f t="shared" si="4"/>
        <v>0</v>
      </c>
      <c r="AN39" s="20" t="str">
        <f t="shared" si="5"/>
        <v>0</v>
      </c>
      <c r="AO39" s="20" t="str">
        <f t="shared" si="5"/>
        <v>0</v>
      </c>
      <c r="AP39" s="20" t="str">
        <f t="shared" si="5"/>
        <v>0</v>
      </c>
      <c r="AQ39" s="24">
        <f t="shared" si="6"/>
        <v>1</v>
      </c>
      <c r="AR39" s="26"/>
      <c r="AS39" s="25" t="str">
        <f t="shared" si="7"/>
        <v>D</v>
      </c>
      <c r="AT39" s="27"/>
      <c r="AU39" s="25" t="str">
        <f t="shared" si="8"/>
        <v>2 D</v>
      </c>
      <c r="AV39" s="27"/>
      <c r="AW39" s="21" t="str">
        <f t="shared" si="9"/>
        <v>ไม่ผ่าน</v>
      </c>
      <c r="AX39" s="21"/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3.01</v>
      </c>
      <c r="J40" s="19">
        <v>2.69</v>
      </c>
      <c r="K40" s="19">
        <v>2.2400000000000002</v>
      </c>
      <c r="L40" s="19">
        <v>30741131.699999999</v>
      </c>
      <c r="M40" s="19">
        <v>18522041.5</v>
      </c>
      <c r="N40" s="23">
        <v>0</v>
      </c>
      <c r="O40" s="18">
        <v>20155582.390000001</v>
      </c>
      <c r="P40" s="19">
        <v>18900562.18</v>
      </c>
      <c r="Q40" s="45">
        <v>6</v>
      </c>
      <c r="R40" s="10">
        <f>VLOOKUP($H40,'ค่ากลางกลุ่ม '!$C$2:$Y$22,20,0)</f>
        <v>23.95</v>
      </c>
      <c r="S40" s="13"/>
      <c r="T40" s="10">
        <f>VLOOKUP($H40,'ค่ากลางกลุ่ม '!$C$2:$Y$22,21,0)</f>
        <v>16.559999999999999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32.96</v>
      </c>
      <c r="AB40" s="7">
        <v>24.05</v>
      </c>
      <c r="AC40" s="9">
        <v>176.58</v>
      </c>
      <c r="AD40" s="9">
        <v>50.36</v>
      </c>
      <c r="AE40" s="9">
        <v>103.93</v>
      </c>
      <c r="AF40" s="9">
        <v>97.52</v>
      </c>
      <c r="AG40" s="9">
        <v>105.22</v>
      </c>
      <c r="AH40" s="10" t="str">
        <f t="shared" si="1"/>
        <v>1</v>
      </c>
      <c r="AI40" s="13"/>
      <c r="AJ40" s="10" t="str">
        <f t="shared" si="2"/>
        <v>1</v>
      </c>
      <c r="AK40" s="13"/>
      <c r="AL40" s="97">
        <f t="shared" si="3"/>
        <v>0</v>
      </c>
      <c r="AM40" s="20" t="str">
        <f t="shared" si="4"/>
        <v>1</v>
      </c>
      <c r="AN40" s="20" t="str">
        <f t="shared" si="5"/>
        <v>0</v>
      </c>
      <c r="AO40" s="20" t="str">
        <f t="shared" si="5"/>
        <v>0</v>
      </c>
      <c r="AP40" s="20" t="str">
        <f t="shared" si="5"/>
        <v>0</v>
      </c>
      <c r="AQ40" s="24">
        <f t="shared" si="6"/>
        <v>3</v>
      </c>
      <c r="AR40" s="26"/>
      <c r="AS40" s="25" t="str">
        <f t="shared" si="7"/>
        <v>C</v>
      </c>
      <c r="AT40" s="27"/>
      <c r="AU40" s="25" t="str">
        <f t="shared" si="8"/>
        <v>0 C</v>
      </c>
      <c r="AV40" s="27"/>
      <c r="AW40" s="21" t="str">
        <f t="shared" si="9"/>
        <v>ไม่ผ่าน</v>
      </c>
      <c r="AX40" s="21"/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1.99</v>
      </c>
      <c r="J41" s="19">
        <v>1.89</v>
      </c>
      <c r="K41" s="19">
        <v>1.67</v>
      </c>
      <c r="L41" s="19">
        <v>22530568.52</v>
      </c>
      <c r="M41" s="19">
        <v>10683185.970000001</v>
      </c>
      <c r="N41" s="23">
        <v>0</v>
      </c>
      <c r="O41" s="18">
        <v>10720606.48</v>
      </c>
      <c r="P41" s="19">
        <v>15048237.499999993</v>
      </c>
      <c r="Q41" s="45">
        <v>5</v>
      </c>
      <c r="R41" s="10">
        <f>VLOOKUP($H41,'ค่ากลางกลุ่ม '!$C$2:$Y$22,20,0)</f>
        <v>23.05</v>
      </c>
      <c r="S41" s="13"/>
      <c r="T41" s="10">
        <f>VLOOKUP($H41,'ค่ากลางกลุ่ม '!$C$2:$Y$22,21,0)</f>
        <v>16.09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25.69</v>
      </c>
      <c r="AB41" s="7">
        <v>16.010000000000002</v>
      </c>
      <c r="AC41" s="9">
        <v>412.32</v>
      </c>
      <c r="AD41" s="9">
        <v>47.67</v>
      </c>
      <c r="AE41" s="9">
        <v>58.34</v>
      </c>
      <c r="AF41" s="9">
        <v>93.23</v>
      </c>
      <c r="AG41" s="9">
        <v>59.31</v>
      </c>
      <c r="AH41" s="10" t="str">
        <f t="shared" si="1"/>
        <v>1</v>
      </c>
      <c r="AI41" s="13"/>
      <c r="AJ41" s="10" t="str">
        <f t="shared" si="2"/>
        <v>0</v>
      </c>
      <c r="AK41" s="13"/>
      <c r="AL41" s="97">
        <f t="shared" si="3"/>
        <v>0</v>
      </c>
      <c r="AM41" s="20" t="str">
        <f t="shared" si="4"/>
        <v>1</v>
      </c>
      <c r="AN41" s="20" t="str">
        <f t="shared" si="5"/>
        <v>1</v>
      </c>
      <c r="AO41" s="20" t="str">
        <f t="shared" si="5"/>
        <v>0</v>
      </c>
      <c r="AP41" s="20" t="str">
        <f t="shared" si="5"/>
        <v>1</v>
      </c>
      <c r="AQ41" s="24">
        <f t="shared" si="6"/>
        <v>4</v>
      </c>
      <c r="AR41" s="26"/>
      <c r="AS41" s="25" t="str">
        <f t="shared" si="7"/>
        <v>B-</v>
      </c>
      <c r="AT41" s="27"/>
      <c r="AU41" s="25" t="str">
        <f t="shared" si="8"/>
        <v>0 B-</v>
      </c>
      <c r="AV41" s="27"/>
      <c r="AW41" s="21" t="str">
        <f t="shared" si="9"/>
        <v>ไม่ผ่าน</v>
      </c>
      <c r="AX41" s="21"/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1.23</v>
      </c>
      <c r="J42" s="19">
        <v>0.93</v>
      </c>
      <c r="K42" s="19">
        <v>0.59</v>
      </c>
      <c r="L42" s="19">
        <v>17417160.010000002</v>
      </c>
      <c r="M42" s="19">
        <v>12425934.970000001</v>
      </c>
      <c r="N42" s="23">
        <v>3</v>
      </c>
      <c r="O42" s="18">
        <v>13416622.32</v>
      </c>
      <c r="P42" s="19">
        <v>-31292079.670000002</v>
      </c>
      <c r="Q42" s="45">
        <v>6</v>
      </c>
      <c r="R42" s="10">
        <f>VLOOKUP($H42,'ค่ากลางกลุ่ม '!$C$2:$Y$22,20,0)</f>
        <v>23.95</v>
      </c>
      <c r="S42" s="13"/>
      <c r="T42" s="10">
        <f>VLOOKUP($H42,'ค่ากลางกลุ่ม '!$C$2:$Y$22,21,0)</f>
        <v>16.559999999999999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13.13</v>
      </c>
      <c r="AB42" s="7">
        <v>8.58</v>
      </c>
      <c r="AC42" s="9">
        <v>437.48</v>
      </c>
      <c r="AD42" s="9">
        <v>55.6</v>
      </c>
      <c r="AE42" s="9">
        <v>136.26</v>
      </c>
      <c r="AF42" s="9">
        <v>76.84</v>
      </c>
      <c r="AG42" s="9">
        <v>151.35</v>
      </c>
      <c r="AH42" s="10" t="str">
        <f t="shared" si="1"/>
        <v>0</v>
      </c>
      <c r="AI42" s="13"/>
      <c r="AJ42" s="10" t="str">
        <f t="shared" si="2"/>
        <v>0</v>
      </c>
      <c r="AK42" s="13"/>
      <c r="AL42" s="97">
        <f t="shared" si="3"/>
        <v>0</v>
      </c>
      <c r="AM42" s="20" t="str">
        <f t="shared" si="4"/>
        <v>1</v>
      </c>
      <c r="AN42" s="20" t="str">
        <f t="shared" si="5"/>
        <v>0</v>
      </c>
      <c r="AO42" s="20" t="str">
        <f t="shared" si="5"/>
        <v>1</v>
      </c>
      <c r="AP42" s="20" t="str">
        <f t="shared" si="5"/>
        <v>0</v>
      </c>
      <c r="AQ42" s="24">
        <f t="shared" si="6"/>
        <v>2</v>
      </c>
      <c r="AR42" s="26"/>
      <c r="AS42" s="25" t="str">
        <f t="shared" si="7"/>
        <v>C-</v>
      </c>
      <c r="AT42" s="27"/>
      <c r="AU42" s="25" t="str">
        <f t="shared" si="8"/>
        <v>3 C-</v>
      </c>
      <c r="AV42" s="27"/>
      <c r="AW42" s="21" t="str">
        <f t="shared" si="9"/>
        <v>ไม่ผ่าน</v>
      </c>
      <c r="AX42" s="21"/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1.23</v>
      </c>
      <c r="J43" s="19">
        <v>1.03</v>
      </c>
      <c r="K43" s="19">
        <v>0.62</v>
      </c>
      <c r="L43" s="19">
        <v>6969792.8499999996</v>
      </c>
      <c r="M43" s="19">
        <v>9816014.0600000005</v>
      </c>
      <c r="N43" s="23">
        <v>2</v>
      </c>
      <c r="O43" s="18">
        <v>12309970.35</v>
      </c>
      <c r="P43" s="19">
        <v>-11834979.93</v>
      </c>
      <c r="Q43" s="45">
        <v>9</v>
      </c>
      <c r="R43" s="10">
        <f>VLOOKUP($H43,'ค่ากลางกลุ่ม '!$C$2:$Y$22,20,0)</f>
        <v>19.899999999999999</v>
      </c>
      <c r="S43" s="13"/>
      <c r="T43" s="10">
        <f>VLOOKUP($H43,'ค่ากลางกลุ่ม '!$C$2:$Y$22,21,0)</f>
        <v>11.7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14.15</v>
      </c>
      <c r="AB43" s="7">
        <v>10.4</v>
      </c>
      <c r="AC43" s="9">
        <v>151.05000000000001</v>
      </c>
      <c r="AD43" s="9">
        <v>34.39</v>
      </c>
      <c r="AE43" s="9">
        <v>57.72</v>
      </c>
      <c r="AF43" s="9">
        <v>98.06</v>
      </c>
      <c r="AG43" s="9">
        <v>47.55</v>
      </c>
      <c r="AH43" s="10" t="str">
        <f t="shared" si="1"/>
        <v>0</v>
      </c>
      <c r="AI43" s="13"/>
      <c r="AJ43" s="10" t="str">
        <f t="shared" si="2"/>
        <v>0</v>
      </c>
      <c r="AK43" s="13"/>
      <c r="AL43" s="97">
        <f t="shared" si="3"/>
        <v>1</v>
      </c>
      <c r="AM43" s="20" t="str">
        <f t="shared" si="4"/>
        <v>1</v>
      </c>
      <c r="AN43" s="20" t="str">
        <f t="shared" si="5"/>
        <v>1</v>
      </c>
      <c r="AO43" s="20" t="str">
        <f t="shared" si="5"/>
        <v>0</v>
      </c>
      <c r="AP43" s="20" t="str">
        <f t="shared" si="5"/>
        <v>1</v>
      </c>
      <c r="AQ43" s="24">
        <f t="shared" si="6"/>
        <v>4</v>
      </c>
      <c r="AR43" s="26"/>
      <c r="AS43" s="25" t="str">
        <f t="shared" si="7"/>
        <v>B-</v>
      </c>
      <c r="AT43" s="27"/>
      <c r="AU43" s="25" t="str">
        <f t="shared" si="8"/>
        <v>2 B-</v>
      </c>
      <c r="AV43" s="27"/>
      <c r="AW43" s="21" t="str">
        <f t="shared" si="9"/>
        <v>ไม่ผ่าน</v>
      </c>
      <c r="AX43" s="21"/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2.34</v>
      </c>
      <c r="J44" s="19">
        <v>2.08</v>
      </c>
      <c r="K44" s="19">
        <v>1.57</v>
      </c>
      <c r="L44" s="19">
        <v>21196324.440000001</v>
      </c>
      <c r="M44" s="19">
        <v>16481290.529999999</v>
      </c>
      <c r="N44" s="23">
        <v>0</v>
      </c>
      <c r="O44" s="18">
        <v>16222387.59</v>
      </c>
      <c r="P44" s="19">
        <v>8911239.7499999981</v>
      </c>
      <c r="Q44" s="45">
        <v>6</v>
      </c>
      <c r="R44" s="10">
        <f>VLOOKUP($H44,'ค่ากลางกลุ่ม '!$C$2:$Y$22,20,0)</f>
        <v>23.95</v>
      </c>
      <c r="S44" s="13"/>
      <c r="T44" s="10">
        <f>VLOOKUP($H44,'ค่ากลางกลุ่ม '!$C$2:$Y$22,21,0)</f>
        <v>16.559999999999999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26.65</v>
      </c>
      <c r="AB44" s="7">
        <v>21.91</v>
      </c>
      <c r="AC44" s="9">
        <v>129.82</v>
      </c>
      <c r="AD44" s="9">
        <v>24.57</v>
      </c>
      <c r="AE44" s="9">
        <v>79.22</v>
      </c>
      <c r="AF44" s="9">
        <v>93.86</v>
      </c>
      <c r="AG44" s="9">
        <v>71.98</v>
      </c>
      <c r="AH44" s="10" t="str">
        <f t="shared" si="1"/>
        <v>1</v>
      </c>
      <c r="AI44" s="13"/>
      <c r="AJ44" s="10" t="str">
        <f t="shared" si="2"/>
        <v>1</v>
      </c>
      <c r="AK44" s="13"/>
      <c r="AL44" s="97">
        <f t="shared" si="3"/>
        <v>0</v>
      </c>
      <c r="AM44" s="20" t="str">
        <f t="shared" si="4"/>
        <v>1</v>
      </c>
      <c r="AN44" s="20" t="str">
        <f t="shared" si="5"/>
        <v>0</v>
      </c>
      <c r="AO44" s="20" t="str">
        <f t="shared" si="5"/>
        <v>0</v>
      </c>
      <c r="AP44" s="20" t="str">
        <f t="shared" si="5"/>
        <v>0</v>
      </c>
      <c r="AQ44" s="24">
        <f t="shared" si="6"/>
        <v>3</v>
      </c>
      <c r="AR44" s="26"/>
      <c r="AS44" s="25" t="str">
        <f t="shared" si="7"/>
        <v>C</v>
      </c>
      <c r="AT44" s="27"/>
      <c r="AU44" s="25" t="str">
        <f t="shared" si="8"/>
        <v>0 C</v>
      </c>
      <c r="AV44" s="27"/>
      <c r="AW44" s="21" t="str">
        <f t="shared" si="9"/>
        <v>ไม่ผ่าน</v>
      </c>
      <c r="AX44" s="21"/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2.0099999999999998</v>
      </c>
      <c r="J45" s="19">
        <v>1.9</v>
      </c>
      <c r="K45" s="19">
        <v>1.62</v>
      </c>
      <c r="L45" s="19">
        <v>10993661.960000001</v>
      </c>
      <c r="M45" s="19">
        <v>5653133.5499999998</v>
      </c>
      <c r="N45" s="23">
        <v>0</v>
      </c>
      <c r="O45" s="18">
        <v>4723095.59</v>
      </c>
      <c r="P45" s="19">
        <v>6629681.5099999998</v>
      </c>
      <c r="Q45" s="45">
        <v>2</v>
      </c>
      <c r="R45" s="10">
        <f>VLOOKUP($H45,'ค่ากลางกลุ่ม '!$C$2:$Y$22,20,0)</f>
        <v>27.09</v>
      </c>
      <c r="S45" s="13"/>
      <c r="T45" s="10">
        <f>VLOOKUP($H45,'ค่ากลางกลุ่ม '!$C$2:$Y$22,21,0)</f>
        <v>12.7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17.649999999999999</v>
      </c>
      <c r="AB45" s="7">
        <v>14.77</v>
      </c>
      <c r="AC45" s="9">
        <v>425.86</v>
      </c>
      <c r="AD45" s="9">
        <v>63.37</v>
      </c>
      <c r="AE45" s="9">
        <v>163.69</v>
      </c>
      <c r="AF45" s="9">
        <v>93.76</v>
      </c>
      <c r="AG45" s="9">
        <v>73.37</v>
      </c>
      <c r="AH45" s="10" t="str">
        <f t="shared" si="1"/>
        <v>0</v>
      </c>
      <c r="AI45" s="13"/>
      <c r="AJ45" s="10" t="str">
        <f t="shared" si="2"/>
        <v>1</v>
      </c>
      <c r="AK45" s="13"/>
      <c r="AL45" s="97">
        <f t="shared" si="3"/>
        <v>0</v>
      </c>
      <c r="AM45" s="20" t="str">
        <f t="shared" si="4"/>
        <v>0</v>
      </c>
      <c r="AN45" s="20" t="str">
        <f t="shared" si="5"/>
        <v>0</v>
      </c>
      <c r="AO45" s="20" t="str">
        <f t="shared" si="5"/>
        <v>0</v>
      </c>
      <c r="AP45" s="20" t="str">
        <f t="shared" si="5"/>
        <v>0</v>
      </c>
      <c r="AQ45" s="24">
        <f t="shared" si="6"/>
        <v>1</v>
      </c>
      <c r="AR45" s="26"/>
      <c r="AS45" s="25" t="str">
        <f t="shared" si="7"/>
        <v>D</v>
      </c>
      <c r="AT45" s="27"/>
      <c r="AU45" s="25" t="str">
        <f t="shared" si="8"/>
        <v>0 D</v>
      </c>
      <c r="AV45" s="27"/>
      <c r="AW45" s="21" t="str">
        <f t="shared" si="9"/>
        <v>ไม่ผ่าน</v>
      </c>
      <c r="AX45" s="21"/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1.89</v>
      </c>
      <c r="J46" s="19">
        <v>1.61</v>
      </c>
      <c r="K46" s="19">
        <v>0.96</v>
      </c>
      <c r="L46" s="19">
        <v>64188422.030000001</v>
      </c>
      <c r="M46" s="19">
        <v>15003457.68</v>
      </c>
      <c r="N46" s="23">
        <v>0</v>
      </c>
      <c r="O46" s="18">
        <v>25209300.34</v>
      </c>
      <c r="P46" s="19">
        <v>-3899462.1399999857</v>
      </c>
      <c r="Q46" s="45">
        <v>15</v>
      </c>
      <c r="R46" s="10">
        <f>VLOOKUP($H46,'ค่ากลางกลุ่ม '!$C$2:$Y$22,20,0)</f>
        <v>21.41</v>
      </c>
      <c r="S46" s="13"/>
      <c r="T46" s="10">
        <f>VLOOKUP($H46,'ค่ากลางกลุ่ม '!$C$2:$Y$22,21,0)</f>
        <v>9.19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11.63</v>
      </c>
      <c r="AB46" s="7">
        <v>3.8</v>
      </c>
      <c r="AC46" s="9">
        <v>47.77</v>
      </c>
      <c r="AD46" s="9">
        <v>38.86</v>
      </c>
      <c r="AE46" s="9">
        <v>54.13</v>
      </c>
      <c r="AF46" s="9">
        <v>126.08</v>
      </c>
      <c r="AG46" s="9">
        <v>47.98</v>
      </c>
      <c r="AH46" s="10" t="str">
        <f t="shared" si="1"/>
        <v>0</v>
      </c>
      <c r="AI46" s="13"/>
      <c r="AJ46" s="10" t="str">
        <f t="shared" si="2"/>
        <v>0</v>
      </c>
      <c r="AK46" s="13"/>
      <c r="AL46" s="97">
        <f t="shared" si="3"/>
        <v>1</v>
      </c>
      <c r="AM46" s="20" t="str">
        <f t="shared" si="4"/>
        <v>1</v>
      </c>
      <c r="AN46" s="20" t="str">
        <f t="shared" si="5"/>
        <v>1</v>
      </c>
      <c r="AO46" s="20" t="str">
        <f t="shared" si="5"/>
        <v>0</v>
      </c>
      <c r="AP46" s="20" t="str">
        <f t="shared" si="5"/>
        <v>1</v>
      </c>
      <c r="AQ46" s="24">
        <f t="shared" si="6"/>
        <v>4</v>
      </c>
      <c r="AR46" s="26"/>
      <c r="AS46" s="25" t="str">
        <f t="shared" si="7"/>
        <v>B-</v>
      </c>
      <c r="AT46" s="27"/>
      <c r="AU46" s="25" t="str">
        <f t="shared" si="8"/>
        <v>0 B-</v>
      </c>
      <c r="AV46" s="27"/>
      <c r="AW46" s="21" t="str">
        <f t="shared" si="9"/>
        <v>ไม่ผ่าน</v>
      </c>
      <c r="AX46" s="21"/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2.56</v>
      </c>
      <c r="J47" s="19">
        <v>2.29</v>
      </c>
      <c r="K47" s="19">
        <v>1.87</v>
      </c>
      <c r="L47" s="19">
        <v>25172707.16</v>
      </c>
      <c r="M47" s="19">
        <v>10477094.17</v>
      </c>
      <c r="N47" s="23">
        <v>0</v>
      </c>
      <c r="O47" s="18">
        <v>11438273.960000001</v>
      </c>
      <c r="P47" s="19">
        <v>13949388.699999999</v>
      </c>
      <c r="Q47" s="45">
        <v>6</v>
      </c>
      <c r="R47" s="10">
        <f>VLOOKUP($H47,'ค่ากลางกลุ่ม '!$C$2:$Y$22,20,0)</f>
        <v>23.95</v>
      </c>
      <c r="S47" s="13"/>
      <c r="T47" s="10">
        <f>VLOOKUP($H47,'ค่ากลางกลุ่ม '!$C$2:$Y$22,21,0)</f>
        <v>16.559999999999999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22.83</v>
      </c>
      <c r="AB47" s="7">
        <v>14.32</v>
      </c>
      <c r="AC47" s="9">
        <v>111.85</v>
      </c>
      <c r="AD47" s="9">
        <v>48.17</v>
      </c>
      <c r="AE47" s="9">
        <v>67.84</v>
      </c>
      <c r="AF47" s="9">
        <v>162.38999999999999</v>
      </c>
      <c r="AG47" s="9">
        <v>82.86</v>
      </c>
      <c r="AH47" s="10" t="str">
        <f t="shared" si="1"/>
        <v>0</v>
      </c>
      <c r="AI47" s="13"/>
      <c r="AJ47" s="10" t="str">
        <f t="shared" si="2"/>
        <v>0</v>
      </c>
      <c r="AK47" s="13"/>
      <c r="AL47" s="97">
        <f t="shared" si="3"/>
        <v>0</v>
      </c>
      <c r="AM47" s="20" t="str">
        <f t="shared" si="4"/>
        <v>1</v>
      </c>
      <c r="AN47" s="20" t="str">
        <f t="shared" si="5"/>
        <v>0</v>
      </c>
      <c r="AO47" s="20" t="str">
        <f t="shared" si="5"/>
        <v>0</v>
      </c>
      <c r="AP47" s="20" t="str">
        <f t="shared" si="5"/>
        <v>0</v>
      </c>
      <c r="AQ47" s="24">
        <f t="shared" si="6"/>
        <v>1</v>
      </c>
      <c r="AR47" s="26"/>
      <c r="AS47" s="25" t="str">
        <f t="shared" si="7"/>
        <v>D</v>
      </c>
      <c r="AT47" s="27"/>
      <c r="AU47" s="25" t="str">
        <f t="shared" si="8"/>
        <v>0 D</v>
      </c>
      <c r="AV47" s="27"/>
      <c r="AW47" s="21" t="str">
        <f t="shared" si="9"/>
        <v>ไม่ผ่าน</v>
      </c>
      <c r="AX47" s="21"/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1.74</v>
      </c>
      <c r="J48" s="19">
        <v>1.46</v>
      </c>
      <c r="K48" s="19">
        <v>0.92</v>
      </c>
      <c r="L48" s="19">
        <v>19135120.59</v>
      </c>
      <c r="M48" s="19">
        <v>20492384.16</v>
      </c>
      <c r="N48" s="23">
        <v>0</v>
      </c>
      <c r="O48" s="18">
        <v>22170027.98</v>
      </c>
      <c r="P48" s="19">
        <v>-2272254.8099999987</v>
      </c>
      <c r="Q48" s="45">
        <v>10</v>
      </c>
      <c r="R48" s="10">
        <f>VLOOKUP($H48,'ค่ากลางกลุ่ม '!$C$2:$Y$22,20,0)</f>
        <v>22.93</v>
      </c>
      <c r="S48" s="13"/>
      <c r="T48" s="10">
        <f>VLOOKUP($H48,'ค่ากลางกลุ่ม '!$C$2:$Y$22,21,0)</f>
        <v>15.24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21.78</v>
      </c>
      <c r="AB48" s="7">
        <v>17.66</v>
      </c>
      <c r="AC48" s="9">
        <v>262.36</v>
      </c>
      <c r="AD48" s="9">
        <v>39.03</v>
      </c>
      <c r="AE48" s="9">
        <v>96.02</v>
      </c>
      <c r="AF48" s="9">
        <v>36.869999999999997</v>
      </c>
      <c r="AG48" s="9">
        <v>74.7</v>
      </c>
      <c r="AH48" s="10" t="str">
        <f t="shared" si="1"/>
        <v>0</v>
      </c>
      <c r="AI48" s="13"/>
      <c r="AJ48" s="10" t="str">
        <f t="shared" si="2"/>
        <v>1</v>
      </c>
      <c r="AK48" s="13"/>
      <c r="AL48" s="97">
        <f t="shared" si="3"/>
        <v>0</v>
      </c>
      <c r="AM48" s="20" t="str">
        <f t="shared" si="4"/>
        <v>1</v>
      </c>
      <c r="AN48" s="20" t="str">
        <f t="shared" si="5"/>
        <v>0</v>
      </c>
      <c r="AO48" s="20" t="str">
        <f t="shared" si="5"/>
        <v>1</v>
      </c>
      <c r="AP48" s="20" t="str">
        <f t="shared" si="5"/>
        <v>0</v>
      </c>
      <c r="AQ48" s="24">
        <f t="shared" si="6"/>
        <v>3</v>
      </c>
      <c r="AR48" s="26"/>
      <c r="AS48" s="25" t="str">
        <f t="shared" si="7"/>
        <v>C</v>
      </c>
      <c r="AT48" s="27"/>
      <c r="AU48" s="25" t="str">
        <f t="shared" si="8"/>
        <v>0 C</v>
      </c>
      <c r="AV48" s="27"/>
      <c r="AW48" s="21" t="str">
        <f t="shared" si="9"/>
        <v>ไม่ผ่าน</v>
      </c>
      <c r="AX48" s="21"/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1.17</v>
      </c>
      <c r="J49" s="19">
        <v>0.79</v>
      </c>
      <c r="K49" s="19">
        <v>0.4</v>
      </c>
      <c r="L49" s="19">
        <v>6055685.8600000003</v>
      </c>
      <c r="M49" s="19">
        <v>25594734.010000002</v>
      </c>
      <c r="N49" s="23">
        <v>3</v>
      </c>
      <c r="O49" s="18">
        <v>26417293.489999998</v>
      </c>
      <c r="P49" s="19">
        <v>-21374899.170000002</v>
      </c>
      <c r="Q49" s="45">
        <v>10</v>
      </c>
      <c r="R49" s="10">
        <f>VLOOKUP($H49,'ค่ากลางกลุ่ม '!$C$2:$Y$22,20,0)</f>
        <v>22.93</v>
      </c>
      <c r="S49" s="13"/>
      <c r="T49" s="10">
        <f>VLOOKUP($H49,'ค่ากลางกลุ่ม '!$C$2:$Y$22,21,0)</f>
        <v>15.24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25.02</v>
      </c>
      <c r="AB49" s="7">
        <v>26.15</v>
      </c>
      <c r="AC49" s="9">
        <v>286.06</v>
      </c>
      <c r="AD49" s="9">
        <v>19.54</v>
      </c>
      <c r="AE49" s="9">
        <v>58.86</v>
      </c>
      <c r="AF49" s="9">
        <v>135.47</v>
      </c>
      <c r="AG49" s="9">
        <v>116.15</v>
      </c>
      <c r="AH49" s="10" t="str">
        <f t="shared" si="1"/>
        <v>1</v>
      </c>
      <c r="AI49" s="13"/>
      <c r="AJ49" s="10" t="str">
        <f t="shared" si="2"/>
        <v>1</v>
      </c>
      <c r="AK49" s="13"/>
      <c r="AL49" s="97">
        <f t="shared" si="3"/>
        <v>0</v>
      </c>
      <c r="AM49" s="20" t="str">
        <f t="shared" si="4"/>
        <v>1</v>
      </c>
      <c r="AN49" s="20" t="str">
        <f t="shared" si="5"/>
        <v>1</v>
      </c>
      <c r="AO49" s="20" t="str">
        <f t="shared" si="5"/>
        <v>0</v>
      </c>
      <c r="AP49" s="20" t="str">
        <f t="shared" si="5"/>
        <v>0</v>
      </c>
      <c r="AQ49" s="24">
        <f t="shared" si="6"/>
        <v>4</v>
      </c>
      <c r="AR49" s="26"/>
      <c r="AS49" s="25" t="str">
        <f t="shared" si="7"/>
        <v>B-</v>
      </c>
      <c r="AT49" s="27"/>
      <c r="AU49" s="25" t="str">
        <f t="shared" si="8"/>
        <v>3 B-</v>
      </c>
      <c r="AV49" s="27"/>
      <c r="AW49" s="21" t="str">
        <f t="shared" si="9"/>
        <v>ไม่ผ่าน</v>
      </c>
      <c r="AX49" s="21"/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3.47</v>
      </c>
      <c r="J50" s="19">
        <v>3.24</v>
      </c>
      <c r="K50" s="19">
        <v>2.81</v>
      </c>
      <c r="L50" s="19">
        <v>28015150.129999999</v>
      </c>
      <c r="M50" s="19">
        <v>16057057.310000001</v>
      </c>
      <c r="N50" s="23">
        <v>0</v>
      </c>
      <c r="O50" s="18">
        <v>14980128.75</v>
      </c>
      <c r="P50" s="19">
        <v>20100932.640000001</v>
      </c>
      <c r="Q50" s="45">
        <v>5</v>
      </c>
      <c r="R50" s="10">
        <f>VLOOKUP($H50,'ค่ากลางกลุ่ม '!$C$2:$Y$22,20,0)</f>
        <v>23.05</v>
      </c>
      <c r="S50" s="13"/>
      <c r="T50" s="10">
        <f>VLOOKUP($H50,'ค่ากลางกลุ่ม '!$C$2:$Y$22,21,0)</f>
        <v>16.09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29.12</v>
      </c>
      <c r="AB50" s="7">
        <v>28.82</v>
      </c>
      <c r="AC50" s="9">
        <v>156.66</v>
      </c>
      <c r="AD50" s="9">
        <v>28.61</v>
      </c>
      <c r="AE50" s="9">
        <v>78.959999999999994</v>
      </c>
      <c r="AF50" s="9">
        <v>157.19</v>
      </c>
      <c r="AG50" s="9">
        <v>62.04</v>
      </c>
      <c r="AH50" s="10" t="str">
        <f t="shared" si="1"/>
        <v>1</v>
      </c>
      <c r="AI50" s="13"/>
      <c r="AJ50" s="10" t="str">
        <f t="shared" si="2"/>
        <v>1</v>
      </c>
      <c r="AK50" s="13"/>
      <c r="AL50" s="97">
        <f t="shared" si="3"/>
        <v>0</v>
      </c>
      <c r="AM50" s="20" t="str">
        <f t="shared" si="4"/>
        <v>1</v>
      </c>
      <c r="AN50" s="20" t="str">
        <f t="shared" si="5"/>
        <v>0</v>
      </c>
      <c r="AO50" s="20" t="str">
        <f t="shared" si="5"/>
        <v>0</v>
      </c>
      <c r="AP50" s="20" t="str">
        <f t="shared" si="5"/>
        <v>0</v>
      </c>
      <c r="AQ50" s="24">
        <f t="shared" si="6"/>
        <v>3</v>
      </c>
      <c r="AR50" s="26"/>
      <c r="AS50" s="25" t="str">
        <f t="shared" si="7"/>
        <v>C</v>
      </c>
      <c r="AT50" s="27"/>
      <c r="AU50" s="25" t="str">
        <f t="shared" si="8"/>
        <v>0 C</v>
      </c>
      <c r="AV50" s="27"/>
      <c r="AW50" s="21" t="str">
        <f t="shared" si="9"/>
        <v>ไม่ผ่าน</v>
      </c>
      <c r="AX50" s="21"/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1.81</v>
      </c>
      <c r="J51" s="19">
        <v>1.65</v>
      </c>
      <c r="K51" s="19">
        <v>1.4</v>
      </c>
      <c r="L51" s="19">
        <v>11994283.25</v>
      </c>
      <c r="M51" s="19">
        <v>7830782.5300000003</v>
      </c>
      <c r="N51" s="23">
        <v>0</v>
      </c>
      <c r="O51" s="18">
        <v>8733899.2899999991</v>
      </c>
      <c r="P51" s="19">
        <v>5792338.6700000037</v>
      </c>
      <c r="Q51" s="45">
        <v>5</v>
      </c>
      <c r="R51" s="10">
        <f>VLOOKUP($H51,'ค่ากลางกลุ่ม '!$C$2:$Y$22,20,0)</f>
        <v>23.05</v>
      </c>
      <c r="S51" s="13"/>
      <c r="T51" s="10">
        <f>VLOOKUP($H51,'ค่ากลางกลุ่ม '!$C$2:$Y$22,21,0)</f>
        <v>16.09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24.41</v>
      </c>
      <c r="AB51" s="7">
        <v>14.49</v>
      </c>
      <c r="AC51" s="9">
        <v>306.81</v>
      </c>
      <c r="AD51" s="9">
        <v>46.79</v>
      </c>
      <c r="AE51" s="9">
        <v>133.68</v>
      </c>
      <c r="AF51" s="9">
        <v>75.77</v>
      </c>
      <c r="AG51" s="9">
        <v>72.739999999999995</v>
      </c>
      <c r="AH51" s="10" t="str">
        <f t="shared" si="1"/>
        <v>1</v>
      </c>
      <c r="AI51" s="13"/>
      <c r="AJ51" s="10" t="str">
        <f t="shared" si="2"/>
        <v>0</v>
      </c>
      <c r="AK51" s="13"/>
      <c r="AL51" s="97">
        <f t="shared" si="3"/>
        <v>0</v>
      </c>
      <c r="AM51" s="20" t="str">
        <f t="shared" si="4"/>
        <v>1</v>
      </c>
      <c r="AN51" s="20" t="str">
        <f t="shared" si="5"/>
        <v>0</v>
      </c>
      <c r="AO51" s="20" t="str">
        <f t="shared" si="5"/>
        <v>1</v>
      </c>
      <c r="AP51" s="20" t="str">
        <f t="shared" si="5"/>
        <v>0</v>
      </c>
      <c r="AQ51" s="24">
        <f t="shared" si="6"/>
        <v>3</v>
      </c>
      <c r="AR51" s="26"/>
      <c r="AS51" s="25" t="str">
        <f t="shared" si="7"/>
        <v>C</v>
      </c>
      <c r="AT51" s="27"/>
      <c r="AU51" s="25" t="str">
        <f t="shared" si="8"/>
        <v>0 C</v>
      </c>
      <c r="AV51" s="27"/>
      <c r="AW51" s="21" t="str">
        <f t="shared" si="9"/>
        <v>ไม่ผ่าน</v>
      </c>
      <c r="AX51" s="21"/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1.37</v>
      </c>
      <c r="J52" s="19">
        <v>1.25</v>
      </c>
      <c r="K52" s="19">
        <v>0.92</v>
      </c>
      <c r="L52" s="19">
        <v>8634791.7100000009</v>
      </c>
      <c r="M52" s="19">
        <v>12441852.41</v>
      </c>
      <c r="N52" s="23">
        <v>1</v>
      </c>
      <c r="O52" s="18">
        <v>14114102.74</v>
      </c>
      <c r="P52" s="19">
        <v>-1919907.3300000019</v>
      </c>
      <c r="Q52" s="45">
        <v>5</v>
      </c>
      <c r="R52" s="10">
        <f>VLOOKUP($H52,'ค่ากลางกลุ่ม '!$C$2:$Y$22,20,0)</f>
        <v>23.05</v>
      </c>
      <c r="S52" s="13"/>
      <c r="T52" s="10">
        <f>VLOOKUP($H52,'ค่ากลางกลุ่ม '!$C$2:$Y$22,21,0)</f>
        <v>16.09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25.79</v>
      </c>
      <c r="AB52" s="7">
        <v>13.27</v>
      </c>
      <c r="AC52" s="9">
        <v>372</v>
      </c>
      <c r="AD52" s="9">
        <v>50.7</v>
      </c>
      <c r="AE52" s="9">
        <v>79.900000000000006</v>
      </c>
      <c r="AF52" s="9">
        <v>81.349999999999994</v>
      </c>
      <c r="AG52" s="9">
        <v>63</v>
      </c>
      <c r="AH52" s="10" t="str">
        <f t="shared" si="1"/>
        <v>1</v>
      </c>
      <c r="AI52" s="13"/>
      <c r="AJ52" s="10" t="str">
        <f t="shared" si="2"/>
        <v>0</v>
      </c>
      <c r="AK52" s="13"/>
      <c r="AL52" s="97">
        <f t="shared" si="3"/>
        <v>0</v>
      </c>
      <c r="AM52" s="20" t="str">
        <f t="shared" si="4"/>
        <v>1</v>
      </c>
      <c r="AN52" s="20" t="str">
        <f t="shared" si="5"/>
        <v>0</v>
      </c>
      <c r="AO52" s="20" t="str">
        <f t="shared" si="5"/>
        <v>1</v>
      </c>
      <c r="AP52" s="20" t="str">
        <f t="shared" si="5"/>
        <v>0</v>
      </c>
      <c r="AQ52" s="24">
        <f t="shared" si="6"/>
        <v>3</v>
      </c>
      <c r="AR52" s="26"/>
      <c r="AS52" s="25" t="str">
        <f t="shared" si="7"/>
        <v>C</v>
      </c>
      <c r="AT52" s="27"/>
      <c r="AU52" s="25" t="str">
        <f t="shared" si="8"/>
        <v>1 C</v>
      </c>
      <c r="AV52" s="27"/>
      <c r="AW52" s="21" t="str">
        <f t="shared" si="9"/>
        <v>ไม่ผ่าน</v>
      </c>
      <c r="AX52" s="21"/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1.67</v>
      </c>
      <c r="J53" s="19">
        <v>1.47</v>
      </c>
      <c r="K53" s="19">
        <v>1.23</v>
      </c>
      <c r="L53" s="19">
        <v>21566838.239999998</v>
      </c>
      <c r="M53" s="19">
        <v>13064105.85</v>
      </c>
      <c r="N53" s="23">
        <v>0</v>
      </c>
      <c r="O53" s="18">
        <v>13411045.029999999</v>
      </c>
      <c r="P53" s="19">
        <v>7253768.9199999906</v>
      </c>
      <c r="Q53" s="45">
        <v>6</v>
      </c>
      <c r="R53" s="10">
        <f>VLOOKUP($H53,'ค่ากลางกลุ่ม '!$C$2:$Y$22,20,0)</f>
        <v>23.95</v>
      </c>
      <c r="S53" s="13"/>
      <c r="T53" s="10">
        <f>VLOOKUP($H53,'ค่ากลางกลุ่ม '!$C$2:$Y$22,21,0)</f>
        <v>16.559999999999999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27.26</v>
      </c>
      <c r="AB53" s="7">
        <v>18.2</v>
      </c>
      <c r="AC53" s="9">
        <v>358.1</v>
      </c>
      <c r="AD53" s="9">
        <v>48.25</v>
      </c>
      <c r="AE53" s="9">
        <v>56.35</v>
      </c>
      <c r="AF53" s="9">
        <v>257.82</v>
      </c>
      <c r="AG53" s="9">
        <v>114.46</v>
      </c>
      <c r="AH53" s="10" t="str">
        <f t="shared" si="1"/>
        <v>1</v>
      </c>
      <c r="AI53" s="13"/>
      <c r="AJ53" s="10" t="str">
        <f t="shared" si="2"/>
        <v>1</v>
      </c>
      <c r="AK53" s="13"/>
      <c r="AL53" s="97">
        <f t="shared" si="3"/>
        <v>0</v>
      </c>
      <c r="AM53" s="20" t="str">
        <f t="shared" si="4"/>
        <v>1</v>
      </c>
      <c r="AN53" s="20" t="str">
        <f t="shared" si="5"/>
        <v>1</v>
      </c>
      <c r="AO53" s="20" t="str">
        <f t="shared" si="5"/>
        <v>0</v>
      </c>
      <c r="AP53" s="20" t="str">
        <f t="shared" si="5"/>
        <v>0</v>
      </c>
      <c r="AQ53" s="24">
        <f t="shared" si="6"/>
        <v>4</v>
      </c>
      <c r="AR53" s="26"/>
      <c r="AS53" s="25" t="str">
        <f t="shared" si="7"/>
        <v>B-</v>
      </c>
      <c r="AT53" s="27"/>
      <c r="AU53" s="25" t="str">
        <f t="shared" si="8"/>
        <v>0 B-</v>
      </c>
      <c r="AV53" s="27"/>
      <c r="AW53" s="21" t="str">
        <f t="shared" si="9"/>
        <v>ไม่ผ่าน</v>
      </c>
      <c r="AX53" s="21"/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3.28</v>
      </c>
      <c r="J54" s="19">
        <v>2.97</v>
      </c>
      <c r="K54" s="19">
        <v>2.5099999999999998</v>
      </c>
      <c r="L54" s="19">
        <v>26435216.98</v>
      </c>
      <c r="M54" s="19">
        <v>10450788.51</v>
      </c>
      <c r="N54" s="23">
        <v>0</v>
      </c>
      <c r="O54" s="18">
        <v>11240210.300000001</v>
      </c>
      <c r="P54" s="19">
        <v>17503134.620000001</v>
      </c>
      <c r="Q54" s="45">
        <v>5</v>
      </c>
      <c r="R54" s="10">
        <f>VLOOKUP($H54,'ค่ากลางกลุ่ม '!$C$2:$Y$22,20,0)</f>
        <v>23.05</v>
      </c>
      <c r="S54" s="13"/>
      <c r="T54" s="10">
        <f>VLOOKUP($H54,'ค่ากลางกลุ่ม '!$C$2:$Y$22,21,0)</f>
        <v>16.09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25.24</v>
      </c>
      <c r="AB54" s="7">
        <v>14.33</v>
      </c>
      <c r="AC54" s="9">
        <v>67.64</v>
      </c>
      <c r="AD54" s="9">
        <v>28.63</v>
      </c>
      <c r="AE54" s="9">
        <v>59.3</v>
      </c>
      <c r="AF54" s="9">
        <v>110.66</v>
      </c>
      <c r="AG54" s="9">
        <v>89.83</v>
      </c>
      <c r="AH54" s="10" t="str">
        <f t="shared" si="1"/>
        <v>1</v>
      </c>
      <c r="AI54" s="13"/>
      <c r="AJ54" s="10" t="str">
        <f t="shared" si="2"/>
        <v>0</v>
      </c>
      <c r="AK54" s="13"/>
      <c r="AL54" s="97">
        <f t="shared" si="3"/>
        <v>1</v>
      </c>
      <c r="AM54" s="20" t="str">
        <f t="shared" si="4"/>
        <v>1</v>
      </c>
      <c r="AN54" s="20" t="str">
        <f t="shared" si="5"/>
        <v>1</v>
      </c>
      <c r="AO54" s="20" t="str">
        <f t="shared" si="5"/>
        <v>0</v>
      </c>
      <c r="AP54" s="20" t="str">
        <f t="shared" si="5"/>
        <v>0</v>
      </c>
      <c r="AQ54" s="24">
        <f t="shared" si="6"/>
        <v>4</v>
      </c>
      <c r="AR54" s="26"/>
      <c r="AS54" s="25" t="str">
        <f t="shared" si="7"/>
        <v>B-</v>
      </c>
      <c r="AT54" s="27"/>
      <c r="AU54" s="25" t="str">
        <f t="shared" si="8"/>
        <v>0 B-</v>
      </c>
      <c r="AV54" s="27"/>
      <c r="AW54" s="21" t="str">
        <f t="shared" si="9"/>
        <v>ไม่ผ่าน</v>
      </c>
      <c r="AX54" s="21"/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2.2599999999999998</v>
      </c>
      <c r="J55" s="19">
        <v>1.95</v>
      </c>
      <c r="K55" s="19">
        <v>1.3</v>
      </c>
      <c r="L55" s="19">
        <v>120817015.84</v>
      </c>
      <c r="M55" s="19">
        <v>63743527.149999999</v>
      </c>
      <c r="N55" s="23">
        <v>0</v>
      </c>
      <c r="O55" s="18">
        <v>74687116.439999998</v>
      </c>
      <c r="P55" s="19">
        <v>28791137.179999962</v>
      </c>
      <c r="Q55" s="45">
        <v>15</v>
      </c>
      <c r="R55" s="10">
        <f>VLOOKUP($H55,'ค่ากลางกลุ่ม '!$C$2:$Y$22,20,0)</f>
        <v>21.41</v>
      </c>
      <c r="S55" s="13"/>
      <c r="T55" s="10">
        <f>VLOOKUP($H55,'ค่ากลางกลุ่ม '!$C$2:$Y$22,21,0)</f>
        <v>9.19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24.09</v>
      </c>
      <c r="AB55" s="7">
        <v>10.89</v>
      </c>
      <c r="AC55" s="9">
        <v>152.46</v>
      </c>
      <c r="AD55" s="9">
        <v>46.53</v>
      </c>
      <c r="AE55" s="9">
        <v>60.05</v>
      </c>
      <c r="AF55" s="9">
        <v>261.26</v>
      </c>
      <c r="AG55" s="9">
        <v>79.08</v>
      </c>
      <c r="AH55" s="10" t="str">
        <f t="shared" si="1"/>
        <v>1</v>
      </c>
      <c r="AI55" s="13"/>
      <c r="AJ55" s="10" t="str">
        <f t="shared" si="2"/>
        <v>1</v>
      </c>
      <c r="AK55" s="13"/>
      <c r="AL55" s="97">
        <f t="shared" si="3"/>
        <v>0</v>
      </c>
      <c r="AM55" s="20" t="str">
        <f t="shared" si="4"/>
        <v>1</v>
      </c>
      <c r="AN55" s="20" t="str">
        <f t="shared" si="5"/>
        <v>0</v>
      </c>
      <c r="AO55" s="20" t="str">
        <f t="shared" si="5"/>
        <v>0</v>
      </c>
      <c r="AP55" s="20" t="str">
        <f t="shared" si="5"/>
        <v>0</v>
      </c>
      <c r="AQ55" s="24">
        <f t="shared" si="6"/>
        <v>3</v>
      </c>
      <c r="AR55" s="26"/>
      <c r="AS55" s="25" t="str">
        <f t="shared" si="7"/>
        <v>C</v>
      </c>
      <c r="AT55" s="27"/>
      <c r="AU55" s="25" t="str">
        <f t="shared" si="8"/>
        <v>0 C</v>
      </c>
      <c r="AV55" s="27"/>
      <c r="AW55" s="21" t="str">
        <f t="shared" si="9"/>
        <v>ไม่ผ่าน</v>
      </c>
      <c r="AX55" s="21"/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2.65</v>
      </c>
      <c r="J56" s="19">
        <v>2.35</v>
      </c>
      <c r="K56" s="19">
        <v>1.84</v>
      </c>
      <c r="L56" s="19">
        <v>22326580.780000001</v>
      </c>
      <c r="M56" s="19">
        <v>20274436.219999999</v>
      </c>
      <c r="N56" s="23">
        <v>0</v>
      </c>
      <c r="O56" s="18">
        <v>21703319.399999999</v>
      </c>
      <c r="P56" s="19">
        <v>11298840.780000001</v>
      </c>
      <c r="Q56" s="45">
        <v>5</v>
      </c>
      <c r="R56" s="10">
        <f>VLOOKUP($H56,'ค่ากลางกลุ่ม '!$C$2:$Y$22,20,0)</f>
        <v>23.05</v>
      </c>
      <c r="S56" s="13"/>
      <c r="T56" s="10">
        <f>VLOOKUP($H56,'ค่ากลางกลุ่ม '!$C$2:$Y$22,21,0)</f>
        <v>16.09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42.33</v>
      </c>
      <c r="AB56" s="7">
        <v>14.09</v>
      </c>
      <c r="AC56" s="9">
        <v>273.60000000000002</v>
      </c>
      <c r="AD56" s="9">
        <v>28.63</v>
      </c>
      <c r="AE56" s="9">
        <v>103.56</v>
      </c>
      <c r="AF56" s="9">
        <v>147.88</v>
      </c>
      <c r="AG56" s="9">
        <v>116.58</v>
      </c>
      <c r="AH56" s="10" t="str">
        <f t="shared" si="1"/>
        <v>1</v>
      </c>
      <c r="AI56" s="13"/>
      <c r="AJ56" s="10" t="str">
        <f t="shared" si="2"/>
        <v>0</v>
      </c>
      <c r="AK56" s="13"/>
      <c r="AL56" s="97">
        <f t="shared" si="3"/>
        <v>0</v>
      </c>
      <c r="AM56" s="20" t="str">
        <f t="shared" si="4"/>
        <v>1</v>
      </c>
      <c r="AN56" s="20" t="str">
        <f t="shared" si="5"/>
        <v>0</v>
      </c>
      <c r="AO56" s="20" t="str">
        <f t="shared" si="5"/>
        <v>0</v>
      </c>
      <c r="AP56" s="20" t="str">
        <f t="shared" si="5"/>
        <v>0</v>
      </c>
      <c r="AQ56" s="24">
        <f t="shared" si="6"/>
        <v>2</v>
      </c>
      <c r="AR56" s="26"/>
      <c r="AS56" s="25" t="str">
        <f t="shared" si="7"/>
        <v>C-</v>
      </c>
      <c r="AT56" s="27"/>
      <c r="AU56" s="25" t="str">
        <f t="shared" si="8"/>
        <v>0 C-</v>
      </c>
      <c r="AV56" s="27"/>
      <c r="AW56" s="21" t="str">
        <f t="shared" si="9"/>
        <v>ไม่ผ่าน</v>
      </c>
      <c r="AX56" s="21"/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2.96</v>
      </c>
      <c r="J57" s="19">
        <v>2.65</v>
      </c>
      <c r="K57" s="19">
        <v>1.89</v>
      </c>
      <c r="L57" s="19">
        <v>364443105.69</v>
      </c>
      <c r="M57" s="19">
        <v>-28925834.73</v>
      </c>
      <c r="N57" s="23">
        <v>1</v>
      </c>
      <c r="O57" s="18">
        <v>17564703.890000001</v>
      </c>
      <c r="P57" s="19">
        <v>164570255.55000001</v>
      </c>
      <c r="Q57" s="45">
        <v>16</v>
      </c>
      <c r="R57" s="10">
        <f>VLOOKUP($H57,'ค่ากลางกลุ่ม '!$C$2:$Y$22,20,0)</f>
        <v>16.170000000000002</v>
      </c>
      <c r="S57" s="13"/>
      <c r="T57" s="10">
        <f>VLOOKUP($H57,'ค่ากลางกลุ่ม '!$C$2:$Y$22,21,0)</f>
        <v>6.81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3.72</v>
      </c>
      <c r="AB57" s="7">
        <v>-2.2799999999999998</v>
      </c>
      <c r="AC57" s="9">
        <v>90.61</v>
      </c>
      <c r="AD57" s="9">
        <v>61.8</v>
      </c>
      <c r="AE57" s="9">
        <v>43.11</v>
      </c>
      <c r="AF57" s="9">
        <v>268.45</v>
      </c>
      <c r="AG57" s="9">
        <v>61.1</v>
      </c>
      <c r="AH57" s="10" t="str">
        <f t="shared" si="1"/>
        <v>0</v>
      </c>
      <c r="AI57" s="13"/>
      <c r="AJ57" s="10" t="str">
        <f t="shared" si="2"/>
        <v>0</v>
      </c>
      <c r="AK57" s="13"/>
      <c r="AL57" s="97">
        <f t="shared" si="3"/>
        <v>0</v>
      </c>
      <c r="AM57" s="20" t="str">
        <f t="shared" si="4"/>
        <v>0</v>
      </c>
      <c r="AN57" s="20" t="str">
        <f t="shared" si="5"/>
        <v>1</v>
      </c>
      <c r="AO57" s="20" t="str">
        <f t="shared" si="5"/>
        <v>0</v>
      </c>
      <c r="AP57" s="20" t="str">
        <f t="shared" si="5"/>
        <v>0</v>
      </c>
      <c r="AQ57" s="24">
        <f t="shared" si="6"/>
        <v>1</v>
      </c>
      <c r="AR57" s="26"/>
      <c r="AS57" s="25" t="str">
        <f t="shared" si="7"/>
        <v>D</v>
      </c>
      <c r="AT57" s="27"/>
      <c r="AU57" s="25" t="str">
        <f t="shared" si="8"/>
        <v>1 D</v>
      </c>
      <c r="AV57" s="27"/>
      <c r="AW57" s="21" t="str">
        <f t="shared" si="9"/>
        <v>ไม่ผ่าน</v>
      </c>
      <c r="AX57" s="21"/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1.37</v>
      </c>
      <c r="J58" s="19">
        <v>1.19</v>
      </c>
      <c r="K58" s="19">
        <v>0.62</v>
      </c>
      <c r="L58" s="19">
        <v>24208577.809999999</v>
      </c>
      <c r="M58" s="19">
        <v>19482918.109999999</v>
      </c>
      <c r="N58" s="23">
        <v>2</v>
      </c>
      <c r="O58" s="18">
        <v>13005834.42</v>
      </c>
      <c r="P58" s="19">
        <v>-24677634.389999993</v>
      </c>
      <c r="Q58" s="45">
        <v>10</v>
      </c>
      <c r="R58" s="10">
        <f>VLOOKUP($H58,'ค่ากลางกลุ่ม '!$C$2:$Y$22,20,0)</f>
        <v>22.93</v>
      </c>
      <c r="S58" s="13"/>
      <c r="T58" s="10">
        <f>VLOOKUP($H58,'ค่ากลางกลุ่ม '!$C$2:$Y$22,21,0)</f>
        <v>15.24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10.53</v>
      </c>
      <c r="AB58" s="7">
        <v>9.24</v>
      </c>
      <c r="AC58" s="9">
        <v>214.85</v>
      </c>
      <c r="AD58" s="9">
        <v>60.4</v>
      </c>
      <c r="AE58" s="9">
        <v>139.13</v>
      </c>
      <c r="AF58" s="9">
        <v>171.72</v>
      </c>
      <c r="AG58" s="9">
        <v>76.290000000000006</v>
      </c>
      <c r="AH58" s="10" t="str">
        <f t="shared" si="1"/>
        <v>0</v>
      </c>
      <c r="AI58" s="13"/>
      <c r="AJ58" s="10" t="str">
        <f t="shared" si="2"/>
        <v>0</v>
      </c>
      <c r="AK58" s="13"/>
      <c r="AL58" s="97">
        <f t="shared" si="3"/>
        <v>0</v>
      </c>
      <c r="AM58" s="20" t="str">
        <f t="shared" si="4"/>
        <v>0</v>
      </c>
      <c r="AN58" s="20" t="str">
        <f t="shared" si="5"/>
        <v>0</v>
      </c>
      <c r="AO58" s="20" t="str">
        <f t="shared" si="5"/>
        <v>0</v>
      </c>
      <c r="AP58" s="20" t="str">
        <f t="shared" si="5"/>
        <v>0</v>
      </c>
      <c r="AQ58" s="24">
        <f t="shared" si="6"/>
        <v>0</v>
      </c>
      <c r="AR58" s="26"/>
      <c r="AS58" s="25" t="str">
        <f t="shared" si="7"/>
        <v>F</v>
      </c>
      <c r="AT58" s="27"/>
      <c r="AU58" s="25" t="str">
        <f t="shared" si="8"/>
        <v>2 F</v>
      </c>
      <c r="AV58" s="27"/>
      <c r="AW58" s="21" t="str">
        <f t="shared" si="9"/>
        <v>ไม่ผ่าน</v>
      </c>
      <c r="AX58" s="21"/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1.58</v>
      </c>
      <c r="J59" s="19">
        <v>1.42</v>
      </c>
      <c r="K59" s="19">
        <v>0.63</v>
      </c>
      <c r="L59" s="19">
        <v>9415739.4199999999</v>
      </c>
      <c r="M59" s="19">
        <v>8616710.5</v>
      </c>
      <c r="N59" s="23">
        <v>1</v>
      </c>
      <c r="O59" s="18">
        <v>9071255.0399999991</v>
      </c>
      <c r="P59" s="19">
        <v>-5986109.5700000003</v>
      </c>
      <c r="Q59" s="45">
        <v>5</v>
      </c>
      <c r="R59" s="10">
        <f>VLOOKUP($H59,'ค่ากลางกลุ่ม '!$C$2:$Y$22,20,0)</f>
        <v>23.05</v>
      </c>
      <c r="S59" s="13"/>
      <c r="T59" s="10">
        <f>VLOOKUP($H59,'ค่ากลางกลุ่ม '!$C$2:$Y$22,21,0)</f>
        <v>16.09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18.61</v>
      </c>
      <c r="AB59" s="7">
        <v>21.3</v>
      </c>
      <c r="AC59" s="9">
        <v>418.69</v>
      </c>
      <c r="AD59" s="9">
        <v>20.9</v>
      </c>
      <c r="AE59" s="9">
        <v>57.25</v>
      </c>
      <c r="AF59" s="9">
        <v>218.12</v>
      </c>
      <c r="AG59" s="9">
        <v>81.56</v>
      </c>
      <c r="AH59" s="10" t="str">
        <f t="shared" si="1"/>
        <v>0</v>
      </c>
      <c r="AI59" s="13"/>
      <c r="AJ59" s="10" t="str">
        <f t="shared" si="2"/>
        <v>1</v>
      </c>
      <c r="AK59" s="13"/>
      <c r="AL59" s="97">
        <f t="shared" si="3"/>
        <v>0</v>
      </c>
      <c r="AM59" s="20" t="str">
        <f t="shared" si="4"/>
        <v>1</v>
      </c>
      <c r="AN59" s="20" t="str">
        <f t="shared" si="5"/>
        <v>1</v>
      </c>
      <c r="AO59" s="20" t="str">
        <f t="shared" si="5"/>
        <v>0</v>
      </c>
      <c r="AP59" s="20" t="str">
        <f t="shared" si="5"/>
        <v>0</v>
      </c>
      <c r="AQ59" s="24">
        <f t="shared" si="6"/>
        <v>3</v>
      </c>
      <c r="AR59" s="26"/>
      <c r="AS59" s="25" t="str">
        <f t="shared" si="7"/>
        <v>C</v>
      </c>
      <c r="AT59" s="27"/>
      <c r="AU59" s="25" t="str">
        <f t="shared" si="8"/>
        <v>1 C</v>
      </c>
      <c r="AV59" s="27"/>
      <c r="AW59" s="21" t="str">
        <f t="shared" si="9"/>
        <v>ไม่ผ่าน</v>
      </c>
      <c r="AX59" s="21"/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1.46</v>
      </c>
      <c r="J60" s="19">
        <v>1.18</v>
      </c>
      <c r="K60" s="19">
        <v>0.78</v>
      </c>
      <c r="L60" s="19">
        <v>9461989.4900000002</v>
      </c>
      <c r="M60" s="19">
        <v>8293720.1900000004</v>
      </c>
      <c r="N60" s="23">
        <v>2</v>
      </c>
      <c r="O60" s="18">
        <v>13649318.43</v>
      </c>
      <c r="P60" s="19">
        <v>-4449073.679999996</v>
      </c>
      <c r="Q60" s="45">
        <v>5</v>
      </c>
      <c r="R60" s="10">
        <f>VLOOKUP($H60,'ค่ากลางกลุ่ม '!$C$2:$Y$22,20,0)</f>
        <v>23.05</v>
      </c>
      <c r="S60" s="13"/>
      <c r="T60" s="10">
        <f>VLOOKUP($H60,'ค่ากลางกลุ่ม '!$C$2:$Y$22,21,0)</f>
        <v>16.09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26.8</v>
      </c>
      <c r="AB60" s="7">
        <v>3.87</v>
      </c>
      <c r="AC60" s="9">
        <v>183.67</v>
      </c>
      <c r="AD60" s="9">
        <v>43.11</v>
      </c>
      <c r="AE60" s="9">
        <v>75.239999999999995</v>
      </c>
      <c r="AF60" s="9">
        <v>159.56</v>
      </c>
      <c r="AG60" s="9">
        <v>57.45</v>
      </c>
      <c r="AH60" s="10" t="str">
        <f t="shared" si="1"/>
        <v>1</v>
      </c>
      <c r="AI60" s="13"/>
      <c r="AJ60" s="10" t="str">
        <f t="shared" si="2"/>
        <v>0</v>
      </c>
      <c r="AK60" s="13"/>
      <c r="AL60" s="97">
        <f t="shared" si="3"/>
        <v>0</v>
      </c>
      <c r="AM60" s="20" t="str">
        <f t="shared" si="4"/>
        <v>1</v>
      </c>
      <c r="AN60" s="20" t="str">
        <f t="shared" si="5"/>
        <v>0</v>
      </c>
      <c r="AO60" s="20" t="str">
        <f t="shared" si="5"/>
        <v>0</v>
      </c>
      <c r="AP60" s="20" t="str">
        <f t="shared" si="5"/>
        <v>1</v>
      </c>
      <c r="AQ60" s="24">
        <f t="shared" si="6"/>
        <v>3</v>
      </c>
      <c r="AR60" s="26"/>
      <c r="AS60" s="25" t="str">
        <f t="shared" si="7"/>
        <v>C</v>
      </c>
      <c r="AT60" s="27"/>
      <c r="AU60" s="25" t="str">
        <f t="shared" si="8"/>
        <v>2 C</v>
      </c>
      <c r="AV60" s="27"/>
      <c r="AW60" s="21" t="str">
        <f t="shared" si="9"/>
        <v>ไม่ผ่าน</v>
      </c>
      <c r="AX60" s="21"/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0.77</v>
      </c>
      <c r="J61" s="19">
        <v>0.65</v>
      </c>
      <c r="K61" s="19">
        <v>0.19</v>
      </c>
      <c r="L61" s="19">
        <v>-53295138.270000003</v>
      </c>
      <c r="M61" s="19">
        <v>29089383.550000001</v>
      </c>
      <c r="N61" s="23">
        <v>6</v>
      </c>
      <c r="O61" s="18">
        <v>47320629.43</v>
      </c>
      <c r="P61" s="19">
        <v>-190936738.05000001</v>
      </c>
      <c r="Q61" s="45">
        <v>13</v>
      </c>
      <c r="R61" s="10">
        <f>VLOOKUP($H61,'ค่ากลางกลุ่ม '!$C$2:$Y$22,20,0)</f>
        <v>20.399999999999999</v>
      </c>
      <c r="S61" s="13"/>
      <c r="T61" s="10">
        <f>VLOOKUP($H61,'ค่ากลางกลุ่ม '!$C$2:$Y$22,21,0)</f>
        <v>10.14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14.46</v>
      </c>
      <c r="AB61" s="7">
        <v>4.45</v>
      </c>
      <c r="AC61" s="9">
        <v>331.75</v>
      </c>
      <c r="AD61" s="9">
        <v>52.77</v>
      </c>
      <c r="AE61" s="9">
        <v>75.680000000000007</v>
      </c>
      <c r="AF61" s="9">
        <v>106.12</v>
      </c>
      <c r="AG61" s="9">
        <v>62.12</v>
      </c>
      <c r="AH61" s="10" t="str">
        <f t="shared" si="1"/>
        <v>0</v>
      </c>
      <c r="AI61" s="13"/>
      <c r="AJ61" s="10" t="str">
        <f t="shared" si="2"/>
        <v>0</v>
      </c>
      <c r="AK61" s="13"/>
      <c r="AL61" s="97">
        <f t="shared" si="3"/>
        <v>0</v>
      </c>
      <c r="AM61" s="20" t="str">
        <f t="shared" si="4"/>
        <v>1</v>
      </c>
      <c r="AN61" s="20" t="str">
        <f t="shared" si="5"/>
        <v>0</v>
      </c>
      <c r="AO61" s="20" t="str">
        <f t="shared" si="5"/>
        <v>0</v>
      </c>
      <c r="AP61" s="20" t="str">
        <f t="shared" si="5"/>
        <v>0</v>
      </c>
      <c r="AQ61" s="24">
        <f t="shared" si="6"/>
        <v>1</v>
      </c>
      <c r="AR61" s="26"/>
      <c r="AS61" s="25" t="str">
        <f t="shared" si="7"/>
        <v>D</v>
      </c>
      <c r="AT61" s="27"/>
      <c r="AU61" s="25" t="str">
        <f t="shared" si="8"/>
        <v>6 D</v>
      </c>
      <c r="AV61" s="27"/>
      <c r="AW61" s="21" t="str">
        <f t="shared" si="9"/>
        <v>ไม่ผ่าน</v>
      </c>
      <c r="AX61" s="21"/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3.5</v>
      </c>
      <c r="J62" s="19">
        <v>3.26</v>
      </c>
      <c r="K62" s="19">
        <v>2.89</v>
      </c>
      <c r="L62" s="19">
        <v>24696298.66</v>
      </c>
      <c r="M62" s="19">
        <v>9137489.3000000007</v>
      </c>
      <c r="N62" s="23">
        <v>0</v>
      </c>
      <c r="O62" s="18">
        <v>10066327.619999999</v>
      </c>
      <c r="P62" s="19">
        <v>17939617.460000001</v>
      </c>
      <c r="Q62" s="45">
        <v>3</v>
      </c>
      <c r="R62" s="10">
        <f>VLOOKUP($H62,'ค่ากลางกลุ่ม '!$C$2:$Y$22,20,0)</f>
        <v>41.11</v>
      </c>
      <c r="S62" s="13"/>
      <c r="T62" s="10">
        <f>VLOOKUP($H62,'ค่ากลางกลุ่ม '!$C$2:$Y$22,21,0)</f>
        <v>16.91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26.25</v>
      </c>
      <c r="AB62" s="7">
        <v>16.579999999999998</v>
      </c>
      <c r="AC62" s="9">
        <v>199.75</v>
      </c>
      <c r="AD62" s="9">
        <v>32.9</v>
      </c>
      <c r="AE62" s="9">
        <v>64.53</v>
      </c>
      <c r="AF62" s="9">
        <v>175.39</v>
      </c>
      <c r="AG62" s="9">
        <v>83.68</v>
      </c>
      <c r="AH62" s="10" t="str">
        <f t="shared" si="1"/>
        <v>0</v>
      </c>
      <c r="AI62" s="13"/>
      <c r="AJ62" s="10" t="str">
        <f t="shared" si="2"/>
        <v>0</v>
      </c>
      <c r="AK62" s="13"/>
      <c r="AL62" s="97">
        <f t="shared" si="3"/>
        <v>0</v>
      </c>
      <c r="AM62" s="20" t="str">
        <f t="shared" si="4"/>
        <v>1</v>
      </c>
      <c r="AN62" s="20" t="str">
        <f t="shared" si="5"/>
        <v>0</v>
      </c>
      <c r="AO62" s="20" t="str">
        <f t="shared" si="5"/>
        <v>0</v>
      </c>
      <c r="AP62" s="20" t="str">
        <f t="shared" si="5"/>
        <v>0</v>
      </c>
      <c r="AQ62" s="24">
        <f t="shared" si="6"/>
        <v>1</v>
      </c>
      <c r="AR62" s="26"/>
      <c r="AS62" s="25" t="str">
        <f t="shared" si="7"/>
        <v>D</v>
      </c>
      <c r="AT62" s="27"/>
      <c r="AU62" s="25" t="str">
        <f t="shared" si="8"/>
        <v>0 D</v>
      </c>
      <c r="AV62" s="27"/>
      <c r="AW62" s="21" t="str">
        <f t="shared" si="9"/>
        <v>ไม่ผ่าน</v>
      </c>
      <c r="AX62" s="21"/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1.34</v>
      </c>
      <c r="J63" s="19">
        <v>1.23</v>
      </c>
      <c r="K63" s="19">
        <v>0.85</v>
      </c>
      <c r="L63" s="19">
        <v>4508273.37</v>
      </c>
      <c r="M63" s="19">
        <v>6744318.0099999998</v>
      </c>
      <c r="N63" s="23">
        <v>1</v>
      </c>
      <c r="O63" s="18">
        <v>6995968.8799999999</v>
      </c>
      <c r="P63" s="19">
        <v>-2725316.0600000005</v>
      </c>
      <c r="Q63" s="45">
        <v>2</v>
      </c>
      <c r="R63" s="10">
        <f>VLOOKUP($H63,'ค่ากลางกลุ่ม '!$C$2:$Y$22,20,0)</f>
        <v>27.09</v>
      </c>
      <c r="S63" s="13"/>
      <c r="T63" s="10">
        <f>VLOOKUP($H63,'ค่ากลางกลุ่ม '!$C$2:$Y$22,21,0)</f>
        <v>12.7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31.97</v>
      </c>
      <c r="AB63" s="7">
        <v>9.9499999999999993</v>
      </c>
      <c r="AC63" s="9">
        <v>581.88</v>
      </c>
      <c r="AD63" s="9">
        <v>40.26</v>
      </c>
      <c r="AE63" s="9">
        <v>42.97</v>
      </c>
      <c r="AF63" s="9">
        <v>472.89</v>
      </c>
      <c r="AG63" s="9">
        <v>100.83</v>
      </c>
      <c r="AH63" s="10" t="str">
        <f t="shared" si="1"/>
        <v>1</v>
      </c>
      <c r="AI63" s="13"/>
      <c r="AJ63" s="10" t="str">
        <f t="shared" si="2"/>
        <v>0</v>
      </c>
      <c r="AK63" s="13"/>
      <c r="AL63" s="97">
        <f t="shared" si="3"/>
        <v>0</v>
      </c>
      <c r="AM63" s="20" t="str">
        <f t="shared" si="4"/>
        <v>1</v>
      </c>
      <c r="AN63" s="20" t="str">
        <f t="shared" si="5"/>
        <v>1</v>
      </c>
      <c r="AO63" s="20" t="str">
        <f t="shared" si="5"/>
        <v>0</v>
      </c>
      <c r="AP63" s="20" t="str">
        <f t="shared" si="5"/>
        <v>0</v>
      </c>
      <c r="AQ63" s="24">
        <f t="shared" si="6"/>
        <v>3</v>
      </c>
      <c r="AR63" s="26"/>
      <c r="AS63" s="25" t="str">
        <f t="shared" si="7"/>
        <v>C</v>
      </c>
      <c r="AT63" s="27"/>
      <c r="AU63" s="25" t="str">
        <f t="shared" si="8"/>
        <v>1 C</v>
      </c>
      <c r="AV63" s="27"/>
      <c r="AW63" s="21" t="str">
        <f t="shared" si="9"/>
        <v>ไม่ผ่าน</v>
      </c>
      <c r="AX63" s="21"/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2.11</v>
      </c>
      <c r="J64" s="19">
        <v>1.96</v>
      </c>
      <c r="K64" s="19">
        <v>1.71</v>
      </c>
      <c r="L64" s="19">
        <v>36591878.57</v>
      </c>
      <c r="M64" s="19">
        <v>4003137.63</v>
      </c>
      <c r="N64" s="23">
        <v>0</v>
      </c>
      <c r="O64" s="18">
        <v>4365735.45</v>
      </c>
      <c r="P64" s="19">
        <v>23183162.25</v>
      </c>
      <c r="Q64" s="45">
        <v>6</v>
      </c>
      <c r="R64" s="10">
        <f>VLOOKUP($H64,'ค่ากลางกลุ่ม '!$C$2:$Y$22,20,0)</f>
        <v>23.95</v>
      </c>
      <c r="S64" s="13"/>
      <c r="T64" s="10">
        <f>VLOOKUP($H64,'ค่ากลางกลุ่ม '!$C$2:$Y$22,21,0)</f>
        <v>16.559999999999999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12.46</v>
      </c>
      <c r="AB64" s="7">
        <v>3.67</v>
      </c>
      <c r="AC64" s="9">
        <v>334.02</v>
      </c>
      <c r="AD64" s="9">
        <v>72.540000000000006</v>
      </c>
      <c r="AE64" s="9">
        <v>72.48</v>
      </c>
      <c r="AF64" s="9">
        <v>274.22000000000003</v>
      </c>
      <c r="AG64" s="9">
        <v>107.98</v>
      </c>
      <c r="AH64" s="10" t="str">
        <f t="shared" si="1"/>
        <v>0</v>
      </c>
      <c r="AI64" s="13"/>
      <c r="AJ64" s="10" t="str">
        <f t="shared" si="2"/>
        <v>0</v>
      </c>
      <c r="AK64" s="13"/>
      <c r="AL64" s="97">
        <f t="shared" si="3"/>
        <v>0</v>
      </c>
      <c r="AM64" s="20" t="str">
        <f t="shared" si="4"/>
        <v>0</v>
      </c>
      <c r="AN64" s="20" t="str">
        <f t="shared" si="5"/>
        <v>0</v>
      </c>
      <c r="AO64" s="20" t="str">
        <f t="shared" si="5"/>
        <v>0</v>
      </c>
      <c r="AP64" s="20" t="str">
        <f t="shared" si="5"/>
        <v>0</v>
      </c>
      <c r="AQ64" s="24">
        <f t="shared" si="6"/>
        <v>0</v>
      </c>
      <c r="AR64" s="26"/>
      <c r="AS64" s="25" t="str">
        <f t="shared" si="7"/>
        <v>F</v>
      </c>
      <c r="AT64" s="27"/>
      <c r="AU64" s="25" t="str">
        <f t="shared" si="8"/>
        <v>0 F</v>
      </c>
      <c r="AV64" s="27"/>
      <c r="AW64" s="21" t="str">
        <f t="shared" si="9"/>
        <v>ไม่ผ่าน</v>
      </c>
      <c r="AX64" s="21"/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2.31</v>
      </c>
      <c r="J65" s="19">
        <v>2.14</v>
      </c>
      <c r="K65" s="19">
        <v>1.52</v>
      </c>
      <c r="L65" s="19">
        <v>21085591.109999999</v>
      </c>
      <c r="M65" s="19">
        <v>14386796.199999999</v>
      </c>
      <c r="N65" s="23">
        <v>0</v>
      </c>
      <c r="O65" s="18">
        <v>15622624.83</v>
      </c>
      <c r="P65" s="19">
        <v>8296741.160000002</v>
      </c>
      <c r="Q65" s="45">
        <v>4</v>
      </c>
      <c r="R65" s="10">
        <f>VLOOKUP($H65,'ค่ากลางกลุ่ม '!$C$2:$Y$22,20,0)</f>
        <v>43.53</v>
      </c>
      <c r="S65" s="13"/>
      <c r="T65" s="10">
        <f>VLOOKUP($H65,'ค่ากลางกลุ่ม '!$C$2:$Y$22,21,0)</f>
        <v>14.86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32.950000000000003</v>
      </c>
      <c r="AB65" s="7">
        <v>15.16</v>
      </c>
      <c r="AC65" s="9">
        <v>141.68</v>
      </c>
      <c r="AD65" s="9">
        <v>90.65</v>
      </c>
      <c r="AE65" s="9">
        <v>107.46</v>
      </c>
      <c r="AF65" s="9">
        <v>206.39</v>
      </c>
      <c r="AG65" s="9">
        <v>83.26</v>
      </c>
      <c r="AH65" s="10" t="str">
        <f t="shared" si="1"/>
        <v>0</v>
      </c>
      <c r="AI65" s="13"/>
      <c r="AJ65" s="10" t="str">
        <f t="shared" si="2"/>
        <v>1</v>
      </c>
      <c r="AK65" s="13"/>
      <c r="AL65" s="97">
        <f t="shared" si="3"/>
        <v>0</v>
      </c>
      <c r="AM65" s="20" t="str">
        <f t="shared" si="4"/>
        <v>0</v>
      </c>
      <c r="AN65" s="20" t="str">
        <f t="shared" si="5"/>
        <v>0</v>
      </c>
      <c r="AO65" s="20" t="str">
        <f t="shared" si="5"/>
        <v>0</v>
      </c>
      <c r="AP65" s="20" t="str">
        <f t="shared" si="5"/>
        <v>0</v>
      </c>
      <c r="AQ65" s="24">
        <f t="shared" si="6"/>
        <v>1</v>
      </c>
      <c r="AR65" s="26"/>
      <c r="AS65" s="25" t="str">
        <f t="shared" si="7"/>
        <v>D</v>
      </c>
      <c r="AT65" s="27"/>
      <c r="AU65" s="25" t="str">
        <f t="shared" si="8"/>
        <v>0 D</v>
      </c>
      <c r="AV65" s="27"/>
      <c r="AW65" s="21" t="str">
        <f t="shared" si="9"/>
        <v>ไม่ผ่าน</v>
      </c>
      <c r="AX65" s="21"/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2.0699999999999998</v>
      </c>
      <c r="J66" s="19">
        <v>1.86</v>
      </c>
      <c r="K66" s="19">
        <v>1.1000000000000001</v>
      </c>
      <c r="L66" s="19">
        <v>158947723.99000001</v>
      </c>
      <c r="M66" s="19">
        <v>80609682.25</v>
      </c>
      <c r="N66" s="23">
        <v>0</v>
      </c>
      <c r="O66" s="18">
        <v>101878409.56</v>
      </c>
      <c r="P66" s="19">
        <v>14955721.529999971</v>
      </c>
      <c r="Q66" s="45">
        <v>16</v>
      </c>
      <c r="R66" s="10">
        <f>VLOOKUP($H66,'ค่ากลางกลุ่ม '!$C$2:$Y$22,20,0)</f>
        <v>16.170000000000002</v>
      </c>
      <c r="S66" s="13"/>
      <c r="T66" s="10">
        <f>VLOOKUP($H66,'ค่ากลางกลุ่ม '!$C$2:$Y$22,21,0)</f>
        <v>6.81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26.4</v>
      </c>
      <c r="AB66" s="7">
        <v>15.1</v>
      </c>
      <c r="AC66" s="9">
        <v>182.38</v>
      </c>
      <c r="AD66" s="9">
        <v>56.8</v>
      </c>
      <c r="AE66" s="9">
        <v>103.08</v>
      </c>
      <c r="AF66" s="9">
        <v>38.549999999999997</v>
      </c>
      <c r="AG66" s="9">
        <v>73.87</v>
      </c>
      <c r="AH66" s="10" t="str">
        <f t="shared" si="1"/>
        <v>1</v>
      </c>
      <c r="AI66" s="13"/>
      <c r="AJ66" s="10" t="str">
        <f t="shared" si="2"/>
        <v>1</v>
      </c>
      <c r="AK66" s="13"/>
      <c r="AL66" s="97">
        <f t="shared" si="3"/>
        <v>0</v>
      </c>
      <c r="AM66" s="20" t="str">
        <f t="shared" si="4"/>
        <v>1</v>
      </c>
      <c r="AN66" s="20" t="str">
        <f t="shared" si="5"/>
        <v>0</v>
      </c>
      <c r="AO66" s="20" t="str">
        <f t="shared" si="5"/>
        <v>1</v>
      </c>
      <c r="AP66" s="20" t="str">
        <f t="shared" si="5"/>
        <v>0</v>
      </c>
      <c r="AQ66" s="24">
        <f t="shared" si="6"/>
        <v>4</v>
      </c>
      <c r="AR66" s="26"/>
      <c r="AS66" s="25" t="str">
        <f t="shared" si="7"/>
        <v>B-</v>
      </c>
      <c r="AT66" s="27"/>
      <c r="AU66" s="25" t="str">
        <f t="shared" si="8"/>
        <v>0 B-</v>
      </c>
      <c r="AV66" s="27"/>
      <c r="AW66" s="21" t="str">
        <f t="shared" si="9"/>
        <v>ไม่ผ่าน</v>
      </c>
      <c r="AX66" s="21"/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1.55</v>
      </c>
      <c r="J67" s="19">
        <v>1.41</v>
      </c>
      <c r="K67" s="19">
        <v>1.07</v>
      </c>
      <c r="L67" s="19">
        <v>24503872.690000001</v>
      </c>
      <c r="M67" s="19">
        <v>30704247.030000001</v>
      </c>
      <c r="N67" s="23">
        <v>0</v>
      </c>
      <c r="O67" s="18">
        <v>29104164.800000001</v>
      </c>
      <c r="P67" s="19">
        <v>2965313.0699999854</v>
      </c>
      <c r="Q67" s="45">
        <v>10</v>
      </c>
      <c r="R67" s="10">
        <f>VLOOKUP($H67,'ค่ากลางกลุ่ม '!$C$2:$Y$22,20,0)</f>
        <v>22.93</v>
      </c>
      <c r="S67" s="13"/>
      <c r="T67" s="10">
        <f>VLOOKUP($H67,'ค่ากลางกลุ่ม '!$C$2:$Y$22,21,0)</f>
        <v>15.24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27.88</v>
      </c>
      <c r="AB67" s="7">
        <v>22.77</v>
      </c>
      <c r="AC67" s="9">
        <v>327.73</v>
      </c>
      <c r="AD67" s="9">
        <v>47.46</v>
      </c>
      <c r="AE67" s="9">
        <v>67.59</v>
      </c>
      <c r="AF67" s="9">
        <v>46.38</v>
      </c>
      <c r="AG67" s="9">
        <v>64.650000000000006</v>
      </c>
      <c r="AH67" s="10" t="str">
        <f t="shared" si="1"/>
        <v>1</v>
      </c>
      <c r="AI67" s="13"/>
      <c r="AJ67" s="10" t="str">
        <f t="shared" si="2"/>
        <v>1</v>
      </c>
      <c r="AK67" s="13"/>
      <c r="AL67" s="97">
        <f t="shared" si="3"/>
        <v>0</v>
      </c>
      <c r="AM67" s="20" t="str">
        <f t="shared" si="4"/>
        <v>1</v>
      </c>
      <c r="AN67" s="20" t="str">
        <f t="shared" si="5"/>
        <v>0</v>
      </c>
      <c r="AO67" s="20" t="str">
        <f t="shared" si="5"/>
        <v>1</v>
      </c>
      <c r="AP67" s="20" t="str">
        <f t="shared" si="5"/>
        <v>0</v>
      </c>
      <c r="AQ67" s="24">
        <f t="shared" si="6"/>
        <v>4</v>
      </c>
      <c r="AR67" s="26"/>
      <c r="AS67" s="25" t="str">
        <f t="shared" si="7"/>
        <v>B-</v>
      </c>
      <c r="AT67" s="27"/>
      <c r="AU67" s="25" t="str">
        <f t="shared" si="8"/>
        <v>0 B-</v>
      </c>
      <c r="AV67" s="27"/>
      <c r="AW67" s="21" t="str">
        <f t="shared" si="9"/>
        <v>ไม่ผ่าน</v>
      </c>
      <c r="AX67" s="21"/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1.59</v>
      </c>
      <c r="J68" s="19">
        <v>1.43</v>
      </c>
      <c r="K68" s="19">
        <v>1.1399999999999999</v>
      </c>
      <c r="L68" s="19">
        <v>18514651.199999999</v>
      </c>
      <c r="M68" s="19">
        <v>21412131.670000002</v>
      </c>
      <c r="N68" s="23">
        <v>0</v>
      </c>
      <c r="O68" s="18">
        <v>23510502.800000001</v>
      </c>
      <c r="P68" s="19">
        <v>4429908.6400000006</v>
      </c>
      <c r="Q68" s="45">
        <v>6</v>
      </c>
      <c r="R68" s="10">
        <f>VLOOKUP($H68,'ค่ากลางกลุ่ม '!$C$2:$Y$22,20,0)</f>
        <v>23.95</v>
      </c>
      <c r="S68" s="13"/>
      <c r="T68" s="10">
        <f>VLOOKUP($H68,'ค่ากลางกลุ่ม '!$C$2:$Y$22,21,0)</f>
        <v>16.559999999999999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32.54</v>
      </c>
      <c r="AB68" s="7">
        <v>20.73</v>
      </c>
      <c r="AC68" s="9">
        <v>389.12</v>
      </c>
      <c r="AD68" s="9">
        <v>48.28</v>
      </c>
      <c r="AE68" s="9">
        <v>53</v>
      </c>
      <c r="AF68" s="9">
        <v>41.23</v>
      </c>
      <c r="AG68" s="9">
        <v>85.88</v>
      </c>
      <c r="AH68" s="10" t="str">
        <f t="shared" si="1"/>
        <v>1</v>
      </c>
      <c r="AI68" s="13"/>
      <c r="AJ68" s="10" t="str">
        <f t="shared" si="2"/>
        <v>1</v>
      </c>
      <c r="AK68" s="13"/>
      <c r="AL68" s="97">
        <f t="shared" si="3"/>
        <v>0</v>
      </c>
      <c r="AM68" s="20" t="str">
        <f t="shared" si="4"/>
        <v>1</v>
      </c>
      <c r="AN68" s="20" t="str">
        <f t="shared" si="5"/>
        <v>1</v>
      </c>
      <c r="AO68" s="20" t="str">
        <f t="shared" si="5"/>
        <v>1</v>
      </c>
      <c r="AP68" s="20" t="str">
        <f t="shared" si="5"/>
        <v>0</v>
      </c>
      <c r="AQ68" s="24">
        <f t="shared" si="6"/>
        <v>5</v>
      </c>
      <c r="AR68" s="26"/>
      <c r="AS68" s="25" t="str">
        <f t="shared" si="7"/>
        <v>B</v>
      </c>
      <c r="AT68" s="27"/>
      <c r="AU68" s="25" t="str">
        <f t="shared" si="8"/>
        <v>0 B</v>
      </c>
      <c r="AV68" s="27"/>
      <c r="AW68" s="21" t="str">
        <f t="shared" si="9"/>
        <v>ผ่าน</v>
      </c>
      <c r="AX68" s="21"/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1.33</v>
      </c>
      <c r="J69" s="19">
        <v>1.21</v>
      </c>
      <c r="K69" s="19">
        <v>0.9</v>
      </c>
      <c r="L69" s="19">
        <v>17597792.34</v>
      </c>
      <c r="M69" s="19">
        <v>17947777.629999999</v>
      </c>
      <c r="N69" s="23">
        <v>1</v>
      </c>
      <c r="O69" s="18">
        <v>19668690.329999998</v>
      </c>
      <c r="P69" s="19">
        <v>-5296965.150000006</v>
      </c>
      <c r="Q69" s="45">
        <v>10</v>
      </c>
      <c r="R69" s="10">
        <f>VLOOKUP($H69,'ค่ากลางกลุ่ม '!$C$2:$Y$22,20,0)</f>
        <v>22.93</v>
      </c>
      <c r="S69" s="13"/>
      <c r="T69" s="10">
        <f>VLOOKUP($H69,'ค่ากลางกลุ่ม '!$C$2:$Y$22,21,0)</f>
        <v>15.24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17.45</v>
      </c>
      <c r="AB69" s="7">
        <v>12.79</v>
      </c>
      <c r="AC69" s="9">
        <v>280.20999999999998</v>
      </c>
      <c r="AD69" s="9">
        <v>26.19</v>
      </c>
      <c r="AE69" s="9">
        <v>54.08</v>
      </c>
      <c r="AF69" s="9">
        <v>50.01</v>
      </c>
      <c r="AG69" s="9">
        <v>58.51</v>
      </c>
      <c r="AH69" s="10" t="str">
        <f t="shared" si="1"/>
        <v>0</v>
      </c>
      <c r="AI69" s="13"/>
      <c r="AJ69" s="10" t="str">
        <f t="shared" si="2"/>
        <v>0</v>
      </c>
      <c r="AK69" s="13"/>
      <c r="AL69" s="97">
        <f t="shared" si="3"/>
        <v>0</v>
      </c>
      <c r="AM69" s="20" t="str">
        <f t="shared" si="4"/>
        <v>1</v>
      </c>
      <c r="AN69" s="20" t="str">
        <f t="shared" si="5"/>
        <v>1</v>
      </c>
      <c r="AO69" s="20" t="str">
        <f t="shared" si="5"/>
        <v>1</v>
      </c>
      <c r="AP69" s="20" t="str">
        <f t="shared" si="5"/>
        <v>1</v>
      </c>
      <c r="AQ69" s="24">
        <f t="shared" si="6"/>
        <v>4</v>
      </c>
      <c r="AR69" s="26"/>
      <c r="AS69" s="25" t="str">
        <f t="shared" si="7"/>
        <v>B-</v>
      </c>
      <c r="AT69" s="27"/>
      <c r="AU69" s="25" t="str">
        <f t="shared" si="8"/>
        <v>1 B-</v>
      </c>
      <c r="AV69" s="27"/>
      <c r="AW69" s="21" t="str">
        <f t="shared" ref="AW69:AW92" si="10">IF(AQ69&gt;=5,"ผ่าน","ไม่ผ่าน")</f>
        <v>ไม่ผ่าน</v>
      </c>
      <c r="AX69" s="21"/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2.0699999999999998</v>
      </c>
      <c r="J70" s="19">
        <v>1.79</v>
      </c>
      <c r="K70" s="19">
        <v>1.4</v>
      </c>
      <c r="L70" s="19">
        <v>31210240.199999999</v>
      </c>
      <c r="M70" s="19">
        <v>30382624.27</v>
      </c>
      <c r="N70" s="23">
        <v>0</v>
      </c>
      <c r="O70" s="18">
        <v>31041549.359999999</v>
      </c>
      <c r="P70" s="19">
        <v>11762681.660000008</v>
      </c>
      <c r="Q70" s="45">
        <v>6</v>
      </c>
      <c r="R70" s="10">
        <f>VLOOKUP($H70,'ค่ากลางกลุ่ม '!$C$2:$Y$22,20,0)</f>
        <v>23.95</v>
      </c>
      <c r="S70" s="13"/>
      <c r="T70" s="10">
        <f>VLOOKUP($H70,'ค่ากลางกลุ่ม '!$C$2:$Y$22,21,0)</f>
        <v>16.559999999999999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35.619999999999997</v>
      </c>
      <c r="AB70" s="7">
        <v>29.88</v>
      </c>
      <c r="AC70" s="9">
        <v>256.54000000000002</v>
      </c>
      <c r="AD70" s="9">
        <v>63.67</v>
      </c>
      <c r="AE70" s="9">
        <v>84.17</v>
      </c>
      <c r="AF70" s="9">
        <v>40.49</v>
      </c>
      <c r="AG70" s="9">
        <v>112.75</v>
      </c>
      <c r="AH70" s="10" t="str">
        <f t="shared" ref="AH70:AH92" si="11">IF(R70&lt;=$AA70,"1","0")</f>
        <v>1</v>
      </c>
      <c r="AI70" s="13"/>
      <c r="AJ70" s="10" t="str">
        <f t="shared" ref="AJ70:AJ92" si="12">IF(T70&lt;=$AB70,"1","0")</f>
        <v>1</v>
      </c>
      <c r="AK70" s="13"/>
      <c r="AL70" s="97">
        <f t="shared" ref="AL70:AL92" si="13">IF(OR(AND((K70&lt;0.8),(AC70&gt;180)),AND((K70&gt;=0.8),(AC70&gt;90))),0,1)</f>
        <v>0</v>
      </c>
      <c r="AM70" s="20" t="str">
        <f t="shared" ref="AM70:AM92" si="14">IF(AD70&lt;=W70,"1","0")</f>
        <v>0</v>
      </c>
      <c r="AN70" s="20" t="str">
        <f t="shared" ref="AN70:AP92" si="15">IF(AE70&lt;=X70,"1","0")</f>
        <v>0</v>
      </c>
      <c r="AO70" s="20" t="str">
        <f t="shared" si="15"/>
        <v>1</v>
      </c>
      <c r="AP70" s="20" t="str">
        <f t="shared" si="15"/>
        <v>0</v>
      </c>
      <c r="AQ70" s="24">
        <f t="shared" ref="AQ70:AQ92" si="16">AH70+AJ70+AL70+AM70+AN70+AO70+AP70</f>
        <v>3</v>
      </c>
      <c r="AR70" s="26"/>
      <c r="AS70" s="25" t="str">
        <f t="shared" ref="AS70:AS92" si="17">IF(AQ70=7,"A",IF(AQ70=6,"A-",IF(AQ70=5,"B",IF(AQ70=4,"B-",IF(AQ70=3,"C",IF(AQ70=2,"C-",IF(AQ70=1,"D",IF(AQ70=0,"F"))))))))</f>
        <v>C</v>
      </c>
      <c r="AT70" s="27"/>
      <c r="AU70" s="25" t="str">
        <f t="shared" ref="AU70:AU92" si="18">$N70&amp;" "&amp;AS70</f>
        <v>0 C</v>
      </c>
      <c r="AV70" s="27"/>
      <c r="AW70" s="21" t="str">
        <f t="shared" si="10"/>
        <v>ไม่ผ่าน</v>
      </c>
      <c r="AX70" s="21"/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1.45</v>
      </c>
      <c r="J71" s="19">
        <v>1.22</v>
      </c>
      <c r="K71" s="19">
        <v>0.96</v>
      </c>
      <c r="L71" s="19">
        <v>14404061.710000001</v>
      </c>
      <c r="M71" s="19">
        <v>14983720.960000001</v>
      </c>
      <c r="N71" s="23">
        <v>1</v>
      </c>
      <c r="O71" s="18">
        <v>19441798.899999999</v>
      </c>
      <c r="P71" s="19">
        <v>-1360127.7300000042</v>
      </c>
      <c r="Q71" s="45">
        <v>5</v>
      </c>
      <c r="R71" s="10">
        <f>VLOOKUP($H71,'ค่ากลางกลุ่ม '!$C$2:$Y$22,20,0)</f>
        <v>23.05</v>
      </c>
      <c r="S71" s="13"/>
      <c r="T71" s="10">
        <f>VLOOKUP($H71,'ค่ากลางกลุ่ม '!$C$2:$Y$22,21,0)</f>
        <v>16.09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34.9</v>
      </c>
      <c r="AB71" s="7">
        <v>13.12</v>
      </c>
      <c r="AC71" s="9">
        <v>386.86</v>
      </c>
      <c r="AD71" s="9">
        <v>35.74</v>
      </c>
      <c r="AE71" s="9">
        <v>82.64</v>
      </c>
      <c r="AF71" s="9">
        <v>41.64</v>
      </c>
      <c r="AG71" s="9">
        <v>173.05</v>
      </c>
      <c r="AH71" s="10" t="str">
        <f t="shared" si="11"/>
        <v>1</v>
      </c>
      <c r="AI71" s="13"/>
      <c r="AJ71" s="10" t="str">
        <f t="shared" si="12"/>
        <v>0</v>
      </c>
      <c r="AK71" s="13"/>
      <c r="AL71" s="97">
        <f t="shared" si="13"/>
        <v>0</v>
      </c>
      <c r="AM71" s="20" t="str">
        <f t="shared" si="14"/>
        <v>1</v>
      </c>
      <c r="AN71" s="20" t="str">
        <f t="shared" si="15"/>
        <v>0</v>
      </c>
      <c r="AO71" s="20" t="str">
        <f t="shared" si="15"/>
        <v>1</v>
      </c>
      <c r="AP71" s="20" t="str">
        <f t="shared" si="15"/>
        <v>0</v>
      </c>
      <c r="AQ71" s="24">
        <f t="shared" si="16"/>
        <v>3</v>
      </c>
      <c r="AR71" s="26"/>
      <c r="AS71" s="25" t="str">
        <f t="shared" si="17"/>
        <v>C</v>
      </c>
      <c r="AT71" s="27"/>
      <c r="AU71" s="25" t="str">
        <f t="shared" si="18"/>
        <v>1 C</v>
      </c>
      <c r="AV71" s="27"/>
      <c r="AW71" s="21" t="str">
        <f t="shared" si="10"/>
        <v>ไม่ผ่าน</v>
      </c>
      <c r="AX71" s="21"/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3.14</v>
      </c>
      <c r="J72" s="19">
        <v>2.82</v>
      </c>
      <c r="K72" s="19">
        <v>1.44</v>
      </c>
      <c r="L72" s="19">
        <v>1140414109.29</v>
      </c>
      <c r="M72" s="19">
        <v>279874546.93000001</v>
      </c>
      <c r="N72" s="23">
        <v>0</v>
      </c>
      <c r="O72" s="18">
        <v>326271789.73000002</v>
      </c>
      <c r="P72" s="19">
        <v>247972918.57000005</v>
      </c>
      <c r="Q72" s="45">
        <v>20</v>
      </c>
      <c r="R72" s="10">
        <f>VLOOKUP($H72,'ค่ากลางกลุ่ม '!$C$2:$Y$22,20,0)</f>
        <v>23.8</v>
      </c>
      <c r="S72" s="13"/>
      <c r="T72" s="10">
        <f>VLOOKUP($H72,'ค่ากลางกลุ่ม '!$C$2:$Y$22,21,0)</f>
        <v>9.8699999999999992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17.8</v>
      </c>
      <c r="AB72" s="7">
        <v>9.0399999999999991</v>
      </c>
      <c r="AC72" s="9">
        <v>83.33</v>
      </c>
      <c r="AD72" s="9">
        <v>81.69</v>
      </c>
      <c r="AE72" s="9">
        <v>41.75</v>
      </c>
      <c r="AF72" s="9">
        <v>70.239999999999995</v>
      </c>
      <c r="AG72" s="9">
        <v>49.42</v>
      </c>
      <c r="AH72" s="10" t="str">
        <f t="shared" si="11"/>
        <v>0</v>
      </c>
      <c r="AI72" s="13"/>
      <c r="AJ72" s="10" t="str">
        <f t="shared" si="12"/>
        <v>0</v>
      </c>
      <c r="AK72" s="13"/>
      <c r="AL72" s="97">
        <f t="shared" si="13"/>
        <v>1</v>
      </c>
      <c r="AM72" s="20" t="str">
        <f t="shared" si="14"/>
        <v>0</v>
      </c>
      <c r="AN72" s="20" t="str">
        <f t="shared" si="15"/>
        <v>1</v>
      </c>
      <c r="AO72" s="20" t="str">
        <f t="shared" si="15"/>
        <v>1</v>
      </c>
      <c r="AP72" s="20" t="str">
        <f t="shared" si="15"/>
        <v>1</v>
      </c>
      <c r="AQ72" s="24">
        <f t="shared" si="16"/>
        <v>4</v>
      </c>
      <c r="AR72" s="26"/>
      <c r="AS72" s="25" t="str">
        <f t="shared" si="17"/>
        <v>B-</v>
      </c>
      <c r="AT72" s="27"/>
      <c r="AU72" s="25" t="str">
        <f t="shared" si="18"/>
        <v>0 B-</v>
      </c>
      <c r="AV72" s="27"/>
      <c r="AW72" s="21" t="str">
        <f t="shared" si="10"/>
        <v>ไม่ผ่าน</v>
      </c>
      <c r="AX72" s="21"/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1.6</v>
      </c>
      <c r="J73" s="19">
        <v>1.45</v>
      </c>
      <c r="K73" s="19">
        <v>1.1100000000000001</v>
      </c>
      <c r="L73" s="19">
        <v>19982107.809999999</v>
      </c>
      <c r="M73" s="19">
        <v>22004277.879999999</v>
      </c>
      <c r="N73" s="23">
        <v>0</v>
      </c>
      <c r="O73" s="18">
        <v>22760092.219999999</v>
      </c>
      <c r="P73" s="19">
        <v>3532413.5400000028</v>
      </c>
      <c r="Q73" s="45">
        <v>6</v>
      </c>
      <c r="R73" s="10">
        <f>VLOOKUP($H73,'ค่ากลางกลุ่ม '!$C$2:$Y$22,20,0)</f>
        <v>23.95</v>
      </c>
      <c r="S73" s="13"/>
      <c r="T73" s="10">
        <f>VLOOKUP($H73,'ค่ากลางกลุ่ม '!$C$2:$Y$22,21,0)</f>
        <v>16.559999999999999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25.1</v>
      </c>
      <c r="AB73" s="7">
        <v>23.19</v>
      </c>
      <c r="AC73" s="9">
        <v>251.48</v>
      </c>
      <c r="AD73" s="9">
        <v>32.119999999999997</v>
      </c>
      <c r="AE73" s="9">
        <v>78.47</v>
      </c>
      <c r="AF73" s="9">
        <v>68.55</v>
      </c>
      <c r="AG73" s="9">
        <v>57.03</v>
      </c>
      <c r="AH73" s="10" t="str">
        <f t="shared" si="11"/>
        <v>1</v>
      </c>
      <c r="AI73" s="13"/>
      <c r="AJ73" s="10" t="str">
        <f t="shared" si="12"/>
        <v>1</v>
      </c>
      <c r="AK73" s="13"/>
      <c r="AL73" s="97">
        <f t="shared" si="13"/>
        <v>0</v>
      </c>
      <c r="AM73" s="20" t="str">
        <f t="shared" si="14"/>
        <v>1</v>
      </c>
      <c r="AN73" s="20" t="str">
        <f t="shared" si="15"/>
        <v>0</v>
      </c>
      <c r="AO73" s="20" t="str">
        <f t="shared" si="15"/>
        <v>1</v>
      </c>
      <c r="AP73" s="20" t="str">
        <f t="shared" si="15"/>
        <v>1</v>
      </c>
      <c r="AQ73" s="24">
        <f t="shared" si="16"/>
        <v>5</v>
      </c>
      <c r="AR73" s="26"/>
      <c r="AS73" s="25" t="str">
        <f t="shared" si="17"/>
        <v>B</v>
      </c>
      <c r="AT73" s="27"/>
      <c r="AU73" s="25" t="str">
        <f t="shared" si="18"/>
        <v>0 B</v>
      </c>
      <c r="AV73" s="27"/>
      <c r="AW73" s="21" t="str">
        <f t="shared" si="10"/>
        <v>ผ่าน</v>
      </c>
      <c r="AX73" s="21"/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1.84</v>
      </c>
      <c r="J74" s="19">
        <v>1.62</v>
      </c>
      <c r="K74" s="19">
        <v>1.1399999999999999</v>
      </c>
      <c r="L74" s="19">
        <v>22746525.190000001</v>
      </c>
      <c r="M74" s="19">
        <v>20481707.16</v>
      </c>
      <c r="N74" s="23">
        <v>0</v>
      </c>
      <c r="O74" s="18">
        <v>20725741.309999999</v>
      </c>
      <c r="P74" s="19">
        <v>3777943.2100000009</v>
      </c>
      <c r="Q74" s="45">
        <v>6</v>
      </c>
      <c r="R74" s="10">
        <f>VLOOKUP($H74,'ค่ากลางกลุ่ม '!$C$2:$Y$22,20,0)</f>
        <v>23.95</v>
      </c>
      <c r="S74" s="13"/>
      <c r="T74" s="10">
        <f>VLOOKUP($H74,'ค่ากลางกลุ่ม '!$C$2:$Y$22,21,0)</f>
        <v>16.559999999999999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24.13</v>
      </c>
      <c r="AB74" s="7">
        <v>29.15</v>
      </c>
      <c r="AC74" s="9">
        <v>270.95</v>
      </c>
      <c r="AD74" s="9">
        <v>34.299999999999997</v>
      </c>
      <c r="AE74" s="9">
        <v>75</v>
      </c>
      <c r="AF74" s="9">
        <v>55.14</v>
      </c>
      <c r="AG74" s="9">
        <v>74.430000000000007</v>
      </c>
      <c r="AH74" s="10" t="str">
        <f t="shared" si="11"/>
        <v>1</v>
      </c>
      <c r="AI74" s="13"/>
      <c r="AJ74" s="10" t="str">
        <f t="shared" si="12"/>
        <v>1</v>
      </c>
      <c r="AK74" s="13"/>
      <c r="AL74" s="97">
        <f t="shared" si="13"/>
        <v>0</v>
      </c>
      <c r="AM74" s="20" t="str">
        <f t="shared" si="14"/>
        <v>1</v>
      </c>
      <c r="AN74" s="20" t="str">
        <f t="shared" si="15"/>
        <v>0</v>
      </c>
      <c r="AO74" s="20" t="str">
        <f t="shared" si="15"/>
        <v>1</v>
      </c>
      <c r="AP74" s="20" t="str">
        <f t="shared" si="15"/>
        <v>0</v>
      </c>
      <c r="AQ74" s="24">
        <f t="shared" si="16"/>
        <v>4</v>
      </c>
      <c r="AR74" s="26"/>
      <c r="AS74" s="25" t="str">
        <f t="shared" si="17"/>
        <v>B-</v>
      </c>
      <c r="AT74" s="27"/>
      <c r="AU74" s="25" t="str">
        <f t="shared" si="18"/>
        <v>0 B-</v>
      </c>
      <c r="AV74" s="27"/>
      <c r="AW74" s="21" t="str">
        <f t="shared" si="10"/>
        <v>ไม่ผ่าน</v>
      </c>
      <c r="AX74" s="21"/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1.23</v>
      </c>
      <c r="J75" s="19">
        <v>0.99</v>
      </c>
      <c r="K75" s="19">
        <v>0.4</v>
      </c>
      <c r="L75" s="19">
        <v>33497124.59</v>
      </c>
      <c r="M75" s="19">
        <v>48518585.299999997</v>
      </c>
      <c r="N75" s="23">
        <v>3</v>
      </c>
      <c r="O75" s="18">
        <v>54185994.07</v>
      </c>
      <c r="P75" s="19">
        <v>-89212773.949999973</v>
      </c>
      <c r="Q75" s="45">
        <v>14</v>
      </c>
      <c r="R75" s="10">
        <f>VLOOKUP($H75,'ค่ากลางกลุ่ม '!$C$2:$Y$22,20,0)</f>
        <v>21.97</v>
      </c>
      <c r="S75" s="13"/>
      <c r="T75" s="10">
        <f>VLOOKUP($H75,'ค่ากลางกลุ่ม '!$C$2:$Y$22,21,0)</f>
        <v>9.07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18.829999999999998</v>
      </c>
      <c r="AB75" s="7">
        <v>7.08</v>
      </c>
      <c r="AC75" s="9">
        <v>239.53</v>
      </c>
      <c r="AD75" s="9">
        <v>50.76</v>
      </c>
      <c r="AE75" s="9">
        <v>95.51</v>
      </c>
      <c r="AF75" s="9">
        <v>69.849999999999994</v>
      </c>
      <c r="AG75" s="9">
        <v>78.06</v>
      </c>
      <c r="AH75" s="10" t="str">
        <f t="shared" si="11"/>
        <v>0</v>
      </c>
      <c r="AI75" s="13"/>
      <c r="AJ75" s="10" t="str">
        <f t="shared" si="12"/>
        <v>0</v>
      </c>
      <c r="AK75" s="13"/>
      <c r="AL75" s="97">
        <f t="shared" si="13"/>
        <v>0</v>
      </c>
      <c r="AM75" s="20" t="str">
        <f t="shared" si="14"/>
        <v>1</v>
      </c>
      <c r="AN75" s="20" t="str">
        <f t="shared" si="15"/>
        <v>0</v>
      </c>
      <c r="AO75" s="20" t="str">
        <f t="shared" si="15"/>
        <v>1</v>
      </c>
      <c r="AP75" s="20" t="str">
        <f t="shared" si="15"/>
        <v>0</v>
      </c>
      <c r="AQ75" s="24">
        <f t="shared" si="16"/>
        <v>2</v>
      </c>
      <c r="AR75" s="26"/>
      <c r="AS75" s="25" t="str">
        <f t="shared" si="17"/>
        <v>C-</v>
      </c>
      <c r="AT75" s="27"/>
      <c r="AU75" s="25" t="str">
        <f t="shared" si="18"/>
        <v>3 C-</v>
      </c>
      <c r="AV75" s="27"/>
      <c r="AW75" s="21" t="str">
        <f t="shared" si="10"/>
        <v>ไม่ผ่าน</v>
      </c>
      <c r="AX75" s="21"/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3.29</v>
      </c>
      <c r="J76" s="19">
        <v>2.83</v>
      </c>
      <c r="K76" s="19">
        <v>2.4500000000000002</v>
      </c>
      <c r="L76" s="19">
        <v>10546961.279999999</v>
      </c>
      <c r="M76" s="19">
        <v>4323694.29</v>
      </c>
      <c r="N76" s="23">
        <v>0</v>
      </c>
      <c r="O76" s="18">
        <v>5480776.1100000003</v>
      </c>
      <c r="P76" s="19">
        <v>6668173.5</v>
      </c>
      <c r="Q76" s="45">
        <v>2</v>
      </c>
      <c r="R76" s="10">
        <f>VLOOKUP($H76,'ค่ากลางกลุ่ม '!$C$2:$Y$22,20,0)</f>
        <v>27.09</v>
      </c>
      <c r="S76" s="13"/>
      <c r="T76" s="10">
        <f>VLOOKUP($H76,'ค่ากลางกลุ่ม '!$C$2:$Y$22,21,0)</f>
        <v>12.7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28.75</v>
      </c>
      <c r="AB76" s="7">
        <v>10.55</v>
      </c>
      <c r="AC76" s="9">
        <v>276.26</v>
      </c>
      <c r="AD76" s="9">
        <v>60.37</v>
      </c>
      <c r="AE76" s="9">
        <v>52.91</v>
      </c>
      <c r="AF76" s="9">
        <v>63.26</v>
      </c>
      <c r="AG76" s="9">
        <v>124.34</v>
      </c>
      <c r="AH76" s="10" t="str">
        <f t="shared" si="11"/>
        <v>1</v>
      </c>
      <c r="AI76" s="13"/>
      <c r="AJ76" s="10" t="str">
        <f t="shared" si="12"/>
        <v>0</v>
      </c>
      <c r="AK76" s="13"/>
      <c r="AL76" s="97">
        <f t="shared" si="13"/>
        <v>0</v>
      </c>
      <c r="AM76" s="20" t="str">
        <f t="shared" si="14"/>
        <v>0</v>
      </c>
      <c r="AN76" s="20" t="str">
        <f t="shared" si="15"/>
        <v>1</v>
      </c>
      <c r="AO76" s="20" t="str">
        <f t="shared" si="15"/>
        <v>1</v>
      </c>
      <c r="AP76" s="20" t="str">
        <f t="shared" si="15"/>
        <v>0</v>
      </c>
      <c r="AQ76" s="24">
        <f t="shared" si="16"/>
        <v>3</v>
      </c>
      <c r="AR76" s="26"/>
      <c r="AS76" s="25" t="str">
        <f t="shared" si="17"/>
        <v>C</v>
      </c>
      <c r="AT76" s="27"/>
      <c r="AU76" s="25" t="str">
        <f t="shared" si="18"/>
        <v>0 C</v>
      </c>
      <c r="AV76" s="27"/>
      <c r="AW76" s="21" t="str">
        <f t="shared" si="10"/>
        <v>ไม่ผ่าน</v>
      </c>
      <c r="AX76" s="21"/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2.08</v>
      </c>
      <c r="J77" s="19">
        <v>1.94</v>
      </c>
      <c r="K77" s="19">
        <v>1.44</v>
      </c>
      <c r="L77" s="19">
        <v>23278719</v>
      </c>
      <c r="M77" s="19">
        <v>16631777.380000001</v>
      </c>
      <c r="N77" s="23">
        <v>0</v>
      </c>
      <c r="O77" s="18">
        <v>16839646.309999999</v>
      </c>
      <c r="P77" s="19">
        <v>9579669.9200000018</v>
      </c>
      <c r="Q77" s="45">
        <v>6</v>
      </c>
      <c r="R77" s="10">
        <f>VLOOKUP($H77,'ค่ากลางกลุ่ม '!$C$2:$Y$22,20,0)</f>
        <v>23.95</v>
      </c>
      <c r="S77" s="13"/>
      <c r="T77" s="10">
        <f>VLOOKUP($H77,'ค่ากลางกลุ่ม '!$C$2:$Y$22,21,0)</f>
        <v>16.559999999999999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24.75</v>
      </c>
      <c r="AB77" s="7">
        <v>19.350000000000001</v>
      </c>
      <c r="AC77" s="9">
        <v>184.05</v>
      </c>
      <c r="AD77" s="9">
        <v>48.19</v>
      </c>
      <c r="AE77" s="9">
        <v>87.36</v>
      </c>
      <c r="AF77" s="9">
        <v>70.760000000000005</v>
      </c>
      <c r="AG77" s="9">
        <v>55.45</v>
      </c>
      <c r="AH77" s="10" t="str">
        <f t="shared" si="11"/>
        <v>1</v>
      </c>
      <c r="AI77" s="13"/>
      <c r="AJ77" s="10" t="str">
        <f t="shared" si="12"/>
        <v>1</v>
      </c>
      <c r="AK77" s="13"/>
      <c r="AL77" s="97">
        <f t="shared" si="13"/>
        <v>0</v>
      </c>
      <c r="AM77" s="20" t="str">
        <f t="shared" si="14"/>
        <v>1</v>
      </c>
      <c r="AN77" s="20" t="str">
        <f t="shared" si="15"/>
        <v>0</v>
      </c>
      <c r="AO77" s="20" t="str">
        <f t="shared" si="15"/>
        <v>1</v>
      </c>
      <c r="AP77" s="20" t="str">
        <f t="shared" si="15"/>
        <v>1</v>
      </c>
      <c r="AQ77" s="24">
        <f t="shared" si="16"/>
        <v>5</v>
      </c>
      <c r="AR77" s="26"/>
      <c r="AS77" s="25" t="str">
        <f t="shared" si="17"/>
        <v>B</v>
      </c>
      <c r="AT77" s="27"/>
      <c r="AU77" s="25" t="str">
        <f t="shared" si="18"/>
        <v>0 B</v>
      </c>
      <c r="AV77" s="27"/>
      <c r="AW77" s="21" t="str">
        <f t="shared" si="10"/>
        <v>ผ่าน</v>
      </c>
      <c r="AX77" s="21"/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1.27</v>
      </c>
      <c r="J78" s="19">
        <v>1.1100000000000001</v>
      </c>
      <c r="K78" s="19">
        <v>0.76</v>
      </c>
      <c r="L78" s="19">
        <v>21740635.489999998</v>
      </c>
      <c r="M78" s="19">
        <v>48114760.119999997</v>
      </c>
      <c r="N78" s="23">
        <v>2</v>
      </c>
      <c r="O78" s="18">
        <v>35583963.57</v>
      </c>
      <c r="P78" s="19">
        <v>-18757937.469999991</v>
      </c>
      <c r="Q78" s="45">
        <v>13</v>
      </c>
      <c r="R78" s="10">
        <f>VLOOKUP($H78,'ค่ากลางกลุ่ม '!$C$2:$Y$22,20,0)</f>
        <v>20.399999999999999</v>
      </c>
      <c r="S78" s="13"/>
      <c r="T78" s="10">
        <f>VLOOKUP($H78,'ค่ากลางกลุ่ม '!$C$2:$Y$22,21,0)</f>
        <v>10.14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21.18</v>
      </c>
      <c r="AB78" s="7">
        <v>15.24</v>
      </c>
      <c r="AC78" s="9">
        <v>210.02</v>
      </c>
      <c r="AD78" s="9">
        <v>35.06</v>
      </c>
      <c r="AE78" s="9">
        <v>54.66</v>
      </c>
      <c r="AF78" s="9">
        <v>75.72</v>
      </c>
      <c r="AG78" s="9">
        <v>55.16</v>
      </c>
      <c r="AH78" s="10" t="str">
        <f t="shared" si="11"/>
        <v>1</v>
      </c>
      <c r="AI78" s="13"/>
      <c r="AJ78" s="10" t="str">
        <f t="shared" si="12"/>
        <v>1</v>
      </c>
      <c r="AK78" s="13"/>
      <c r="AL78" s="97">
        <f t="shared" si="13"/>
        <v>0</v>
      </c>
      <c r="AM78" s="20" t="str">
        <f t="shared" si="14"/>
        <v>1</v>
      </c>
      <c r="AN78" s="20" t="str">
        <f t="shared" si="15"/>
        <v>1</v>
      </c>
      <c r="AO78" s="20" t="str">
        <f t="shared" si="15"/>
        <v>1</v>
      </c>
      <c r="AP78" s="20" t="str">
        <f t="shared" si="15"/>
        <v>1</v>
      </c>
      <c r="AQ78" s="24">
        <f t="shared" si="16"/>
        <v>6</v>
      </c>
      <c r="AR78" s="26"/>
      <c r="AS78" s="25" t="str">
        <f t="shared" si="17"/>
        <v>A-</v>
      </c>
      <c r="AT78" s="27"/>
      <c r="AU78" s="25" t="str">
        <f t="shared" si="18"/>
        <v>2 A-</v>
      </c>
      <c r="AV78" s="27"/>
      <c r="AW78" s="21" t="str">
        <f t="shared" si="10"/>
        <v>ผ่าน</v>
      </c>
      <c r="AX78" s="21"/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2.5099999999999998</v>
      </c>
      <c r="J79" s="19">
        <v>2.23</v>
      </c>
      <c r="K79" s="19">
        <v>1.78</v>
      </c>
      <c r="L79" s="19">
        <v>17162315.879999999</v>
      </c>
      <c r="M79" s="19">
        <v>11829568.84</v>
      </c>
      <c r="N79" s="23">
        <v>0</v>
      </c>
      <c r="O79" s="18">
        <v>12501759.439999999</v>
      </c>
      <c r="P79" s="19">
        <v>8880973.2800000031</v>
      </c>
      <c r="Q79" s="45">
        <v>5</v>
      </c>
      <c r="R79" s="10">
        <f>VLOOKUP($H79,'ค่ากลางกลุ่ม '!$C$2:$Y$22,20,0)</f>
        <v>23.05</v>
      </c>
      <c r="S79" s="13"/>
      <c r="T79" s="10">
        <f>VLOOKUP($H79,'ค่ากลางกลุ่ม '!$C$2:$Y$22,21,0)</f>
        <v>16.09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24.64</v>
      </c>
      <c r="AB79" s="7">
        <v>22.01</v>
      </c>
      <c r="AC79" s="9">
        <v>134.29</v>
      </c>
      <c r="AD79" s="9">
        <v>21.89</v>
      </c>
      <c r="AE79" s="9">
        <v>62.94</v>
      </c>
      <c r="AF79" s="9">
        <v>77.319999999999993</v>
      </c>
      <c r="AG79" s="9">
        <v>74.25</v>
      </c>
      <c r="AH79" s="10" t="str">
        <f t="shared" si="11"/>
        <v>1</v>
      </c>
      <c r="AI79" s="13"/>
      <c r="AJ79" s="10" t="str">
        <f t="shared" si="12"/>
        <v>1</v>
      </c>
      <c r="AK79" s="13"/>
      <c r="AL79" s="97">
        <f t="shared" si="13"/>
        <v>0</v>
      </c>
      <c r="AM79" s="20" t="str">
        <f t="shared" si="14"/>
        <v>1</v>
      </c>
      <c r="AN79" s="20" t="str">
        <f t="shared" si="15"/>
        <v>0</v>
      </c>
      <c r="AO79" s="20" t="str">
        <f t="shared" si="15"/>
        <v>1</v>
      </c>
      <c r="AP79" s="20" t="str">
        <f t="shared" si="15"/>
        <v>0</v>
      </c>
      <c r="AQ79" s="24">
        <f t="shared" si="16"/>
        <v>4</v>
      </c>
      <c r="AR79" s="26"/>
      <c r="AS79" s="25" t="str">
        <f t="shared" si="17"/>
        <v>B-</v>
      </c>
      <c r="AT79" s="27"/>
      <c r="AU79" s="25" t="str">
        <f t="shared" si="18"/>
        <v>0 B-</v>
      </c>
      <c r="AV79" s="27"/>
      <c r="AW79" s="21" t="str">
        <f t="shared" si="10"/>
        <v>ไม่ผ่าน</v>
      </c>
      <c r="AX79" s="21"/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1.95</v>
      </c>
      <c r="J80" s="19">
        <v>1.73</v>
      </c>
      <c r="K80" s="19">
        <v>1.4</v>
      </c>
      <c r="L80" s="19">
        <v>15232620.67</v>
      </c>
      <c r="M80" s="19">
        <v>15831314.9</v>
      </c>
      <c r="N80" s="23">
        <v>0</v>
      </c>
      <c r="O80" s="18">
        <v>17782776.469999999</v>
      </c>
      <c r="P80" s="19">
        <v>6405832.9199999999</v>
      </c>
      <c r="Q80" s="45">
        <v>5</v>
      </c>
      <c r="R80" s="10">
        <f>VLOOKUP($H80,'ค่ากลางกลุ่ม '!$C$2:$Y$22,20,0)</f>
        <v>23.05</v>
      </c>
      <c r="S80" s="13"/>
      <c r="T80" s="10">
        <f>VLOOKUP($H80,'ค่ากลางกลุ่ม '!$C$2:$Y$22,21,0)</f>
        <v>16.09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31.54</v>
      </c>
      <c r="AB80" s="7">
        <v>23.76</v>
      </c>
      <c r="AC80" s="9">
        <v>284.70999999999998</v>
      </c>
      <c r="AD80" s="9">
        <v>49.99</v>
      </c>
      <c r="AE80" s="9">
        <v>61.46</v>
      </c>
      <c r="AF80" s="9">
        <v>60.84</v>
      </c>
      <c r="AG80" s="9">
        <v>67.16</v>
      </c>
      <c r="AH80" s="10" t="str">
        <f t="shared" si="11"/>
        <v>1</v>
      </c>
      <c r="AI80" s="13"/>
      <c r="AJ80" s="10" t="str">
        <f t="shared" si="12"/>
        <v>1</v>
      </c>
      <c r="AK80" s="13"/>
      <c r="AL80" s="97">
        <f t="shared" si="13"/>
        <v>0</v>
      </c>
      <c r="AM80" s="20" t="str">
        <f t="shared" si="14"/>
        <v>1</v>
      </c>
      <c r="AN80" s="20" t="str">
        <f t="shared" si="15"/>
        <v>0</v>
      </c>
      <c r="AO80" s="20" t="str">
        <f t="shared" si="15"/>
        <v>1</v>
      </c>
      <c r="AP80" s="20" t="str">
        <f t="shared" si="15"/>
        <v>0</v>
      </c>
      <c r="AQ80" s="24">
        <f t="shared" si="16"/>
        <v>4</v>
      </c>
      <c r="AR80" s="26"/>
      <c r="AS80" s="25" t="str">
        <f t="shared" si="17"/>
        <v>B-</v>
      </c>
      <c r="AT80" s="27"/>
      <c r="AU80" s="25" t="str">
        <f t="shared" si="18"/>
        <v>0 B-</v>
      </c>
      <c r="AV80" s="27"/>
      <c r="AW80" s="21" t="str">
        <f t="shared" si="10"/>
        <v>ไม่ผ่าน</v>
      </c>
      <c r="AX80" s="21"/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3.09</v>
      </c>
      <c r="J81" s="19">
        <v>2.82</v>
      </c>
      <c r="K81" s="19">
        <v>2.48</v>
      </c>
      <c r="L81" s="19">
        <v>38402329.340000004</v>
      </c>
      <c r="M81" s="19">
        <v>23281120.079999998</v>
      </c>
      <c r="N81" s="23">
        <v>0</v>
      </c>
      <c r="O81" s="18">
        <v>24405619.18</v>
      </c>
      <c r="P81" s="19">
        <v>27208758.030000005</v>
      </c>
      <c r="Q81" s="45">
        <v>6</v>
      </c>
      <c r="R81" s="10">
        <f>VLOOKUP($H81,'ค่ากลางกลุ่ม '!$C$2:$Y$22,20,0)</f>
        <v>23.95</v>
      </c>
      <c r="S81" s="13"/>
      <c r="T81" s="10">
        <f>VLOOKUP($H81,'ค่ากลางกลุ่ม '!$C$2:$Y$22,21,0)</f>
        <v>16.559999999999999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34.64</v>
      </c>
      <c r="AB81" s="7">
        <v>28.56</v>
      </c>
      <c r="AC81" s="9">
        <v>55.91</v>
      </c>
      <c r="AD81" s="9">
        <v>15</v>
      </c>
      <c r="AE81" s="9">
        <v>59.46</v>
      </c>
      <c r="AF81" s="9">
        <v>83.03</v>
      </c>
      <c r="AG81" s="9">
        <v>70.599999999999994</v>
      </c>
      <c r="AH81" s="10" t="str">
        <f t="shared" si="11"/>
        <v>1</v>
      </c>
      <c r="AI81" s="13"/>
      <c r="AJ81" s="10" t="str">
        <f t="shared" si="12"/>
        <v>1</v>
      </c>
      <c r="AK81" s="13"/>
      <c r="AL81" s="97">
        <f t="shared" si="13"/>
        <v>1</v>
      </c>
      <c r="AM81" s="20" t="str">
        <f t="shared" si="14"/>
        <v>1</v>
      </c>
      <c r="AN81" s="20" t="str">
        <f t="shared" si="15"/>
        <v>1</v>
      </c>
      <c r="AO81" s="20" t="str">
        <f t="shared" si="15"/>
        <v>1</v>
      </c>
      <c r="AP81" s="20" t="str">
        <f t="shared" si="15"/>
        <v>0</v>
      </c>
      <c r="AQ81" s="24">
        <f t="shared" si="16"/>
        <v>6</v>
      </c>
      <c r="AR81" s="26"/>
      <c r="AS81" s="25" t="str">
        <f t="shared" si="17"/>
        <v>A-</v>
      </c>
      <c r="AT81" s="27"/>
      <c r="AU81" s="25" t="str">
        <f t="shared" si="18"/>
        <v>0 A-</v>
      </c>
      <c r="AV81" s="27"/>
      <c r="AW81" s="21" t="str">
        <f t="shared" si="10"/>
        <v>ผ่าน</v>
      </c>
      <c r="AX81" s="21"/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2.31</v>
      </c>
      <c r="J82" s="19">
        <v>1.87</v>
      </c>
      <c r="K82" s="19">
        <v>1.26</v>
      </c>
      <c r="L82" s="19">
        <v>39004833.539999999</v>
      </c>
      <c r="M82" s="19">
        <v>29429752.989999998</v>
      </c>
      <c r="N82" s="23">
        <v>0</v>
      </c>
      <c r="O82" s="18">
        <v>33107126.850000001</v>
      </c>
      <c r="P82" s="19">
        <v>7719781.9600000046</v>
      </c>
      <c r="Q82" s="45">
        <v>6</v>
      </c>
      <c r="R82" s="10">
        <f>VLOOKUP($H82,'ค่ากลางกลุ่ม '!$C$2:$Y$22,20,0)</f>
        <v>23.95</v>
      </c>
      <c r="S82" s="13"/>
      <c r="T82" s="10">
        <f>VLOOKUP($H82,'ค่ากลางกลุ่ม '!$C$2:$Y$22,21,0)</f>
        <v>16.559999999999999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38.49</v>
      </c>
      <c r="AB82" s="7">
        <v>26.02</v>
      </c>
      <c r="AC82" s="9">
        <v>372.53</v>
      </c>
      <c r="AD82" s="9">
        <v>84.72</v>
      </c>
      <c r="AE82" s="9">
        <v>121</v>
      </c>
      <c r="AF82" s="9">
        <v>120.78</v>
      </c>
      <c r="AG82" s="9">
        <v>99.68</v>
      </c>
      <c r="AH82" s="10" t="str">
        <f t="shared" si="11"/>
        <v>1</v>
      </c>
      <c r="AI82" s="13"/>
      <c r="AJ82" s="10" t="str">
        <f t="shared" si="12"/>
        <v>1</v>
      </c>
      <c r="AK82" s="13"/>
      <c r="AL82" s="97">
        <f t="shared" si="13"/>
        <v>0</v>
      </c>
      <c r="AM82" s="20" t="str">
        <f t="shared" si="14"/>
        <v>0</v>
      </c>
      <c r="AN82" s="20" t="str">
        <f t="shared" si="15"/>
        <v>0</v>
      </c>
      <c r="AO82" s="20" t="str">
        <f t="shared" si="15"/>
        <v>0</v>
      </c>
      <c r="AP82" s="20" t="str">
        <f t="shared" si="15"/>
        <v>0</v>
      </c>
      <c r="AQ82" s="24">
        <f t="shared" si="16"/>
        <v>2</v>
      </c>
      <c r="AR82" s="26"/>
      <c r="AS82" s="25" t="str">
        <f t="shared" si="17"/>
        <v>C-</v>
      </c>
      <c r="AT82" s="27"/>
      <c r="AU82" s="25" t="str">
        <f t="shared" si="18"/>
        <v>0 C-</v>
      </c>
      <c r="AV82" s="27"/>
      <c r="AW82" s="21" t="str">
        <f t="shared" si="10"/>
        <v>ไม่ผ่าน</v>
      </c>
      <c r="AX82" s="21"/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1.49</v>
      </c>
      <c r="J83" s="19">
        <v>1.31</v>
      </c>
      <c r="K83" s="19">
        <v>0.95</v>
      </c>
      <c r="L83" s="19">
        <v>34167170.609999999</v>
      </c>
      <c r="M83" s="19">
        <v>23097162.34</v>
      </c>
      <c r="N83" s="23">
        <v>1</v>
      </c>
      <c r="O83" s="18">
        <v>18950691.48</v>
      </c>
      <c r="P83" s="19">
        <v>-3439462.6099999994</v>
      </c>
      <c r="Q83" s="45">
        <v>13</v>
      </c>
      <c r="R83" s="10">
        <f>VLOOKUP($H83,'ค่ากลางกลุ่ม '!$C$2:$Y$22,20,0)</f>
        <v>20.399999999999999</v>
      </c>
      <c r="S83" s="13"/>
      <c r="T83" s="10">
        <f>VLOOKUP($H83,'ค่ากลางกลุ่ม '!$C$2:$Y$22,21,0)</f>
        <v>10.14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12.42</v>
      </c>
      <c r="AB83" s="7">
        <v>7.32</v>
      </c>
      <c r="AC83" s="9">
        <v>132.02000000000001</v>
      </c>
      <c r="AD83" s="9">
        <v>35.92</v>
      </c>
      <c r="AE83" s="9">
        <v>53.47</v>
      </c>
      <c r="AF83" s="9">
        <v>103.95</v>
      </c>
      <c r="AG83" s="9">
        <v>63.04</v>
      </c>
      <c r="AH83" s="10" t="str">
        <f t="shared" si="11"/>
        <v>0</v>
      </c>
      <c r="AI83" s="13"/>
      <c r="AJ83" s="10" t="str">
        <f t="shared" si="12"/>
        <v>0</v>
      </c>
      <c r="AK83" s="13"/>
      <c r="AL83" s="97">
        <f t="shared" si="13"/>
        <v>0</v>
      </c>
      <c r="AM83" s="20" t="str">
        <f t="shared" si="14"/>
        <v>1</v>
      </c>
      <c r="AN83" s="20" t="str">
        <f t="shared" si="15"/>
        <v>1</v>
      </c>
      <c r="AO83" s="20" t="str">
        <f t="shared" si="15"/>
        <v>0</v>
      </c>
      <c r="AP83" s="20" t="str">
        <f t="shared" si="15"/>
        <v>0</v>
      </c>
      <c r="AQ83" s="24">
        <f t="shared" si="16"/>
        <v>2</v>
      </c>
      <c r="AR83" s="26"/>
      <c r="AS83" s="25" t="str">
        <f t="shared" si="17"/>
        <v>C-</v>
      </c>
      <c r="AT83" s="27"/>
      <c r="AU83" s="25" t="str">
        <f t="shared" si="18"/>
        <v>1 C-</v>
      </c>
      <c r="AV83" s="27"/>
      <c r="AW83" s="21" t="str">
        <f t="shared" si="10"/>
        <v>ไม่ผ่าน</v>
      </c>
      <c r="AX83" s="21"/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1.84</v>
      </c>
      <c r="J84" s="19">
        <v>1.67</v>
      </c>
      <c r="K84" s="19">
        <v>1.38</v>
      </c>
      <c r="L84" s="19">
        <v>40766032.950000003</v>
      </c>
      <c r="M84" s="19">
        <v>13698709.74</v>
      </c>
      <c r="N84" s="23">
        <v>0</v>
      </c>
      <c r="O84" s="18">
        <v>14557566.66</v>
      </c>
      <c r="P84" s="19">
        <v>18272040.549999997</v>
      </c>
      <c r="Q84" s="45">
        <v>6</v>
      </c>
      <c r="R84" s="10">
        <f>VLOOKUP($H84,'ค่ากลางกลุ่ม '!$C$2:$Y$22,20,0)</f>
        <v>23.95</v>
      </c>
      <c r="S84" s="13"/>
      <c r="T84" s="10">
        <f>VLOOKUP($H84,'ค่ากลางกลุ่ม '!$C$2:$Y$22,21,0)</f>
        <v>16.559999999999999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18.350000000000001</v>
      </c>
      <c r="AB84" s="7">
        <v>10.49</v>
      </c>
      <c r="AC84" s="9">
        <v>215.75</v>
      </c>
      <c r="AD84" s="9">
        <v>45.62</v>
      </c>
      <c r="AE84" s="9">
        <v>88.61</v>
      </c>
      <c r="AF84" s="9">
        <v>83.51</v>
      </c>
      <c r="AG84" s="9">
        <v>84.52</v>
      </c>
      <c r="AH84" s="10" t="str">
        <f t="shared" si="11"/>
        <v>0</v>
      </c>
      <c r="AI84" s="13"/>
      <c r="AJ84" s="10" t="str">
        <f t="shared" si="12"/>
        <v>0</v>
      </c>
      <c r="AK84" s="13"/>
      <c r="AL84" s="97">
        <f t="shared" si="13"/>
        <v>0</v>
      </c>
      <c r="AM84" s="20" t="str">
        <f t="shared" si="14"/>
        <v>1</v>
      </c>
      <c r="AN84" s="20" t="str">
        <f t="shared" si="15"/>
        <v>0</v>
      </c>
      <c r="AO84" s="20" t="str">
        <f t="shared" si="15"/>
        <v>1</v>
      </c>
      <c r="AP84" s="20" t="str">
        <f t="shared" si="15"/>
        <v>0</v>
      </c>
      <c r="AQ84" s="24">
        <f t="shared" si="16"/>
        <v>2</v>
      </c>
      <c r="AR84" s="26"/>
      <c r="AS84" s="25" t="str">
        <f t="shared" si="17"/>
        <v>C-</v>
      </c>
      <c r="AT84" s="27"/>
      <c r="AU84" s="25" t="str">
        <f t="shared" si="18"/>
        <v>0 C-</v>
      </c>
      <c r="AV84" s="27"/>
      <c r="AW84" s="21" t="str">
        <f t="shared" si="10"/>
        <v>ไม่ผ่าน</v>
      </c>
      <c r="AX84" s="21"/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3.26</v>
      </c>
      <c r="J85" s="19">
        <v>2.92</v>
      </c>
      <c r="K85" s="19">
        <v>2.33</v>
      </c>
      <c r="L85" s="19">
        <v>80512857.430000007</v>
      </c>
      <c r="M85" s="19">
        <v>46925089.590000004</v>
      </c>
      <c r="N85" s="23">
        <v>0</v>
      </c>
      <c r="O85" s="18">
        <v>46272051.969999999</v>
      </c>
      <c r="P85" s="19">
        <v>47619481.879999995</v>
      </c>
      <c r="Q85" s="45">
        <v>10</v>
      </c>
      <c r="R85" s="10">
        <f>VLOOKUP($H85,'ค่ากลางกลุ่ม '!$C$2:$Y$22,20,0)</f>
        <v>22.93</v>
      </c>
      <c r="S85" s="13"/>
      <c r="T85" s="10">
        <f>VLOOKUP($H85,'ค่ากลางกลุ่ม '!$C$2:$Y$22,21,0)</f>
        <v>15.24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30.93</v>
      </c>
      <c r="AB85" s="7">
        <v>16.489999999999998</v>
      </c>
      <c r="AC85" s="9">
        <v>85.21</v>
      </c>
      <c r="AD85" s="9">
        <v>37.1</v>
      </c>
      <c r="AE85" s="9">
        <v>63.92</v>
      </c>
      <c r="AF85" s="9">
        <v>68.44</v>
      </c>
      <c r="AG85" s="9">
        <v>72.290000000000006</v>
      </c>
      <c r="AH85" s="10" t="str">
        <f t="shared" si="11"/>
        <v>1</v>
      </c>
      <c r="AI85" s="13"/>
      <c r="AJ85" s="10" t="str">
        <f t="shared" si="12"/>
        <v>1</v>
      </c>
      <c r="AK85" s="13"/>
      <c r="AL85" s="97">
        <f t="shared" si="13"/>
        <v>1</v>
      </c>
      <c r="AM85" s="20" t="str">
        <f t="shared" si="14"/>
        <v>1</v>
      </c>
      <c r="AN85" s="20" t="str">
        <f t="shared" si="15"/>
        <v>0</v>
      </c>
      <c r="AO85" s="20" t="str">
        <f t="shared" si="15"/>
        <v>1</v>
      </c>
      <c r="AP85" s="20" t="str">
        <f t="shared" si="15"/>
        <v>0</v>
      </c>
      <c r="AQ85" s="24">
        <f t="shared" si="16"/>
        <v>5</v>
      </c>
      <c r="AR85" s="26"/>
      <c r="AS85" s="25" t="str">
        <f t="shared" si="17"/>
        <v>B</v>
      </c>
      <c r="AT85" s="27"/>
      <c r="AU85" s="25" t="str">
        <f t="shared" si="18"/>
        <v>0 B</v>
      </c>
      <c r="AV85" s="27"/>
      <c r="AW85" s="21" t="str">
        <f t="shared" si="10"/>
        <v>ผ่าน</v>
      </c>
      <c r="AX85" s="21"/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1.81</v>
      </c>
      <c r="J86" s="19">
        <v>1.64</v>
      </c>
      <c r="K86" s="19">
        <v>1.48</v>
      </c>
      <c r="L86" s="19">
        <v>18137065.43</v>
      </c>
      <c r="M86" s="19">
        <v>9235575.4399999995</v>
      </c>
      <c r="N86" s="23">
        <v>0</v>
      </c>
      <c r="O86" s="18">
        <v>10929136.16</v>
      </c>
      <c r="P86" s="19">
        <v>10810331.900000002</v>
      </c>
      <c r="Q86" s="45">
        <v>5</v>
      </c>
      <c r="R86" s="10">
        <f>VLOOKUP($H86,'ค่ากลางกลุ่ม '!$C$2:$Y$22,20,0)</f>
        <v>23.05</v>
      </c>
      <c r="S86" s="13"/>
      <c r="T86" s="10">
        <f>VLOOKUP($H86,'ค่ากลางกลุ่ม '!$C$2:$Y$22,21,0)</f>
        <v>16.09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24.58</v>
      </c>
      <c r="AB86" s="7">
        <v>17.98</v>
      </c>
      <c r="AC86" s="9">
        <v>244.5</v>
      </c>
      <c r="AD86" s="9">
        <v>12.52</v>
      </c>
      <c r="AE86" s="9">
        <v>72.22</v>
      </c>
      <c r="AF86" s="9">
        <v>75.52</v>
      </c>
      <c r="AG86" s="9">
        <v>118.18</v>
      </c>
      <c r="AH86" s="10" t="str">
        <f t="shared" si="11"/>
        <v>1</v>
      </c>
      <c r="AI86" s="13"/>
      <c r="AJ86" s="10" t="str">
        <f t="shared" si="12"/>
        <v>1</v>
      </c>
      <c r="AK86" s="13"/>
      <c r="AL86" s="97">
        <f t="shared" si="13"/>
        <v>0</v>
      </c>
      <c r="AM86" s="20" t="str">
        <f t="shared" si="14"/>
        <v>1</v>
      </c>
      <c r="AN86" s="20" t="str">
        <f t="shared" si="15"/>
        <v>0</v>
      </c>
      <c r="AO86" s="20" t="str">
        <f t="shared" si="15"/>
        <v>1</v>
      </c>
      <c r="AP86" s="20" t="str">
        <f t="shared" si="15"/>
        <v>0</v>
      </c>
      <c r="AQ86" s="24">
        <f t="shared" si="16"/>
        <v>4</v>
      </c>
      <c r="AR86" s="26"/>
      <c r="AS86" s="25" t="str">
        <f t="shared" si="17"/>
        <v>B-</v>
      </c>
      <c r="AT86" s="27"/>
      <c r="AU86" s="25" t="str">
        <f t="shared" si="18"/>
        <v>0 B-</v>
      </c>
      <c r="AV86" s="27"/>
      <c r="AW86" s="21" t="str">
        <f t="shared" si="10"/>
        <v>ไม่ผ่าน</v>
      </c>
      <c r="AX86" s="21"/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1.8</v>
      </c>
      <c r="J87" s="19">
        <v>1.62</v>
      </c>
      <c r="K87" s="19">
        <v>1.39</v>
      </c>
      <c r="L87" s="19">
        <v>15166051.960000001</v>
      </c>
      <c r="M87" s="19">
        <v>8357960.7599999998</v>
      </c>
      <c r="N87" s="23">
        <v>0</v>
      </c>
      <c r="O87" s="18">
        <v>9419461.7799999993</v>
      </c>
      <c r="P87" s="19">
        <v>7244466.3899999894</v>
      </c>
      <c r="Q87" s="45">
        <v>5</v>
      </c>
      <c r="R87" s="10">
        <f>VLOOKUP($H87,'ค่ากลางกลุ่ม '!$C$2:$Y$22,20,0)</f>
        <v>23.05</v>
      </c>
      <c r="S87" s="13"/>
      <c r="T87" s="10">
        <f>VLOOKUP($H87,'ค่ากลางกลุ่ม '!$C$2:$Y$22,21,0)</f>
        <v>16.09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22.31</v>
      </c>
      <c r="AB87" s="7">
        <v>15.68</v>
      </c>
      <c r="AC87" s="9">
        <v>350.25</v>
      </c>
      <c r="AD87" s="9">
        <v>18.8</v>
      </c>
      <c r="AE87" s="9">
        <v>55.08</v>
      </c>
      <c r="AF87" s="9">
        <v>53.23</v>
      </c>
      <c r="AG87" s="9">
        <v>92.94</v>
      </c>
      <c r="AH87" s="10" t="str">
        <f t="shared" si="11"/>
        <v>0</v>
      </c>
      <c r="AI87" s="13"/>
      <c r="AJ87" s="10" t="str">
        <f t="shared" si="12"/>
        <v>0</v>
      </c>
      <c r="AK87" s="13"/>
      <c r="AL87" s="97">
        <f t="shared" si="13"/>
        <v>0</v>
      </c>
      <c r="AM87" s="20" t="str">
        <f t="shared" si="14"/>
        <v>1</v>
      </c>
      <c r="AN87" s="20" t="str">
        <f t="shared" si="15"/>
        <v>1</v>
      </c>
      <c r="AO87" s="20" t="str">
        <f t="shared" si="15"/>
        <v>1</v>
      </c>
      <c r="AP87" s="20" t="str">
        <f t="shared" si="15"/>
        <v>0</v>
      </c>
      <c r="AQ87" s="24">
        <f t="shared" si="16"/>
        <v>3</v>
      </c>
      <c r="AR87" s="26"/>
      <c r="AS87" s="25" t="str">
        <f t="shared" si="17"/>
        <v>C</v>
      </c>
      <c r="AT87" s="27"/>
      <c r="AU87" s="25" t="str">
        <f t="shared" si="18"/>
        <v>0 C</v>
      </c>
      <c r="AV87" s="27"/>
      <c r="AW87" s="21" t="str">
        <f t="shared" si="10"/>
        <v>ไม่ผ่าน</v>
      </c>
      <c r="AX87" s="21"/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1.84</v>
      </c>
      <c r="J88" s="19">
        <v>1.68</v>
      </c>
      <c r="K88" s="19">
        <v>1.52</v>
      </c>
      <c r="L88" s="19">
        <v>18262183.07</v>
      </c>
      <c r="M88" s="19">
        <v>10941520.75</v>
      </c>
      <c r="N88" s="23">
        <v>0</v>
      </c>
      <c r="O88" s="18">
        <v>13322072.02</v>
      </c>
      <c r="P88" s="19">
        <v>11248493.07</v>
      </c>
      <c r="Q88" s="45">
        <v>5</v>
      </c>
      <c r="R88" s="10">
        <f>VLOOKUP($H88,'ค่ากลางกลุ่ม '!$C$2:$Y$22,20,0)</f>
        <v>23.05</v>
      </c>
      <c r="S88" s="13"/>
      <c r="T88" s="10">
        <f>VLOOKUP($H88,'ค่ากลางกลุ่ม '!$C$2:$Y$22,21,0)</f>
        <v>16.09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32.43</v>
      </c>
      <c r="AB88" s="7">
        <v>16.86</v>
      </c>
      <c r="AC88" s="9">
        <v>286.42</v>
      </c>
      <c r="AD88" s="9">
        <v>28.39</v>
      </c>
      <c r="AE88" s="9">
        <v>90.82</v>
      </c>
      <c r="AF88" s="9">
        <v>84.48</v>
      </c>
      <c r="AG88" s="9">
        <v>88.42</v>
      </c>
      <c r="AH88" s="10" t="str">
        <f t="shared" si="11"/>
        <v>1</v>
      </c>
      <c r="AI88" s="13"/>
      <c r="AJ88" s="10" t="str">
        <f t="shared" si="12"/>
        <v>1</v>
      </c>
      <c r="AK88" s="13"/>
      <c r="AL88" s="97">
        <f t="shared" si="13"/>
        <v>0</v>
      </c>
      <c r="AM88" s="20" t="str">
        <f t="shared" si="14"/>
        <v>1</v>
      </c>
      <c r="AN88" s="20" t="str">
        <f t="shared" si="15"/>
        <v>0</v>
      </c>
      <c r="AO88" s="20" t="str">
        <f t="shared" si="15"/>
        <v>1</v>
      </c>
      <c r="AP88" s="20" t="str">
        <f t="shared" si="15"/>
        <v>0</v>
      </c>
      <c r="AQ88" s="24">
        <f t="shared" si="16"/>
        <v>4</v>
      </c>
      <c r="AR88" s="26"/>
      <c r="AS88" s="25" t="str">
        <f t="shared" si="17"/>
        <v>B-</v>
      </c>
      <c r="AT88" s="27"/>
      <c r="AU88" s="25" t="str">
        <f t="shared" si="18"/>
        <v>0 B-</v>
      </c>
      <c r="AV88" s="27"/>
      <c r="AW88" s="21" t="str">
        <f t="shared" si="10"/>
        <v>ไม่ผ่าน</v>
      </c>
      <c r="AX88" s="21"/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1.99</v>
      </c>
      <c r="J89" s="19">
        <v>1.72</v>
      </c>
      <c r="K89" s="19">
        <v>1.28</v>
      </c>
      <c r="L89" s="19">
        <v>13967708.890000001</v>
      </c>
      <c r="M89" s="19">
        <v>11274343.51</v>
      </c>
      <c r="N89" s="23">
        <v>0</v>
      </c>
      <c r="O89" s="18">
        <v>12607684.82</v>
      </c>
      <c r="P89" s="19">
        <v>3975416.4200000018</v>
      </c>
      <c r="Q89" s="45">
        <v>5</v>
      </c>
      <c r="R89" s="10">
        <f>VLOOKUP($H89,'ค่ากลางกลุ่ม '!$C$2:$Y$22,20,0)</f>
        <v>23.05</v>
      </c>
      <c r="S89" s="13"/>
      <c r="T89" s="10">
        <f>VLOOKUP($H89,'ค่ากลางกลุ่ม '!$C$2:$Y$22,21,0)</f>
        <v>16.09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27.74</v>
      </c>
      <c r="AB89" s="7">
        <v>29.07</v>
      </c>
      <c r="AC89" s="9">
        <v>268.72000000000003</v>
      </c>
      <c r="AD89" s="9">
        <v>44.85</v>
      </c>
      <c r="AE89" s="9">
        <v>104.86</v>
      </c>
      <c r="AF89" s="9">
        <v>107.34</v>
      </c>
      <c r="AG89" s="9">
        <v>109.71</v>
      </c>
      <c r="AH89" s="10" t="str">
        <f t="shared" si="11"/>
        <v>1</v>
      </c>
      <c r="AI89" s="13"/>
      <c r="AJ89" s="10" t="str">
        <f t="shared" si="12"/>
        <v>1</v>
      </c>
      <c r="AK89" s="13"/>
      <c r="AL89" s="97">
        <f t="shared" si="13"/>
        <v>0</v>
      </c>
      <c r="AM89" s="20" t="str">
        <f t="shared" si="14"/>
        <v>1</v>
      </c>
      <c r="AN89" s="20" t="str">
        <f t="shared" si="15"/>
        <v>0</v>
      </c>
      <c r="AO89" s="20" t="str">
        <f t="shared" si="15"/>
        <v>0</v>
      </c>
      <c r="AP89" s="20" t="str">
        <f t="shared" si="15"/>
        <v>0</v>
      </c>
      <c r="AQ89" s="24">
        <f t="shared" si="16"/>
        <v>3</v>
      </c>
      <c r="AR89" s="26"/>
      <c r="AS89" s="25" t="str">
        <f t="shared" si="17"/>
        <v>C</v>
      </c>
      <c r="AT89" s="27"/>
      <c r="AU89" s="25" t="str">
        <f t="shared" si="18"/>
        <v>0 C</v>
      </c>
      <c r="AV89" s="27"/>
      <c r="AW89" s="21" t="str">
        <f t="shared" si="10"/>
        <v>ไม่ผ่าน</v>
      </c>
      <c r="AX89" s="21"/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1.89</v>
      </c>
      <c r="J90" s="19">
        <v>1.65</v>
      </c>
      <c r="K90" s="19">
        <v>1.21</v>
      </c>
      <c r="L90" s="19">
        <v>55601003.880000003</v>
      </c>
      <c r="M90" s="19">
        <v>53447177.189999998</v>
      </c>
      <c r="N90" s="23">
        <v>0</v>
      </c>
      <c r="O90" s="18">
        <v>54832700.090000004</v>
      </c>
      <c r="P90" s="19">
        <v>13107303.600000001</v>
      </c>
      <c r="Q90" s="45">
        <v>13</v>
      </c>
      <c r="R90" s="10">
        <f>VLOOKUP($H90,'ค่ากลางกลุ่ม '!$C$2:$Y$22,20,0)</f>
        <v>20.399999999999999</v>
      </c>
      <c r="S90" s="13"/>
      <c r="T90" s="10">
        <f>VLOOKUP($H90,'ค่ากลางกลุ่ม '!$C$2:$Y$22,21,0)</f>
        <v>10.14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28.46</v>
      </c>
      <c r="AB90" s="7">
        <v>17.98</v>
      </c>
      <c r="AC90" s="9">
        <v>170.52</v>
      </c>
      <c r="AD90" s="9">
        <v>37.909999999999997</v>
      </c>
      <c r="AE90" s="9">
        <v>64.92</v>
      </c>
      <c r="AF90" s="9">
        <v>103.84</v>
      </c>
      <c r="AG90" s="9">
        <v>56.52</v>
      </c>
      <c r="AH90" s="10" t="str">
        <f t="shared" si="11"/>
        <v>1</v>
      </c>
      <c r="AI90" s="13"/>
      <c r="AJ90" s="10" t="str">
        <f t="shared" si="12"/>
        <v>1</v>
      </c>
      <c r="AK90" s="13"/>
      <c r="AL90" s="97">
        <f t="shared" si="13"/>
        <v>0</v>
      </c>
      <c r="AM90" s="20" t="str">
        <f t="shared" si="14"/>
        <v>1</v>
      </c>
      <c r="AN90" s="20" t="str">
        <f t="shared" si="15"/>
        <v>0</v>
      </c>
      <c r="AO90" s="20" t="str">
        <f t="shared" si="15"/>
        <v>0</v>
      </c>
      <c r="AP90" s="20" t="str">
        <f t="shared" si="15"/>
        <v>1</v>
      </c>
      <c r="AQ90" s="24">
        <f t="shared" si="16"/>
        <v>4</v>
      </c>
      <c r="AR90" s="26"/>
      <c r="AS90" s="25" t="str">
        <f t="shared" si="17"/>
        <v>B-</v>
      </c>
      <c r="AT90" s="27"/>
      <c r="AU90" s="25" t="str">
        <f t="shared" si="18"/>
        <v>0 B-</v>
      </c>
      <c r="AV90" s="27"/>
      <c r="AW90" s="21" t="str">
        <f t="shared" si="10"/>
        <v>ไม่ผ่าน</v>
      </c>
      <c r="AX90" s="21"/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1.84</v>
      </c>
      <c r="J91" s="19">
        <v>1.62</v>
      </c>
      <c r="K91" s="19">
        <v>1.24</v>
      </c>
      <c r="L91" s="19">
        <v>10486449.82</v>
      </c>
      <c r="M91" s="19">
        <v>11497506.380000001</v>
      </c>
      <c r="N91" s="23">
        <v>0</v>
      </c>
      <c r="O91" s="18">
        <v>14230710.68</v>
      </c>
      <c r="P91" s="19">
        <v>2966927.379999999</v>
      </c>
      <c r="Q91" s="45">
        <v>3</v>
      </c>
      <c r="R91" s="10">
        <f>VLOOKUP($H91,'ค่ากลางกลุ่ม '!$C$2:$Y$22,20,0)</f>
        <v>41.11</v>
      </c>
      <c r="S91" s="13"/>
      <c r="T91" s="10">
        <f>VLOOKUP($H91,'ค่ากลางกลุ่ม '!$C$2:$Y$22,21,0)</f>
        <v>16.91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41.38</v>
      </c>
      <c r="AB91" s="7">
        <v>13.92</v>
      </c>
      <c r="AC91" s="9">
        <v>144.94999999999999</v>
      </c>
      <c r="AD91" s="9">
        <v>26.6</v>
      </c>
      <c r="AE91" s="9">
        <v>194.02</v>
      </c>
      <c r="AF91" s="9">
        <v>102.94</v>
      </c>
      <c r="AG91" s="9">
        <v>87.6</v>
      </c>
      <c r="AH91" s="10" t="str">
        <f t="shared" si="11"/>
        <v>1</v>
      </c>
      <c r="AI91" s="13"/>
      <c r="AJ91" s="10" t="str">
        <f t="shared" si="12"/>
        <v>0</v>
      </c>
      <c r="AK91" s="13"/>
      <c r="AL91" s="97">
        <f t="shared" si="13"/>
        <v>0</v>
      </c>
      <c r="AM91" s="20" t="str">
        <f t="shared" si="14"/>
        <v>1</v>
      </c>
      <c r="AN91" s="20" t="str">
        <f t="shared" si="15"/>
        <v>0</v>
      </c>
      <c r="AO91" s="20" t="str">
        <f t="shared" si="15"/>
        <v>0</v>
      </c>
      <c r="AP91" s="20" t="str">
        <f t="shared" si="15"/>
        <v>0</v>
      </c>
      <c r="AQ91" s="24">
        <f t="shared" si="16"/>
        <v>2</v>
      </c>
      <c r="AR91" s="26"/>
      <c r="AS91" s="25" t="str">
        <f t="shared" si="17"/>
        <v>C-</v>
      </c>
      <c r="AT91" s="27"/>
      <c r="AU91" s="25" t="str">
        <f t="shared" si="18"/>
        <v>0 C-</v>
      </c>
      <c r="AV91" s="27"/>
      <c r="AW91" s="21" t="str">
        <f t="shared" si="10"/>
        <v>ไม่ผ่าน</v>
      </c>
      <c r="AX91" s="21"/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4.55</v>
      </c>
      <c r="J92" s="19">
        <v>4.1500000000000004</v>
      </c>
      <c r="K92" s="19">
        <v>3.61</v>
      </c>
      <c r="L92" s="19">
        <v>22790100.149999999</v>
      </c>
      <c r="M92" s="19">
        <v>13290707.6</v>
      </c>
      <c r="N92" s="23">
        <v>0</v>
      </c>
      <c r="O92" s="18">
        <v>15480819.85</v>
      </c>
      <c r="P92" s="19">
        <v>16761339.210000001</v>
      </c>
      <c r="Q92" s="45">
        <v>3</v>
      </c>
      <c r="R92" s="10">
        <f>VLOOKUP($H92,'ค่ากลางกลุ่ม '!$C$2:$Y$22,20,0)</f>
        <v>41.11</v>
      </c>
      <c r="S92" s="13"/>
      <c r="T92" s="10">
        <f>VLOOKUP($H92,'ค่ากลางกลุ่ม '!$C$2:$Y$22,21,0)</f>
        <v>16.91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40.36</v>
      </c>
      <c r="AB92" s="7">
        <v>17.690000000000001</v>
      </c>
      <c r="AC92" s="9">
        <v>79.430000000000007</v>
      </c>
      <c r="AD92" s="9">
        <v>25.06</v>
      </c>
      <c r="AE92" s="9">
        <v>50.6</v>
      </c>
      <c r="AF92" s="9">
        <v>64.86</v>
      </c>
      <c r="AG92" s="9">
        <v>106.03</v>
      </c>
      <c r="AH92" s="10" t="str">
        <f t="shared" si="11"/>
        <v>0</v>
      </c>
      <c r="AI92" s="13"/>
      <c r="AJ92" s="10" t="str">
        <f t="shared" si="12"/>
        <v>1</v>
      </c>
      <c r="AK92" s="13"/>
      <c r="AL92" s="97">
        <f t="shared" si="13"/>
        <v>1</v>
      </c>
      <c r="AM92" s="20" t="str">
        <f t="shared" si="14"/>
        <v>1</v>
      </c>
      <c r="AN92" s="20" t="str">
        <f t="shared" si="15"/>
        <v>1</v>
      </c>
      <c r="AO92" s="20" t="str">
        <f t="shared" si="15"/>
        <v>1</v>
      </c>
      <c r="AP92" s="20" t="str">
        <f t="shared" si="15"/>
        <v>0</v>
      </c>
      <c r="AQ92" s="24">
        <f t="shared" si="16"/>
        <v>5</v>
      </c>
      <c r="AR92" s="26"/>
      <c r="AS92" s="25" t="str">
        <f t="shared" si="17"/>
        <v>B</v>
      </c>
      <c r="AT92" s="27"/>
      <c r="AU92" s="25" t="str">
        <f t="shared" si="18"/>
        <v>0 B</v>
      </c>
      <c r="AV92" s="27"/>
      <c r="AW92" s="21" t="str">
        <f t="shared" si="10"/>
        <v>ผ่าน</v>
      </c>
      <c r="AX92" s="21"/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48</v>
      </c>
      <c r="AI93" s="29">
        <f t="shared" ref="AI93:AK93" si="19">COUNTIF(AI5:AI92,"1")</f>
        <v>0</v>
      </c>
      <c r="AJ93" s="29">
        <f t="shared" si="19"/>
        <v>48</v>
      </c>
      <c r="AK93" s="29">
        <f t="shared" si="19"/>
        <v>0</v>
      </c>
      <c r="AL93" s="29">
        <f>COUNTIF(AL5:AL92,"1")</f>
        <v>14</v>
      </c>
      <c r="AM93" s="29">
        <f t="shared" ref="AM93:AP93" si="20">COUNTIF(AM5:AM92,"1")</f>
        <v>64</v>
      </c>
      <c r="AN93" s="29">
        <f t="shared" si="20"/>
        <v>23</v>
      </c>
      <c r="AO93" s="29">
        <f t="shared" si="20"/>
        <v>29</v>
      </c>
      <c r="AP93" s="29">
        <f t="shared" si="20"/>
        <v>14</v>
      </c>
      <c r="AQ93" s="35"/>
      <c r="AR93" s="35"/>
      <c r="AS93" s="35"/>
      <c r="AT93" s="35"/>
      <c r="AU93" s="35"/>
      <c r="AV93" s="35"/>
      <c r="AW93" s="29">
        <f>COUNTIF(AW5:AW92,"ผ่าน")</f>
        <v>7</v>
      </c>
      <c r="AX93" s="29">
        <f>COUNTIF(AX5:AX92,"ผ่าน")</f>
        <v>0</v>
      </c>
    </row>
    <row r="94" spans="1:50" ht="21.75" thickTop="1" x14ac:dyDescent="0.35"/>
  </sheetData>
  <autoFilter ref="A4:AX4" xr:uid="{2F5F586C-272E-4C0E-A8DA-63C151FCB76A}"/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5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7C72-0651-4408-8FF8-EAA8F9AAF770}">
  <dimension ref="A1:AX94"/>
  <sheetViews>
    <sheetView zoomScale="60" zoomScaleNormal="60" workbookViewId="0">
      <pane xSplit="17" ySplit="4" topLeftCell="AS83" activePane="bottomRight" state="frozen"/>
      <selection pane="topRight" activeCell="R1" sqref="R1"/>
      <selection pane="bottomLeft" activeCell="A5" sqref="A5"/>
      <selection pane="bottomRight" activeCell="AW93" sqref="AW93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5.7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264</v>
      </c>
      <c r="S4" s="12" t="s">
        <v>294</v>
      </c>
      <c r="T4" s="11" t="s">
        <v>264</v>
      </c>
      <c r="U4" s="12" t="s">
        <v>294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264</v>
      </c>
      <c r="AI4" s="12" t="s">
        <v>294</v>
      </c>
      <c r="AJ4" s="11" t="s">
        <v>264</v>
      </c>
      <c r="AK4" s="12" t="s">
        <v>294</v>
      </c>
      <c r="AL4" s="162"/>
      <c r="AM4" s="162"/>
      <c r="AN4" s="162"/>
      <c r="AO4" s="162"/>
      <c r="AP4" s="162"/>
      <c r="AQ4" s="11" t="s">
        <v>264</v>
      </c>
      <c r="AR4" s="12" t="s">
        <v>294</v>
      </c>
      <c r="AS4" s="11" t="s">
        <v>264</v>
      </c>
      <c r="AT4" s="12" t="s">
        <v>294</v>
      </c>
      <c r="AU4" s="11" t="s">
        <v>264</v>
      </c>
      <c r="AV4" s="12" t="s">
        <v>294</v>
      </c>
      <c r="AW4" s="11" t="s">
        <v>264</v>
      </c>
      <c r="AX4" s="12" t="s">
        <v>294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2.98</v>
      </c>
      <c r="J5" s="19">
        <v>2.83</v>
      </c>
      <c r="K5" s="19">
        <v>1.1000000000000001</v>
      </c>
      <c r="L5" s="19">
        <v>302678159.16000003</v>
      </c>
      <c r="M5" s="19">
        <v>141586842.53</v>
      </c>
      <c r="N5" s="23">
        <v>0</v>
      </c>
      <c r="O5" s="18">
        <v>102333997.28</v>
      </c>
      <c r="P5" s="19">
        <v>2857662.0200000107</v>
      </c>
      <c r="Q5" s="45">
        <v>16</v>
      </c>
      <c r="R5" s="10">
        <f>VLOOKUP($H5,'ค่ากลางกลุ่ม '!$C$2:$Y$22,14,0)</f>
        <v>7.94</v>
      </c>
      <c r="S5" s="13">
        <f>VLOOKUP($H5,'ค่ากลางกลุ่ม '!$C$2:$Y$22,20,0)</f>
        <v>16.170000000000002</v>
      </c>
      <c r="T5" s="10">
        <f>VLOOKUP($H5,'ค่ากลางกลุ่ม '!$C$2:$Y$22,15,0)</f>
        <v>4.32</v>
      </c>
      <c r="U5" s="13">
        <f>VLOOKUP($H5,'ค่ากลางกลุ่ม '!$C$2:$Y$22,21,0)</f>
        <v>6.81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19.64</v>
      </c>
      <c r="AB5" s="7">
        <v>11.25</v>
      </c>
      <c r="AC5" s="9">
        <v>98.4</v>
      </c>
      <c r="AD5" s="9">
        <v>154.77000000000001</v>
      </c>
      <c r="AE5" s="9">
        <v>200.01</v>
      </c>
      <c r="AF5" s="9">
        <v>259.05</v>
      </c>
      <c r="AG5" s="9">
        <v>31.59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4.88</v>
      </c>
      <c r="J6" s="19">
        <v>4.5</v>
      </c>
      <c r="K6" s="19">
        <v>3.2</v>
      </c>
      <c r="L6" s="19">
        <v>45960436.600000001</v>
      </c>
      <c r="M6" s="19">
        <v>13740953.359999999</v>
      </c>
      <c r="N6" s="23">
        <v>0</v>
      </c>
      <c r="O6" s="18">
        <v>10420822.109999999</v>
      </c>
      <c r="P6" s="19">
        <v>26080384.780000001</v>
      </c>
      <c r="Q6" s="45">
        <v>6</v>
      </c>
      <c r="R6" s="10">
        <f>VLOOKUP($H6,'ค่ากลางกลุ่ม '!$C$2:$Y$22,14,0)</f>
        <v>12.96</v>
      </c>
      <c r="S6" s="13">
        <f>VLOOKUP($H6,'ค่ากลางกลุ่ม '!$C$2:$Y$22,20,0)</f>
        <v>23.95</v>
      </c>
      <c r="T6" s="10">
        <f>VLOOKUP($H6,'ค่ากลางกลุ่ม '!$C$2:$Y$22,15,0)</f>
        <v>10.95</v>
      </c>
      <c r="U6" s="13">
        <f>VLOOKUP($H6,'ค่ากลางกลุ่ม '!$C$2:$Y$22,21,0)</f>
        <v>16.559999999999999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14.89</v>
      </c>
      <c r="AB6" s="7">
        <v>17.48</v>
      </c>
      <c r="AC6" s="9">
        <v>128.24</v>
      </c>
      <c r="AD6" s="9">
        <v>98.6</v>
      </c>
      <c r="AE6" s="9">
        <v>246.24</v>
      </c>
      <c r="AF6" s="9">
        <v>793.37</v>
      </c>
      <c r="AG6" s="9">
        <v>90.15</v>
      </c>
      <c r="AH6" s="10" t="str">
        <f t="shared" ref="AH6:AH69" si="2">IF(R6&lt;=$AA6,"1","0")</f>
        <v>1</v>
      </c>
      <c r="AI6" s="13" t="str">
        <f t="shared" ref="AI6:AI69" si="3">IF(S6&lt;=$AA6,"1","0")</f>
        <v>0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2</v>
      </c>
      <c r="AR6" s="26">
        <f t="shared" ref="AR6:AR69" si="10">AI6+AK6+AL6+AM6+AN6+AO6+AP6</f>
        <v>1</v>
      </c>
      <c r="AS6" s="25" t="str">
        <f t="shared" ref="AS6:AT69" si="11">IF(AQ6=7,"A",IF(AQ6=6,"A-",IF(AQ6=5,"B",IF(AQ6=4,"B-",IF(AQ6=3,"C",IF(AQ6=2,"C-",IF(AQ6=1,"D",IF(AQ6=0,"F"))))))))</f>
        <v>C-</v>
      </c>
      <c r="AT6" s="27" t="str">
        <f t="shared" si="11"/>
        <v>D</v>
      </c>
      <c r="AU6" s="25" t="str">
        <f t="shared" ref="AU6:AV69" si="12">$N6&amp;" "&amp;AS6</f>
        <v>0 C-</v>
      </c>
      <c r="AV6" s="27" t="str">
        <f t="shared" si="12"/>
        <v>0 D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3.91</v>
      </c>
      <c r="J7" s="19">
        <v>3.57</v>
      </c>
      <c r="K7" s="19">
        <v>2.78</v>
      </c>
      <c r="L7" s="19">
        <v>30517400.010000002</v>
      </c>
      <c r="M7" s="19">
        <v>11969431.890000001</v>
      </c>
      <c r="N7" s="23">
        <v>0</v>
      </c>
      <c r="O7" s="18">
        <v>12929192.539999999</v>
      </c>
      <c r="P7" s="19">
        <v>18640643.470000003</v>
      </c>
      <c r="Q7" s="45">
        <v>6</v>
      </c>
      <c r="R7" s="10">
        <f>VLOOKUP($H7,'ค่ากลางกลุ่ม '!$C$2:$Y$22,14,0)</f>
        <v>12.96</v>
      </c>
      <c r="S7" s="13">
        <f>VLOOKUP($H7,'ค่ากลางกลุ่ม '!$C$2:$Y$22,20,0)</f>
        <v>23.95</v>
      </c>
      <c r="T7" s="10">
        <f>VLOOKUP($H7,'ค่ากลางกลุ่ม '!$C$2:$Y$22,15,0)</f>
        <v>10.95</v>
      </c>
      <c r="U7" s="13">
        <f>VLOOKUP($H7,'ค่ากลางกลุ่ม '!$C$2:$Y$22,21,0)</f>
        <v>16.559999999999999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19.34</v>
      </c>
      <c r="AB7" s="7">
        <v>19.13</v>
      </c>
      <c r="AC7" s="9">
        <v>98.53</v>
      </c>
      <c r="AD7" s="9">
        <v>61.79</v>
      </c>
      <c r="AE7" s="9">
        <v>66.790000000000006</v>
      </c>
      <c r="AF7" s="9">
        <v>418.4</v>
      </c>
      <c r="AG7" s="9">
        <v>65.73</v>
      </c>
      <c r="AH7" s="10" t="str">
        <f t="shared" si="2"/>
        <v>1</v>
      </c>
      <c r="AI7" s="13" t="str">
        <f t="shared" si="3"/>
        <v>0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0</v>
      </c>
      <c r="AN7" s="20" t="str">
        <f t="shared" si="8"/>
        <v>0</v>
      </c>
      <c r="AO7" s="20" t="str">
        <f t="shared" si="8"/>
        <v>0</v>
      </c>
      <c r="AP7" s="20" t="str">
        <f t="shared" si="8"/>
        <v>0</v>
      </c>
      <c r="AQ7" s="24">
        <f t="shared" si="9"/>
        <v>2</v>
      </c>
      <c r="AR7" s="26">
        <f t="shared" si="10"/>
        <v>1</v>
      </c>
      <c r="AS7" s="25" t="str">
        <f t="shared" si="11"/>
        <v>C-</v>
      </c>
      <c r="AT7" s="27" t="str">
        <f t="shared" si="11"/>
        <v>D</v>
      </c>
      <c r="AU7" s="25" t="str">
        <f t="shared" si="12"/>
        <v>0 C-</v>
      </c>
      <c r="AV7" s="27" t="str">
        <f t="shared" si="12"/>
        <v>0 D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2.34</v>
      </c>
      <c r="J8" s="19">
        <v>2.15</v>
      </c>
      <c r="K8" s="19">
        <v>1.72</v>
      </c>
      <c r="L8" s="19">
        <v>25004334.640000001</v>
      </c>
      <c r="M8" s="19">
        <v>4983460.9400000004</v>
      </c>
      <c r="N8" s="23">
        <v>0</v>
      </c>
      <c r="O8" s="18">
        <v>5664543.96</v>
      </c>
      <c r="P8" s="19">
        <v>13401137.289999999</v>
      </c>
      <c r="Q8" s="45">
        <v>5</v>
      </c>
      <c r="R8" s="10">
        <f>VLOOKUP($H8,'ค่ากลางกลุ่ม '!$C$2:$Y$22,14,0)</f>
        <v>11.96</v>
      </c>
      <c r="S8" s="13">
        <f>VLOOKUP($H8,'ค่ากลางกลุ่ม '!$C$2:$Y$22,20,0)</f>
        <v>23.05</v>
      </c>
      <c r="T8" s="10">
        <f>VLOOKUP($H8,'ค่ากลางกลุ่ม '!$C$2:$Y$22,15,0)</f>
        <v>10.48</v>
      </c>
      <c r="U8" s="13">
        <f>VLOOKUP($H8,'ค่ากลางกลุ่ม '!$C$2:$Y$22,21,0)</f>
        <v>16.09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9.86</v>
      </c>
      <c r="AB8" s="7">
        <v>7.93</v>
      </c>
      <c r="AC8" s="9">
        <v>271.92</v>
      </c>
      <c r="AD8" s="9">
        <v>52.19</v>
      </c>
      <c r="AE8" s="9">
        <v>133.04</v>
      </c>
      <c r="AF8" s="9">
        <v>452.58</v>
      </c>
      <c r="AG8" s="9">
        <v>79.28</v>
      </c>
      <c r="AH8" s="10" t="str">
        <f t="shared" si="2"/>
        <v>0</v>
      </c>
      <c r="AI8" s="13" t="str">
        <f t="shared" si="3"/>
        <v>0</v>
      </c>
      <c r="AJ8" s="10" t="str">
        <f t="shared" si="4"/>
        <v>0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1</v>
      </c>
      <c r="AR8" s="26">
        <f t="shared" si="10"/>
        <v>1</v>
      </c>
      <c r="AS8" s="25" t="str">
        <f t="shared" si="11"/>
        <v>D</v>
      </c>
      <c r="AT8" s="27" t="str">
        <f t="shared" si="11"/>
        <v>D</v>
      </c>
      <c r="AU8" s="25" t="str">
        <f t="shared" si="12"/>
        <v>0 D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3.71</v>
      </c>
      <c r="J9" s="19">
        <v>3.44</v>
      </c>
      <c r="K9" s="19">
        <v>2.9</v>
      </c>
      <c r="L9" s="19">
        <v>25330029.350000001</v>
      </c>
      <c r="M9" s="19">
        <v>22503960.739999998</v>
      </c>
      <c r="N9" s="23">
        <v>0</v>
      </c>
      <c r="O9" s="18">
        <v>20805561.969999999</v>
      </c>
      <c r="P9" s="19">
        <v>17733376.890000001</v>
      </c>
      <c r="Q9" s="45">
        <v>5</v>
      </c>
      <c r="R9" s="10">
        <f>VLOOKUP($H9,'ค่ากลางกลุ่ม '!$C$2:$Y$22,14,0)</f>
        <v>11.96</v>
      </c>
      <c r="S9" s="13">
        <f>VLOOKUP($H9,'ค่ากลางกลุ่ม '!$C$2:$Y$22,20,0)</f>
        <v>23.05</v>
      </c>
      <c r="T9" s="10">
        <f>VLOOKUP($H9,'ค่ากลางกลุ่ม '!$C$2:$Y$22,15,0)</f>
        <v>10.48</v>
      </c>
      <c r="U9" s="13">
        <f>VLOOKUP($H9,'ค่ากลางกลุ่ม '!$C$2:$Y$22,21,0)</f>
        <v>16.09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44.62</v>
      </c>
      <c r="AB9" s="7">
        <v>36.159999999999997</v>
      </c>
      <c r="AC9" s="9">
        <v>173.64</v>
      </c>
      <c r="AD9" s="9">
        <v>39.630000000000003</v>
      </c>
      <c r="AE9" s="9">
        <v>80.34</v>
      </c>
      <c r="AF9" s="9">
        <v>460.58</v>
      </c>
      <c r="AG9" s="9">
        <v>86.29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2.0699999999999998</v>
      </c>
      <c r="J10" s="19">
        <v>1.84</v>
      </c>
      <c r="K10" s="19">
        <v>1.42</v>
      </c>
      <c r="L10" s="19">
        <v>20205778.780000001</v>
      </c>
      <c r="M10" s="19">
        <v>6221872.25</v>
      </c>
      <c r="N10" s="23">
        <v>0</v>
      </c>
      <c r="O10" s="18">
        <v>7883538.1900000004</v>
      </c>
      <c r="P10" s="19">
        <v>7851693.3100000024</v>
      </c>
      <c r="Q10" s="45">
        <v>6</v>
      </c>
      <c r="R10" s="10">
        <f>VLOOKUP($H10,'ค่ากลางกลุ่ม '!$C$2:$Y$22,14,0)</f>
        <v>12.96</v>
      </c>
      <c r="S10" s="13">
        <f>VLOOKUP($H10,'ค่ากลางกลุ่ม '!$C$2:$Y$22,20,0)</f>
        <v>23.95</v>
      </c>
      <c r="T10" s="10">
        <f>VLOOKUP($H10,'ค่ากลางกลุ่ม '!$C$2:$Y$22,15,0)</f>
        <v>10.95</v>
      </c>
      <c r="U10" s="13">
        <f>VLOOKUP($H10,'ค่ากลางกลุ่ม '!$C$2:$Y$22,21,0)</f>
        <v>16.559999999999999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10.57</v>
      </c>
      <c r="AB10" s="7">
        <v>9.31</v>
      </c>
      <c r="AC10" s="9">
        <v>145.33000000000001</v>
      </c>
      <c r="AD10" s="9">
        <v>35.24</v>
      </c>
      <c r="AE10" s="9">
        <v>76.95</v>
      </c>
      <c r="AF10" s="9">
        <v>264.07</v>
      </c>
      <c r="AG10" s="9">
        <v>60.81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1</v>
      </c>
      <c r="AS10" s="25" t="str">
        <f t="shared" si="11"/>
        <v>D</v>
      </c>
      <c r="AT10" s="27" t="str">
        <f t="shared" si="11"/>
        <v>D</v>
      </c>
      <c r="AU10" s="25" t="str">
        <f t="shared" si="12"/>
        <v>0 D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2.58</v>
      </c>
      <c r="J11" s="19">
        <v>2.3199999999999998</v>
      </c>
      <c r="K11" s="19">
        <v>1.85</v>
      </c>
      <c r="L11" s="19">
        <v>37983760.170000002</v>
      </c>
      <c r="M11" s="19">
        <v>16016201.52</v>
      </c>
      <c r="N11" s="23">
        <v>0</v>
      </c>
      <c r="O11" s="18">
        <v>15103888.83</v>
      </c>
      <c r="P11" s="19">
        <v>20393610.719999995</v>
      </c>
      <c r="Q11" s="45">
        <v>6</v>
      </c>
      <c r="R11" s="10">
        <f>VLOOKUP($H11,'ค่ากลางกลุ่ม '!$C$2:$Y$22,14,0)</f>
        <v>12.96</v>
      </c>
      <c r="S11" s="13">
        <f>VLOOKUP($H11,'ค่ากลางกลุ่ม '!$C$2:$Y$22,20,0)</f>
        <v>23.95</v>
      </c>
      <c r="T11" s="10">
        <f>VLOOKUP($H11,'ค่ากลางกลุ่ม '!$C$2:$Y$22,15,0)</f>
        <v>10.95</v>
      </c>
      <c r="U11" s="13">
        <f>VLOOKUP($H11,'ค่ากลางกลุ่ม '!$C$2:$Y$22,21,0)</f>
        <v>16.559999999999999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16.940000000000001</v>
      </c>
      <c r="AB11" s="7">
        <v>20.81</v>
      </c>
      <c r="AC11" s="9">
        <v>142.32</v>
      </c>
      <c r="AD11" s="9">
        <v>63.19</v>
      </c>
      <c r="AE11" s="9">
        <v>96.62</v>
      </c>
      <c r="AF11" s="9">
        <v>364.6</v>
      </c>
      <c r="AG11" s="9">
        <v>90.9</v>
      </c>
      <c r="AH11" s="10" t="str">
        <f t="shared" si="2"/>
        <v>1</v>
      </c>
      <c r="AI11" s="13" t="str">
        <f t="shared" si="3"/>
        <v>0</v>
      </c>
      <c r="AJ11" s="10" t="str">
        <f t="shared" si="4"/>
        <v>1</v>
      </c>
      <c r="AK11" s="13" t="str">
        <f t="shared" si="5"/>
        <v>1</v>
      </c>
      <c r="AL11" s="97">
        <f t="shared" si="6"/>
        <v>0</v>
      </c>
      <c r="AM11" s="20" t="str">
        <f t="shared" si="7"/>
        <v>0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2</v>
      </c>
      <c r="AR11" s="26">
        <f t="shared" si="10"/>
        <v>1</v>
      </c>
      <c r="AS11" s="25" t="str">
        <f t="shared" si="11"/>
        <v>C-</v>
      </c>
      <c r="AT11" s="27" t="str">
        <f t="shared" si="11"/>
        <v>D</v>
      </c>
      <c r="AU11" s="25" t="str">
        <f t="shared" si="12"/>
        <v>0 C-</v>
      </c>
      <c r="AV11" s="27" t="str">
        <f t="shared" si="12"/>
        <v>0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4.0599999999999996</v>
      </c>
      <c r="J12" s="19">
        <v>3.72</v>
      </c>
      <c r="K12" s="19">
        <v>2.08</v>
      </c>
      <c r="L12" s="19">
        <v>84287674.359999999</v>
      </c>
      <c r="M12" s="19">
        <v>33285600.91</v>
      </c>
      <c r="N12" s="23">
        <v>0</v>
      </c>
      <c r="O12" s="18">
        <v>34275393.630000003</v>
      </c>
      <c r="P12" s="19">
        <v>29913248.740000002</v>
      </c>
      <c r="Q12" s="45">
        <v>10</v>
      </c>
      <c r="R12" s="10">
        <f>VLOOKUP($H12,'ค่ากลางกลุ่ม '!$C$2:$Y$22,14,0)</f>
        <v>10.94</v>
      </c>
      <c r="S12" s="13">
        <f>VLOOKUP($H12,'ค่ากลางกลุ่ม '!$C$2:$Y$22,20,0)</f>
        <v>22.93</v>
      </c>
      <c r="T12" s="10">
        <f>VLOOKUP($H12,'ค่ากลางกลุ่ม '!$C$2:$Y$22,15,0)</f>
        <v>9.09</v>
      </c>
      <c r="U12" s="13">
        <f>VLOOKUP($H12,'ค่ากลางกลุ่ม '!$C$2:$Y$22,21,0)</f>
        <v>15.24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24.13</v>
      </c>
      <c r="AB12" s="7">
        <v>20.07</v>
      </c>
      <c r="AC12" s="9">
        <v>93.63</v>
      </c>
      <c r="AD12" s="9">
        <v>112.98</v>
      </c>
      <c r="AE12" s="9">
        <v>59.49</v>
      </c>
      <c r="AF12" s="9">
        <v>331.81</v>
      </c>
      <c r="AG12" s="9">
        <v>59.13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1</v>
      </c>
      <c r="AQ12" s="24">
        <f t="shared" si="9"/>
        <v>4</v>
      </c>
      <c r="AR12" s="26">
        <f t="shared" si="10"/>
        <v>4</v>
      </c>
      <c r="AS12" s="25" t="str">
        <f t="shared" si="11"/>
        <v>B-</v>
      </c>
      <c r="AT12" s="27" t="str">
        <f t="shared" si="11"/>
        <v>B-</v>
      </c>
      <c r="AU12" s="25" t="str">
        <f t="shared" si="12"/>
        <v>0 B-</v>
      </c>
      <c r="AV12" s="27" t="str">
        <f t="shared" si="12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3.24</v>
      </c>
      <c r="J13" s="19">
        <v>3.03</v>
      </c>
      <c r="K13" s="19">
        <v>2.62</v>
      </c>
      <c r="L13" s="19">
        <v>39868774.909999996</v>
      </c>
      <c r="M13" s="19">
        <v>15236596.960000001</v>
      </c>
      <c r="N13" s="23">
        <v>0</v>
      </c>
      <c r="O13" s="18">
        <v>14748562.91</v>
      </c>
      <c r="P13" s="19">
        <v>28726377.160000004</v>
      </c>
      <c r="Q13" s="45">
        <v>6</v>
      </c>
      <c r="R13" s="10">
        <f>VLOOKUP($H13,'ค่ากลางกลุ่ม '!$C$2:$Y$22,14,0)</f>
        <v>12.96</v>
      </c>
      <c r="S13" s="13">
        <f>VLOOKUP($H13,'ค่ากลางกลุ่ม '!$C$2:$Y$22,20,0)</f>
        <v>23.95</v>
      </c>
      <c r="T13" s="10">
        <f>VLOOKUP($H13,'ค่ากลางกลุ่ม '!$C$2:$Y$22,15,0)</f>
        <v>10.95</v>
      </c>
      <c r="U13" s="13">
        <f>VLOOKUP($H13,'ค่ากลางกลุ่ม '!$C$2:$Y$22,21,0)</f>
        <v>16.559999999999999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20.72</v>
      </c>
      <c r="AB13" s="7">
        <v>19.77</v>
      </c>
      <c r="AC13" s="9">
        <v>169.94</v>
      </c>
      <c r="AD13" s="9">
        <v>63.27</v>
      </c>
      <c r="AE13" s="9">
        <v>119.94</v>
      </c>
      <c r="AF13" s="9">
        <v>565.48</v>
      </c>
      <c r="AG13" s="9">
        <v>73.31</v>
      </c>
      <c r="AH13" s="10" t="str">
        <f t="shared" si="2"/>
        <v>1</v>
      </c>
      <c r="AI13" s="13" t="str">
        <f t="shared" si="3"/>
        <v>0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1</v>
      </c>
      <c r="AS13" s="25" t="str">
        <f t="shared" si="11"/>
        <v>C-</v>
      </c>
      <c r="AT13" s="27" t="str">
        <f t="shared" si="11"/>
        <v>D</v>
      </c>
      <c r="AU13" s="25" t="str">
        <f t="shared" si="12"/>
        <v>0 C-</v>
      </c>
      <c r="AV13" s="27" t="str">
        <f t="shared" si="12"/>
        <v>0 D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3.69</v>
      </c>
      <c r="J14" s="19">
        <v>3.34</v>
      </c>
      <c r="K14" s="19">
        <v>2.64</v>
      </c>
      <c r="L14" s="19">
        <v>43346524.939999998</v>
      </c>
      <c r="M14" s="19">
        <v>7299485.1799999997</v>
      </c>
      <c r="N14" s="23">
        <v>0</v>
      </c>
      <c r="O14" s="18">
        <v>12088927.630000001</v>
      </c>
      <c r="P14" s="19">
        <v>26554665</v>
      </c>
      <c r="Q14" s="45">
        <v>6</v>
      </c>
      <c r="R14" s="10">
        <f>VLOOKUP($H14,'ค่ากลางกลุ่ม '!$C$2:$Y$22,14,0)</f>
        <v>12.96</v>
      </c>
      <c r="S14" s="13">
        <f>VLOOKUP($H14,'ค่ากลางกลุ่ม '!$C$2:$Y$22,20,0)</f>
        <v>23.95</v>
      </c>
      <c r="T14" s="10">
        <f>VLOOKUP($H14,'ค่ากลางกลุ่ม '!$C$2:$Y$22,15,0)</f>
        <v>10.95</v>
      </c>
      <c r="U14" s="13">
        <f>VLOOKUP($H14,'ค่ากลางกลุ่ม '!$C$2:$Y$22,21,0)</f>
        <v>16.559999999999999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16.93</v>
      </c>
      <c r="AB14" s="7">
        <v>5.0199999999999996</v>
      </c>
      <c r="AC14" s="9">
        <v>82.14</v>
      </c>
      <c r="AD14" s="9">
        <v>64.13</v>
      </c>
      <c r="AE14" s="9">
        <v>92.95</v>
      </c>
      <c r="AF14" s="9">
        <v>637.44000000000005</v>
      </c>
      <c r="AG14" s="9">
        <v>65.09</v>
      </c>
      <c r="AH14" s="10" t="str">
        <f t="shared" si="2"/>
        <v>1</v>
      </c>
      <c r="AI14" s="13" t="str">
        <f t="shared" si="3"/>
        <v>0</v>
      </c>
      <c r="AJ14" s="10" t="str">
        <f t="shared" si="4"/>
        <v>0</v>
      </c>
      <c r="AK14" s="13" t="str">
        <f t="shared" si="5"/>
        <v>0</v>
      </c>
      <c r="AL14" s="97">
        <f t="shared" si="6"/>
        <v>1</v>
      </c>
      <c r="AM14" s="20" t="str">
        <f t="shared" si="7"/>
        <v>0</v>
      </c>
      <c r="AN14" s="20" t="str">
        <f t="shared" si="8"/>
        <v>0</v>
      </c>
      <c r="AO14" s="20" t="str">
        <f t="shared" si="8"/>
        <v>0</v>
      </c>
      <c r="AP14" s="20" t="str">
        <f t="shared" si="8"/>
        <v>0</v>
      </c>
      <c r="AQ14" s="24">
        <f t="shared" si="9"/>
        <v>2</v>
      </c>
      <c r="AR14" s="26">
        <f t="shared" si="10"/>
        <v>1</v>
      </c>
      <c r="AS14" s="25" t="str">
        <f t="shared" si="11"/>
        <v>C-</v>
      </c>
      <c r="AT14" s="27" t="str">
        <f t="shared" si="11"/>
        <v>D</v>
      </c>
      <c r="AU14" s="25" t="str">
        <f t="shared" si="12"/>
        <v>0 C-</v>
      </c>
      <c r="AV14" s="27" t="str">
        <f t="shared" si="12"/>
        <v>0 D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0.87</v>
      </c>
      <c r="J15" s="19">
        <v>0.75</v>
      </c>
      <c r="K15" s="19">
        <v>0.4</v>
      </c>
      <c r="L15" s="19">
        <v>-10489626.359999999</v>
      </c>
      <c r="M15" s="19">
        <v>16630635.300000001</v>
      </c>
      <c r="N15" s="23">
        <v>5</v>
      </c>
      <c r="O15" s="18">
        <v>9074102.5099999998</v>
      </c>
      <c r="P15" s="19">
        <v>-49014488.849999994</v>
      </c>
      <c r="Q15" s="45">
        <v>13</v>
      </c>
      <c r="R15" s="10">
        <f>VLOOKUP($H15,'ค่ากลางกลุ่ม '!$C$2:$Y$22,14,0)</f>
        <v>11.05</v>
      </c>
      <c r="S15" s="13">
        <f>VLOOKUP($H15,'ค่ากลางกลุ่ม '!$C$2:$Y$22,20,0)</f>
        <v>20.399999999999999</v>
      </c>
      <c r="T15" s="10">
        <f>VLOOKUP($H15,'ค่ากลางกลุ่ม '!$C$2:$Y$22,15,0)</f>
        <v>5.58</v>
      </c>
      <c r="U15" s="13">
        <f>VLOOKUP($H15,'ค่ากลางกลุ่ม '!$C$2:$Y$22,21,0)</f>
        <v>10.14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6.38</v>
      </c>
      <c r="AB15" s="7">
        <v>8.16</v>
      </c>
      <c r="AC15" s="9">
        <v>322.77</v>
      </c>
      <c r="AD15" s="9">
        <v>57.08</v>
      </c>
      <c r="AE15" s="9">
        <v>76.52</v>
      </c>
      <c r="AF15" s="9">
        <v>343.78</v>
      </c>
      <c r="AG15" s="9">
        <v>65.81</v>
      </c>
      <c r="AH15" s="10" t="str">
        <f t="shared" si="2"/>
        <v>0</v>
      </c>
      <c r="AI15" s="13" t="str">
        <f t="shared" si="3"/>
        <v>0</v>
      </c>
      <c r="AJ15" s="10" t="str">
        <f t="shared" si="4"/>
        <v>1</v>
      </c>
      <c r="AK15" s="13" t="str">
        <f t="shared" si="5"/>
        <v>0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2</v>
      </c>
      <c r="AR15" s="26">
        <f t="shared" si="10"/>
        <v>1</v>
      </c>
      <c r="AS15" s="25" t="str">
        <f t="shared" si="11"/>
        <v>C-</v>
      </c>
      <c r="AT15" s="27" t="str">
        <f t="shared" si="11"/>
        <v>D</v>
      </c>
      <c r="AU15" s="25" t="str">
        <f t="shared" si="12"/>
        <v>5 C-</v>
      </c>
      <c r="AV15" s="27" t="str">
        <f t="shared" si="12"/>
        <v>5 D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3.19</v>
      </c>
      <c r="J16" s="19">
        <v>2.76</v>
      </c>
      <c r="K16" s="19">
        <v>2.14</v>
      </c>
      <c r="L16" s="19">
        <v>13728287.52</v>
      </c>
      <c r="M16" s="19">
        <v>3360796.3</v>
      </c>
      <c r="N16" s="23">
        <v>0</v>
      </c>
      <c r="O16" s="18">
        <v>5657415.5599999996</v>
      </c>
      <c r="P16" s="19">
        <v>7163833.8399999999</v>
      </c>
      <c r="Q16" s="45">
        <v>2</v>
      </c>
      <c r="R16" s="10">
        <f>VLOOKUP($H16,'ค่ากลางกลุ่ม '!$C$2:$Y$22,14,0)</f>
        <v>15.13</v>
      </c>
      <c r="S16" s="13">
        <f>VLOOKUP($H16,'ค่ากลางกลุ่ม '!$C$2:$Y$22,20,0)</f>
        <v>27.09</v>
      </c>
      <c r="T16" s="10">
        <f>VLOOKUP($H16,'ค่ากลางกลุ่ม '!$C$2:$Y$22,15,0)</f>
        <v>8.02</v>
      </c>
      <c r="U16" s="13">
        <f>VLOOKUP($H16,'ค่ากลางกลุ่ม '!$C$2:$Y$22,21,0)</f>
        <v>12.7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22.86</v>
      </c>
      <c r="AB16" s="7">
        <v>5.44</v>
      </c>
      <c r="AC16" s="9">
        <v>106.8</v>
      </c>
      <c r="AD16" s="9">
        <v>53.9</v>
      </c>
      <c r="AE16" s="9">
        <v>163.80000000000001</v>
      </c>
      <c r="AF16" s="9">
        <v>245.76</v>
      </c>
      <c r="AG16" s="9">
        <v>117.59</v>
      </c>
      <c r="AH16" s="10" t="str">
        <f t="shared" si="2"/>
        <v>1</v>
      </c>
      <c r="AI16" s="13" t="str">
        <f t="shared" si="3"/>
        <v>0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2</v>
      </c>
      <c r="AR16" s="26">
        <f t="shared" si="10"/>
        <v>1</v>
      </c>
      <c r="AS16" s="25" t="str">
        <f t="shared" si="11"/>
        <v>C-</v>
      </c>
      <c r="AT16" s="27" t="str">
        <f t="shared" si="11"/>
        <v>D</v>
      </c>
      <c r="AU16" s="25" t="str">
        <f t="shared" si="12"/>
        <v>0 C-</v>
      </c>
      <c r="AV16" s="27" t="str">
        <f t="shared" si="12"/>
        <v>0 D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1.98</v>
      </c>
      <c r="J17" s="19">
        <v>1.65</v>
      </c>
      <c r="K17" s="19">
        <v>0.89</v>
      </c>
      <c r="L17" s="19">
        <v>124530548.87</v>
      </c>
      <c r="M17" s="19">
        <v>67097348.68</v>
      </c>
      <c r="N17" s="23">
        <v>0</v>
      </c>
      <c r="O17" s="18">
        <v>88164840.109999999</v>
      </c>
      <c r="P17" s="19">
        <v>-13335687.549999997</v>
      </c>
      <c r="Q17" s="45">
        <v>16</v>
      </c>
      <c r="R17" s="10">
        <f>VLOOKUP($H17,'ค่ากลางกลุ่ม '!$C$2:$Y$22,14,0)</f>
        <v>7.94</v>
      </c>
      <c r="S17" s="13">
        <f>VLOOKUP($H17,'ค่ากลางกลุ่ม '!$C$2:$Y$22,20,0)</f>
        <v>16.170000000000002</v>
      </c>
      <c r="T17" s="10">
        <f>VLOOKUP($H17,'ค่ากลางกลุ่ม '!$C$2:$Y$22,15,0)</f>
        <v>4.32</v>
      </c>
      <c r="U17" s="13">
        <f>VLOOKUP($H17,'ค่ากลางกลุ่ม '!$C$2:$Y$22,21,0)</f>
        <v>6.81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24.35</v>
      </c>
      <c r="AB17" s="7">
        <v>9.76</v>
      </c>
      <c r="AC17" s="9">
        <v>152.61000000000001</v>
      </c>
      <c r="AD17" s="9">
        <v>60.94</v>
      </c>
      <c r="AE17" s="9">
        <v>70.23</v>
      </c>
      <c r="AF17" s="9">
        <v>126.15</v>
      </c>
      <c r="AG17" s="9">
        <v>83.55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2</v>
      </c>
      <c r="AR17" s="26">
        <f t="shared" si="10"/>
        <v>2</v>
      </c>
      <c r="AS17" s="25" t="str">
        <f t="shared" si="11"/>
        <v>C-</v>
      </c>
      <c r="AT17" s="27" t="str">
        <f t="shared" si="11"/>
        <v>C-</v>
      </c>
      <c r="AU17" s="25" t="str">
        <f t="shared" si="12"/>
        <v>0 C-</v>
      </c>
      <c r="AV17" s="27" t="str">
        <f t="shared" si="12"/>
        <v>0 C-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3.76</v>
      </c>
      <c r="J18" s="19">
        <v>3.33</v>
      </c>
      <c r="K18" s="19">
        <v>2.82</v>
      </c>
      <c r="L18" s="19">
        <v>42494575.07</v>
      </c>
      <c r="M18" s="19">
        <v>13037430.640000001</v>
      </c>
      <c r="N18" s="23">
        <v>0</v>
      </c>
      <c r="O18" s="18">
        <v>14994650.960000001</v>
      </c>
      <c r="P18" s="19">
        <v>28051256.379999995</v>
      </c>
      <c r="Q18" s="45">
        <v>6</v>
      </c>
      <c r="R18" s="10">
        <f>VLOOKUP($H18,'ค่ากลางกลุ่ม '!$C$2:$Y$22,14,0)</f>
        <v>12.96</v>
      </c>
      <c r="S18" s="13">
        <f>VLOOKUP($H18,'ค่ากลางกลุ่ม '!$C$2:$Y$22,20,0)</f>
        <v>23.95</v>
      </c>
      <c r="T18" s="10">
        <f>VLOOKUP($H18,'ค่ากลางกลุ่ม '!$C$2:$Y$22,15,0)</f>
        <v>10.95</v>
      </c>
      <c r="U18" s="13">
        <f>VLOOKUP($H18,'ค่ากลางกลุ่ม '!$C$2:$Y$22,21,0)</f>
        <v>16.559999999999999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20.38</v>
      </c>
      <c r="AB18" s="7">
        <v>15.31</v>
      </c>
      <c r="AC18" s="9">
        <v>68.13</v>
      </c>
      <c r="AD18" s="9">
        <v>53.97</v>
      </c>
      <c r="AE18" s="9">
        <v>87.44</v>
      </c>
      <c r="AF18" s="9">
        <v>137.55000000000001</v>
      </c>
      <c r="AG18" s="9">
        <v>83.42</v>
      </c>
      <c r="AH18" s="10" t="str">
        <f t="shared" si="2"/>
        <v>1</v>
      </c>
      <c r="AI18" s="13" t="str">
        <f t="shared" si="3"/>
        <v>0</v>
      </c>
      <c r="AJ18" s="10" t="str">
        <f t="shared" si="4"/>
        <v>1</v>
      </c>
      <c r="AK18" s="13" t="str">
        <f t="shared" si="5"/>
        <v>0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4</v>
      </c>
      <c r="AR18" s="26">
        <f t="shared" si="10"/>
        <v>2</v>
      </c>
      <c r="AS18" s="25" t="str">
        <f t="shared" si="11"/>
        <v>B-</v>
      </c>
      <c r="AT18" s="27" t="str">
        <f t="shared" si="11"/>
        <v>C-</v>
      </c>
      <c r="AU18" s="25" t="str">
        <f t="shared" si="12"/>
        <v>0 B-</v>
      </c>
      <c r="AV18" s="27" t="str">
        <f t="shared" si="12"/>
        <v>0 C-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2.29</v>
      </c>
      <c r="J19" s="19">
        <v>2.08</v>
      </c>
      <c r="K19" s="19">
        <v>1.52</v>
      </c>
      <c r="L19" s="19">
        <v>31336106.989999998</v>
      </c>
      <c r="M19" s="19">
        <v>14285302.380000001</v>
      </c>
      <c r="N19" s="23">
        <v>0</v>
      </c>
      <c r="O19" s="18">
        <v>15889420.98</v>
      </c>
      <c r="P19" s="19">
        <v>12551277.619999997</v>
      </c>
      <c r="Q19" s="45">
        <v>6</v>
      </c>
      <c r="R19" s="10">
        <f>VLOOKUP($H19,'ค่ากลางกลุ่ม '!$C$2:$Y$22,14,0)</f>
        <v>12.96</v>
      </c>
      <c r="S19" s="13">
        <f>VLOOKUP($H19,'ค่ากลางกลุ่ม '!$C$2:$Y$22,20,0)</f>
        <v>23.95</v>
      </c>
      <c r="T19" s="10">
        <f>VLOOKUP($H19,'ค่ากลางกลุ่ม '!$C$2:$Y$22,15,0)</f>
        <v>10.95</v>
      </c>
      <c r="U19" s="13">
        <f>VLOOKUP($H19,'ค่ากลางกลุ่ม '!$C$2:$Y$22,21,0)</f>
        <v>16.559999999999999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17.329999999999998</v>
      </c>
      <c r="AB19" s="7">
        <v>16.21</v>
      </c>
      <c r="AC19" s="9">
        <v>198.46</v>
      </c>
      <c r="AD19" s="9">
        <v>90.67</v>
      </c>
      <c r="AE19" s="9">
        <v>61.54</v>
      </c>
      <c r="AF19" s="9">
        <v>102.59</v>
      </c>
      <c r="AG19" s="9">
        <v>80.180000000000007</v>
      </c>
      <c r="AH19" s="10" t="str">
        <f t="shared" si="2"/>
        <v>1</v>
      </c>
      <c r="AI19" s="13" t="str">
        <f t="shared" si="3"/>
        <v>0</v>
      </c>
      <c r="AJ19" s="10" t="str">
        <f t="shared" si="4"/>
        <v>1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0</v>
      </c>
      <c r="AO19" s="20" t="str">
        <f t="shared" si="8"/>
        <v>0</v>
      </c>
      <c r="AP19" s="20" t="str">
        <f t="shared" si="8"/>
        <v>0</v>
      </c>
      <c r="AQ19" s="24">
        <f t="shared" si="9"/>
        <v>2</v>
      </c>
      <c r="AR19" s="26">
        <f t="shared" si="10"/>
        <v>0</v>
      </c>
      <c r="AS19" s="25" t="str">
        <f t="shared" si="11"/>
        <v>C-</v>
      </c>
      <c r="AT19" s="27" t="str">
        <f t="shared" si="11"/>
        <v>F</v>
      </c>
      <c r="AU19" s="25" t="str">
        <f t="shared" si="12"/>
        <v>0 C-</v>
      </c>
      <c r="AV19" s="27" t="str">
        <f t="shared" si="12"/>
        <v>0 F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2.41</v>
      </c>
      <c r="J20" s="19">
        <v>2.19</v>
      </c>
      <c r="K20" s="19">
        <v>1.3</v>
      </c>
      <c r="L20" s="19">
        <v>65909532.380000003</v>
      </c>
      <c r="M20" s="19">
        <v>11884149.67</v>
      </c>
      <c r="N20" s="23">
        <v>0</v>
      </c>
      <c r="O20" s="18">
        <v>17473612.809999999</v>
      </c>
      <c r="P20" s="19">
        <v>13441737.690000005</v>
      </c>
      <c r="Q20" s="45">
        <v>13</v>
      </c>
      <c r="R20" s="10">
        <f>VLOOKUP($H20,'ค่ากลางกลุ่ม '!$C$2:$Y$22,14,0)</f>
        <v>11.05</v>
      </c>
      <c r="S20" s="13">
        <f>VLOOKUP($H20,'ค่ากลางกลุ่ม '!$C$2:$Y$22,20,0)</f>
        <v>20.399999999999999</v>
      </c>
      <c r="T20" s="10">
        <f>VLOOKUP($H20,'ค่ากลางกลุ่ม '!$C$2:$Y$22,15,0)</f>
        <v>5.58</v>
      </c>
      <c r="U20" s="13">
        <f>VLOOKUP($H20,'ค่ากลางกลุ่ม '!$C$2:$Y$22,21,0)</f>
        <v>10.14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13.1</v>
      </c>
      <c r="AB20" s="7">
        <v>5.14</v>
      </c>
      <c r="AC20" s="9">
        <v>171.83</v>
      </c>
      <c r="AD20" s="9">
        <v>140.16999999999999</v>
      </c>
      <c r="AE20" s="9">
        <v>58.47</v>
      </c>
      <c r="AF20" s="9">
        <v>39.380000000000003</v>
      </c>
      <c r="AG20" s="9">
        <v>60.99</v>
      </c>
      <c r="AH20" s="10" t="str">
        <f t="shared" si="2"/>
        <v>1</v>
      </c>
      <c r="AI20" s="13" t="str">
        <f t="shared" si="3"/>
        <v>0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0</v>
      </c>
      <c r="AQ20" s="24">
        <f t="shared" si="9"/>
        <v>3</v>
      </c>
      <c r="AR20" s="26">
        <f t="shared" si="10"/>
        <v>2</v>
      </c>
      <c r="AS20" s="25" t="str">
        <f t="shared" si="11"/>
        <v>C</v>
      </c>
      <c r="AT20" s="27" t="str">
        <f t="shared" si="11"/>
        <v>C-</v>
      </c>
      <c r="AU20" s="25" t="str">
        <f t="shared" si="12"/>
        <v>0 C</v>
      </c>
      <c r="AV20" s="27" t="str">
        <f t="shared" si="12"/>
        <v>0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4.3</v>
      </c>
      <c r="J21" s="19">
        <v>4.0199999999999996</v>
      </c>
      <c r="K21" s="19">
        <v>3.24</v>
      </c>
      <c r="L21" s="19">
        <v>44091664.189999998</v>
      </c>
      <c r="M21" s="19">
        <v>11322207.27</v>
      </c>
      <c r="N21" s="23">
        <v>0</v>
      </c>
      <c r="O21" s="18">
        <v>12059105.57</v>
      </c>
      <c r="P21" s="19">
        <v>29885301.400000006</v>
      </c>
      <c r="Q21" s="45">
        <v>6</v>
      </c>
      <c r="R21" s="10">
        <f>VLOOKUP($H21,'ค่ากลางกลุ่ม '!$C$2:$Y$22,14,0)</f>
        <v>12.96</v>
      </c>
      <c r="S21" s="13">
        <f>VLOOKUP($H21,'ค่ากลางกลุ่ม '!$C$2:$Y$22,20,0)</f>
        <v>23.95</v>
      </c>
      <c r="T21" s="10">
        <f>VLOOKUP($H21,'ค่ากลางกลุ่ม '!$C$2:$Y$22,15,0)</f>
        <v>10.95</v>
      </c>
      <c r="U21" s="13">
        <f>VLOOKUP($H21,'ค่ากลางกลุ่ม '!$C$2:$Y$22,21,0)</f>
        <v>16.559999999999999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17.48</v>
      </c>
      <c r="AB21" s="7">
        <v>13.1</v>
      </c>
      <c r="AC21" s="9">
        <v>120</v>
      </c>
      <c r="AD21" s="9">
        <v>121.04</v>
      </c>
      <c r="AE21" s="9">
        <v>77.319999999999993</v>
      </c>
      <c r="AF21" s="9">
        <v>120.01</v>
      </c>
      <c r="AG21" s="9">
        <v>82.33</v>
      </c>
      <c r="AH21" s="10" t="str">
        <f t="shared" si="2"/>
        <v>1</v>
      </c>
      <c r="AI21" s="13" t="str">
        <f t="shared" si="3"/>
        <v>0</v>
      </c>
      <c r="AJ21" s="10" t="str">
        <f t="shared" si="4"/>
        <v>1</v>
      </c>
      <c r="AK21" s="13" t="str">
        <f t="shared" si="5"/>
        <v>0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0</v>
      </c>
      <c r="AS21" s="25" t="str">
        <f t="shared" si="11"/>
        <v>C-</v>
      </c>
      <c r="AT21" s="27" t="str">
        <f t="shared" si="11"/>
        <v>F</v>
      </c>
      <c r="AU21" s="25" t="str">
        <f t="shared" si="12"/>
        <v>0 C-</v>
      </c>
      <c r="AV21" s="27" t="str">
        <f t="shared" si="12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4.1399999999999997</v>
      </c>
      <c r="J22" s="19">
        <v>3.53</v>
      </c>
      <c r="K22" s="19">
        <v>3.06</v>
      </c>
      <c r="L22" s="19">
        <v>40594919.18</v>
      </c>
      <c r="M22" s="19">
        <v>15677185.58</v>
      </c>
      <c r="N22" s="23">
        <v>0</v>
      </c>
      <c r="O22" s="18">
        <v>18329457.850000001</v>
      </c>
      <c r="P22" s="19">
        <v>26712467.960000001</v>
      </c>
      <c r="Q22" s="45">
        <v>6</v>
      </c>
      <c r="R22" s="10">
        <f>VLOOKUP($H22,'ค่ากลางกลุ่ม '!$C$2:$Y$22,14,0)</f>
        <v>12.96</v>
      </c>
      <c r="S22" s="13">
        <f>VLOOKUP($H22,'ค่ากลางกลุ่ม '!$C$2:$Y$22,20,0)</f>
        <v>23.95</v>
      </c>
      <c r="T22" s="10">
        <f>VLOOKUP($H22,'ค่ากลางกลุ่ม '!$C$2:$Y$22,15,0)</f>
        <v>10.95</v>
      </c>
      <c r="U22" s="13">
        <f>VLOOKUP($H22,'ค่ากลางกลุ่ม '!$C$2:$Y$22,21,0)</f>
        <v>16.559999999999999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24.54</v>
      </c>
      <c r="AB22" s="7">
        <v>18.03</v>
      </c>
      <c r="AC22" s="9">
        <v>87.06</v>
      </c>
      <c r="AD22" s="9">
        <v>33.18</v>
      </c>
      <c r="AE22" s="9">
        <v>46.3</v>
      </c>
      <c r="AF22" s="9">
        <v>96.87</v>
      </c>
      <c r="AG22" s="9">
        <v>138.02000000000001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1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5</v>
      </c>
      <c r="AR22" s="26">
        <f t="shared" si="10"/>
        <v>5</v>
      </c>
      <c r="AS22" s="25" t="str">
        <f t="shared" si="11"/>
        <v>B</v>
      </c>
      <c r="AT22" s="27" t="str">
        <f t="shared" si="11"/>
        <v>B</v>
      </c>
      <c r="AU22" s="25" t="str">
        <f t="shared" si="12"/>
        <v>0 B</v>
      </c>
      <c r="AV22" s="27" t="str">
        <f t="shared" si="12"/>
        <v>0 B</v>
      </c>
      <c r="AW22" s="21" t="str">
        <f t="shared" si="0"/>
        <v>ผ่าน</v>
      </c>
      <c r="AX22" s="21" t="str">
        <f t="shared" si="1"/>
        <v>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1.84</v>
      </c>
      <c r="J23" s="19">
        <v>1.7</v>
      </c>
      <c r="K23" s="19">
        <v>1.35</v>
      </c>
      <c r="L23" s="19">
        <v>25761984.690000001</v>
      </c>
      <c r="M23" s="19">
        <v>9994675.1300000008</v>
      </c>
      <c r="N23" s="23">
        <v>0</v>
      </c>
      <c r="O23" s="18">
        <v>11151336.130000001</v>
      </c>
      <c r="P23" s="19">
        <v>10702465.41</v>
      </c>
      <c r="Q23" s="45">
        <v>6</v>
      </c>
      <c r="R23" s="10">
        <f>VLOOKUP($H23,'ค่ากลางกลุ่ม '!$C$2:$Y$22,14,0)</f>
        <v>12.96</v>
      </c>
      <c r="S23" s="13">
        <f>VLOOKUP($H23,'ค่ากลางกลุ่ม '!$C$2:$Y$22,20,0)</f>
        <v>23.95</v>
      </c>
      <c r="T23" s="10">
        <f>VLOOKUP($H23,'ค่ากลางกลุ่ม '!$C$2:$Y$22,15,0)</f>
        <v>10.95</v>
      </c>
      <c r="U23" s="13">
        <f>VLOOKUP($H23,'ค่ากลางกลุ่ม '!$C$2:$Y$22,21,0)</f>
        <v>16.559999999999999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18.48</v>
      </c>
      <c r="AB23" s="7">
        <v>14.77</v>
      </c>
      <c r="AC23" s="9">
        <v>297.29000000000002</v>
      </c>
      <c r="AD23" s="9">
        <v>73.81</v>
      </c>
      <c r="AE23" s="9">
        <v>99.8</v>
      </c>
      <c r="AF23" s="9">
        <v>116.34</v>
      </c>
      <c r="AG23" s="9">
        <v>106.08</v>
      </c>
      <c r="AH23" s="10" t="str">
        <f t="shared" si="2"/>
        <v>1</v>
      </c>
      <c r="AI23" s="13" t="str">
        <f t="shared" si="3"/>
        <v>0</v>
      </c>
      <c r="AJ23" s="10" t="str">
        <f t="shared" si="4"/>
        <v>1</v>
      </c>
      <c r="AK23" s="13" t="str">
        <f t="shared" si="5"/>
        <v>0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0</v>
      </c>
      <c r="AS23" s="25" t="str">
        <f t="shared" si="11"/>
        <v>C-</v>
      </c>
      <c r="AT23" s="27" t="str">
        <f t="shared" si="11"/>
        <v>F</v>
      </c>
      <c r="AU23" s="25" t="str">
        <f t="shared" si="12"/>
        <v>0 C-</v>
      </c>
      <c r="AV23" s="27" t="str">
        <f t="shared" si="12"/>
        <v>0 F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1.98</v>
      </c>
      <c r="J24" s="19">
        <v>1.78</v>
      </c>
      <c r="K24" s="19">
        <v>1.61</v>
      </c>
      <c r="L24" s="19">
        <v>16902303.879999999</v>
      </c>
      <c r="M24" s="19">
        <v>9656317.4199999999</v>
      </c>
      <c r="N24" s="23">
        <v>0</v>
      </c>
      <c r="O24" s="18">
        <v>8586782.75</v>
      </c>
      <c r="P24" s="19">
        <v>10442288.239999995</v>
      </c>
      <c r="Q24" s="45">
        <v>2</v>
      </c>
      <c r="R24" s="10">
        <f>VLOOKUP($H24,'ค่ากลางกลุ่ม '!$C$2:$Y$22,14,0)</f>
        <v>15.13</v>
      </c>
      <c r="S24" s="13">
        <f>VLOOKUP($H24,'ค่ากลางกลุ่ม '!$C$2:$Y$22,20,0)</f>
        <v>27.09</v>
      </c>
      <c r="T24" s="10">
        <f>VLOOKUP($H24,'ค่ากลางกลุ่ม '!$C$2:$Y$22,15,0)</f>
        <v>8.02</v>
      </c>
      <c r="U24" s="13">
        <f>VLOOKUP($H24,'ค่ากลางกลุ่ม '!$C$2:$Y$22,21,0)</f>
        <v>12.7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24.42</v>
      </c>
      <c r="AB24" s="7">
        <v>19.54</v>
      </c>
      <c r="AC24" s="9">
        <v>519.67999999999995</v>
      </c>
      <c r="AD24" s="9">
        <v>32.14</v>
      </c>
      <c r="AE24" s="9">
        <v>74.510000000000005</v>
      </c>
      <c r="AF24" s="9">
        <v>136.01</v>
      </c>
      <c r="AG24" s="9">
        <v>75.680000000000007</v>
      </c>
      <c r="AH24" s="10" t="str">
        <f t="shared" si="2"/>
        <v>1</v>
      </c>
      <c r="AI24" s="13" t="str">
        <f t="shared" si="3"/>
        <v>0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2</v>
      </c>
      <c r="AS24" s="25" t="str">
        <f t="shared" si="11"/>
        <v>C</v>
      </c>
      <c r="AT24" s="27" t="str">
        <f t="shared" si="11"/>
        <v>C-</v>
      </c>
      <c r="AU24" s="25" t="str">
        <f t="shared" si="12"/>
        <v>0 C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1.48</v>
      </c>
      <c r="J25" s="19">
        <v>1.33</v>
      </c>
      <c r="K25" s="19">
        <v>0.56999999999999995</v>
      </c>
      <c r="L25" s="19">
        <v>119144834.59</v>
      </c>
      <c r="M25" s="19">
        <v>96880646.829999998</v>
      </c>
      <c r="N25" s="23">
        <v>2</v>
      </c>
      <c r="O25" s="18">
        <v>99547254.040000007</v>
      </c>
      <c r="P25" s="19">
        <v>-107375668.35999998</v>
      </c>
      <c r="Q25" s="45">
        <v>17</v>
      </c>
      <c r="R25" s="10">
        <f>VLOOKUP($H25,'ค่ากลางกลุ่ม '!$C$2:$Y$22,14,0)</f>
        <v>7.97</v>
      </c>
      <c r="S25" s="13">
        <f>VLOOKUP($H25,'ค่ากลางกลุ่ม '!$C$2:$Y$22,20,0)</f>
        <v>16.899999999999999</v>
      </c>
      <c r="T25" s="10">
        <f>VLOOKUP($H25,'ค่ากลางกลุ่ม '!$C$2:$Y$22,15,0)</f>
        <v>3.42</v>
      </c>
      <c r="U25" s="13">
        <f>VLOOKUP($H25,'ค่ากลางกลุ่ม '!$C$2:$Y$22,21,0)</f>
        <v>7.2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14.45</v>
      </c>
      <c r="AB25" s="7">
        <v>9.52</v>
      </c>
      <c r="AC25" s="9">
        <v>204.99</v>
      </c>
      <c r="AD25" s="9">
        <v>97.53</v>
      </c>
      <c r="AE25" s="9">
        <v>57.76</v>
      </c>
      <c r="AF25" s="9">
        <v>279.01</v>
      </c>
      <c r="AG25" s="9">
        <v>35.61</v>
      </c>
      <c r="AH25" s="10" t="str">
        <f t="shared" si="2"/>
        <v>1</v>
      </c>
      <c r="AI25" s="13" t="str">
        <f t="shared" si="3"/>
        <v>0</v>
      </c>
      <c r="AJ25" s="10" t="str">
        <f t="shared" si="4"/>
        <v>1</v>
      </c>
      <c r="AK25" s="13" t="str">
        <f t="shared" si="5"/>
        <v>1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4</v>
      </c>
      <c r="AR25" s="26">
        <f t="shared" si="10"/>
        <v>3</v>
      </c>
      <c r="AS25" s="25" t="str">
        <f t="shared" si="11"/>
        <v>B-</v>
      </c>
      <c r="AT25" s="27" t="str">
        <f t="shared" si="11"/>
        <v>C</v>
      </c>
      <c r="AU25" s="25" t="str">
        <f t="shared" si="12"/>
        <v>2 B-</v>
      </c>
      <c r="AV25" s="27" t="str">
        <f t="shared" si="12"/>
        <v>2 C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3.77</v>
      </c>
      <c r="J26" s="19">
        <v>3.49</v>
      </c>
      <c r="K26" s="19">
        <v>2.52</v>
      </c>
      <c r="L26" s="19">
        <v>23972294.690000001</v>
      </c>
      <c r="M26" s="19">
        <v>13800529.119999999</v>
      </c>
      <c r="N26" s="23">
        <v>0</v>
      </c>
      <c r="O26" s="18">
        <v>15290924.24</v>
      </c>
      <c r="P26" s="19">
        <v>13169332.710000001</v>
      </c>
      <c r="Q26" s="45">
        <v>5</v>
      </c>
      <c r="R26" s="10">
        <f>VLOOKUP($H26,'ค่ากลางกลุ่ม '!$C$2:$Y$22,14,0)</f>
        <v>11.96</v>
      </c>
      <c r="S26" s="13">
        <f>VLOOKUP($H26,'ค่ากลางกลุ่ม '!$C$2:$Y$22,20,0)</f>
        <v>23.05</v>
      </c>
      <c r="T26" s="10">
        <f>VLOOKUP($H26,'ค่ากลางกลุ่ม '!$C$2:$Y$22,15,0)</f>
        <v>10.48</v>
      </c>
      <c r="U26" s="13">
        <f>VLOOKUP($H26,'ค่ากลางกลุ่ม '!$C$2:$Y$22,21,0)</f>
        <v>16.09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30.75</v>
      </c>
      <c r="AB26" s="7">
        <v>21.7</v>
      </c>
      <c r="AC26" s="9">
        <v>93.87</v>
      </c>
      <c r="AD26" s="9">
        <v>64.430000000000007</v>
      </c>
      <c r="AE26" s="9">
        <v>60.79</v>
      </c>
      <c r="AF26" s="9">
        <v>150.78</v>
      </c>
      <c r="AG26" s="9">
        <v>76.930000000000007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0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2</v>
      </c>
      <c r="AR26" s="26">
        <f t="shared" si="10"/>
        <v>2</v>
      </c>
      <c r="AS26" s="25" t="str">
        <f t="shared" si="11"/>
        <v>C-</v>
      </c>
      <c r="AT26" s="27" t="str">
        <f t="shared" si="11"/>
        <v>C-</v>
      </c>
      <c r="AU26" s="25" t="str">
        <f t="shared" si="12"/>
        <v>0 C-</v>
      </c>
      <c r="AV26" s="27" t="str">
        <f t="shared" si="12"/>
        <v>0 C-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3.6</v>
      </c>
      <c r="J27" s="19">
        <v>3.45</v>
      </c>
      <c r="K27" s="19">
        <v>2.4700000000000002</v>
      </c>
      <c r="L27" s="19">
        <v>48375175.530000001</v>
      </c>
      <c r="M27" s="19">
        <v>5827212.7999999998</v>
      </c>
      <c r="N27" s="23">
        <v>0</v>
      </c>
      <c r="O27" s="18">
        <v>7499543.0700000003</v>
      </c>
      <c r="P27" s="19">
        <v>27329223.779999997</v>
      </c>
      <c r="Q27" s="45">
        <v>6</v>
      </c>
      <c r="R27" s="10">
        <f>VLOOKUP($H27,'ค่ากลางกลุ่ม '!$C$2:$Y$22,14,0)</f>
        <v>12.96</v>
      </c>
      <c r="S27" s="13">
        <f>VLOOKUP($H27,'ค่ากลางกลุ่ม '!$C$2:$Y$22,20,0)</f>
        <v>23.95</v>
      </c>
      <c r="T27" s="10">
        <f>VLOOKUP($H27,'ค่ากลางกลุ่ม '!$C$2:$Y$22,15,0)</f>
        <v>10.95</v>
      </c>
      <c r="U27" s="13">
        <f>VLOOKUP($H27,'ค่ากลางกลุ่ม '!$C$2:$Y$22,21,0)</f>
        <v>16.559999999999999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8.18</v>
      </c>
      <c r="AB27" s="7">
        <v>5.22</v>
      </c>
      <c r="AC27" s="9">
        <v>82.82</v>
      </c>
      <c r="AD27" s="9">
        <v>27.37</v>
      </c>
      <c r="AE27" s="9">
        <v>57.62</v>
      </c>
      <c r="AF27" s="9">
        <v>236.36</v>
      </c>
      <c r="AG27" s="9">
        <v>47.26</v>
      </c>
      <c r="AH27" s="10" t="str">
        <f t="shared" si="2"/>
        <v>0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1</v>
      </c>
      <c r="AQ27" s="24">
        <f t="shared" si="9"/>
        <v>4</v>
      </c>
      <c r="AR27" s="26">
        <f t="shared" si="10"/>
        <v>4</v>
      </c>
      <c r="AS27" s="25" t="str">
        <f t="shared" si="11"/>
        <v>B-</v>
      </c>
      <c r="AT27" s="27" t="str">
        <f t="shared" si="11"/>
        <v>B-</v>
      </c>
      <c r="AU27" s="25" t="str">
        <f t="shared" si="12"/>
        <v>0 B-</v>
      </c>
      <c r="AV27" s="27" t="str">
        <f t="shared" si="12"/>
        <v>0 B-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1.97</v>
      </c>
      <c r="J28" s="19">
        <v>1.82</v>
      </c>
      <c r="K28" s="19">
        <v>1.53</v>
      </c>
      <c r="L28" s="19">
        <v>30777907.440000001</v>
      </c>
      <c r="M28" s="19">
        <v>6608429.0499999998</v>
      </c>
      <c r="N28" s="23">
        <v>0</v>
      </c>
      <c r="O28" s="18">
        <v>8868845.4199999999</v>
      </c>
      <c r="P28" s="19">
        <v>16718841.050000001</v>
      </c>
      <c r="Q28" s="45">
        <v>6</v>
      </c>
      <c r="R28" s="10">
        <f>VLOOKUP($H28,'ค่ากลางกลุ่ม '!$C$2:$Y$22,14,0)</f>
        <v>12.96</v>
      </c>
      <c r="S28" s="13">
        <f>VLOOKUP($H28,'ค่ากลางกลุ่ม '!$C$2:$Y$22,20,0)</f>
        <v>23.95</v>
      </c>
      <c r="T28" s="10">
        <f>VLOOKUP($H28,'ค่ากลางกลุ่ม '!$C$2:$Y$22,15,0)</f>
        <v>10.95</v>
      </c>
      <c r="U28" s="13">
        <f>VLOOKUP($H28,'ค่ากลางกลุ่ม '!$C$2:$Y$22,21,0)</f>
        <v>16.559999999999999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13.19</v>
      </c>
      <c r="AB28" s="7">
        <v>6.94</v>
      </c>
      <c r="AC28" s="9">
        <v>331.54</v>
      </c>
      <c r="AD28" s="9">
        <v>33.42</v>
      </c>
      <c r="AE28" s="9">
        <v>167.36</v>
      </c>
      <c r="AF28" s="9">
        <v>134</v>
      </c>
      <c r="AG28" s="9">
        <v>86.36</v>
      </c>
      <c r="AH28" s="10" t="str">
        <f t="shared" si="2"/>
        <v>1</v>
      </c>
      <c r="AI28" s="13" t="str">
        <f t="shared" si="3"/>
        <v>0</v>
      </c>
      <c r="AJ28" s="10" t="str">
        <f t="shared" si="4"/>
        <v>0</v>
      </c>
      <c r="AK28" s="13" t="str">
        <f t="shared" si="5"/>
        <v>0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2</v>
      </c>
      <c r="AR28" s="26">
        <f t="shared" si="10"/>
        <v>1</v>
      </c>
      <c r="AS28" s="25" t="str">
        <f t="shared" si="11"/>
        <v>C-</v>
      </c>
      <c r="AT28" s="27" t="str">
        <f t="shared" si="11"/>
        <v>D</v>
      </c>
      <c r="AU28" s="25" t="str">
        <f t="shared" si="12"/>
        <v>0 C-</v>
      </c>
      <c r="AV28" s="27" t="str">
        <f t="shared" si="12"/>
        <v>0 D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3.13</v>
      </c>
      <c r="J29" s="19">
        <v>2.77</v>
      </c>
      <c r="K29" s="19">
        <v>2.25</v>
      </c>
      <c r="L29" s="19">
        <v>14658323.439999999</v>
      </c>
      <c r="M29" s="19">
        <v>5068245.18</v>
      </c>
      <c r="N29" s="23">
        <v>0</v>
      </c>
      <c r="O29" s="18">
        <v>6314617.2300000004</v>
      </c>
      <c r="P29" s="19">
        <v>8601388.3399999999</v>
      </c>
      <c r="Q29" s="45">
        <v>2</v>
      </c>
      <c r="R29" s="10">
        <f>VLOOKUP($H29,'ค่ากลางกลุ่ม '!$C$2:$Y$22,14,0)</f>
        <v>15.13</v>
      </c>
      <c r="S29" s="13">
        <f>VLOOKUP($H29,'ค่ากลางกลุ่ม '!$C$2:$Y$22,20,0)</f>
        <v>27.09</v>
      </c>
      <c r="T29" s="10">
        <f>VLOOKUP($H29,'ค่ากลางกลุ่ม '!$C$2:$Y$22,15,0)</f>
        <v>8.02</v>
      </c>
      <c r="U29" s="13">
        <f>VLOOKUP($H29,'ค่ากลางกลุ่ม '!$C$2:$Y$22,21,0)</f>
        <v>12.7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17.7</v>
      </c>
      <c r="AB29" s="7">
        <v>15.72</v>
      </c>
      <c r="AC29" s="9">
        <v>132.44</v>
      </c>
      <c r="AD29" s="9">
        <v>19.38</v>
      </c>
      <c r="AE29" s="9">
        <v>83.21</v>
      </c>
      <c r="AF29" s="9">
        <v>212.25</v>
      </c>
      <c r="AG29" s="9">
        <v>84.66</v>
      </c>
      <c r="AH29" s="10" t="str">
        <f t="shared" si="2"/>
        <v>1</v>
      </c>
      <c r="AI29" s="13" t="str">
        <f t="shared" si="3"/>
        <v>0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2</v>
      </c>
      <c r="AS29" s="25" t="str">
        <f t="shared" si="11"/>
        <v>C</v>
      </c>
      <c r="AT29" s="27" t="str">
        <f t="shared" si="11"/>
        <v>C-</v>
      </c>
      <c r="AU29" s="25" t="str">
        <f t="shared" si="12"/>
        <v>0 C</v>
      </c>
      <c r="AV29" s="27" t="str">
        <f t="shared" si="12"/>
        <v>0 C-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3.67</v>
      </c>
      <c r="J30" s="19">
        <v>3.31</v>
      </c>
      <c r="K30" s="19">
        <v>2.76</v>
      </c>
      <c r="L30" s="19">
        <v>20823653.350000001</v>
      </c>
      <c r="M30" s="19">
        <v>5456745.2800000003</v>
      </c>
      <c r="N30" s="23">
        <v>0</v>
      </c>
      <c r="O30" s="18">
        <v>6348310.2599999998</v>
      </c>
      <c r="P30" s="19">
        <v>13726126.18</v>
      </c>
      <c r="Q30" s="45">
        <v>5</v>
      </c>
      <c r="R30" s="10">
        <f>VLOOKUP($H30,'ค่ากลางกลุ่ม '!$C$2:$Y$22,14,0)</f>
        <v>11.96</v>
      </c>
      <c r="S30" s="13">
        <f>VLOOKUP($H30,'ค่ากลางกลุ่ม '!$C$2:$Y$22,20,0)</f>
        <v>23.05</v>
      </c>
      <c r="T30" s="10">
        <f>VLOOKUP($H30,'ค่ากลางกลุ่ม '!$C$2:$Y$22,15,0)</f>
        <v>10.48</v>
      </c>
      <c r="U30" s="13">
        <f>VLOOKUP($H30,'ค่ากลางกลุ่ม '!$C$2:$Y$22,21,0)</f>
        <v>16.09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13.57</v>
      </c>
      <c r="AB30" s="7">
        <v>11.73</v>
      </c>
      <c r="AC30" s="9">
        <v>162.47</v>
      </c>
      <c r="AD30" s="9">
        <v>19.940000000000001</v>
      </c>
      <c r="AE30" s="9">
        <v>71.7</v>
      </c>
      <c r="AF30" s="9">
        <v>234.13</v>
      </c>
      <c r="AG30" s="9">
        <v>92.76</v>
      </c>
      <c r="AH30" s="10" t="str">
        <f t="shared" si="2"/>
        <v>1</v>
      </c>
      <c r="AI30" s="13" t="str">
        <f t="shared" si="3"/>
        <v>0</v>
      </c>
      <c r="AJ30" s="10" t="str">
        <f t="shared" si="4"/>
        <v>1</v>
      </c>
      <c r="AK30" s="13" t="str">
        <f t="shared" si="5"/>
        <v>0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1</v>
      </c>
      <c r="AS30" s="25" t="str">
        <f t="shared" si="11"/>
        <v>C</v>
      </c>
      <c r="AT30" s="27" t="str">
        <f t="shared" si="11"/>
        <v>D</v>
      </c>
      <c r="AU30" s="25" t="str">
        <f t="shared" si="12"/>
        <v>0 C</v>
      </c>
      <c r="AV30" s="27" t="str">
        <f t="shared" si="12"/>
        <v>0 D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2.95</v>
      </c>
      <c r="J31" s="19">
        <v>2.59</v>
      </c>
      <c r="K31" s="19">
        <v>1.98</v>
      </c>
      <c r="L31" s="19">
        <v>19490647.170000002</v>
      </c>
      <c r="M31" s="19">
        <v>2900546.73</v>
      </c>
      <c r="N31" s="23">
        <v>0</v>
      </c>
      <c r="O31" s="18">
        <v>4611427.29</v>
      </c>
      <c r="P31" s="19">
        <v>9863600.1700000018</v>
      </c>
      <c r="Q31" s="45">
        <v>5</v>
      </c>
      <c r="R31" s="10">
        <f>VLOOKUP($H31,'ค่ากลางกลุ่ม '!$C$2:$Y$22,14,0)</f>
        <v>11.96</v>
      </c>
      <c r="S31" s="13">
        <f>VLOOKUP($H31,'ค่ากลางกลุ่ม '!$C$2:$Y$22,20,0)</f>
        <v>23.05</v>
      </c>
      <c r="T31" s="10">
        <f>VLOOKUP($H31,'ค่ากลางกลุ่ม '!$C$2:$Y$22,15,0)</f>
        <v>10.48</v>
      </c>
      <c r="U31" s="13">
        <f>VLOOKUP($H31,'ค่ากลางกลุ่ม '!$C$2:$Y$22,21,0)</f>
        <v>16.09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8.74</v>
      </c>
      <c r="AB31" s="7">
        <v>5.43</v>
      </c>
      <c r="AC31" s="9">
        <v>66.89</v>
      </c>
      <c r="AD31" s="9">
        <v>44.97</v>
      </c>
      <c r="AE31" s="9">
        <v>83.28</v>
      </c>
      <c r="AF31" s="9">
        <v>127.84</v>
      </c>
      <c r="AG31" s="9">
        <v>67.88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0 C-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1.41</v>
      </c>
      <c r="J32" s="19">
        <v>1.1499999999999999</v>
      </c>
      <c r="K32" s="19">
        <v>0.68</v>
      </c>
      <c r="L32" s="19">
        <v>26074067.149999999</v>
      </c>
      <c r="M32" s="19">
        <v>24093293.690000001</v>
      </c>
      <c r="N32" s="23">
        <v>2</v>
      </c>
      <c r="O32" s="18">
        <v>25599115.559999999</v>
      </c>
      <c r="P32" s="19">
        <v>-20333287.82</v>
      </c>
      <c r="Q32" s="45">
        <v>10</v>
      </c>
      <c r="R32" s="10">
        <f>VLOOKUP($H32,'ค่ากลางกลุ่ม '!$C$2:$Y$22,14,0)</f>
        <v>10.94</v>
      </c>
      <c r="S32" s="13">
        <f>VLOOKUP($H32,'ค่ากลางกลุ่ม '!$C$2:$Y$22,20,0)</f>
        <v>22.93</v>
      </c>
      <c r="T32" s="10">
        <f>VLOOKUP($H32,'ค่ากลางกลุ่ม '!$C$2:$Y$22,15,0)</f>
        <v>9.09</v>
      </c>
      <c r="U32" s="13">
        <f>VLOOKUP($H32,'ค่ากลางกลุ่ม '!$C$2:$Y$22,21,0)</f>
        <v>15.24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15.32</v>
      </c>
      <c r="AB32" s="7">
        <v>10.73</v>
      </c>
      <c r="AC32" s="9">
        <v>246.96</v>
      </c>
      <c r="AD32" s="9">
        <v>42.27</v>
      </c>
      <c r="AE32" s="9">
        <v>72.67</v>
      </c>
      <c r="AF32" s="9">
        <v>205.75</v>
      </c>
      <c r="AG32" s="9">
        <v>94.24</v>
      </c>
      <c r="AH32" s="10" t="str">
        <f t="shared" si="2"/>
        <v>1</v>
      </c>
      <c r="AI32" s="13" t="str">
        <f t="shared" si="3"/>
        <v>0</v>
      </c>
      <c r="AJ32" s="10" t="str">
        <f t="shared" si="4"/>
        <v>1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1</v>
      </c>
      <c r="AS32" s="25" t="str">
        <f t="shared" si="11"/>
        <v>C</v>
      </c>
      <c r="AT32" s="27" t="str">
        <f t="shared" si="11"/>
        <v>D</v>
      </c>
      <c r="AU32" s="25" t="str">
        <f t="shared" si="12"/>
        <v>2 C</v>
      </c>
      <c r="AV32" s="27" t="str">
        <f t="shared" si="12"/>
        <v>2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1.87</v>
      </c>
      <c r="J33" s="19">
        <v>1.65</v>
      </c>
      <c r="K33" s="19">
        <v>1.05</v>
      </c>
      <c r="L33" s="19">
        <v>12447332.970000001</v>
      </c>
      <c r="M33" s="19">
        <v>8432288.5399999991</v>
      </c>
      <c r="N33" s="23">
        <v>0</v>
      </c>
      <c r="O33" s="18">
        <v>10110961.6</v>
      </c>
      <c r="P33" s="19">
        <v>711239.50999999791</v>
      </c>
      <c r="Q33" s="45">
        <v>5</v>
      </c>
      <c r="R33" s="10">
        <f>VLOOKUP($H33,'ค่ากลางกลุ่ม '!$C$2:$Y$22,14,0)</f>
        <v>11.96</v>
      </c>
      <c r="S33" s="13">
        <f>VLOOKUP($H33,'ค่ากลางกลุ่ม '!$C$2:$Y$22,20,0)</f>
        <v>23.05</v>
      </c>
      <c r="T33" s="10">
        <f>VLOOKUP($H33,'ค่ากลางกลุ่ม '!$C$2:$Y$22,15,0)</f>
        <v>10.48</v>
      </c>
      <c r="U33" s="13">
        <f>VLOOKUP($H33,'ค่ากลางกลุ่ม '!$C$2:$Y$22,21,0)</f>
        <v>16.09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18.899999999999999</v>
      </c>
      <c r="AB33" s="7">
        <v>15.33</v>
      </c>
      <c r="AC33" s="9">
        <v>252.08</v>
      </c>
      <c r="AD33" s="9">
        <v>34.11</v>
      </c>
      <c r="AE33" s="9">
        <v>63.97</v>
      </c>
      <c r="AF33" s="9">
        <v>187.65</v>
      </c>
      <c r="AG33" s="9">
        <v>91.85</v>
      </c>
      <c r="AH33" s="10" t="str">
        <f t="shared" si="2"/>
        <v>1</v>
      </c>
      <c r="AI33" s="13" t="str">
        <f t="shared" si="3"/>
        <v>0</v>
      </c>
      <c r="AJ33" s="10" t="str">
        <f t="shared" si="4"/>
        <v>1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0</v>
      </c>
      <c r="AO33" s="20" t="str">
        <f t="shared" si="8"/>
        <v>0</v>
      </c>
      <c r="AP33" s="20" t="str">
        <f t="shared" si="8"/>
        <v>0</v>
      </c>
      <c r="AQ33" s="24">
        <f t="shared" si="9"/>
        <v>3</v>
      </c>
      <c r="AR33" s="26">
        <f t="shared" si="10"/>
        <v>1</v>
      </c>
      <c r="AS33" s="25" t="str">
        <f t="shared" si="11"/>
        <v>C</v>
      </c>
      <c r="AT33" s="27" t="str">
        <f t="shared" si="11"/>
        <v>D</v>
      </c>
      <c r="AU33" s="25" t="str">
        <f t="shared" si="12"/>
        <v>0 C</v>
      </c>
      <c r="AV33" s="27" t="str">
        <f t="shared" si="12"/>
        <v>0 D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1.78</v>
      </c>
      <c r="J34" s="19">
        <v>1.54</v>
      </c>
      <c r="K34" s="19">
        <v>1.1299999999999999</v>
      </c>
      <c r="L34" s="19">
        <v>12145527.560000001</v>
      </c>
      <c r="M34" s="19">
        <v>5817018.5700000003</v>
      </c>
      <c r="N34" s="23">
        <v>0</v>
      </c>
      <c r="O34" s="18">
        <v>6288358.4199999999</v>
      </c>
      <c r="P34" s="19">
        <v>1978789.8799999971</v>
      </c>
      <c r="Q34" s="45">
        <v>5</v>
      </c>
      <c r="R34" s="10">
        <f>VLOOKUP($H34,'ค่ากลางกลุ่ม '!$C$2:$Y$22,14,0)</f>
        <v>11.96</v>
      </c>
      <c r="S34" s="13">
        <f>VLOOKUP($H34,'ค่ากลางกลุ่ม '!$C$2:$Y$22,20,0)</f>
        <v>23.05</v>
      </c>
      <c r="T34" s="10">
        <f>VLOOKUP($H34,'ค่ากลางกลุ่ม '!$C$2:$Y$22,15,0)</f>
        <v>10.48</v>
      </c>
      <c r="U34" s="13">
        <f>VLOOKUP($H34,'ค่ากลางกลุ่ม '!$C$2:$Y$22,21,0)</f>
        <v>16.09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13.23</v>
      </c>
      <c r="AB34" s="7">
        <v>11.76</v>
      </c>
      <c r="AC34" s="9">
        <v>194.41</v>
      </c>
      <c r="AD34" s="9">
        <v>36.01</v>
      </c>
      <c r="AE34" s="9">
        <v>87.75</v>
      </c>
      <c r="AF34" s="9">
        <v>201.27</v>
      </c>
      <c r="AG34" s="9">
        <v>86.88</v>
      </c>
      <c r="AH34" s="10" t="str">
        <f t="shared" si="2"/>
        <v>1</v>
      </c>
      <c r="AI34" s="13" t="str">
        <f t="shared" si="3"/>
        <v>0</v>
      </c>
      <c r="AJ34" s="10" t="str">
        <f t="shared" si="4"/>
        <v>1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3</v>
      </c>
      <c r="AR34" s="26">
        <f t="shared" si="10"/>
        <v>1</v>
      </c>
      <c r="AS34" s="25" t="str">
        <f t="shared" si="11"/>
        <v>C</v>
      </c>
      <c r="AT34" s="27" t="str">
        <f t="shared" si="11"/>
        <v>D</v>
      </c>
      <c r="AU34" s="25" t="str">
        <f t="shared" si="12"/>
        <v>0 C</v>
      </c>
      <c r="AV34" s="27" t="str">
        <f t="shared" si="12"/>
        <v>0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3.31</v>
      </c>
      <c r="J35" s="19">
        <v>2.99</v>
      </c>
      <c r="K35" s="19">
        <v>2.5299999999999998</v>
      </c>
      <c r="L35" s="19">
        <v>36349426.899999999</v>
      </c>
      <c r="M35" s="19">
        <v>12105646.42</v>
      </c>
      <c r="N35" s="23">
        <v>0</v>
      </c>
      <c r="O35" s="18">
        <v>12843887.84</v>
      </c>
      <c r="P35" s="19">
        <v>23985918.779999997</v>
      </c>
      <c r="Q35" s="45">
        <v>6</v>
      </c>
      <c r="R35" s="10">
        <f>VLOOKUP($H35,'ค่ากลางกลุ่ม '!$C$2:$Y$22,14,0)</f>
        <v>12.96</v>
      </c>
      <c r="S35" s="13">
        <f>VLOOKUP($H35,'ค่ากลางกลุ่ม '!$C$2:$Y$22,20,0)</f>
        <v>23.95</v>
      </c>
      <c r="T35" s="10">
        <f>VLOOKUP($H35,'ค่ากลางกลุ่ม '!$C$2:$Y$22,15,0)</f>
        <v>10.95</v>
      </c>
      <c r="U35" s="13">
        <f>VLOOKUP($H35,'ค่ากลางกลุ่ม '!$C$2:$Y$22,21,0)</f>
        <v>16.559999999999999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18.510000000000002</v>
      </c>
      <c r="AB35" s="7">
        <v>13.78</v>
      </c>
      <c r="AC35" s="9">
        <v>68.11</v>
      </c>
      <c r="AD35" s="9">
        <v>32.479999999999997</v>
      </c>
      <c r="AE35" s="9">
        <v>55.12</v>
      </c>
      <c r="AF35" s="9">
        <v>140.01</v>
      </c>
      <c r="AG35" s="9">
        <v>78.48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5</v>
      </c>
      <c r="AR35" s="26">
        <f t="shared" si="10"/>
        <v>3</v>
      </c>
      <c r="AS35" s="25" t="str">
        <f t="shared" si="11"/>
        <v>B</v>
      </c>
      <c r="AT35" s="27" t="str">
        <f t="shared" si="11"/>
        <v>C</v>
      </c>
      <c r="AU35" s="25" t="str">
        <f t="shared" si="12"/>
        <v>0 B</v>
      </c>
      <c r="AV35" s="27" t="str">
        <f t="shared" si="12"/>
        <v>0 C</v>
      </c>
      <c r="AW35" s="21" t="str">
        <f t="shared" si="0"/>
        <v>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1.42</v>
      </c>
      <c r="J36" s="19">
        <v>1.27</v>
      </c>
      <c r="K36" s="19">
        <v>0.93</v>
      </c>
      <c r="L36" s="19">
        <v>17054011.309999999</v>
      </c>
      <c r="M36" s="19">
        <v>10670018.939999999</v>
      </c>
      <c r="N36" s="23">
        <v>1</v>
      </c>
      <c r="O36" s="18">
        <v>14246401.33</v>
      </c>
      <c r="P36" s="19">
        <v>-2831064.0300000086</v>
      </c>
      <c r="Q36" s="45">
        <v>12</v>
      </c>
      <c r="R36" s="10">
        <f>VLOOKUP($H36,'ค่ากลางกลุ่ม '!$C$2:$Y$22,14,0)</f>
        <v>11.82</v>
      </c>
      <c r="S36" s="13">
        <f>VLOOKUP($H36,'ค่ากลางกลุ่ม '!$C$2:$Y$22,20,0)</f>
        <v>21.72</v>
      </c>
      <c r="T36" s="10">
        <f>VLOOKUP($H36,'ค่ากลางกลุ่ม '!$C$2:$Y$22,15,0)</f>
        <v>6.04</v>
      </c>
      <c r="U36" s="13">
        <f>VLOOKUP($H36,'ค่ากลางกลุ่ม '!$C$2:$Y$22,21,0)</f>
        <v>9.6199999999999992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13.98</v>
      </c>
      <c r="AB36" s="7">
        <v>9.1199999999999992</v>
      </c>
      <c r="AC36" s="9">
        <v>247.28</v>
      </c>
      <c r="AD36" s="9">
        <v>43.86</v>
      </c>
      <c r="AE36" s="9">
        <v>64.010000000000005</v>
      </c>
      <c r="AF36" s="9">
        <v>194.99</v>
      </c>
      <c r="AG36" s="9">
        <v>56.39</v>
      </c>
      <c r="AH36" s="10" t="str">
        <f t="shared" si="2"/>
        <v>1</v>
      </c>
      <c r="AI36" s="13" t="str">
        <f t="shared" si="3"/>
        <v>0</v>
      </c>
      <c r="AJ36" s="10" t="str">
        <f t="shared" si="4"/>
        <v>1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4</v>
      </c>
      <c r="AR36" s="26">
        <f t="shared" si="10"/>
        <v>2</v>
      </c>
      <c r="AS36" s="25" t="str">
        <f t="shared" si="11"/>
        <v>B-</v>
      </c>
      <c r="AT36" s="27" t="str">
        <f t="shared" si="11"/>
        <v>C-</v>
      </c>
      <c r="AU36" s="25" t="str">
        <f t="shared" si="12"/>
        <v>1 B-</v>
      </c>
      <c r="AV36" s="27" t="str">
        <f t="shared" si="12"/>
        <v>1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6.45</v>
      </c>
      <c r="J37" s="19">
        <v>6.17</v>
      </c>
      <c r="K37" s="19">
        <v>5.59</v>
      </c>
      <c r="L37" s="19">
        <v>63654482.200000003</v>
      </c>
      <c r="M37" s="19">
        <v>6471080.8099999996</v>
      </c>
      <c r="N37" s="23">
        <v>0</v>
      </c>
      <c r="O37" s="18">
        <v>8160660.6500000004</v>
      </c>
      <c r="P37" s="19">
        <v>53608930.75</v>
      </c>
      <c r="Q37" s="45">
        <v>6</v>
      </c>
      <c r="R37" s="10">
        <f>VLOOKUP($H37,'ค่ากลางกลุ่ม '!$C$2:$Y$22,14,0)</f>
        <v>12.96</v>
      </c>
      <c r="S37" s="13">
        <f>VLOOKUP($H37,'ค่ากลางกลุ่ม '!$C$2:$Y$22,20,0)</f>
        <v>23.95</v>
      </c>
      <c r="T37" s="10">
        <f>VLOOKUP($H37,'ค่ากลางกลุ่ม '!$C$2:$Y$22,15,0)</f>
        <v>10.95</v>
      </c>
      <c r="U37" s="13">
        <f>VLOOKUP($H37,'ค่ากลางกลุ่ม '!$C$2:$Y$22,21,0)</f>
        <v>16.559999999999999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13.88</v>
      </c>
      <c r="AB37" s="7">
        <v>6.08</v>
      </c>
      <c r="AC37" s="9">
        <v>99.48</v>
      </c>
      <c r="AD37" s="9">
        <v>87.94</v>
      </c>
      <c r="AE37" s="9">
        <v>109.74</v>
      </c>
      <c r="AF37" s="9">
        <v>193.78</v>
      </c>
      <c r="AG37" s="9">
        <v>68.45</v>
      </c>
      <c r="AH37" s="10" t="str">
        <f t="shared" si="2"/>
        <v>1</v>
      </c>
      <c r="AI37" s="13" t="str">
        <f t="shared" si="3"/>
        <v>0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1</v>
      </c>
      <c r="AR37" s="26">
        <f t="shared" si="10"/>
        <v>0</v>
      </c>
      <c r="AS37" s="25" t="str">
        <f t="shared" si="11"/>
        <v>D</v>
      </c>
      <c r="AT37" s="27" t="str">
        <f t="shared" si="11"/>
        <v>F</v>
      </c>
      <c r="AU37" s="25" t="str">
        <f t="shared" si="12"/>
        <v>0 D</v>
      </c>
      <c r="AV37" s="27" t="str">
        <f t="shared" si="12"/>
        <v>0 F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2.4300000000000002</v>
      </c>
      <c r="J38" s="19">
        <v>2.13</v>
      </c>
      <c r="K38" s="19">
        <v>1.72</v>
      </c>
      <c r="L38" s="19">
        <v>16656913.66</v>
      </c>
      <c r="M38" s="19">
        <v>8465534.9700000007</v>
      </c>
      <c r="N38" s="23">
        <v>0</v>
      </c>
      <c r="O38" s="18">
        <v>10408343.779999999</v>
      </c>
      <c r="P38" s="19">
        <v>8343970.0399999991</v>
      </c>
      <c r="Q38" s="45">
        <v>5</v>
      </c>
      <c r="R38" s="10">
        <f>VLOOKUP($H38,'ค่ากลางกลุ่ม '!$C$2:$Y$22,14,0)</f>
        <v>11.96</v>
      </c>
      <c r="S38" s="13">
        <f>VLOOKUP($H38,'ค่ากลางกลุ่ม '!$C$2:$Y$22,20,0)</f>
        <v>23.05</v>
      </c>
      <c r="T38" s="10">
        <f>VLOOKUP($H38,'ค่ากลางกลุ่ม '!$C$2:$Y$22,15,0)</f>
        <v>10.48</v>
      </c>
      <c r="U38" s="13">
        <f>VLOOKUP($H38,'ค่ากลางกลุ่ม '!$C$2:$Y$22,21,0)</f>
        <v>16.09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26.6</v>
      </c>
      <c r="AB38" s="7">
        <v>10.51</v>
      </c>
      <c r="AC38" s="9">
        <v>174.03</v>
      </c>
      <c r="AD38" s="9">
        <v>30.36</v>
      </c>
      <c r="AE38" s="9">
        <v>127.93</v>
      </c>
      <c r="AF38" s="9">
        <v>169.25</v>
      </c>
      <c r="AG38" s="9">
        <v>94.58</v>
      </c>
      <c r="AH38" s="10" t="str">
        <f t="shared" si="2"/>
        <v>1</v>
      </c>
      <c r="AI38" s="13" t="str">
        <f t="shared" si="3"/>
        <v>1</v>
      </c>
      <c r="AJ38" s="10" t="str">
        <f t="shared" si="4"/>
        <v>1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3</v>
      </c>
      <c r="AR38" s="26">
        <f t="shared" si="10"/>
        <v>2</v>
      </c>
      <c r="AS38" s="25" t="str">
        <f t="shared" si="11"/>
        <v>C</v>
      </c>
      <c r="AT38" s="27" t="str">
        <f t="shared" si="11"/>
        <v>C-</v>
      </c>
      <c r="AU38" s="25" t="str">
        <f t="shared" si="12"/>
        <v>0 C</v>
      </c>
      <c r="AV38" s="27" t="str">
        <f t="shared" si="12"/>
        <v>0 C-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1.46</v>
      </c>
      <c r="J39" s="19">
        <v>1.22</v>
      </c>
      <c r="K39" s="19">
        <v>0.46</v>
      </c>
      <c r="L39" s="19">
        <v>279681769.80000001</v>
      </c>
      <c r="M39" s="19">
        <v>160333721.30000001</v>
      </c>
      <c r="N39" s="23">
        <v>2</v>
      </c>
      <c r="O39" s="18">
        <v>207576396.03</v>
      </c>
      <c r="P39" s="19">
        <v>-321510866.85000008</v>
      </c>
      <c r="Q39" s="45">
        <v>19</v>
      </c>
      <c r="R39" s="10">
        <f>VLOOKUP($H39,'ค่ากลางกลุ่ม '!$C$2:$Y$22,14,0)</f>
        <v>9.5299999999999994</v>
      </c>
      <c r="S39" s="13">
        <f>VLOOKUP($H39,'ค่ากลางกลุ่ม '!$C$2:$Y$22,20,0)</f>
        <v>16.68</v>
      </c>
      <c r="T39" s="10">
        <f>VLOOKUP($H39,'ค่ากลางกลุ่ม '!$C$2:$Y$22,15,0)</f>
        <v>5.54</v>
      </c>
      <c r="U39" s="13">
        <f>VLOOKUP($H39,'ค่ากลางกลุ่ม '!$C$2:$Y$22,21,0)</f>
        <v>7.35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15.36</v>
      </c>
      <c r="AB39" s="7">
        <v>7.42</v>
      </c>
      <c r="AC39" s="9">
        <v>178.01</v>
      </c>
      <c r="AD39" s="9">
        <v>68.069999999999993</v>
      </c>
      <c r="AE39" s="9">
        <v>81.87</v>
      </c>
      <c r="AF39" s="9">
        <v>119.67</v>
      </c>
      <c r="AG39" s="9">
        <v>66.17</v>
      </c>
      <c r="AH39" s="10" t="str">
        <f t="shared" si="2"/>
        <v>1</v>
      </c>
      <c r="AI39" s="13" t="str">
        <f t="shared" si="3"/>
        <v>0</v>
      </c>
      <c r="AJ39" s="10" t="str">
        <f t="shared" si="4"/>
        <v>1</v>
      </c>
      <c r="AK39" s="13" t="str">
        <f t="shared" si="5"/>
        <v>1</v>
      </c>
      <c r="AL39" s="97">
        <f t="shared" si="6"/>
        <v>1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3</v>
      </c>
      <c r="AR39" s="26">
        <f t="shared" si="10"/>
        <v>2</v>
      </c>
      <c r="AS39" s="25" t="str">
        <f t="shared" si="11"/>
        <v>C</v>
      </c>
      <c r="AT39" s="27" t="str">
        <f t="shared" si="11"/>
        <v>C-</v>
      </c>
      <c r="AU39" s="25" t="str">
        <f t="shared" si="12"/>
        <v>2 C</v>
      </c>
      <c r="AV39" s="27" t="str">
        <f t="shared" si="12"/>
        <v>2 C-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2.63</v>
      </c>
      <c r="J40" s="19">
        <v>2.35</v>
      </c>
      <c r="K40" s="19">
        <v>1.94</v>
      </c>
      <c r="L40" s="19">
        <v>27735260.77</v>
      </c>
      <c r="M40" s="19">
        <v>15047611.07</v>
      </c>
      <c r="N40" s="23">
        <v>0</v>
      </c>
      <c r="O40" s="18">
        <v>17383346.43</v>
      </c>
      <c r="P40" s="19">
        <v>15987306.859999996</v>
      </c>
      <c r="Q40" s="45">
        <v>6</v>
      </c>
      <c r="R40" s="10">
        <f>VLOOKUP($H40,'ค่ากลางกลุ่ม '!$C$2:$Y$22,14,0)</f>
        <v>12.96</v>
      </c>
      <c r="S40" s="13">
        <f>VLOOKUP($H40,'ค่ากลางกลุ่ม '!$C$2:$Y$22,20,0)</f>
        <v>23.95</v>
      </c>
      <c r="T40" s="10">
        <f>VLOOKUP($H40,'ค่ากลางกลุ่ม '!$C$2:$Y$22,15,0)</f>
        <v>10.95</v>
      </c>
      <c r="U40" s="13">
        <f>VLOOKUP($H40,'ค่ากลางกลุ่ม '!$C$2:$Y$22,21,0)</f>
        <v>16.559999999999999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26.29</v>
      </c>
      <c r="AB40" s="7">
        <v>20.32</v>
      </c>
      <c r="AC40" s="9">
        <v>181.44</v>
      </c>
      <c r="AD40" s="9">
        <v>48.87</v>
      </c>
      <c r="AE40" s="9">
        <v>107.04</v>
      </c>
      <c r="AF40" s="9">
        <v>113.35</v>
      </c>
      <c r="AG40" s="9">
        <v>100.98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1"/>
        <v>C</v>
      </c>
      <c r="AU40" s="25" t="str">
        <f t="shared" si="12"/>
        <v>0 C</v>
      </c>
      <c r="AV40" s="27" t="str">
        <f t="shared" si="12"/>
        <v>0 C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1.98</v>
      </c>
      <c r="J41" s="19">
        <v>1.87</v>
      </c>
      <c r="K41" s="19">
        <v>1.62</v>
      </c>
      <c r="L41" s="19">
        <v>20593223.41</v>
      </c>
      <c r="M41" s="19">
        <v>8459217.3800000008</v>
      </c>
      <c r="N41" s="23">
        <v>0</v>
      </c>
      <c r="O41" s="18">
        <v>8866128.6699999999</v>
      </c>
      <c r="P41" s="19">
        <v>13063723.18</v>
      </c>
      <c r="Q41" s="45">
        <v>5</v>
      </c>
      <c r="R41" s="10">
        <f>VLOOKUP($H41,'ค่ากลางกลุ่ม '!$C$2:$Y$22,14,0)</f>
        <v>11.96</v>
      </c>
      <c r="S41" s="13">
        <f>VLOOKUP($H41,'ค่ากลางกลุ่ม '!$C$2:$Y$22,20,0)</f>
        <v>23.05</v>
      </c>
      <c r="T41" s="10">
        <f>VLOOKUP($H41,'ค่ากลางกลุ่ม '!$C$2:$Y$22,15,0)</f>
        <v>10.48</v>
      </c>
      <c r="U41" s="13">
        <f>VLOOKUP($H41,'ค่ากลางกลุ่ม '!$C$2:$Y$22,21,0)</f>
        <v>16.09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19.48</v>
      </c>
      <c r="AB41" s="7">
        <v>13.83</v>
      </c>
      <c r="AC41" s="9">
        <v>406.44</v>
      </c>
      <c r="AD41" s="9">
        <v>50.57</v>
      </c>
      <c r="AE41" s="9">
        <v>54.1</v>
      </c>
      <c r="AF41" s="9">
        <v>108.57</v>
      </c>
      <c r="AG41" s="9">
        <v>57.64</v>
      </c>
      <c r="AH41" s="10" t="str">
        <f t="shared" si="2"/>
        <v>1</v>
      </c>
      <c r="AI41" s="13" t="str">
        <f t="shared" si="3"/>
        <v>0</v>
      </c>
      <c r="AJ41" s="10" t="str">
        <f t="shared" si="4"/>
        <v>1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5</v>
      </c>
      <c r="AR41" s="26">
        <f t="shared" si="10"/>
        <v>3</v>
      </c>
      <c r="AS41" s="25" t="str">
        <f t="shared" si="11"/>
        <v>B</v>
      </c>
      <c r="AT41" s="27" t="str">
        <f t="shared" si="11"/>
        <v>C</v>
      </c>
      <c r="AU41" s="25" t="str">
        <f t="shared" si="12"/>
        <v>0 B</v>
      </c>
      <c r="AV41" s="27" t="str">
        <f t="shared" si="12"/>
        <v>0 C</v>
      </c>
      <c r="AW41" s="21" t="str">
        <f t="shared" si="13"/>
        <v>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1.19</v>
      </c>
      <c r="J42" s="19">
        <v>0.88</v>
      </c>
      <c r="K42" s="19">
        <v>0.56000000000000005</v>
      </c>
      <c r="L42" s="19">
        <v>14140450.91</v>
      </c>
      <c r="M42" s="19">
        <v>7825106.04</v>
      </c>
      <c r="N42" s="23">
        <v>3</v>
      </c>
      <c r="O42" s="18">
        <v>10042632.960000001</v>
      </c>
      <c r="P42" s="19">
        <v>-31571588.440000005</v>
      </c>
      <c r="Q42" s="45">
        <v>6</v>
      </c>
      <c r="R42" s="10">
        <f>VLOOKUP($H42,'ค่ากลางกลุ่ม '!$C$2:$Y$22,14,0)</f>
        <v>12.96</v>
      </c>
      <c r="S42" s="13">
        <f>VLOOKUP($H42,'ค่ากลางกลุ่ม '!$C$2:$Y$22,20,0)</f>
        <v>23.95</v>
      </c>
      <c r="T42" s="10">
        <f>VLOOKUP($H42,'ค่ากลางกลุ่ม '!$C$2:$Y$22,15,0)</f>
        <v>10.95</v>
      </c>
      <c r="U42" s="13">
        <f>VLOOKUP($H42,'ค่ากลางกลุ่ม '!$C$2:$Y$22,21,0)</f>
        <v>16.559999999999999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9.01</v>
      </c>
      <c r="AB42" s="7">
        <v>5.75</v>
      </c>
      <c r="AC42" s="9">
        <v>457.2</v>
      </c>
      <c r="AD42" s="9">
        <v>47.55</v>
      </c>
      <c r="AE42" s="9">
        <v>138.12</v>
      </c>
      <c r="AF42" s="9">
        <v>91.96</v>
      </c>
      <c r="AG42" s="9">
        <v>162.83000000000001</v>
      </c>
      <c r="AH42" s="10" t="str">
        <f t="shared" si="2"/>
        <v>0</v>
      </c>
      <c r="AI42" s="13" t="str">
        <f t="shared" si="3"/>
        <v>0</v>
      </c>
      <c r="AJ42" s="10" t="str">
        <f t="shared" si="4"/>
        <v>0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1</v>
      </c>
      <c r="AR42" s="26">
        <f t="shared" si="10"/>
        <v>1</v>
      </c>
      <c r="AS42" s="25" t="str">
        <f t="shared" si="11"/>
        <v>D</v>
      </c>
      <c r="AT42" s="27" t="str">
        <f t="shared" si="11"/>
        <v>D</v>
      </c>
      <c r="AU42" s="25" t="str">
        <f t="shared" si="12"/>
        <v>3 D</v>
      </c>
      <c r="AV42" s="27" t="str">
        <f t="shared" si="12"/>
        <v>3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1.18</v>
      </c>
      <c r="J43" s="19">
        <v>0.97</v>
      </c>
      <c r="K43" s="19">
        <v>0.51</v>
      </c>
      <c r="L43" s="19">
        <v>5324807.55</v>
      </c>
      <c r="M43" s="19">
        <v>7287460.5800000001</v>
      </c>
      <c r="N43" s="23">
        <v>3</v>
      </c>
      <c r="O43" s="18">
        <v>10889481.85</v>
      </c>
      <c r="P43" s="19">
        <v>-14481078.029999996</v>
      </c>
      <c r="Q43" s="45">
        <v>9</v>
      </c>
      <c r="R43" s="10">
        <f>VLOOKUP($H43,'ค่ากลางกลุ่ม '!$C$2:$Y$22,14,0)</f>
        <v>10.68</v>
      </c>
      <c r="S43" s="13">
        <f>VLOOKUP($H43,'ค่ากลางกลุ่ม '!$C$2:$Y$22,20,0)</f>
        <v>19.899999999999999</v>
      </c>
      <c r="T43" s="10">
        <f>VLOOKUP($H43,'ค่ากลางกลุ่ม '!$C$2:$Y$22,15,0)</f>
        <v>7.88</v>
      </c>
      <c r="U43" s="13">
        <f>VLOOKUP($H43,'ค่ากลางกลุ่ม '!$C$2:$Y$22,21,0)</f>
        <v>11.7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11.27</v>
      </c>
      <c r="AB43" s="7">
        <v>8.0500000000000007</v>
      </c>
      <c r="AC43" s="9">
        <v>156.02000000000001</v>
      </c>
      <c r="AD43" s="9">
        <v>34.159999999999997</v>
      </c>
      <c r="AE43" s="9">
        <v>61.62</v>
      </c>
      <c r="AF43" s="9">
        <v>105.16</v>
      </c>
      <c r="AG43" s="9">
        <v>48.97</v>
      </c>
      <c r="AH43" s="10" t="str">
        <f t="shared" si="2"/>
        <v>1</v>
      </c>
      <c r="AI43" s="13" t="str">
        <f t="shared" si="3"/>
        <v>0</v>
      </c>
      <c r="AJ43" s="10" t="str">
        <f t="shared" si="4"/>
        <v>1</v>
      </c>
      <c r="AK43" s="13" t="str">
        <f t="shared" si="5"/>
        <v>0</v>
      </c>
      <c r="AL43" s="97">
        <f t="shared" si="6"/>
        <v>1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5</v>
      </c>
      <c r="AR43" s="26">
        <f t="shared" si="10"/>
        <v>3</v>
      </c>
      <c r="AS43" s="25" t="str">
        <f t="shared" si="11"/>
        <v>B</v>
      </c>
      <c r="AT43" s="27" t="str">
        <f t="shared" si="11"/>
        <v>C</v>
      </c>
      <c r="AU43" s="25" t="str">
        <f t="shared" si="12"/>
        <v>3 B</v>
      </c>
      <c r="AV43" s="27" t="str">
        <f t="shared" si="12"/>
        <v>3 C</v>
      </c>
      <c r="AW43" s="21" t="str">
        <f t="shared" si="13"/>
        <v>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2.14</v>
      </c>
      <c r="J44" s="19">
        <v>1.92</v>
      </c>
      <c r="K44" s="19">
        <v>1.38</v>
      </c>
      <c r="L44" s="19">
        <v>19569880.59</v>
      </c>
      <c r="M44" s="19">
        <v>14349865.5</v>
      </c>
      <c r="N44" s="23">
        <v>0</v>
      </c>
      <c r="O44" s="18">
        <v>14699503.58</v>
      </c>
      <c r="P44" s="19">
        <v>6437751.9899999984</v>
      </c>
      <c r="Q44" s="45">
        <v>6</v>
      </c>
      <c r="R44" s="10">
        <f>VLOOKUP($H44,'ค่ากลางกลุ่ม '!$C$2:$Y$22,14,0)</f>
        <v>12.96</v>
      </c>
      <c r="S44" s="13">
        <f>VLOOKUP($H44,'ค่ากลางกลุ่ม '!$C$2:$Y$22,20,0)</f>
        <v>23.95</v>
      </c>
      <c r="T44" s="10">
        <f>VLOOKUP($H44,'ค่ากลางกลุ่ม '!$C$2:$Y$22,15,0)</f>
        <v>10.95</v>
      </c>
      <c r="U44" s="13">
        <f>VLOOKUP($H44,'ค่ากลางกลุ่ม '!$C$2:$Y$22,21,0)</f>
        <v>16.559999999999999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22.13</v>
      </c>
      <c r="AB44" s="7">
        <v>19.22</v>
      </c>
      <c r="AC44" s="9">
        <v>146.11000000000001</v>
      </c>
      <c r="AD44" s="9">
        <v>23.33</v>
      </c>
      <c r="AE44" s="9">
        <v>82.33</v>
      </c>
      <c r="AF44" s="9">
        <v>92.48</v>
      </c>
      <c r="AG44" s="9">
        <v>69.930000000000007</v>
      </c>
      <c r="AH44" s="10" t="str">
        <f t="shared" si="2"/>
        <v>1</v>
      </c>
      <c r="AI44" s="13" t="str">
        <f t="shared" si="3"/>
        <v>0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0</v>
      </c>
      <c r="AP44" s="20" t="str">
        <f t="shared" si="8"/>
        <v>0</v>
      </c>
      <c r="AQ44" s="24">
        <f t="shared" si="9"/>
        <v>3</v>
      </c>
      <c r="AR44" s="26">
        <f t="shared" si="10"/>
        <v>2</v>
      </c>
      <c r="AS44" s="25" t="str">
        <f t="shared" si="11"/>
        <v>C</v>
      </c>
      <c r="AT44" s="27" t="str">
        <f t="shared" si="11"/>
        <v>C-</v>
      </c>
      <c r="AU44" s="25" t="str">
        <f t="shared" si="12"/>
        <v>0 C</v>
      </c>
      <c r="AV44" s="27" t="str">
        <f t="shared" si="12"/>
        <v>0 C-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1.92</v>
      </c>
      <c r="J45" s="19">
        <v>1.8</v>
      </c>
      <c r="K45" s="19">
        <v>1.51</v>
      </c>
      <c r="L45" s="19">
        <v>9370361.8599999994</v>
      </c>
      <c r="M45" s="19">
        <v>3702362.08</v>
      </c>
      <c r="N45" s="23">
        <v>0</v>
      </c>
      <c r="O45" s="18">
        <v>3168242.48</v>
      </c>
      <c r="P45" s="19">
        <v>5199079.1500000004</v>
      </c>
      <c r="Q45" s="45">
        <v>2</v>
      </c>
      <c r="R45" s="10">
        <f>VLOOKUP($H45,'ค่ากลางกลุ่ม '!$C$2:$Y$22,14,0)</f>
        <v>15.13</v>
      </c>
      <c r="S45" s="13">
        <f>VLOOKUP($H45,'ค่ากลางกลุ่ม '!$C$2:$Y$22,20,0)</f>
        <v>27.09</v>
      </c>
      <c r="T45" s="10">
        <f>VLOOKUP($H45,'ค่ากลางกลุ่ม '!$C$2:$Y$22,15,0)</f>
        <v>8.02</v>
      </c>
      <c r="U45" s="13">
        <f>VLOOKUP($H45,'ค่ากลางกลุ่ม '!$C$2:$Y$22,21,0)</f>
        <v>12.7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10.9</v>
      </c>
      <c r="AB45" s="7">
        <v>10.39</v>
      </c>
      <c r="AC45" s="9">
        <v>422.6</v>
      </c>
      <c r="AD45" s="9">
        <v>57.14</v>
      </c>
      <c r="AE45" s="9">
        <v>170.09</v>
      </c>
      <c r="AF45" s="9">
        <v>101.72</v>
      </c>
      <c r="AG45" s="9">
        <v>73.180000000000007</v>
      </c>
      <c r="AH45" s="10" t="str">
        <f t="shared" si="2"/>
        <v>0</v>
      </c>
      <c r="AI45" s="13" t="str">
        <f t="shared" si="3"/>
        <v>0</v>
      </c>
      <c r="AJ45" s="10" t="str">
        <f t="shared" si="4"/>
        <v>1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0</v>
      </c>
      <c r="AQ45" s="24">
        <f t="shared" si="9"/>
        <v>2</v>
      </c>
      <c r="AR45" s="26">
        <f t="shared" si="10"/>
        <v>1</v>
      </c>
      <c r="AS45" s="25" t="str">
        <f t="shared" si="11"/>
        <v>C-</v>
      </c>
      <c r="AT45" s="27" t="str">
        <f t="shared" si="11"/>
        <v>D</v>
      </c>
      <c r="AU45" s="25" t="str">
        <f t="shared" si="12"/>
        <v>0 C-</v>
      </c>
      <c r="AV45" s="27" t="str">
        <f t="shared" si="12"/>
        <v>0 D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2.08</v>
      </c>
      <c r="J46" s="19">
        <v>1.71</v>
      </c>
      <c r="K46" s="19">
        <v>0.88</v>
      </c>
      <c r="L46" s="19">
        <v>61881689.390000001</v>
      </c>
      <c r="M46" s="19">
        <v>23819528.079999998</v>
      </c>
      <c r="N46" s="23">
        <v>0</v>
      </c>
      <c r="O46" s="18">
        <v>37043559.990000002</v>
      </c>
      <c r="P46" s="19">
        <v>-7008664.7699999958</v>
      </c>
      <c r="Q46" s="45">
        <v>15</v>
      </c>
      <c r="R46" s="10">
        <f>VLOOKUP($H46,'ค่ากลางกลุ่ม '!$C$2:$Y$22,14,0)</f>
        <v>9.7899999999999991</v>
      </c>
      <c r="S46" s="13">
        <f>VLOOKUP($H46,'ค่ากลางกลุ่ม '!$C$2:$Y$22,20,0)</f>
        <v>21.41</v>
      </c>
      <c r="T46" s="10">
        <f>VLOOKUP($H46,'ค่ากลางกลุ่ม '!$C$2:$Y$22,15,0)</f>
        <v>4.32</v>
      </c>
      <c r="U46" s="13">
        <f>VLOOKUP($H46,'ค่ากลางกลุ่ม '!$C$2:$Y$22,21,0)</f>
        <v>9.19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15.17</v>
      </c>
      <c r="AB46" s="7">
        <v>6.13</v>
      </c>
      <c r="AC46" s="9">
        <v>52.48</v>
      </c>
      <c r="AD46" s="9">
        <v>35.74</v>
      </c>
      <c r="AE46" s="9">
        <v>53.07</v>
      </c>
      <c r="AF46" s="9">
        <v>137.94</v>
      </c>
      <c r="AG46" s="9">
        <v>47.83</v>
      </c>
      <c r="AH46" s="10" t="str">
        <f t="shared" si="2"/>
        <v>1</v>
      </c>
      <c r="AI46" s="13" t="str">
        <f t="shared" si="3"/>
        <v>0</v>
      </c>
      <c r="AJ46" s="10" t="str">
        <f t="shared" si="4"/>
        <v>1</v>
      </c>
      <c r="AK46" s="13" t="str">
        <f t="shared" si="5"/>
        <v>0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6</v>
      </c>
      <c r="AR46" s="26">
        <f t="shared" si="10"/>
        <v>4</v>
      </c>
      <c r="AS46" s="25" t="str">
        <f t="shared" si="11"/>
        <v>A-</v>
      </c>
      <c r="AT46" s="27" t="str">
        <f t="shared" si="11"/>
        <v>B-</v>
      </c>
      <c r="AU46" s="25" t="str">
        <f t="shared" si="12"/>
        <v>0 A-</v>
      </c>
      <c r="AV46" s="27" t="str">
        <f t="shared" si="12"/>
        <v>0 B-</v>
      </c>
      <c r="AW46" s="21" t="str">
        <f t="shared" si="13"/>
        <v>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2.5499999999999998</v>
      </c>
      <c r="J47" s="19">
        <v>2.27</v>
      </c>
      <c r="K47" s="19">
        <v>1.78</v>
      </c>
      <c r="L47" s="19">
        <v>22331420.449999999</v>
      </c>
      <c r="M47" s="19">
        <v>7369973.1699999999</v>
      </c>
      <c r="N47" s="23">
        <v>0</v>
      </c>
      <c r="O47" s="18">
        <v>8889147.2599999998</v>
      </c>
      <c r="P47" s="19">
        <v>11178440.030000001</v>
      </c>
      <c r="Q47" s="45">
        <v>6</v>
      </c>
      <c r="R47" s="10">
        <f>VLOOKUP($H47,'ค่ากลางกลุ่ม '!$C$2:$Y$22,14,0)</f>
        <v>12.96</v>
      </c>
      <c r="S47" s="13">
        <f>VLOOKUP($H47,'ค่ากลางกลุ่ม '!$C$2:$Y$22,20,0)</f>
        <v>23.95</v>
      </c>
      <c r="T47" s="10">
        <f>VLOOKUP($H47,'ค่ากลางกลุ่ม '!$C$2:$Y$22,15,0)</f>
        <v>10.95</v>
      </c>
      <c r="U47" s="13">
        <f>VLOOKUP($H47,'ค่ากลางกลุ่ม '!$C$2:$Y$22,21,0)</f>
        <v>16.559999999999999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16.28</v>
      </c>
      <c r="AB47" s="7">
        <v>10.8</v>
      </c>
      <c r="AC47" s="9">
        <v>112.64</v>
      </c>
      <c r="AD47" s="9">
        <v>49.29</v>
      </c>
      <c r="AE47" s="9">
        <v>72.040000000000006</v>
      </c>
      <c r="AF47" s="9">
        <v>176.11</v>
      </c>
      <c r="AG47" s="9">
        <v>78.349999999999994</v>
      </c>
      <c r="AH47" s="10" t="str">
        <f t="shared" si="2"/>
        <v>1</v>
      </c>
      <c r="AI47" s="13" t="str">
        <f t="shared" si="3"/>
        <v>0</v>
      </c>
      <c r="AJ47" s="10" t="str">
        <f t="shared" si="4"/>
        <v>0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2</v>
      </c>
      <c r="AR47" s="26">
        <f t="shared" si="10"/>
        <v>1</v>
      </c>
      <c r="AS47" s="25" t="str">
        <f t="shared" si="11"/>
        <v>C-</v>
      </c>
      <c r="AT47" s="27" t="str">
        <f t="shared" si="11"/>
        <v>D</v>
      </c>
      <c r="AU47" s="25" t="str">
        <f t="shared" si="12"/>
        <v>0 C-</v>
      </c>
      <c r="AV47" s="27" t="str">
        <f t="shared" si="12"/>
        <v>0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1.41</v>
      </c>
      <c r="J48" s="19">
        <v>1.1299999999999999</v>
      </c>
      <c r="K48" s="19">
        <v>0.74</v>
      </c>
      <c r="L48" s="19">
        <v>11678724.140000001</v>
      </c>
      <c r="M48" s="19">
        <v>12349888.189999999</v>
      </c>
      <c r="N48" s="23">
        <v>2</v>
      </c>
      <c r="O48" s="18">
        <v>15082852.15</v>
      </c>
      <c r="P48" s="19">
        <v>-8399538.8700000048</v>
      </c>
      <c r="Q48" s="45">
        <v>10</v>
      </c>
      <c r="R48" s="10">
        <f>VLOOKUP($H48,'ค่ากลางกลุ่ม '!$C$2:$Y$22,14,0)</f>
        <v>10.94</v>
      </c>
      <c r="S48" s="13">
        <f>VLOOKUP($H48,'ค่ากลางกลุ่ม '!$C$2:$Y$22,20,0)</f>
        <v>22.93</v>
      </c>
      <c r="T48" s="10">
        <f>VLOOKUP($H48,'ค่ากลางกลุ่ม '!$C$2:$Y$22,15,0)</f>
        <v>9.09</v>
      </c>
      <c r="U48" s="13">
        <f>VLOOKUP($H48,'ค่ากลางกลุ่ม '!$C$2:$Y$22,21,0)</f>
        <v>15.24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14.07</v>
      </c>
      <c r="AB48" s="7">
        <v>11.16</v>
      </c>
      <c r="AC48" s="9">
        <v>270.94</v>
      </c>
      <c r="AD48" s="9">
        <v>31.25</v>
      </c>
      <c r="AE48" s="9">
        <v>87.31</v>
      </c>
      <c r="AF48" s="9">
        <v>33.950000000000003</v>
      </c>
      <c r="AG48" s="9">
        <v>79.069999999999993</v>
      </c>
      <c r="AH48" s="10" t="str">
        <f t="shared" si="2"/>
        <v>1</v>
      </c>
      <c r="AI48" s="13" t="str">
        <f t="shared" si="3"/>
        <v>0</v>
      </c>
      <c r="AJ48" s="10" t="str">
        <f t="shared" si="4"/>
        <v>1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4</v>
      </c>
      <c r="AR48" s="26">
        <f t="shared" si="10"/>
        <v>2</v>
      </c>
      <c r="AS48" s="25" t="str">
        <f t="shared" si="11"/>
        <v>B-</v>
      </c>
      <c r="AT48" s="27" t="str">
        <f t="shared" si="11"/>
        <v>C-</v>
      </c>
      <c r="AU48" s="25" t="str">
        <f t="shared" si="12"/>
        <v>2 B-</v>
      </c>
      <c r="AV48" s="27" t="str">
        <f t="shared" si="12"/>
        <v>2 C-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1.1000000000000001</v>
      </c>
      <c r="J49" s="19">
        <v>0.7</v>
      </c>
      <c r="K49" s="19">
        <v>0.33</v>
      </c>
      <c r="L49" s="19">
        <v>4028169.54</v>
      </c>
      <c r="M49" s="19">
        <v>22576479.170000002</v>
      </c>
      <c r="N49" s="23">
        <v>3</v>
      </c>
      <c r="O49" s="18">
        <v>24867650.43</v>
      </c>
      <c r="P49" s="19">
        <v>-25822964.420000009</v>
      </c>
      <c r="Q49" s="45">
        <v>10</v>
      </c>
      <c r="R49" s="10">
        <f>VLOOKUP($H49,'ค่ากลางกลุ่ม '!$C$2:$Y$22,14,0)</f>
        <v>10.94</v>
      </c>
      <c r="S49" s="13">
        <f>VLOOKUP($H49,'ค่ากลางกลุ่ม '!$C$2:$Y$22,20,0)</f>
        <v>22.93</v>
      </c>
      <c r="T49" s="10">
        <f>VLOOKUP($H49,'ค่ากลางกลุ่ม '!$C$2:$Y$22,15,0)</f>
        <v>9.09</v>
      </c>
      <c r="U49" s="13">
        <f>VLOOKUP($H49,'ค่ากลางกลุ่ม '!$C$2:$Y$22,21,0)</f>
        <v>15.24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21.67</v>
      </c>
      <c r="AB49" s="7">
        <v>23.09</v>
      </c>
      <c r="AC49" s="9">
        <v>280.52</v>
      </c>
      <c r="AD49" s="9">
        <v>18.63</v>
      </c>
      <c r="AE49" s="9">
        <v>66.709999999999994</v>
      </c>
      <c r="AF49" s="9">
        <v>147.88999999999999</v>
      </c>
      <c r="AG49" s="9">
        <v>126.83</v>
      </c>
      <c r="AH49" s="10" t="str">
        <f t="shared" si="2"/>
        <v>1</v>
      </c>
      <c r="AI49" s="13" t="str">
        <f t="shared" si="3"/>
        <v>0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0</v>
      </c>
      <c r="AO49" s="20" t="str">
        <f t="shared" si="8"/>
        <v>0</v>
      </c>
      <c r="AP49" s="20" t="str">
        <f t="shared" si="8"/>
        <v>0</v>
      </c>
      <c r="AQ49" s="24">
        <f t="shared" si="9"/>
        <v>3</v>
      </c>
      <c r="AR49" s="26">
        <f t="shared" si="10"/>
        <v>2</v>
      </c>
      <c r="AS49" s="25" t="str">
        <f t="shared" si="11"/>
        <v>C</v>
      </c>
      <c r="AT49" s="27" t="str">
        <f t="shared" si="11"/>
        <v>C-</v>
      </c>
      <c r="AU49" s="25" t="str">
        <f t="shared" si="12"/>
        <v>3 C</v>
      </c>
      <c r="AV49" s="27" t="str">
        <f t="shared" si="12"/>
        <v>3 C-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3.35</v>
      </c>
      <c r="J50" s="19">
        <v>3.08</v>
      </c>
      <c r="K50" s="19">
        <v>2.54</v>
      </c>
      <c r="L50" s="19">
        <v>26627708.25</v>
      </c>
      <c r="M50" s="19">
        <v>16805853.050000001</v>
      </c>
      <c r="N50" s="23">
        <v>0</v>
      </c>
      <c r="O50" s="18">
        <v>16231442.4</v>
      </c>
      <c r="P50" s="19">
        <v>17468996.41</v>
      </c>
      <c r="Q50" s="45">
        <v>5</v>
      </c>
      <c r="R50" s="10">
        <f>VLOOKUP($H50,'ค่ากลางกลุ่ม '!$C$2:$Y$22,14,0)</f>
        <v>11.96</v>
      </c>
      <c r="S50" s="13">
        <f>VLOOKUP($H50,'ค่ากลางกลุ่ม '!$C$2:$Y$22,20,0)</f>
        <v>23.05</v>
      </c>
      <c r="T50" s="10">
        <f>VLOOKUP($H50,'ค่ากลางกลุ่ม '!$C$2:$Y$22,15,0)</f>
        <v>10.48</v>
      </c>
      <c r="U50" s="13">
        <f>VLOOKUP($H50,'ค่ากลางกลุ่ม '!$C$2:$Y$22,21,0)</f>
        <v>16.09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28.62</v>
      </c>
      <c r="AB50" s="7">
        <v>29.78</v>
      </c>
      <c r="AC50" s="9">
        <v>166.51</v>
      </c>
      <c r="AD50" s="9">
        <v>21.61</v>
      </c>
      <c r="AE50" s="9">
        <v>79.97</v>
      </c>
      <c r="AF50" s="9">
        <v>165.68</v>
      </c>
      <c r="AG50" s="9">
        <v>70.02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3</v>
      </c>
      <c r="AR50" s="26">
        <f t="shared" si="10"/>
        <v>3</v>
      </c>
      <c r="AS50" s="25" t="str">
        <f t="shared" si="11"/>
        <v>C</v>
      </c>
      <c r="AT50" s="27" t="str">
        <f t="shared" si="11"/>
        <v>C</v>
      </c>
      <c r="AU50" s="25" t="str">
        <f t="shared" si="12"/>
        <v>0 C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1.68</v>
      </c>
      <c r="J51" s="19">
        <v>1.54</v>
      </c>
      <c r="K51" s="19">
        <v>1.23</v>
      </c>
      <c r="L51" s="19">
        <v>10665124.82</v>
      </c>
      <c r="M51" s="19">
        <v>6022320.7599999998</v>
      </c>
      <c r="N51" s="23">
        <v>0</v>
      </c>
      <c r="O51" s="18">
        <v>7417624.1299999999</v>
      </c>
      <c r="P51" s="19">
        <v>3630582.5800000019</v>
      </c>
      <c r="Q51" s="45">
        <v>5</v>
      </c>
      <c r="R51" s="10">
        <f>VLOOKUP($H51,'ค่ากลางกลุ่ม '!$C$2:$Y$22,14,0)</f>
        <v>11.96</v>
      </c>
      <c r="S51" s="13">
        <f>VLOOKUP($H51,'ค่ากลางกลุ่ม '!$C$2:$Y$22,20,0)</f>
        <v>23.05</v>
      </c>
      <c r="T51" s="10">
        <f>VLOOKUP($H51,'ค่ากลางกลุ่ม '!$C$2:$Y$22,15,0)</f>
        <v>10.48</v>
      </c>
      <c r="U51" s="13">
        <f>VLOOKUP($H51,'ค่ากลางกลุ่ม '!$C$2:$Y$22,21,0)</f>
        <v>16.09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18.78</v>
      </c>
      <c r="AB51" s="7">
        <v>11.35</v>
      </c>
      <c r="AC51" s="9">
        <v>330</v>
      </c>
      <c r="AD51" s="9">
        <v>46.44</v>
      </c>
      <c r="AE51" s="9">
        <v>141</v>
      </c>
      <c r="AF51" s="9">
        <v>90.88</v>
      </c>
      <c r="AG51" s="9">
        <v>66.900000000000006</v>
      </c>
      <c r="AH51" s="10" t="str">
        <f t="shared" si="2"/>
        <v>1</v>
      </c>
      <c r="AI51" s="13" t="str">
        <f t="shared" si="3"/>
        <v>0</v>
      </c>
      <c r="AJ51" s="10" t="str">
        <f t="shared" si="4"/>
        <v>1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0</v>
      </c>
      <c r="AQ51" s="24">
        <f t="shared" si="9"/>
        <v>3</v>
      </c>
      <c r="AR51" s="26">
        <f t="shared" si="10"/>
        <v>1</v>
      </c>
      <c r="AS51" s="25" t="str">
        <f t="shared" si="11"/>
        <v>C</v>
      </c>
      <c r="AT51" s="27" t="str">
        <f t="shared" si="11"/>
        <v>D</v>
      </c>
      <c r="AU51" s="25" t="str">
        <f t="shared" si="12"/>
        <v>0 C</v>
      </c>
      <c r="AV51" s="27" t="str">
        <f t="shared" si="12"/>
        <v>0 D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1.27</v>
      </c>
      <c r="J52" s="19">
        <v>1.17</v>
      </c>
      <c r="K52" s="19">
        <v>0.83</v>
      </c>
      <c r="L52" s="19">
        <v>6254349.1100000003</v>
      </c>
      <c r="M52" s="19">
        <v>10466331.98</v>
      </c>
      <c r="N52" s="23">
        <v>1</v>
      </c>
      <c r="O52" s="18">
        <v>12762030.609999999</v>
      </c>
      <c r="P52" s="19">
        <v>-3876065.09</v>
      </c>
      <c r="Q52" s="45">
        <v>5</v>
      </c>
      <c r="R52" s="10">
        <f>VLOOKUP($H52,'ค่ากลางกลุ่ม '!$C$2:$Y$22,14,0)</f>
        <v>11.96</v>
      </c>
      <c r="S52" s="13">
        <f>VLOOKUP($H52,'ค่ากลางกลุ่ม '!$C$2:$Y$22,20,0)</f>
        <v>23.05</v>
      </c>
      <c r="T52" s="10">
        <f>VLOOKUP($H52,'ค่ากลางกลุ่ม '!$C$2:$Y$22,15,0)</f>
        <v>10.48</v>
      </c>
      <c r="U52" s="13">
        <f>VLOOKUP($H52,'ค่ากลางกลุ่ม '!$C$2:$Y$22,21,0)</f>
        <v>16.09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21.13</v>
      </c>
      <c r="AB52" s="7">
        <v>11.54</v>
      </c>
      <c r="AC52" s="9">
        <v>393.86</v>
      </c>
      <c r="AD52" s="9">
        <v>49.8</v>
      </c>
      <c r="AE52" s="9">
        <v>77.78</v>
      </c>
      <c r="AF52" s="9">
        <v>96.23</v>
      </c>
      <c r="AG52" s="9">
        <v>59.18</v>
      </c>
      <c r="AH52" s="10" t="str">
        <f t="shared" si="2"/>
        <v>1</v>
      </c>
      <c r="AI52" s="13" t="str">
        <f t="shared" si="3"/>
        <v>0</v>
      </c>
      <c r="AJ52" s="10" t="str">
        <f t="shared" si="4"/>
        <v>1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1</v>
      </c>
      <c r="AQ52" s="24">
        <f t="shared" si="9"/>
        <v>4</v>
      </c>
      <c r="AR52" s="26">
        <f t="shared" si="10"/>
        <v>2</v>
      </c>
      <c r="AS52" s="25" t="str">
        <f t="shared" si="11"/>
        <v>B-</v>
      </c>
      <c r="AT52" s="27" t="str">
        <f t="shared" si="11"/>
        <v>C-</v>
      </c>
      <c r="AU52" s="25" t="str">
        <f t="shared" si="12"/>
        <v>1 B-</v>
      </c>
      <c r="AV52" s="27" t="str">
        <f t="shared" si="12"/>
        <v>1 C-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1.61</v>
      </c>
      <c r="J53" s="19">
        <v>1.41</v>
      </c>
      <c r="K53" s="19">
        <v>1.19</v>
      </c>
      <c r="L53" s="19">
        <v>19098588.52</v>
      </c>
      <c r="M53" s="19">
        <v>10375630.15</v>
      </c>
      <c r="N53" s="23">
        <v>0</v>
      </c>
      <c r="O53" s="18">
        <v>11285315.029999999</v>
      </c>
      <c r="P53" s="19">
        <v>5784428.6099999957</v>
      </c>
      <c r="Q53" s="45">
        <v>6</v>
      </c>
      <c r="R53" s="10">
        <f>VLOOKUP($H53,'ค่ากลางกลุ่ม '!$C$2:$Y$22,14,0)</f>
        <v>12.96</v>
      </c>
      <c r="S53" s="13">
        <f>VLOOKUP($H53,'ค่ากลางกลุ่ม '!$C$2:$Y$22,20,0)</f>
        <v>23.95</v>
      </c>
      <c r="T53" s="10">
        <f>VLOOKUP($H53,'ค่ากลางกลุ่ม '!$C$2:$Y$22,15,0)</f>
        <v>10.95</v>
      </c>
      <c r="U53" s="13">
        <f>VLOOKUP($H53,'ค่ากลางกลุ่ม '!$C$2:$Y$22,21,0)</f>
        <v>16.559999999999999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20.88</v>
      </c>
      <c r="AB53" s="7">
        <v>15.21</v>
      </c>
      <c r="AC53" s="9">
        <v>351.89</v>
      </c>
      <c r="AD53" s="9">
        <v>47.3</v>
      </c>
      <c r="AE53" s="9">
        <v>52.88</v>
      </c>
      <c r="AF53" s="9">
        <v>268.82</v>
      </c>
      <c r="AG53" s="9">
        <v>112.7</v>
      </c>
      <c r="AH53" s="10" t="str">
        <f t="shared" si="2"/>
        <v>1</v>
      </c>
      <c r="AI53" s="13" t="str">
        <f t="shared" si="3"/>
        <v>0</v>
      </c>
      <c r="AJ53" s="10" t="str">
        <f t="shared" si="4"/>
        <v>1</v>
      </c>
      <c r="AK53" s="13" t="str">
        <f t="shared" si="5"/>
        <v>0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2</v>
      </c>
      <c r="AS53" s="25" t="str">
        <f t="shared" si="11"/>
        <v>B-</v>
      </c>
      <c r="AT53" s="27" t="str">
        <f t="shared" si="11"/>
        <v>C-</v>
      </c>
      <c r="AU53" s="25" t="str">
        <f t="shared" si="12"/>
        <v>0 B-</v>
      </c>
      <c r="AV53" s="27" t="str">
        <f t="shared" si="12"/>
        <v>0 C-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2.99</v>
      </c>
      <c r="J54" s="19">
        <v>2.69</v>
      </c>
      <c r="K54" s="19">
        <v>2.27</v>
      </c>
      <c r="L54" s="19">
        <v>24942449.68</v>
      </c>
      <c r="M54" s="19">
        <v>9370734.6999999993</v>
      </c>
      <c r="N54" s="23">
        <v>0</v>
      </c>
      <c r="O54" s="18">
        <v>9796126.3200000003</v>
      </c>
      <c r="P54" s="19">
        <v>15825142.830000004</v>
      </c>
      <c r="Q54" s="45">
        <v>5</v>
      </c>
      <c r="R54" s="10">
        <f>VLOOKUP($H54,'ค่ากลางกลุ่ม '!$C$2:$Y$22,14,0)</f>
        <v>11.96</v>
      </c>
      <c r="S54" s="13">
        <f>VLOOKUP($H54,'ค่ากลางกลุ่ม '!$C$2:$Y$22,20,0)</f>
        <v>23.05</v>
      </c>
      <c r="T54" s="10">
        <f>VLOOKUP($H54,'ค่ากลางกลุ่ม '!$C$2:$Y$22,15,0)</f>
        <v>10.48</v>
      </c>
      <c r="U54" s="13">
        <f>VLOOKUP($H54,'ค่ากลางกลุ่ม '!$C$2:$Y$22,21,0)</f>
        <v>16.09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20.03</v>
      </c>
      <c r="AB54" s="7">
        <v>13.01</v>
      </c>
      <c r="AC54" s="9">
        <v>76.08</v>
      </c>
      <c r="AD54" s="9">
        <v>26.68</v>
      </c>
      <c r="AE54" s="9">
        <v>61.26</v>
      </c>
      <c r="AF54" s="9">
        <v>124.7</v>
      </c>
      <c r="AG54" s="9">
        <v>85.52</v>
      </c>
      <c r="AH54" s="10" t="str">
        <f t="shared" si="2"/>
        <v>1</v>
      </c>
      <c r="AI54" s="13" t="str">
        <f t="shared" si="3"/>
        <v>0</v>
      </c>
      <c r="AJ54" s="10" t="str">
        <f t="shared" si="4"/>
        <v>1</v>
      </c>
      <c r="AK54" s="13" t="str">
        <f t="shared" si="5"/>
        <v>0</v>
      </c>
      <c r="AL54" s="97">
        <f t="shared" si="6"/>
        <v>1</v>
      </c>
      <c r="AM54" s="20" t="str">
        <f t="shared" si="7"/>
        <v>1</v>
      </c>
      <c r="AN54" s="20" t="str">
        <f t="shared" si="8"/>
        <v>0</v>
      </c>
      <c r="AO54" s="20" t="str">
        <f t="shared" si="8"/>
        <v>0</v>
      </c>
      <c r="AP54" s="20" t="str">
        <f t="shared" si="8"/>
        <v>0</v>
      </c>
      <c r="AQ54" s="24">
        <f t="shared" si="9"/>
        <v>4</v>
      </c>
      <c r="AR54" s="26">
        <f t="shared" si="10"/>
        <v>2</v>
      </c>
      <c r="AS54" s="25" t="str">
        <f t="shared" si="11"/>
        <v>B-</v>
      </c>
      <c r="AT54" s="27" t="str">
        <f t="shared" si="11"/>
        <v>C-</v>
      </c>
      <c r="AU54" s="25" t="str">
        <f t="shared" si="12"/>
        <v>0 B-</v>
      </c>
      <c r="AV54" s="27" t="str">
        <f t="shared" si="12"/>
        <v>0 C-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2.2400000000000002</v>
      </c>
      <c r="J55" s="19">
        <v>1.91</v>
      </c>
      <c r="K55" s="19">
        <v>1.07</v>
      </c>
      <c r="L55" s="19">
        <v>121587667.09999999</v>
      </c>
      <c r="M55" s="19">
        <v>61455063.189999998</v>
      </c>
      <c r="N55" s="23">
        <v>0</v>
      </c>
      <c r="O55" s="18">
        <v>75577043.859999999</v>
      </c>
      <c r="P55" s="19">
        <v>7046366.0900000036</v>
      </c>
      <c r="Q55" s="45">
        <v>15</v>
      </c>
      <c r="R55" s="10">
        <f>VLOOKUP($H55,'ค่ากลางกลุ่ม '!$C$2:$Y$22,14,0)</f>
        <v>9.7899999999999991</v>
      </c>
      <c r="S55" s="13">
        <f>VLOOKUP($H55,'ค่ากลางกลุ่ม '!$C$2:$Y$22,20,0)</f>
        <v>21.41</v>
      </c>
      <c r="T55" s="10">
        <f>VLOOKUP($H55,'ค่ากลางกลุ่ม '!$C$2:$Y$22,15,0)</f>
        <v>4.32</v>
      </c>
      <c r="U55" s="13">
        <f>VLOOKUP($H55,'ค่ากลางกลุ่ม '!$C$2:$Y$22,21,0)</f>
        <v>9.19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21.48</v>
      </c>
      <c r="AB55" s="7">
        <v>10.56</v>
      </c>
      <c r="AC55" s="9">
        <v>154.03</v>
      </c>
      <c r="AD55" s="9">
        <v>61.49</v>
      </c>
      <c r="AE55" s="9">
        <v>67.7</v>
      </c>
      <c r="AF55" s="9">
        <v>278.14999999999998</v>
      </c>
      <c r="AG55" s="9">
        <v>80.38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0</v>
      </c>
      <c r="AN55" s="20" t="str">
        <f t="shared" si="8"/>
        <v>0</v>
      </c>
      <c r="AO55" s="20" t="str">
        <f t="shared" si="8"/>
        <v>0</v>
      </c>
      <c r="AP55" s="20" t="str">
        <f t="shared" si="8"/>
        <v>0</v>
      </c>
      <c r="AQ55" s="24">
        <f t="shared" si="9"/>
        <v>2</v>
      </c>
      <c r="AR55" s="26">
        <f t="shared" si="10"/>
        <v>2</v>
      </c>
      <c r="AS55" s="25" t="str">
        <f t="shared" si="11"/>
        <v>C-</v>
      </c>
      <c r="AT55" s="27" t="str">
        <f t="shared" si="11"/>
        <v>C-</v>
      </c>
      <c r="AU55" s="25" t="str">
        <f t="shared" si="12"/>
        <v>0 C-</v>
      </c>
      <c r="AV55" s="27" t="str">
        <f t="shared" si="12"/>
        <v>0 C-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2.4700000000000002</v>
      </c>
      <c r="J56" s="19">
        <v>2.1800000000000002</v>
      </c>
      <c r="K56" s="19">
        <v>1.69</v>
      </c>
      <c r="L56" s="19">
        <v>20295652.579999998</v>
      </c>
      <c r="M56" s="19">
        <v>19128473.77</v>
      </c>
      <c r="N56" s="23">
        <v>0</v>
      </c>
      <c r="O56" s="18">
        <v>20414319.079999998</v>
      </c>
      <c r="P56" s="19">
        <v>9461820.6899999976</v>
      </c>
      <c r="Q56" s="45">
        <v>5</v>
      </c>
      <c r="R56" s="10">
        <f>VLOOKUP($H56,'ค่ากลางกลุ่ม '!$C$2:$Y$22,14,0)</f>
        <v>11.96</v>
      </c>
      <c r="S56" s="13">
        <f>VLOOKUP($H56,'ค่ากลางกลุ่ม '!$C$2:$Y$22,20,0)</f>
        <v>23.05</v>
      </c>
      <c r="T56" s="10">
        <f>VLOOKUP($H56,'ค่ากลางกลุ่ม '!$C$2:$Y$22,15,0)</f>
        <v>10.48</v>
      </c>
      <c r="U56" s="13">
        <f>VLOOKUP($H56,'ค่ากลางกลุ่ม '!$C$2:$Y$22,21,0)</f>
        <v>16.09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36.96</v>
      </c>
      <c r="AB56" s="7">
        <v>13.52</v>
      </c>
      <c r="AC56" s="9">
        <v>284.73</v>
      </c>
      <c r="AD56" s="9">
        <v>24.63</v>
      </c>
      <c r="AE56" s="9">
        <v>109</v>
      </c>
      <c r="AF56" s="9">
        <v>161.5</v>
      </c>
      <c r="AG56" s="9">
        <v>117.78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2</v>
      </c>
      <c r="AS56" s="25" t="str">
        <f t="shared" si="11"/>
        <v>C</v>
      </c>
      <c r="AT56" s="27" t="str">
        <f t="shared" si="11"/>
        <v>C-</v>
      </c>
      <c r="AU56" s="25" t="str">
        <f t="shared" si="12"/>
        <v>0 C</v>
      </c>
      <c r="AV56" s="27" t="str">
        <f t="shared" si="12"/>
        <v>0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3.4</v>
      </c>
      <c r="J57" s="19">
        <v>3.05</v>
      </c>
      <c r="K57" s="19">
        <v>2.12</v>
      </c>
      <c r="L57" s="19">
        <v>379067829.38</v>
      </c>
      <c r="M57" s="19">
        <v>-20219054.969999999</v>
      </c>
      <c r="N57" s="23">
        <v>1</v>
      </c>
      <c r="O57" s="18">
        <v>33672427.579999998</v>
      </c>
      <c r="P57" s="19">
        <v>177307886.50999999</v>
      </c>
      <c r="Q57" s="45">
        <v>16</v>
      </c>
      <c r="R57" s="10">
        <f>VLOOKUP($H57,'ค่ากลางกลุ่ม '!$C$2:$Y$22,14,0)</f>
        <v>7.94</v>
      </c>
      <c r="S57" s="13">
        <f>VLOOKUP($H57,'ค่ากลางกลุ่ม '!$C$2:$Y$22,20,0)</f>
        <v>16.170000000000002</v>
      </c>
      <c r="T57" s="10">
        <f>VLOOKUP($H57,'ค่ากลางกลุ่ม '!$C$2:$Y$22,15,0)</f>
        <v>4.32</v>
      </c>
      <c r="U57" s="13">
        <f>VLOOKUP($H57,'ค่ากลางกลุ่ม '!$C$2:$Y$22,21,0)</f>
        <v>6.81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5.82</v>
      </c>
      <c r="AB57" s="7">
        <v>-1.62</v>
      </c>
      <c r="AC57" s="9">
        <v>87.33</v>
      </c>
      <c r="AD57" s="9">
        <v>61.76</v>
      </c>
      <c r="AE57" s="9">
        <v>45.49</v>
      </c>
      <c r="AF57" s="9">
        <v>257.64999999999998</v>
      </c>
      <c r="AG57" s="9">
        <v>58.74</v>
      </c>
      <c r="AH57" s="10" t="str">
        <f t="shared" si="2"/>
        <v>0</v>
      </c>
      <c r="AI57" s="13" t="str">
        <f t="shared" si="3"/>
        <v>0</v>
      </c>
      <c r="AJ57" s="10" t="str">
        <f t="shared" si="4"/>
        <v>0</v>
      </c>
      <c r="AK57" s="13" t="str">
        <f t="shared" si="5"/>
        <v>0</v>
      </c>
      <c r="AL57" s="97">
        <f t="shared" si="6"/>
        <v>1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3</v>
      </c>
      <c r="AS57" s="25" t="str">
        <f t="shared" si="11"/>
        <v>C</v>
      </c>
      <c r="AT57" s="27" t="str">
        <f t="shared" si="11"/>
        <v>C</v>
      </c>
      <c r="AU57" s="25" t="str">
        <f t="shared" si="12"/>
        <v>1 C</v>
      </c>
      <c r="AV57" s="27" t="str">
        <f t="shared" si="12"/>
        <v>1 C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1.39</v>
      </c>
      <c r="J58" s="19">
        <v>1.21</v>
      </c>
      <c r="K58" s="19">
        <v>0.6</v>
      </c>
      <c r="L58" s="19">
        <v>23598679.359999999</v>
      </c>
      <c r="M58" s="19">
        <v>18159232.989999998</v>
      </c>
      <c r="N58" s="23">
        <v>2</v>
      </c>
      <c r="O58" s="18">
        <v>10942248.310000001</v>
      </c>
      <c r="P58" s="19">
        <v>-24310524.20000001</v>
      </c>
      <c r="Q58" s="45">
        <v>10</v>
      </c>
      <c r="R58" s="10">
        <f>VLOOKUP($H58,'ค่ากลางกลุ่ม '!$C$2:$Y$22,14,0)</f>
        <v>10.94</v>
      </c>
      <c r="S58" s="13">
        <f>VLOOKUP($H58,'ค่ากลางกลุ่ม '!$C$2:$Y$22,20,0)</f>
        <v>22.93</v>
      </c>
      <c r="T58" s="10">
        <f>VLOOKUP($H58,'ค่ากลางกลุ่ม '!$C$2:$Y$22,15,0)</f>
        <v>9.09</v>
      </c>
      <c r="U58" s="13">
        <f>VLOOKUP($H58,'ค่ากลางกลุ่ม '!$C$2:$Y$22,21,0)</f>
        <v>15.24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7.92</v>
      </c>
      <c r="AB58" s="7">
        <v>8.77</v>
      </c>
      <c r="AC58" s="9">
        <v>237.27</v>
      </c>
      <c r="AD58" s="9">
        <v>58.87</v>
      </c>
      <c r="AE58" s="9">
        <v>141.99</v>
      </c>
      <c r="AF58" s="9">
        <v>186.71</v>
      </c>
      <c r="AG58" s="9">
        <v>72.040000000000006</v>
      </c>
      <c r="AH58" s="10" t="str">
        <f t="shared" si="2"/>
        <v>0</v>
      </c>
      <c r="AI58" s="13" t="str">
        <f t="shared" si="3"/>
        <v>0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1</v>
      </c>
      <c r="AS58" s="25" t="str">
        <f t="shared" si="11"/>
        <v>D</v>
      </c>
      <c r="AT58" s="27" t="str">
        <f t="shared" si="11"/>
        <v>D</v>
      </c>
      <c r="AU58" s="25" t="str">
        <f t="shared" si="12"/>
        <v>2 D</v>
      </c>
      <c r="AV58" s="27" t="str">
        <f t="shared" si="12"/>
        <v>2 D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1.43</v>
      </c>
      <c r="J59" s="19">
        <v>1.27</v>
      </c>
      <c r="K59" s="19">
        <v>0.54</v>
      </c>
      <c r="L59" s="19">
        <v>7469726.1699999999</v>
      </c>
      <c r="M59" s="19">
        <v>6722018.4000000004</v>
      </c>
      <c r="N59" s="23">
        <v>2</v>
      </c>
      <c r="O59" s="18">
        <v>7205414.8499999996</v>
      </c>
      <c r="P59" s="19">
        <v>-8085723.4700000007</v>
      </c>
      <c r="Q59" s="45">
        <v>5</v>
      </c>
      <c r="R59" s="10">
        <f>VLOOKUP($H59,'ค่ากลางกลุ่ม '!$C$2:$Y$22,14,0)</f>
        <v>11.96</v>
      </c>
      <c r="S59" s="13">
        <f>VLOOKUP($H59,'ค่ากลางกลุ่ม '!$C$2:$Y$22,20,0)</f>
        <v>23.05</v>
      </c>
      <c r="T59" s="10">
        <f>VLOOKUP($H59,'ค่ากลางกลุ่ม '!$C$2:$Y$22,15,0)</f>
        <v>10.48</v>
      </c>
      <c r="U59" s="13">
        <f>VLOOKUP($H59,'ค่ากลางกลุ่ม '!$C$2:$Y$22,21,0)</f>
        <v>16.09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13.47</v>
      </c>
      <c r="AB59" s="7">
        <v>17.16</v>
      </c>
      <c r="AC59" s="9">
        <v>435.55</v>
      </c>
      <c r="AD59" s="9">
        <v>17.739999999999998</v>
      </c>
      <c r="AE59" s="9">
        <v>55.23</v>
      </c>
      <c r="AF59" s="9">
        <v>233.25</v>
      </c>
      <c r="AG59" s="9">
        <v>87.34</v>
      </c>
      <c r="AH59" s="10" t="str">
        <f t="shared" si="2"/>
        <v>1</v>
      </c>
      <c r="AI59" s="13" t="str">
        <f t="shared" si="3"/>
        <v>0</v>
      </c>
      <c r="AJ59" s="10" t="str">
        <f t="shared" si="4"/>
        <v>1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4</v>
      </c>
      <c r="AR59" s="26">
        <f t="shared" si="10"/>
        <v>3</v>
      </c>
      <c r="AS59" s="25" t="str">
        <f t="shared" si="11"/>
        <v>B-</v>
      </c>
      <c r="AT59" s="27" t="str">
        <f t="shared" si="11"/>
        <v>C</v>
      </c>
      <c r="AU59" s="25" t="str">
        <f t="shared" si="12"/>
        <v>2 B-</v>
      </c>
      <c r="AV59" s="27" t="str">
        <f t="shared" si="12"/>
        <v>2 C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1.32</v>
      </c>
      <c r="J60" s="19">
        <v>1.03</v>
      </c>
      <c r="K60" s="19">
        <v>0.65</v>
      </c>
      <c r="L60" s="19">
        <v>6868084.6600000001</v>
      </c>
      <c r="M60" s="19">
        <v>5525851.1900000004</v>
      </c>
      <c r="N60" s="23">
        <v>2</v>
      </c>
      <c r="O60" s="18">
        <v>11895097.92</v>
      </c>
      <c r="P60" s="19">
        <v>-7919782.0000000037</v>
      </c>
      <c r="Q60" s="45">
        <v>5</v>
      </c>
      <c r="R60" s="10">
        <f>VLOOKUP($H60,'ค่ากลางกลุ่ม '!$C$2:$Y$22,14,0)</f>
        <v>11.96</v>
      </c>
      <c r="S60" s="13">
        <f>VLOOKUP($H60,'ค่ากลางกลุ่ม '!$C$2:$Y$22,20,0)</f>
        <v>23.05</v>
      </c>
      <c r="T60" s="10">
        <f>VLOOKUP($H60,'ค่ากลางกลุ่ม '!$C$2:$Y$22,15,0)</f>
        <v>10.48</v>
      </c>
      <c r="U60" s="13">
        <f>VLOOKUP($H60,'ค่ากลางกลุ่ม '!$C$2:$Y$22,21,0)</f>
        <v>16.09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21.58</v>
      </c>
      <c r="AB60" s="7">
        <v>2.61</v>
      </c>
      <c r="AC60" s="9">
        <v>195.18</v>
      </c>
      <c r="AD60" s="9">
        <v>40.71</v>
      </c>
      <c r="AE60" s="9">
        <v>80.28</v>
      </c>
      <c r="AF60" s="9">
        <v>178.22</v>
      </c>
      <c r="AG60" s="9">
        <v>54.93</v>
      </c>
      <c r="AH60" s="10" t="str">
        <f t="shared" si="2"/>
        <v>1</v>
      </c>
      <c r="AI60" s="13" t="str">
        <f t="shared" si="3"/>
        <v>0</v>
      </c>
      <c r="AJ60" s="10" t="str">
        <f t="shared" si="4"/>
        <v>0</v>
      </c>
      <c r="AK60" s="13" t="str">
        <f t="shared" si="5"/>
        <v>0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1</v>
      </c>
      <c r="AQ60" s="24">
        <f t="shared" si="9"/>
        <v>3</v>
      </c>
      <c r="AR60" s="26">
        <f t="shared" si="10"/>
        <v>2</v>
      </c>
      <c r="AS60" s="25" t="str">
        <f t="shared" si="11"/>
        <v>C</v>
      </c>
      <c r="AT60" s="27" t="str">
        <f t="shared" si="11"/>
        <v>C-</v>
      </c>
      <c r="AU60" s="25" t="str">
        <f t="shared" si="12"/>
        <v>2 C</v>
      </c>
      <c r="AV60" s="27" t="str">
        <f t="shared" si="12"/>
        <v>2 C-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0.74</v>
      </c>
      <c r="J61" s="19">
        <v>0.61</v>
      </c>
      <c r="K61" s="19">
        <v>0.18</v>
      </c>
      <c r="L61" s="19">
        <v>-62543217</v>
      </c>
      <c r="M61" s="19">
        <v>24082504.66</v>
      </c>
      <c r="N61" s="23">
        <v>6</v>
      </c>
      <c r="O61" s="18">
        <v>48270467.5</v>
      </c>
      <c r="P61" s="19">
        <v>-196359609.98000002</v>
      </c>
      <c r="Q61" s="45">
        <v>13</v>
      </c>
      <c r="R61" s="10">
        <f>VLOOKUP($H61,'ค่ากลางกลุ่ม '!$C$2:$Y$22,14,0)</f>
        <v>11.05</v>
      </c>
      <c r="S61" s="13">
        <f>VLOOKUP($H61,'ค่ากลางกลุ่ม '!$C$2:$Y$22,20,0)</f>
        <v>20.399999999999999</v>
      </c>
      <c r="T61" s="10">
        <f>VLOOKUP($H61,'ค่ากลางกลุ่ม '!$C$2:$Y$22,15,0)</f>
        <v>5.58</v>
      </c>
      <c r="U61" s="13">
        <f>VLOOKUP($H61,'ค่ากลางกลุ่ม '!$C$2:$Y$22,21,0)</f>
        <v>10.14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13.17</v>
      </c>
      <c r="AB61" s="7">
        <v>3.72</v>
      </c>
      <c r="AC61" s="9">
        <v>336.37</v>
      </c>
      <c r="AD61" s="9">
        <v>52.32</v>
      </c>
      <c r="AE61" s="9">
        <v>60.29</v>
      </c>
      <c r="AF61" s="9">
        <v>121.19</v>
      </c>
      <c r="AG61" s="9">
        <v>64.77</v>
      </c>
      <c r="AH61" s="10" t="str">
        <f t="shared" si="2"/>
        <v>1</v>
      </c>
      <c r="AI61" s="13" t="str">
        <f t="shared" si="3"/>
        <v>0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1</v>
      </c>
      <c r="AS61" s="25" t="str">
        <f t="shared" si="11"/>
        <v>C-</v>
      </c>
      <c r="AT61" s="27" t="str">
        <f t="shared" si="11"/>
        <v>D</v>
      </c>
      <c r="AU61" s="25" t="str">
        <f t="shared" si="12"/>
        <v>6 C-</v>
      </c>
      <c r="AV61" s="27" t="str">
        <f t="shared" si="12"/>
        <v>6 D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3.13</v>
      </c>
      <c r="J62" s="19">
        <v>2.86</v>
      </c>
      <c r="K62" s="19">
        <v>2.54</v>
      </c>
      <c r="L62" s="19">
        <v>21751848.899999999</v>
      </c>
      <c r="M62" s="19">
        <v>7378598.7400000002</v>
      </c>
      <c r="N62" s="23">
        <v>0</v>
      </c>
      <c r="O62" s="18">
        <v>8614772.75</v>
      </c>
      <c r="P62" s="19">
        <v>14980174.43</v>
      </c>
      <c r="Q62" s="45">
        <v>3</v>
      </c>
      <c r="R62" s="10">
        <f>VLOOKUP($H62,'ค่ากลางกลุ่ม '!$C$2:$Y$22,14,0)</f>
        <v>21.83</v>
      </c>
      <c r="S62" s="13">
        <f>VLOOKUP($H62,'ค่ากลางกลุ่ม '!$C$2:$Y$22,20,0)</f>
        <v>41.11</v>
      </c>
      <c r="T62" s="10">
        <f>VLOOKUP($H62,'ค่ากลางกลุ่ม '!$C$2:$Y$22,15,0)</f>
        <v>10.56</v>
      </c>
      <c r="U62" s="13">
        <f>VLOOKUP($H62,'ค่ากลางกลุ่ม '!$C$2:$Y$22,21,0)</f>
        <v>16.91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20.65</v>
      </c>
      <c r="AB62" s="7">
        <v>13.74</v>
      </c>
      <c r="AC62" s="9">
        <v>198.67</v>
      </c>
      <c r="AD62" s="9">
        <v>31.24</v>
      </c>
      <c r="AE62" s="9">
        <v>59.4</v>
      </c>
      <c r="AF62" s="9">
        <v>189.91</v>
      </c>
      <c r="AG62" s="9">
        <v>89.23</v>
      </c>
      <c r="AH62" s="10" t="str">
        <f t="shared" si="2"/>
        <v>0</v>
      </c>
      <c r="AI62" s="13" t="str">
        <f t="shared" si="3"/>
        <v>0</v>
      </c>
      <c r="AJ62" s="10" t="str">
        <f t="shared" si="4"/>
        <v>1</v>
      </c>
      <c r="AK62" s="13" t="str">
        <f t="shared" si="5"/>
        <v>0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3</v>
      </c>
      <c r="AR62" s="26">
        <f t="shared" si="10"/>
        <v>2</v>
      </c>
      <c r="AS62" s="25" t="str">
        <f t="shared" si="11"/>
        <v>C</v>
      </c>
      <c r="AT62" s="27" t="str">
        <f t="shared" si="11"/>
        <v>C-</v>
      </c>
      <c r="AU62" s="25" t="str">
        <f t="shared" si="12"/>
        <v>0 C</v>
      </c>
      <c r="AV62" s="27" t="str">
        <f t="shared" si="12"/>
        <v>0 C-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1.23</v>
      </c>
      <c r="J63" s="19">
        <v>1.1200000000000001</v>
      </c>
      <c r="K63" s="19">
        <v>0.76</v>
      </c>
      <c r="L63" s="19">
        <v>3046723.86</v>
      </c>
      <c r="M63" s="19">
        <v>4876646.04</v>
      </c>
      <c r="N63" s="23">
        <v>2</v>
      </c>
      <c r="O63" s="18">
        <v>5618114.7800000003</v>
      </c>
      <c r="P63" s="19">
        <v>-3338401.4700000007</v>
      </c>
      <c r="Q63" s="45">
        <v>2</v>
      </c>
      <c r="R63" s="10">
        <f>VLOOKUP($H63,'ค่ากลางกลุ่ม '!$C$2:$Y$22,14,0)</f>
        <v>15.13</v>
      </c>
      <c r="S63" s="13">
        <f>VLOOKUP($H63,'ค่ากลางกลุ่ม '!$C$2:$Y$22,20,0)</f>
        <v>27.09</v>
      </c>
      <c r="T63" s="10">
        <f>VLOOKUP($H63,'ค่ากลางกลุ่ม '!$C$2:$Y$22,15,0)</f>
        <v>8.02</v>
      </c>
      <c r="U63" s="13">
        <f>VLOOKUP($H63,'ค่ากลางกลุ่ม '!$C$2:$Y$22,21,0)</f>
        <v>12.7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23.9</v>
      </c>
      <c r="AB63" s="7">
        <v>7.41</v>
      </c>
      <c r="AC63" s="9">
        <v>603.75</v>
      </c>
      <c r="AD63" s="9">
        <v>40.6</v>
      </c>
      <c r="AE63" s="9">
        <v>51.45</v>
      </c>
      <c r="AF63" s="9">
        <v>475.57</v>
      </c>
      <c r="AG63" s="9">
        <v>100.91</v>
      </c>
      <c r="AH63" s="10" t="str">
        <f t="shared" si="2"/>
        <v>1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0</v>
      </c>
      <c r="AQ63" s="24">
        <f t="shared" si="9"/>
        <v>3</v>
      </c>
      <c r="AR63" s="26">
        <f t="shared" si="10"/>
        <v>2</v>
      </c>
      <c r="AS63" s="25" t="str">
        <f t="shared" si="11"/>
        <v>C</v>
      </c>
      <c r="AT63" s="27" t="str">
        <f t="shared" si="11"/>
        <v>C-</v>
      </c>
      <c r="AU63" s="25" t="str">
        <f t="shared" si="12"/>
        <v>2 C</v>
      </c>
      <c r="AV63" s="27" t="str">
        <f t="shared" si="12"/>
        <v>2 C-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2.17</v>
      </c>
      <c r="J64" s="19">
        <v>2</v>
      </c>
      <c r="K64" s="19">
        <v>1.72</v>
      </c>
      <c r="L64" s="19">
        <v>34145573.600000001</v>
      </c>
      <c r="M64" s="19">
        <v>1122857.58</v>
      </c>
      <c r="N64" s="23">
        <v>0</v>
      </c>
      <c r="O64" s="18">
        <v>1921046.12</v>
      </c>
      <c r="P64" s="19">
        <v>20600638.120000005</v>
      </c>
      <c r="Q64" s="45">
        <v>6</v>
      </c>
      <c r="R64" s="10">
        <f>VLOOKUP($H64,'ค่ากลางกลุ่ม '!$C$2:$Y$22,14,0)</f>
        <v>12.96</v>
      </c>
      <c r="S64" s="13">
        <f>VLOOKUP($H64,'ค่ากลางกลุ่ม '!$C$2:$Y$22,20,0)</f>
        <v>23.95</v>
      </c>
      <c r="T64" s="10">
        <f>VLOOKUP($H64,'ค่ากลางกลุ่ม '!$C$2:$Y$22,15,0)</f>
        <v>10.95</v>
      </c>
      <c r="U64" s="13">
        <f>VLOOKUP($H64,'ค่ากลางกลุ่ม '!$C$2:$Y$22,21,0)</f>
        <v>16.559999999999999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5.1100000000000003</v>
      </c>
      <c r="AB64" s="7">
        <v>1.1000000000000001</v>
      </c>
      <c r="AC64" s="9">
        <v>347.86</v>
      </c>
      <c r="AD64" s="9">
        <v>68.209999999999994</v>
      </c>
      <c r="AE64" s="9">
        <v>71.900000000000006</v>
      </c>
      <c r="AF64" s="9">
        <v>281.81</v>
      </c>
      <c r="AG64" s="9">
        <v>109.68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0 F</v>
      </c>
      <c r="AV64" s="27" t="str">
        <f t="shared" si="12"/>
        <v>0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2.25</v>
      </c>
      <c r="J65" s="19">
        <v>2.0699999999999998</v>
      </c>
      <c r="K65" s="19">
        <v>1.35</v>
      </c>
      <c r="L65" s="19">
        <v>18536929.789999999</v>
      </c>
      <c r="M65" s="19">
        <v>11682266.210000001</v>
      </c>
      <c r="N65" s="23">
        <v>0</v>
      </c>
      <c r="O65" s="18">
        <v>13298723.41</v>
      </c>
      <c r="P65" s="19">
        <v>5054453.1100000013</v>
      </c>
      <c r="Q65" s="45">
        <v>4</v>
      </c>
      <c r="R65" s="10">
        <f>VLOOKUP($H65,'ค่ากลางกลุ่ม '!$C$2:$Y$22,14,0)</f>
        <v>21.4</v>
      </c>
      <c r="S65" s="13">
        <f>VLOOKUP($H65,'ค่ากลางกลุ่ม '!$C$2:$Y$22,20,0)</f>
        <v>43.53</v>
      </c>
      <c r="T65" s="10">
        <f>VLOOKUP($H65,'ค่ากลางกลุ่ม '!$C$2:$Y$22,15,0)</f>
        <v>9.14</v>
      </c>
      <c r="U65" s="13">
        <f>VLOOKUP($H65,'ค่ากลางกลุ่ม '!$C$2:$Y$22,21,0)</f>
        <v>14.86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26.11</v>
      </c>
      <c r="AB65" s="7">
        <v>12.87</v>
      </c>
      <c r="AC65" s="9">
        <v>133.65</v>
      </c>
      <c r="AD65" s="9">
        <v>94.18</v>
      </c>
      <c r="AE65" s="9">
        <v>117.07</v>
      </c>
      <c r="AF65" s="9">
        <v>222.13</v>
      </c>
      <c r="AG65" s="9">
        <v>81.67</v>
      </c>
      <c r="AH65" s="10" t="str">
        <f t="shared" si="2"/>
        <v>1</v>
      </c>
      <c r="AI65" s="13" t="str">
        <f t="shared" si="3"/>
        <v>0</v>
      </c>
      <c r="AJ65" s="10" t="str">
        <f t="shared" si="4"/>
        <v>1</v>
      </c>
      <c r="AK65" s="13" t="str">
        <f t="shared" si="5"/>
        <v>0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2</v>
      </c>
      <c r="AR65" s="26">
        <f t="shared" si="10"/>
        <v>0</v>
      </c>
      <c r="AS65" s="25" t="str">
        <f t="shared" si="11"/>
        <v>C-</v>
      </c>
      <c r="AT65" s="27" t="str">
        <f t="shared" si="11"/>
        <v>F</v>
      </c>
      <c r="AU65" s="25" t="str">
        <f t="shared" si="12"/>
        <v>0 C-</v>
      </c>
      <c r="AV65" s="27" t="str">
        <f t="shared" si="12"/>
        <v>0 F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2.11</v>
      </c>
      <c r="J66" s="19">
        <v>1.93</v>
      </c>
      <c r="K66" s="19">
        <v>1.21</v>
      </c>
      <c r="L66" s="19">
        <v>159687384.40000001</v>
      </c>
      <c r="M66" s="19">
        <v>84549257.590000004</v>
      </c>
      <c r="N66" s="23">
        <v>0</v>
      </c>
      <c r="O66" s="18">
        <v>100832463.42</v>
      </c>
      <c r="P66" s="19">
        <v>30001967.859999985</v>
      </c>
      <c r="Q66" s="45">
        <v>16</v>
      </c>
      <c r="R66" s="10">
        <f>VLOOKUP($H66,'ค่ากลางกลุ่ม '!$C$2:$Y$22,14,0)</f>
        <v>7.94</v>
      </c>
      <c r="S66" s="13">
        <f>VLOOKUP($H66,'ค่ากลางกลุ่ม '!$C$2:$Y$22,20,0)</f>
        <v>16.170000000000002</v>
      </c>
      <c r="T66" s="10">
        <f>VLOOKUP($H66,'ค่ากลางกลุ่ม '!$C$2:$Y$22,15,0)</f>
        <v>4.32</v>
      </c>
      <c r="U66" s="13">
        <f>VLOOKUP($H66,'ค่ากลางกลุ่ม '!$C$2:$Y$22,21,0)</f>
        <v>6.81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23.42</v>
      </c>
      <c r="AB66" s="7">
        <v>15.88</v>
      </c>
      <c r="AC66" s="9">
        <v>182.01</v>
      </c>
      <c r="AD66" s="9">
        <v>54.21</v>
      </c>
      <c r="AE66" s="9">
        <v>95.69</v>
      </c>
      <c r="AF66" s="9">
        <v>40.06</v>
      </c>
      <c r="AG66" s="9">
        <v>65.33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1</v>
      </c>
      <c r="AN66" s="20" t="str">
        <f t="shared" si="8"/>
        <v>0</v>
      </c>
      <c r="AO66" s="20" t="str">
        <f t="shared" si="8"/>
        <v>1</v>
      </c>
      <c r="AP66" s="20" t="str">
        <f t="shared" si="8"/>
        <v>0</v>
      </c>
      <c r="AQ66" s="24">
        <f t="shared" si="9"/>
        <v>4</v>
      </c>
      <c r="AR66" s="26">
        <f t="shared" si="10"/>
        <v>4</v>
      </c>
      <c r="AS66" s="25" t="str">
        <f t="shared" si="11"/>
        <v>B-</v>
      </c>
      <c r="AT66" s="27" t="str">
        <f t="shared" si="11"/>
        <v>B-</v>
      </c>
      <c r="AU66" s="25" t="str">
        <f t="shared" si="12"/>
        <v>0 B-</v>
      </c>
      <c r="AV66" s="27" t="str">
        <f t="shared" si="12"/>
        <v>0 B-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1.44</v>
      </c>
      <c r="J67" s="19">
        <v>1.29</v>
      </c>
      <c r="K67" s="19">
        <v>1</v>
      </c>
      <c r="L67" s="19">
        <v>19708265.16</v>
      </c>
      <c r="M67" s="19">
        <v>25700104.93</v>
      </c>
      <c r="N67" s="23">
        <v>1</v>
      </c>
      <c r="O67" s="18">
        <v>24933848.07</v>
      </c>
      <c r="P67" s="19">
        <v>25261.460000000894</v>
      </c>
      <c r="Q67" s="45">
        <v>10</v>
      </c>
      <c r="R67" s="10">
        <f>VLOOKUP($H67,'ค่ากลางกลุ่ม '!$C$2:$Y$22,14,0)</f>
        <v>10.94</v>
      </c>
      <c r="S67" s="13">
        <f>VLOOKUP($H67,'ค่ากลางกลุ่ม '!$C$2:$Y$22,20,0)</f>
        <v>22.93</v>
      </c>
      <c r="T67" s="10">
        <f>VLOOKUP($H67,'ค่ากลางกลุ่ม '!$C$2:$Y$22,15,0)</f>
        <v>9.09</v>
      </c>
      <c r="U67" s="13">
        <f>VLOOKUP($H67,'ค่ากลางกลุ่ม '!$C$2:$Y$22,21,0)</f>
        <v>15.24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22.18</v>
      </c>
      <c r="AB67" s="7">
        <v>20.02</v>
      </c>
      <c r="AC67" s="9">
        <v>330.62</v>
      </c>
      <c r="AD67" s="9">
        <v>40.270000000000003</v>
      </c>
      <c r="AE67" s="9">
        <v>72.37</v>
      </c>
      <c r="AF67" s="9">
        <v>45.38</v>
      </c>
      <c r="AG67" s="9">
        <v>67.8</v>
      </c>
      <c r="AH67" s="10" t="str">
        <f t="shared" si="2"/>
        <v>1</v>
      </c>
      <c r="AI67" s="13" t="str">
        <f t="shared" si="3"/>
        <v>0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0</v>
      </c>
      <c r="AO67" s="20" t="str">
        <f t="shared" si="8"/>
        <v>1</v>
      </c>
      <c r="AP67" s="20" t="str">
        <f t="shared" si="8"/>
        <v>0</v>
      </c>
      <c r="AQ67" s="24">
        <f t="shared" si="9"/>
        <v>4</v>
      </c>
      <c r="AR67" s="26">
        <f t="shared" si="10"/>
        <v>3</v>
      </c>
      <c r="AS67" s="25" t="str">
        <f t="shared" si="11"/>
        <v>B-</v>
      </c>
      <c r="AT67" s="27" t="str">
        <f t="shared" si="11"/>
        <v>C</v>
      </c>
      <c r="AU67" s="25" t="str">
        <f t="shared" si="12"/>
        <v>1 B-</v>
      </c>
      <c r="AV67" s="27" t="str">
        <f t="shared" si="12"/>
        <v>1 C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1.5</v>
      </c>
      <c r="J68" s="19">
        <v>1.33</v>
      </c>
      <c r="K68" s="19">
        <v>1.05</v>
      </c>
      <c r="L68" s="19">
        <v>15085208.32</v>
      </c>
      <c r="M68" s="19">
        <v>17658330.34</v>
      </c>
      <c r="N68" s="23">
        <v>0</v>
      </c>
      <c r="O68" s="18">
        <v>20497298.280000001</v>
      </c>
      <c r="P68" s="19">
        <v>1489939.8299999982</v>
      </c>
      <c r="Q68" s="45">
        <v>6</v>
      </c>
      <c r="R68" s="10">
        <f>VLOOKUP($H68,'ค่ากลางกลุ่ม '!$C$2:$Y$22,14,0)</f>
        <v>12.96</v>
      </c>
      <c r="S68" s="13">
        <f>VLOOKUP($H68,'ค่ากลางกลุ่ม '!$C$2:$Y$22,20,0)</f>
        <v>23.95</v>
      </c>
      <c r="T68" s="10">
        <f>VLOOKUP($H68,'ค่ากลางกลุ่ม '!$C$2:$Y$22,15,0)</f>
        <v>10.95</v>
      </c>
      <c r="U68" s="13">
        <f>VLOOKUP($H68,'ค่ากลางกลุ่ม '!$C$2:$Y$22,21,0)</f>
        <v>16.559999999999999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26.34</v>
      </c>
      <c r="AB68" s="7">
        <v>17.98</v>
      </c>
      <c r="AC68" s="9">
        <v>379.72</v>
      </c>
      <c r="AD68" s="9">
        <v>51.36</v>
      </c>
      <c r="AE68" s="9">
        <v>51.85</v>
      </c>
      <c r="AF68" s="9">
        <v>41.24</v>
      </c>
      <c r="AG68" s="9">
        <v>87.37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1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5</v>
      </c>
      <c r="AR68" s="26">
        <f t="shared" si="10"/>
        <v>5</v>
      </c>
      <c r="AS68" s="25" t="str">
        <f t="shared" si="11"/>
        <v>B</v>
      </c>
      <c r="AT68" s="27" t="str">
        <f t="shared" si="11"/>
        <v>B</v>
      </c>
      <c r="AU68" s="25" t="str">
        <f t="shared" si="12"/>
        <v>0 B</v>
      </c>
      <c r="AV68" s="27" t="str">
        <f t="shared" si="12"/>
        <v>0 B</v>
      </c>
      <c r="AW68" s="21" t="str">
        <f t="shared" si="13"/>
        <v>ผ่าน</v>
      </c>
      <c r="AX68" s="21" t="str">
        <f t="shared" si="14"/>
        <v>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1.21</v>
      </c>
      <c r="J69" s="19">
        <v>1.0900000000000001</v>
      </c>
      <c r="K69" s="19">
        <v>0.8</v>
      </c>
      <c r="L69" s="19">
        <v>11550109.25</v>
      </c>
      <c r="M69" s="19">
        <v>11271638.49</v>
      </c>
      <c r="N69" s="23">
        <v>1</v>
      </c>
      <c r="O69" s="18">
        <v>13943879.810000001</v>
      </c>
      <c r="P69" s="19">
        <v>-10644681.499999985</v>
      </c>
      <c r="Q69" s="45">
        <v>10</v>
      </c>
      <c r="R69" s="10">
        <f>VLOOKUP($H69,'ค่ากลางกลุ่ม '!$C$2:$Y$22,14,0)</f>
        <v>10.94</v>
      </c>
      <c r="S69" s="13">
        <f>VLOOKUP($H69,'ค่ากลางกลุ่ม '!$C$2:$Y$22,20,0)</f>
        <v>22.93</v>
      </c>
      <c r="T69" s="10">
        <f>VLOOKUP($H69,'ค่ากลางกลุ่ม '!$C$2:$Y$22,15,0)</f>
        <v>9.09</v>
      </c>
      <c r="U69" s="13">
        <f>VLOOKUP($H69,'ค่ากลางกลุ่ม '!$C$2:$Y$22,21,0)</f>
        <v>15.24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11.51</v>
      </c>
      <c r="AB69" s="7">
        <v>8.35</v>
      </c>
      <c r="AC69" s="9">
        <v>285.54000000000002</v>
      </c>
      <c r="AD69" s="9">
        <v>23.06</v>
      </c>
      <c r="AE69" s="9">
        <v>56.01</v>
      </c>
      <c r="AF69" s="9">
        <v>47.65</v>
      </c>
      <c r="AG69" s="9">
        <v>59.41</v>
      </c>
      <c r="AH69" s="10" t="str">
        <f t="shared" si="2"/>
        <v>1</v>
      </c>
      <c r="AI69" s="13" t="str">
        <f t="shared" si="3"/>
        <v>0</v>
      </c>
      <c r="AJ69" s="10" t="str">
        <f t="shared" si="4"/>
        <v>0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1</v>
      </c>
      <c r="AQ69" s="24">
        <f t="shared" si="9"/>
        <v>5</v>
      </c>
      <c r="AR69" s="26">
        <f t="shared" si="10"/>
        <v>4</v>
      </c>
      <c r="AS69" s="25" t="str">
        <f t="shared" si="11"/>
        <v>B</v>
      </c>
      <c r="AT69" s="27" t="str">
        <f t="shared" si="11"/>
        <v>B-</v>
      </c>
      <c r="AU69" s="25" t="str">
        <f t="shared" si="12"/>
        <v>1 B</v>
      </c>
      <c r="AV69" s="27" t="str">
        <f t="shared" si="12"/>
        <v>1 B-</v>
      </c>
      <c r="AW69" s="21" t="str">
        <f t="shared" ref="AW69:AW92" si="15">IF(AQ69&gt;=5,"ผ่าน","ไม่ผ่าน")</f>
        <v>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1.93</v>
      </c>
      <c r="J70" s="19">
        <v>1.64</v>
      </c>
      <c r="K70" s="19">
        <v>1.26</v>
      </c>
      <c r="L70" s="19">
        <v>27351765.350000001</v>
      </c>
      <c r="M70" s="19">
        <v>25582594.629999999</v>
      </c>
      <c r="N70" s="23">
        <v>0</v>
      </c>
      <c r="O70" s="18">
        <v>26815755.710000001</v>
      </c>
      <c r="P70" s="19">
        <v>7738718.7300000042</v>
      </c>
      <c r="Q70" s="45">
        <v>6</v>
      </c>
      <c r="R70" s="10">
        <f>VLOOKUP($H70,'ค่ากลางกลุ่ม '!$C$2:$Y$22,14,0)</f>
        <v>12.96</v>
      </c>
      <c r="S70" s="13">
        <f>VLOOKUP($H70,'ค่ากลางกลุ่ม '!$C$2:$Y$22,20,0)</f>
        <v>23.95</v>
      </c>
      <c r="T70" s="10">
        <f>VLOOKUP($H70,'ค่ากลางกลุ่ม '!$C$2:$Y$22,15,0)</f>
        <v>10.95</v>
      </c>
      <c r="U70" s="13">
        <f>VLOOKUP($H70,'ค่ากลางกลุ่ม '!$C$2:$Y$22,21,0)</f>
        <v>16.559999999999999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28.83</v>
      </c>
      <c r="AB70" s="7">
        <v>27.04</v>
      </c>
      <c r="AC70" s="9">
        <v>258.64</v>
      </c>
      <c r="AD70" s="9">
        <v>62.68</v>
      </c>
      <c r="AE70" s="9">
        <v>78.62</v>
      </c>
      <c r="AF70" s="9">
        <v>43.17</v>
      </c>
      <c r="AG70" s="9">
        <v>114.18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0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</v>
      </c>
      <c r="AU70" s="25" t="str">
        <f t="shared" ref="AU70:AV92" si="27">$N70&amp;" "&amp;AS70</f>
        <v>0 C</v>
      </c>
      <c r="AV70" s="27" t="str">
        <f t="shared" si="27"/>
        <v>0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1.36</v>
      </c>
      <c r="J71" s="19">
        <v>1.1299999999999999</v>
      </c>
      <c r="K71" s="19">
        <v>0.85</v>
      </c>
      <c r="L71" s="19">
        <v>11369759.99</v>
      </c>
      <c r="M71" s="19">
        <v>11024259.619999999</v>
      </c>
      <c r="N71" s="23">
        <v>1</v>
      </c>
      <c r="O71" s="18">
        <v>16493513.4</v>
      </c>
      <c r="P71" s="19">
        <v>-4750357.5099999979</v>
      </c>
      <c r="Q71" s="45">
        <v>5</v>
      </c>
      <c r="R71" s="10">
        <f>VLOOKUP($H71,'ค่ากลางกลุ่ม '!$C$2:$Y$22,14,0)</f>
        <v>11.96</v>
      </c>
      <c r="S71" s="13">
        <f>VLOOKUP($H71,'ค่ากลางกลุ่ม '!$C$2:$Y$22,20,0)</f>
        <v>23.05</v>
      </c>
      <c r="T71" s="10">
        <f>VLOOKUP($H71,'ค่ากลางกลุ่ม '!$C$2:$Y$22,15,0)</f>
        <v>10.48</v>
      </c>
      <c r="U71" s="13">
        <f>VLOOKUP($H71,'ค่ากลางกลุ่ม '!$C$2:$Y$22,21,0)</f>
        <v>16.09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27.54</v>
      </c>
      <c r="AB71" s="7">
        <v>10.050000000000001</v>
      </c>
      <c r="AC71" s="9">
        <v>398.39</v>
      </c>
      <c r="AD71" s="9">
        <v>41.87</v>
      </c>
      <c r="AE71" s="9">
        <v>75.31</v>
      </c>
      <c r="AF71" s="9">
        <v>40.590000000000003</v>
      </c>
      <c r="AG71" s="9">
        <v>165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0</v>
      </c>
      <c r="AK71" s="13" t="str">
        <f t="shared" si="20"/>
        <v>0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3</v>
      </c>
      <c r="AR71" s="26">
        <f t="shared" si="25"/>
        <v>3</v>
      </c>
      <c r="AS71" s="25" t="str">
        <f t="shared" si="26"/>
        <v>C</v>
      </c>
      <c r="AT71" s="27" t="str">
        <f t="shared" si="26"/>
        <v>C</v>
      </c>
      <c r="AU71" s="25" t="str">
        <f t="shared" si="27"/>
        <v>1 C</v>
      </c>
      <c r="AV71" s="27" t="str">
        <f t="shared" si="27"/>
        <v>1 C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2.81</v>
      </c>
      <c r="J72" s="19">
        <v>2.5</v>
      </c>
      <c r="K72" s="19">
        <v>1.33</v>
      </c>
      <c r="L72" s="19">
        <v>1079032621.1300001</v>
      </c>
      <c r="M72" s="19">
        <v>241732380.90000001</v>
      </c>
      <c r="N72" s="23">
        <v>0</v>
      </c>
      <c r="O72" s="18">
        <v>303331300.80000001</v>
      </c>
      <c r="P72" s="19">
        <v>208205516.97000003</v>
      </c>
      <c r="Q72" s="45">
        <v>20</v>
      </c>
      <c r="R72" s="10">
        <f>VLOOKUP($H72,'ค่ากลางกลุ่ม '!$C$2:$Y$22,14,0)</f>
        <v>5.22</v>
      </c>
      <c r="S72" s="13">
        <f>VLOOKUP($H72,'ค่ากลางกลุ่ม '!$C$2:$Y$22,20,0)</f>
        <v>23.8</v>
      </c>
      <c r="T72" s="10">
        <f>VLOOKUP($H72,'ค่ากลางกลุ่ม '!$C$2:$Y$22,15,0)</f>
        <v>2.21</v>
      </c>
      <c r="U72" s="13">
        <f>VLOOKUP($H72,'ค่ากลางกลุ่ม '!$C$2:$Y$22,21,0)</f>
        <v>9.8699999999999992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14.78</v>
      </c>
      <c r="AB72" s="7">
        <v>7.74</v>
      </c>
      <c r="AC72" s="9">
        <v>84.1</v>
      </c>
      <c r="AD72" s="9">
        <v>83.25</v>
      </c>
      <c r="AE72" s="9">
        <v>41.81</v>
      </c>
      <c r="AF72" s="9">
        <v>70.27</v>
      </c>
      <c r="AG72" s="9">
        <v>50.89</v>
      </c>
      <c r="AH72" s="10" t="str">
        <f t="shared" si="17"/>
        <v>1</v>
      </c>
      <c r="AI72" s="13" t="str">
        <f t="shared" si="18"/>
        <v>0</v>
      </c>
      <c r="AJ72" s="10" t="str">
        <f t="shared" si="19"/>
        <v>1</v>
      </c>
      <c r="AK72" s="13" t="str">
        <f t="shared" si="20"/>
        <v>0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6</v>
      </c>
      <c r="AR72" s="26">
        <f t="shared" si="25"/>
        <v>4</v>
      </c>
      <c r="AS72" s="25" t="str">
        <f t="shared" si="26"/>
        <v>A-</v>
      </c>
      <c r="AT72" s="27" t="str">
        <f t="shared" si="26"/>
        <v>B-</v>
      </c>
      <c r="AU72" s="25" t="str">
        <f t="shared" si="27"/>
        <v>0 A-</v>
      </c>
      <c r="AV72" s="27" t="str">
        <f t="shared" si="27"/>
        <v>0 B-</v>
      </c>
      <c r="AW72" s="21" t="str">
        <f t="shared" si="15"/>
        <v>ผ่าน</v>
      </c>
      <c r="AX72" s="21" t="str">
        <f t="shared" si="16"/>
        <v>ไม่ผ่าน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1.44</v>
      </c>
      <c r="J73" s="19">
        <v>1.29</v>
      </c>
      <c r="K73" s="19">
        <v>0.97</v>
      </c>
      <c r="L73" s="19">
        <v>16341790</v>
      </c>
      <c r="M73" s="19">
        <v>17836975.23</v>
      </c>
      <c r="N73" s="23">
        <v>1</v>
      </c>
      <c r="O73" s="18">
        <v>19329475.960000001</v>
      </c>
      <c r="P73" s="19">
        <v>-1272960.1800000072</v>
      </c>
      <c r="Q73" s="45">
        <v>6</v>
      </c>
      <c r="R73" s="10">
        <f>VLOOKUP($H73,'ค่ากลางกลุ่ม '!$C$2:$Y$22,14,0)</f>
        <v>12.96</v>
      </c>
      <c r="S73" s="13">
        <f>VLOOKUP($H73,'ค่ากลางกลุ่ม '!$C$2:$Y$22,20,0)</f>
        <v>23.95</v>
      </c>
      <c r="T73" s="10">
        <f>VLOOKUP($H73,'ค่ากลางกลุ่ม '!$C$2:$Y$22,15,0)</f>
        <v>10.95</v>
      </c>
      <c r="U73" s="13">
        <f>VLOOKUP($H73,'ค่ากลางกลุ่ม '!$C$2:$Y$22,21,0)</f>
        <v>16.559999999999999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19.649999999999999</v>
      </c>
      <c r="AB73" s="7">
        <v>18.87</v>
      </c>
      <c r="AC73" s="9">
        <v>259.08</v>
      </c>
      <c r="AD73" s="9">
        <v>30.21</v>
      </c>
      <c r="AE73" s="9">
        <v>86.99</v>
      </c>
      <c r="AF73" s="9">
        <v>70.540000000000006</v>
      </c>
      <c r="AG73" s="9">
        <v>62.97</v>
      </c>
      <c r="AH73" s="10" t="str">
        <f t="shared" si="17"/>
        <v>1</v>
      </c>
      <c r="AI73" s="13" t="str">
        <f t="shared" si="18"/>
        <v>0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0</v>
      </c>
      <c r="AQ73" s="24">
        <f t="shared" si="24"/>
        <v>4</v>
      </c>
      <c r="AR73" s="26">
        <f t="shared" si="25"/>
        <v>3</v>
      </c>
      <c r="AS73" s="25" t="str">
        <f t="shared" si="26"/>
        <v>B-</v>
      </c>
      <c r="AT73" s="27" t="str">
        <f t="shared" si="26"/>
        <v>C</v>
      </c>
      <c r="AU73" s="25" t="str">
        <f t="shared" si="27"/>
        <v>1 B-</v>
      </c>
      <c r="AV73" s="27" t="str">
        <f t="shared" si="27"/>
        <v>1 C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1.61</v>
      </c>
      <c r="J74" s="19">
        <v>1.41</v>
      </c>
      <c r="K74" s="19">
        <v>0.97</v>
      </c>
      <c r="L74" s="19">
        <v>18288122.140000001</v>
      </c>
      <c r="M74" s="19">
        <v>15762270.279999999</v>
      </c>
      <c r="N74" s="23">
        <v>0</v>
      </c>
      <c r="O74" s="18">
        <v>16346768.17</v>
      </c>
      <c r="P74" s="19">
        <v>-918277.34000000358</v>
      </c>
      <c r="Q74" s="45">
        <v>6</v>
      </c>
      <c r="R74" s="10">
        <f>VLOOKUP($H74,'ค่ากลางกลุ่ม '!$C$2:$Y$22,14,0)</f>
        <v>12.96</v>
      </c>
      <c r="S74" s="13">
        <f>VLOOKUP($H74,'ค่ากลางกลุ่ม '!$C$2:$Y$22,20,0)</f>
        <v>23.95</v>
      </c>
      <c r="T74" s="10">
        <f>VLOOKUP($H74,'ค่ากลางกลุ่ม '!$C$2:$Y$22,15,0)</f>
        <v>10.95</v>
      </c>
      <c r="U74" s="13">
        <f>VLOOKUP($H74,'ค่ากลางกลุ่ม '!$C$2:$Y$22,21,0)</f>
        <v>16.559999999999999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17.5</v>
      </c>
      <c r="AB74" s="7">
        <v>22.95</v>
      </c>
      <c r="AC74" s="9">
        <v>280.77</v>
      </c>
      <c r="AD74" s="9">
        <v>31.46</v>
      </c>
      <c r="AE74" s="9">
        <v>78.2</v>
      </c>
      <c r="AF74" s="9">
        <v>58.56</v>
      </c>
      <c r="AG74" s="9">
        <v>70.22</v>
      </c>
      <c r="AH74" s="10" t="str">
        <f t="shared" si="17"/>
        <v>1</v>
      </c>
      <c r="AI74" s="13" t="str">
        <f t="shared" si="18"/>
        <v>0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1</v>
      </c>
      <c r="AP74" s="20" t="str">
        <f t="shared" si="23"/>
        <v>0</v>
      </c>
      <c r="AQ74" s="24">
        <f t="shared" si="24"/>
        <v>4</v>
      </c>
      <c r="AR74" s="26">
        <f t="shared" si="25"/>
        <v>3</v>
      </c>
      <c r="AS74" s="25" t="str">
        <f t="shared" si="26"/>
        <v>B-</v>
      </c>
      <c r="AT74" s="27" t="str">
        <f t="shared" si="26"/>
        <v>C</v>
      </c>
      <c r="AU74" s="25" t="str">
        <f t="shared" si="27"/>
        <v>0 B-</v>
      </c>
      <c r="AV74" s="27" t="str">
        <f t="shared" si="27"/>
        <v>0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1.1399999999999999</v>
      </c>
      <c r="J75" s="19">
        <v>0.91</v>
      </c>
      <c r="K75" s="19">
        <v>0.31</v>
      </c>
      <c r="L75" s="19">
        <v>20286989.52</v>
      </c>
      <c r="M75" s="19">
        <v>39737164.079999998</v>
      </c>
      <c r="N75" s="23">
        <v>3</v>
      </c>
      <c r="O75" s="18">
        <v>49306115.770000003</v>
      </c>
      <c r="P75" s="19">
        <v>-100153851.30999997</v>
      </c>
      <c r="Q75" s="45">
        <v>14</v>
      </c>
      <c r="R75" s="10">
        <f>VLOOKUP($H75,'ค่ากลางกลุ่ม '!$C$2:$Y$22,14,0)</f>
        <v>11.61</v>
      </c>
      <c r="S75" s="13">
        <f>VLOOKUP($H75,'ค่ากลางกลุ่ม '!$C$2:$Y$22,20,0)</f>
        <v>21.97</v>
      </c>
      <c r="T75" s="10">
        <f>VLOOKUP($H75,'ค่ากลางกลุ่ม '!$C$2:$Y$22,15,0)</f>
        <v>4.7300000000000004</v>
      </c>
      <c r="U75" s="13">
        <f>VLOOKUP($H75,'ค่ากลางกลุ่ม '!$C$2:$Y$22,21,0)</f>
        <v>9.07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15.17</v>
      </c>
      <c r="AB75" s="7">
        <v>5.91</v>
      </c>
      <c r="AC75" s="9">
        <v>247.02</v>
      </c>
      <c r="AD75" s="9">
        <v>49.28</v>
      </c>
      <c r="AE75" s="9">
        <v>94.21</v>
      </c>
      <c r="AF75" s="9">
        <v>72.36</v>
      </c>
      <c r="AG75" s="9">
        <v>72.739999999999995</v>
      </c>
      <c r="AH75" s="10" t="str">
        <f t="shared" si="17"/>
        <v>1</v>
      </c>
      <c r="AI75" s="13" t="str">
        <f t="shared" si="18"/>
        <v>0</v>
      </c>
      <c r="AJ75" s="10" t="str">
        <f t="shared" si="19"/>
        <v>1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4</v>
      </c>
      <c r="AR75" s="26">
        <f t="shared" si="25"/>
        <v>2</v>
      </c>
      <c r="AS75" s="25" t="str">
        <f t="shared" si="26"/>
        <v>B-</v>
      </c>
      <c r="AT75" s="27" t="str">
        <f t="shared" si="26"/>
        <v>C-</v>
      </c>
      <c r="AU75" s="25" t="str">
        <f t="shared" si="27"/>
        <v>3 B-</v>
      </c>
      <c r="AV75" s="27" t="str">
        <f t="shared" si="27"/>
        <v>3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3.29</v>
      </c>
      <c r="J76" s="19">
        <v>2.87</v>
      </c>
      <c r="K76" s="19">
        <v>2.37</v>
      </c>
      <c r="L76" s="19">
        <v>9950884.9499999993</v>
      </c>
      <c r="M76" s="19">
        <v>3593168.31</v>
      </c>
      <c r="N76" s="23">
        <v>0</v>
      </c>
      <c r="O76" s="18">
        <v>4992038.78</v>
      </c>
      <c r="P76" s="19">
        <v>5971909.2500000009</v>
      </c>
      <c r="Q76" s="45">
        <v>2</v>
      </c>
      <c r="R76" s="10">
        <f>VLOOKUP($H76,'ค่ากลางกลุ่ม '!$C$2:$Y$22,14,0)</f>
        <v>15.13</v>
      </c>
      <c r="S76" s="13">
        <f>VLOOKUP($H76,'ค่ากลางกลุ่ม '!$C$2:$Y$22,20,0)</f>
        <v>27.09</v>
      </c>
      <c r="T76" s="10">
        <f>VLOOKUP($H76,'ค่ากลางกลุ่ม '!$C$2:$Y$22,15,0)</f>
        <v>8.02</v>
      </c>
      <c r="U76" s="13">
        <f>VLOOKUP($H76,'ค่ากลางกลุ่ม '!$C$2:$Y$22,21,0)</f>
        <v>12.7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23.59</v>
      </c>
      <c r="AB76" s="7">
        <v>8.98</v>
      </c>
      <c r="AC76" s="9">
        <v>271.33</v>
      </c>
      <c r="AD76" s="9">
        <v>64.33</v>
      </c>
      <c r="AE76" s="9">
        <v>46.41</v>
      </c>
      <c r="AF76" s="9">
        <v>65.349999999999994</v>
      </c>
      <c r="AG76" s="9">
        <v>123</v>
      </c>
      <c r="AH76" s="10" t="str">
        <f t="shared" si="17"/>
        <v>1</v>
      </c>
      <c r="AI76" s="13" t="str">
        <f t="shared" si="18"/>
        <v>0</v>
      </c>
      <c r="AJ76" s="10" t="str">
        <f t="shared" si="19"/>
        <v>1</v>
      </c>
      <c r="AK76" s="13" t="str">
        <f t="shared" si="20"/>
        <v>0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2</v>
      </c>
      <c r="AS76" s="25" t="str">
        <f t="shared" si="26"/>
        <v>B-</v>
      </c>
      <c r="AT76" s="27" t="str">
        <f t="shared" si="26"/>
        <v>C-</v>
      </c>
      <c r="AU76" s="25" t="str">
        <f t="shared" si="27"/>
        <v>0 B-</v>
      </c>
      <c r="AV76" s="27" t="str">
        <f t="shared" si="27"/>
        <v>0 C-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1.88</v>
      </c>
      <c r="J77" s="19">
        <v>1.73</v>
      </c>
      <c r="K77" s="19">
        <v>1.25</v>
      </c>
      <c r="L77" s="19">
        <v>19892294.510000002</v>
      </c>
      <c r="M77" s="19">
        <v>13048934.130000001</v>
      </c>
      <c r="N77" s="23">
        <v>0</v>
      </c>
      <c r="O77" s="18">
        <v>13634562.09</v>
      </c>
      <c r="P77" s="19">
        <v>5648642.2499999963</v>
      </c>
      <c r="Q77" s="45">
        <v>6</v>
      </c>
      <c r="R77" s="10">
        <f>VLOOKUP($H77,'ค่ากลางกลุ่ม '!$C$2:$Y$22,14,0)</f>
        <v>12.96</v>
      </c>
      <c r="S77" s="13">
        <f>VLOOKUP($H77,'ค่ากลางกลุ่ม '!$C$2:$Y$22,20,0)</f>
        <v>23.95</v>
      </c>
      <c r="T77" s="10">
        <f>VLOOKUP($H77,'ค่ากลางกลุ่ม '!$C$2:$Y$22,15,0)</f>
        <v>10.95</v>
      </c>
      <c r="U77" s="13">
        <f>VLOOKUP($H77,'ค่ากลางกลุ่ม '!$C$2:$Y$22,21,0)</f>
        <v>16.559999999999999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18.440000000000001</v>
      </c>
      <c r="AB77" s="7">
        <v>15.66</v>
      </c>
      <c r="AC77" s="9">
        <v>175.62</v>
      </c>
      <c r="AD77" s="9">
        <v>44.03</v>
      </c>
      <c r="AE77" s="9">
        <v>101.59</v>
      </c>
      <c r="AF77" s="9">
        <v>75.16</v>
      </c>
      <c r="AG77" s="9">
        <v>57.42</v>
      </c>
      <c r="AH77" s="10" t="str">
        <f t="shared" si="17"/>
        <v>1</v>
      </c>
      <c r="AI77" s="13" t="str">
        <f t="shared" si="18"/>
        <v>0</v>
      </c>
      <c r="AJ77" s="10" t="str">
        <f t="shared" si="19"/>
        <v>1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5</v>
      </c>
      <c r="AR77" s="26">
        <f t="shared" si="25"/>
        <v>3</v>
      </c>
      <c r="AS77" s="25" t="str">
        <f t="shared" si="26"/>
        <v>B</v>
      </c>
      <c r="AT77" s="27" t="str">
        <f t="shared" si="26"/>
        <v>C</v>
      </c>
      <c r="AU77" s="25" t="str">
        <f t="shared" si="27"/>
        <v>0 B</v>
      </c>
      <c r="AV77" s="27" t="str">
        <f t="shared" si="27"/>
        <v>0 C</v>
      </c>
      <c r="AW77" s="21" t="str">
        <f t="shared" si="15"/>
        <v>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1.17</v>
      </c>
      <c r="J78" s="19">
        <v>1.01</v>
      </c>
      <c r="K78" s="19">
        <v>0.64</v>
      </c>
      <c r="L78" s="19">
        <v>12454784.029999999</v>
      </c>
      <c r="M78" s="19">
        <v>55027453.100000001</v>
      </c>
      <c r="N78" s="23">
        <v>2</v>
      </c>
      <c r="O78" s="18">
        <v>28635661.98</v>
      </c>
      <c r="P78" s="19">
        <v>-27236061.050000012</v>
      </c>
      <c r="Q78" s="45">
        <v>13</v>
      </c>
      <c r="R78" s="10">
        <f>VLOOKUP($H78,'ค่ากลางกลุ่ม '!$C$2:$Y$22,14,0)</f>
        <v>11.05</v>
      </c>
      <c r="S78" s="13">
        <f>VLOOKUP($H78,'ค่ากลางกลุ่ม '!$C$2:$Y$22,20,0)</f>
        <v>20.399999999999999</v>
      </c>
      <c r="T78" s="10">
        <f>VLOOKUP($H78,'ค่ากลางกลุ่ม '!$C$2:$Y$22,15,0)</f>
        <v>5.58</v>
      </c>
      <c r="U78" s="13">
        <f>VLOOKUP($H78,'ค่ากลางกลุ่ม '!$C$2:$Y$22,21,0)</f>
        <v>10.14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15.44</v>
      </c>
      <c r="AB78" s="7">
        <v>17.36</v>
      </c>
      <c r="AC78" s="9">
        <v>209.03</v>
      </c>
      <c r="AD78" s="9">
        <v>34.520000000000003</v>
      </c>
      <c r="AE78" s="9">
        <v>58.96</v>
      </c>
      <c r="AF78" s="9">
        <v>73.12</v>
      </c>
      <c r="AG78" s="9">
        <v>51.89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6</v>
      </c>
      <c r="AR78" s="26">
        <f t="shared" si="25"/>
        <v>5</v>
      </c>
      <c r="AS78" s="25" t="str">
        <f t="shared" si="26"/>
        <v>A-</v>
      </c>
      <c r="AT78" s="27" t="str">
        <f t="shared" si="26"/>
        <v>B</v>
      </c>
      <c r="AU78" s="25" t="str">
        <f t="shared" si="27"/>
        <v>2 A-</v>
      </c>
      <c r="AV78" s="27" t="str">
        <f t="shared" si="27"/>
        <v>2 B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2.17</v>
      </c>
      <c r="J79" s="19">
        <v>1.92</v>
      </c>
      <c r="K79" s="19">
        <v>1.5</v>
      </c>
      <c r="L79" s="19">
        <v>14211376.24</v>
      </c>
      <c r="M79" s="19">
        <v>9159010.0199999996</v>
      </c>
      <c r="N79" s="23">
        <v>0</v>
      </c>
      <c r="O79" s="18">
        <v>9733892.1999999993</v>
      </c>
      <c r="P79" s="19">
        <v>6078465.3100000024</v>
      </c>
      <c r="Q79" s="45">
        <v>5</v>
      </c>
      <c r="R79" s="10">
        <f>VLOOKUP($H79,'ค่ากลางกลุ่ม '!$C$2:$Y$22,14,0)</f>
        <v>11.96</v>
      </c>
      <c r="S79" s="13">
        <f>VLOOKUP($H79,'ค่ากลางกลุ่ม '!$C$2:$Y$22,20,0)</f>
        <v>23.05</v>
      </c>
      <c r="T79" s="10">
        <f>VLOOKUP($H79,'ค่ากลางกลุ่ม '!$C$2:$Y$22,15,0)</f>
        <v>10.48</v>
      </c>
      <c r="U79" s="13">
        <f>VLOOKUP($H79,'ค่ากลางกลุ่ม '!$C$2:$Y$22,21,0)</f>
        <v>16.09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18.100000000000001</v>
      </c>
      <c r="AB79" s="7">
        <v>17.649999999999999</v>
      </c>
      <c r="AC79" s="9">
        <v>140.24</v>
      </c>
      <c r="AD79" s="9">
        <v>20.59</v>
      </c>
      <c r="AE79" s="9">
        <v>73.930000000000007</v>
      </c>
      <c r="AF79" s="9">
        <v>79.989999999999995</v>
      </c>
      <c r="AG79" s="9">
        <v>73.739999999999995</v>
      </c>
      <c r="AH79" s="10" t="str">
        <f t="shared" si="17"/>
        <v>1</v>
      </c>
      <c r="AI79" s="13" t="str">
        <f t="shared" si="18"/>
        <v>0</v>
      </c>
      <c r="AJ79" s="10" t="str">
        <f t="shared" si="19"/>
        <v>1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4</v>
      </c>
      <c r="AR79" s="26">
        <f t="shared" si="25"/>
        <v>3</v>
      </c>
      <c r="AS79" s="25" t="str">
        <f t="shared" si="26"/>
        <v>B-</v>
      </c>
      <c r="AT79" s="27" t="str">
        <f t="shared" si="26"/>
        <v>C</v>
      </c>
      <c r="AU79" s="25" t="str">
        <f t="shared" si="27"/>
        <v>0 B-</v>
      </c>
      <c r="AV79" s="27" t="str">
        <f t="shared" si="27"/>
        <v>0 C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1.79</v>
      </c>
      <c r="J80" s="19">
        <v>1.54</v>
      </c>
      <c r="K80" s="19">
        <v>1.1200000000000001</v>
      </c>
      <c r="L80" s="19">
        <v>12997690.039999999</v>
      </c>
      <c r="M80" s="19">
        <v>13304663.859999999</v>
      </c>
      <c r="N80" s="23">
        <v>0</v>
      </c>
      <c r="O80" s="18">
        <v>15752825.84</v>
      </c>
      <c r="P80" s="19">
        <v>2015662.9300000016</v>
      </c>
      <c r="Q80" s="45">
        <v>5</v>
      </c>
      <c r="R80" s="10">
        <f>VLOOKUP($H80,'ค่ากลางกลุ่ม '!$C$2:$Y$22,14,0)</f>
        <v>11.96</v>
      </c>
      <c r="S80" s="13">
        <f>VLOOKUP($H80,'ค่ากลางกลุ่ม '!$C$2:$Y$22,20,0)</f>
        <v>23.05</v>
      </c>
      <c r="T80" s="10">
        <f>VLOOKUP($H80,'ค่ากลางกลุ่ม '!$C$2:$Y$22,15,0)</f>
        <v>10.48</v>
      </c>
      <c r="U80" s="13">
        <f>VLOOKUP($H80,'ค่ากลางกลุ่ม '!$C$2:$Y$22,21,0)</f>
        <v>16.09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25.61</v>
      </c>
      <c r="AB80" s="7">
        <v>20.81</v>
      </c>
      <c r="AC80" s="9">
        <v>267.39999999999998</v>
      </c>
      <c r="AD80" s="9">
        <v>56.68</v>
      </c>
      <c r="AE80" s="9">
        <v>61.5</v>
      </c>
      <c r="AF80" s="9">
        <v>64.150000000000006</v>
      </c>
      <c r="AG80" s="9">
        <v>73.45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0</v>
      </c>
      <c r="AO80" s="20" t="str">
        <f t="shared" si="23"/>
        <v>1</v>
      </c>
      <c r="AP80" s="20" t="str">
        <f t="shared" si="23"/>
        <v>0</v>
      </c>
      <c r="AQ80" s="24">
        <f t="shared" si="24"/>
        <v>4</v>
      </c>
      <c r="AR80" s="26">
        <f t="shared" si="25"/>
        <v>4</v>
      </c>
      <c r="AS80" s="25" t="str">
        <f t="shared" si="26"/>
        <v>B-</v>
      </c>
      <c r="AT80" s="27" t="str">
        <f t="shared" si="26"/>
        <v>B-</v>
      </c>
      <c r="AU80" s="25" t="str">
        <f t="shared" si="27"/>
        <v>0 B-</v>
      </c>
      <c r="AV80" s="27" t="str">
        <f t="shared" si="27"/>
        <v>0 B-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2.84</v>
      </c>
      <c r="J81" s="19">
        <v>2.5299999999999998</v>
      </c>
      <c r="K81" s="19">
        <v>2.19</v>
      </c>
      <c r="L81" s="19">
        <v>35877614.520000003</v>
      </c>
      <c r="M81" s="19">
        <v>20819612.989999998</v>
      </c>
      <c r="N81" s="23">
        <v>0</v>
      </c>
      <c r="O81" s="18">
        <v>22374311.390000001</v>
      </c>
      <c r="P81" s="19">
        <v>23258394.420000002</v>
      </c>
      <c r="Q81" s="45">
        <v>6</v>
      </c>
      <c r="R81" s="10">
        <f>VLOOKUP($H81,'ค่ากลางกลุ่ม '!$C$2:$Y$22,14,0)</f>
        <v>12.96</v>
      </c>
      <c r="S81" s="13">
        <f>VLOOKUP($H81,'ค่ากลางกลุ่ม '!$C$2:$Y$22,20,0)</f>
        <v>23.95</v>
      </c>
      <c r="T81" s="10">
        <f>VLOOKUP($H81,'ค่ากลางกลุ่ม '!$C$2:$Y$22,15,0)</f>
        <v>10.95</v>
      </c>
      <c r="U81" s="13">
        <f>VLOOKUP($H81,'ค่ากลางกลุ่ม '!$C$2:$Y$22,21,0)</f>
        <v>16.559999999999999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29.34</v>
      </c>
      <c r="AB81" s="7">
        <v>25.97</v>
      </c>
      <c r="AC81" s="9">
        <v>61.21</v>
      </c>
      <c r="AD81" s="9">
        <v>13.33</v>
      </c>
      <c r="AE81" s="9">
        <v>61.13</v>
      </c>
      <c r="AF81" s="9">
        <v>87.6</v>
      </c>
      <c r="AG81" s="9">
        <v>85.01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1</v>
      </c>
      <c r="AP81" s="20" t="str">
        <f t="shared" si="23"/>
        <v>0</v>
      </c>
      <c r="AQ81" s="24">
        <f t="shared" si="24"/>
        <v>5</v>
      </c>
      <c r="AR81" s="26">
        <f t="shared" si="25"/>
        <v>5</v>
      </c>
      <c r="AS81" s="25" t="str">
        <f t="shared" si="26"/>
        <v>B</v>
      </c>
      <c r="AT81" s="27" t="str">
        <f t="shared" si="26"/>
        <v>B</v>
      </c>
      <c r="AU81" s="25" t="str">
        <f t="shared" si="27"/>
        <v>0 B</v>
      </c>
      <c r="AV81" s="27" t="str">
        <f t="shared" si="27"/>
        <v>0 B</v>
      </c>
      <c r="AW81" s="21" t="str">
        <f t="shared" si="15"/>
        <v>ผ่าน</v>
      </c>
      <c r="AX81" s="21" t="str">
        <f t="shared" si="16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2.2200000000000002</v>
      </c>
      <c r="J82" s="19">
        <v>1.79</v>
      </c>
      <c r="K82" s="19">
        <v>1.1299999999999999</v>
      </c>
      <c r="L82" s="19">
        <v>35883011.219999999</v>
      </c>
      <c r="M82" s="19">
        <v>25772834.5</v>
      </c>
      <c r="N82" s="23">
        <v>0</v>
      </c>
      <c r="O82" s="18">
        <v>30044146.879999999</v>
      </c>
      <c r="P82" s="19">
        <v>3688916.4900000021</v>
      </c>
      <c r="Q82" s="45">
        <v>6</v>
      </c>
      <c r="R82" s="10">
        <f>VLOOKUP($H82,'ค่ากลางกลุ่ม '!$C$2:$Y$22,14,0)</f>
        <v>12.96</v>
      </c>
      <c r="S82" s="13">
        <f>VLOOKUP($H82,'ค่ากลางกลุ่ม '!$C$2:$Y$22,20,0)</f>
        <v>23.95</v>
      </c>
      <c r="T82" s="10">
        <f>VLOOKUP($H82,'ค่ากลางกลุ่ม '!$C$2:$Y$22,15,0)</f>
        <v>10.95</v>
      </c>
      <c r="U82" s="13">
        <f>VLOOKUP($H82,'ค่ากลางกลุ่ม '!$C$2:$Y$22,21,0)</f>
        <v>16.559999999999999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32.53</v>
      </c>
      <c r="AB82" s="7">
        <v>23.64</v>
      </c>
      <c r="AC82" s="9">
        <v>380.23</v>
      </c>
      <c r="AD82" s="9">
        <v>89.49</v>
      </c>
      <c r="AE82" s="9">
        <v>126.66</v>
      </c>
      <c r="AF82" s="9">
        <v>114.76</v>
      </c>
      <c r="AG82" s="9">
        <v>87.76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0 C-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1.37</v>
      </c>
      <c r="J83" s="19">
        <v>1.18</v>
      </c>
      <c r="K83" s="19">
        <v>0.78</v>
      </c>
      <c r="L83" s="19">
        <v>26830836.710000001</v>
      </c>
      <c r="M83" s="19">
        <v>16990979.75</v>
      </c>
      <c r="N83" s="23">
        <v>2</v>
      </c>
      <c r="O83" s="18">
        <v>12399733.609999999</v>
      </c>
      <c r="P83" s="19">
        <v>-15811862.57</v>
      </c>
      <c r="Q83" s="45">
        <v>13</v>
      </c>
      <c r="R83" s="10">
        <f>VLOOKUP($H83,'ค่ากลางกลุ่ม '!$C$2:$Y$22,14,0)</f>
        <v>11.05</v>
      </c>
      <c r="S83" s="13">
        <f>VLOOKUP($H83,'ค่ากลางกลุ่ม '!$C$2:$Y$22,20,0)</f>
        <v>20.399999999999999</v>
      </c>
      <c r="T83" s="10">
        <f>VLOOKUP($H83,'ค่ากลางกลุ่ม '!$C$2:$Y$22,15,0)</f>
        <v>5.58</v>
      </c>
      <c r="U83" s="13">
        <f>VLOOKUP($H83,'ค่ากลางกลุ่ม '!$C$2:$Y$22,21,0)</f>
        <v>10.14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7.24</v>
      </c>
      <c r="AB83" s="7">
        <v>5.41</v>
      </c>
      <c r="AC83" s="9">
        <v>135.52000000000001</v>
      </c>
      <c r="AD83" s="9">
        <v>36.4</v>
      </c>
      <c r="AE83" s="9">
        <v>57.62</v>
      </c>
      <c r="AF83" s="9">
        <v>119.28</v>
      </c>
      <c r="AG83" s="9">
        <v>64.52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0</v>
      </c>
      <c r="AK83" s="13" t="str">
        <f t="shared" si="20"/>
        <v>0</v>
      </c>
      <c r="AL83" s="97">
        <f t="shared" si="21"/>
        <v>1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0</v>
      </c>
      <c r="AP83" s="20" t="str">
        <f t="shared" si="23"/>
        <v>0</v>
      </c>
      <c r="AQ83" s="24">
        <f t="shared" si="24"/>
        <v>3</v>
      </c>
      <c r="AR83" s="26">
        <f t="shared" si="25"/>
        <v>3</v>
      </c>
      <c r="AS83" s="25" t="str">
        <f t="shared" si="26"/>
        <v>C</v>
      </c>
      <c r="AT83" s="27" t="str">
        <f t="shared" si="26"/>
        <v>C</v>
      </c>
      <c r="AU83" s="25" t="str">
        <f t="shared" si="27"/>
        <v>2 C</v>
      </c>
      <c r="AV83" s="27" t="str">
        <f t="shared" si="27"/>
        <v>2 C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1.74</v>
      </c>
      <c r="J84" s="19">
        <v>1.57</v>
      </c>
      <c r="K84" s="19">
        <v>1.28</v>
      </c>
      <c r="L84" s="19">
        <v>37486106.049999997</v>
      </c>
      <c r="M84" s="19">
        <v>9824937.0399999991</v>
      </c>
      <c r="N84" s="23">
        <v>0</v>
      </c>
      <c r="O84" s="18">
        <v>11369148.92</v>
      </c>
      <c r="P84" s="19">
        <v>14166537.800000004</v>
      </c>
      <c r="Q84" s="45">
        <v>6</v>
      </c>
      <c r="R84" s="10">
        <f>VLOOKUP($H84,'ค่ากลางกลุ่ม '!$C$2:$Y$22,14,0)</f>
        <v>12.96</v>
      </c>
      <c r="S84" s="13">
        <f>VLOOKUP($H84,'ค่ากลางกลุ่ม '!$C$2:$Y$22,20,0)</f>
        <v>23.95</v>
      </c>
      <c r="T84" s="10">
        <f>VLOOKUP($H84,'ค่ากลางกลุ่ม '!$C$2:$Y$22,15,0)</f>
        <v>10.95</v>
      </c>
      <c r="U84" s="13">
        <f>VLOOKUP($H84,'ค่ากลางกลุ่ม '!$C$2:$Y$22,21,0)</f>
        <v>16.559999999999999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12.99</v>
      </c>
      <c r="AB84" s="7">
        <v>7.62</v>
      </c>
      <c r="AC84" s="9">
        <v>224.53</v>
      </c>
      <c r="AD84" s="9">
        <v>43.11</v>
      </c>
      <c r="AE84" s="9">
        <v>96.4</v>
      </c>
      <c r="AF84" s="9">
        <v>83.38</v>
      </c>
      <c r="AG84" s="9">
        <v>82.45</v>
      </c>
      <c r="AH84" s="10" t="str">
        <f t="shared" si="17"/>
        <v>1</v>
      </c>
      <c r="AI84" s="13" t="str">
        <f t="shared" si="18"/>
        <v>0</v>
      </c>
      <c r="AJ84" s="10" t="str">
        <f t="shared" si="19"/>
        <v>0</v>
      </c>
      <c r="AK84" s="13" t="str">
        <f t="shared" si="20"/>
        <v>0</v>
      </c>
      <c r="AL84" s="97">
        <f t="shared" si="21"/>
        <v>0</v>
      </c>
      <c r="AM84" s="20" t="str">
        <f t="shared" si="22"/>
        <v>1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3</v>
      </c>
      <c r="AR84" s="26">
        <f t="shared" si="25"/>
        <v>2</v>
      </c>
      <c r="AS84" s="25" t="str">
        <f t="shared" si="26"/>
        <v>C</v>
      </c>
      <c r="AT84" s="27" t="str">
        <f t="shared" si="26"/>
        <v>C-</v>
      </c>
      <c r="AU84" s="25" t="str">
        <f t="shared" si="27"/>
        <v>0 C</v>
      </c>
      <c r="AV84" s="27" t="str">
        <f t="shared" si="27"/>
        <v>0 C-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3.17</v>
      </c>
      <c r="J85" s="19">
        <v>2.84</v>
      </c>
      <c r="K85" s="19">
        <v>2.23</v>
      </c>
      <c r="L85" s="19">
        <v>73619787.560000002</v>
      </c>
      <c r="M85" s="19">
        <v>39635159.909999996</v>
      </c>
      <c r="N85" s="23">
        <v>0</v>
      </c>
      <c r="O85" s="18">
        <v>40761893.840000004</v>
      </c>
      <c r="P85" s="19">
        <v>41832606.329999991</v>
      </c>
      <c r="Q85" s="45">
        <v>10</v>
      </c>
      <c r="R85" s="10">
        <f>VLOOKUP($H85,'ค่ากลางกลุ่ม '!$C$2:$Y$22,14,0)</f>
        <v>10.94</v>
      </c>
      <c r="S85" s="13">
        <f>VLOOKUP($H85,'ค่ากลางกลุ่ม '!$C$2:$Y$22,20,0)</f>
        <v>22.93</v>
      </c>
      <c r="T85" s="10">
        <f>VLOOKUP($H85,'ค่ากลางกลุ่ม '!$C$2:$Y$22,15,0)</f>
        <v>9.09</v>
      </c>
      <c r="U85" s="13">
        <f>VLOOKUP($H85,'ค่ากลางกลุ่ม '!$C$2:$Y$22,21,0)</f>
        <v>15.24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24.7</v>
      </c>
      <c r="AB85" s="7">
        <v>14.49</v>
      </c>
      <c r="AC85" s="9">
        <v>85.55</v>
      </c>
      <c r="AD85" s="9">
        <v>29.84</v>
      </c>
      <c r="AE85" s="9">
        <v>62.43</v>
      </c>
      <c r="AF85" s="9">
        <v>69.430000000000007</v>
      </c>
      <c r="AG85" s="9">
        <v>69.510000000000005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0</v>
      </c>
      <c r="AL85" s="97">
        <f t="shared" si="21"/>
        <v>1</v>
      </c>
      <c r="AM85" s="20" t="str">
        <f t="shared" si="22"/>
        <v>1</v>
      </c>
      <c r="AN85" s="20" t="str">
        <f t="shared" si="23"/>
        <v>0</v>
      </c>
      <c r="AO85" s="20" t="str">
        <f t="shared" si="23"/>
        <v>1</v>
      </c>
      <c r="AP85" s="20" t="str">
        <f t="shared" si="23"/>
        <v>0</v>
      </c>
      <c r="AQ85" s="24">
        <f t="shared" si="24"/>
        <v>5</v>
      </c>
      <c r="AR85" s="26">
        <f t="shared" si="25"/>
        <v>4</v>
      </c>
      <c r="AS85" s="25" t="str">
        <f t="shared" si="26"/>
        <v>B</v>
      </c>
      <c r="AT85" s="27" t="str">
        <f t="shared" si="26"/>
        <v>B-</v>
      </c>
      <c r="AU85" s="25" t="str">
        <f t="shared" si="27"/>
        <v>0 B</v>
      </c>
      <c r="AV85" s="27" t="str">
        <f t="shared" si="27"/>
        <v>0 B-</v>
      </c>
      <c r="AW85" s="21" t="str">
        <f t="shared" si="15"/>
        <v>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1.75</v>
      </c>
      <c r="J86" s="19">
        <v>1.58</v>
      </c>
      <c r="K86" s="19">
        <v>1.42</v>
      </c>
      <c r="L86" s="19">
        <v>16464650.380000001</v>
      </c>
      <c r="M86" s="19">
        <v>7314425.3099999996</v>
      </c>
      <c r="N86" s="23">
        <v>0</v>
      </c>
      <c r="O86" s="18">
        <v>9297621.1099999994</v>
      </c>
      <c r="P86" s="19">
        <v>9276289.0799999982</v>
      </c>
      <c r="Q86" s="45">
        <v>5</v>
      </c>
      <c r="R86" s="10">
        <f>VLOOKUP($H86,'ค่ากลางกลุ่ม '!$C$2:$Y$22,14,0)</f>
        <v>11.96</v>
      </c>
      <c r="S86" s="13">
        <f>VLOOKUP($H86,'ค่ากลางกลุ่ม '!$C$2:$Y$22,20,0)</f>
        <v>23.05</v>
      </c>
      <c r="T86" s="10">
        <f>VLOOKUP($H86,'ค่ากลางกลุ่ม '!$C$2:$Y$22,15,0)</f>
        <v>10.48</v>
      </c>
      <c r="U86" s="13">
        <f>VLOOKUP($H86,'ค่ากลางกลุ่ม '!$C$2:$Y$22,21,0)</f>
        <v>16.09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19.09</v>
      </c>
      <c r="AB86" s="7">
        <v>14.99</v>
      </c>
      <c r="AC86" s="9">
        <v>248.06</v>
      </c>
      <c r="AD86" s="9">
        <v>11.59</v>
      </c>
      <c r="AE86" s="9">
        <v>70.55</v>
      </c>
      <c r="AF86" s="9">
        <v>76.540000000000006</v>
      </c>
      <c r="AG86" s="9">
        <v>113.88</v>
      </c>
      <c r="AH86" s="10" t="str">
        <f t="shared" si="17"/>
        <v>1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4</v>
      </c>
      <c r="AR86" s="26">
        <f t="shared" si="25"/>
        <v>2</v>
      </c>
      <c r="AS86" s="25" t="str">
        <f t="shared" si="26"/>
        <v>B-</v>
      </c>
      <c r="AT86" s="27" t="str">
        <f t="shared" si="26"/>
        <v>C-</v>
      </c>
      <c r="AU86" s="25" t="str">
        <f t="shared" si="27"/>
        <v>0 B-</v>
      </c>
      <c r="AV86" s="27" t="str">
        <f t="shared" si="27"/>
        <v>0 C-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1.7</v>
      </c>
      <c r="J87" s="19">
        <v>1.52</v>
      </c>
      <c r="K87" s="19">
        <v>1.32</v>
      </c>
      <c r="L87" s="19">
        <v>13141809.6</v>
      </c>
      <c r="M87" s="19">
        <v>5585069.0300000003</v>
      </c>
      <c r="N87" s="23">
        <v>0</v>
      </c>
      <c r="O87" s="18">
        <v>7399798.8600000003</v>
      </c>
      <c r="P87" s="19">
        <v>5948530.9899999984</v>
      </c>
      <c r="Q87" s="45">
        <v>5</v>
      </c>
      <c r="R87" s="10">
        <f>VLOOKUP($H87,'ค่ากลางกลุ่ม '!$C$2:$Y$22,14,0)</f>
        <v>11.96</v>
      </c>
      <c r="S87" s="13">
        <f>VLOOKUP($H87,'ค่ากลางกลุ่ม '!$C$2:$Y$22,20,0)</f>
        <v>23.05</v>
      </c>
      <c r="T87" s="10">
        <f>VLOOKUP($H87,'ค่ากลางกลุ่ม '!$C$2:$Y$22,15,0)</f>
        <v>10.48</v>
      </c>
      <c r="U87" s="13">
        <f>VLOOKUP($H87,'ค่ากลางกลุ่ม '!$C$2:$Y$22,21,0)</f>
        <v>16.09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16.21</v>
      </c>
      <c r="AB87" s="7">
        <v>11.06</v>
      </c>
      <c r="AC87" s="9">
        <v>362.12</v>
      </c>
      <c r="AD87" s="9">
        <v>18.149999999999999</v>
      </c>
      <c r="AE87" s="9">
        <v>52.45</v>
      </c>
      <c r="AF87" s="9">
        <v>56.05</v>
      </c>
      <c r="AG87" s="9">
        <v>84.53</v>
      </c>
      <c r="AH87" s="10" t="str">
        <f t="shared" si="17"/>
        <v>1</v>
      </c>
      <c r="AI87" s="13" t="str">
        <f t="shared" si="18"/>
        <v>0</v>
      </c>
      <c r="AJ87" s="10" t="str">
        <f t="shared" si="19"/>
        <v>1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5</v>
      </c>
      <c r="AR87" s="26">
        <f t="shared" si="25"/>
        <v>3</v>
      </c>
      <c r="AS87" s="25" t="str">
        <f t="shared" si="26"/>
        <v>B</v>
      </c>
      <c r="AT87" s="27" t="str">
        <f t="shared" si="26"/>
        <v>C</v>
      </c>
      <c r="AU87" s="25" t="str">
        <f t="shared" si="27"/>
        <v>0 B</v>
      </c>
      <c r="AV87" s="27" t="str">
        <f t="shared" si="27"/>
        <v>0 C</v>
      </c>
      <c r="AW87" s="21" t="str">
        <f t="shared" si="15"/>
        <v>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1.76</v>
      </c>
      <c r="J88" s="19">
        <v>1.63</v>
      </c>
      <c r="K88" s="19">
        <v>1.45</v>
      </c>
      <c r="L88" s="19">
        <v>15918431.949999999</v>
      </c>
      <c r="M88" s="19">
        <v>8310209.9900000002</v>
      </c>
      <c r="N88" s="23">
        <v>0</v>
      </c>
      <c r="O88" s="18">
        <v>11082839.119999999</v>
      </c>
      <c r="P88" s="19">
        <v>9295308.9199999981</v>
      </c>
      <c r="Q88" s="45">
        <v>5</v>
      </c>
      <c r="R88" s="10">
        <f>VLOOKUP($H88,'ค่ากลางกลุ่ม '!$C$2:$Y$22,14,0)</f>
        <v>11.96</v>
      </c>
      <c r="S88" s="13">
        <f>VLOOKUP($H88,'ค่ากลางกลุ่ม '!$C$2:$Y$22,20,0)</f>
        <v>23.05</v>
      </c>
      <c r="T88" s="10">
        <f>VLOOKUP($H88,'ค่ากลางกลุ่ม '!$C$2:$Y$22,15,0)</f>
        <v>10.48</v>
      </c>
      <c r="U88" s="13">
        <f>VLOOKUP($H88,'ค่ากลางกลุ่ม '!$C$2:$Y$22,21,0)</f>
        <v>16.09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25.35</v>
      </c>
      <c r="AB88" s="7">
        <v>13.55</v>
      </c>
      <c r="AC88" s="9">
        <v>303.51</v>
      </c>
      <c r="AD88" s="9">
        <v>26.54</v>
      </c>
      <c r="AE88" s="9">
        <v>105.05</v>
      </c>
      <c r="AF88" s="9">
        <v>89.58</v>
      </c>
      <c r="AG88" s="9">
        <v>83.69</v>
      </c>
      <c r="AH88" s="10" t="str">
        <f t="shared" si="17"/>
        <v>1</v>
      </c>
      <c r="AI88" s="13" t="str">
        <f t="shared" si="18"/>
        <v>1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1</v>
      </c>
      <c r="AP88" s="20" t="str">
        <f t="shared" si="23"/>
        <v>0</v>
      </c>
      <c r="AQ88" s="24">
        <f t="shared" si="24"/>
        <v>4</v>
      </c>
      <c r="AR88" s="26">
        <f t="shared" si="25"/>
        <v>3</v>
      </c>
      <c r="AS88" s="25" t="str">
        <f t="shared" si="26"/>
        <v>B-</v>
      </c>
      <c r="AT88" s="27" t="str">
        <f t="shared" si="26"/>
        <v>C</v>
      </c>
      <c r="AU88" s="25" t="str">
        <f t="shared" si="27"/>
        <v>0 B-</v>
      </c>
      <c r="AV88" s="27" t="str">
        <f t="shared" si="27"/>
        <v>0 C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1.84</v>
      </c>
      <c r="J89" s="19">
        <v>1.56</v>
      </c>
      <c r="K89" s="19">
        <v>1.18</v>
      </c>
      <c r="L89" s="19">
        <v>11731845.130000001</v>
      </c>
      <c r="M89" s="19">
        <v>8717217.6400000006</v>
      </c>
      <c r="N89" s="23">
        <v>0</v>
      </c>
      <c r="O89" s="18">
        <v>10519765.92</v>
      </c>
      <c r="P89" s="19">
        <v>2539724.0699999984</v>
      </c>
      <c r="Q89" s="45">
        <v>5</v>
      </c>
      <c r="R89" s="10">
        <f>VLOOKUP($H89,'ค่ากลางกลุ่ม '!$C$2:$Y$22,14,0)</f>
        <v>11.96</v>
      </c>
      <c r="S89" s="13">
        <f>VLOOKUP($H89,'ค่ากลางกลุ่ม '!$C$2:$Y$22,20,0)</f>
        <v>23.05</v>
      </c>
      <c r="T89" s="10">
        <f>VLOOKUP($H89,'ค่ากลางกลุ่ม '!$C$2:$Y$22,15,0)</f>
        <v>10.48</v>
      </c>
      <c r="U89" s="13">
        <f>VLOOKUP($H89,'ค่ากลางกลุ่ม '!$C$2:$Y$22,21,0)</f>
        <v>16.09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21.11</v>
      </c>
      <c r="AB89" s="7">
        <v>24.11</v>
      </c>
      <c r="AC89" s="9">
        <v>263.95</v>
      </c>
      <c r="AD89" s="9">
        <v>39.19</v>
      </c>
      <c r="AE89" s="9">
        <v>85.63</v>
      </c>
      <c r="AF89" s="9">
        <v>112.58</v>
      </c>
      <c r="AG89" s="9">
        <v>113.63</v>
      </c>
      <c r="AH89" s="10" t="str">
        <f t="shared" si="17"/>
        <v>1</v>
      </c>
      <c r="AI89" s="13" t="str">
        <f t="shared" si="18"/>
        <v>0</v>
      </c>
      <c r="AJ89" s="10" t="str">
        <f t="shared" si="19"/>
        <v>1</v>
      </c>
      <c r="AK89" s="13" t="str">
        <f t="shared" si="20"/>
        <v>1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3</v>
      </c>
      <c r="AR89" s="26">
        <f t="shared" si="25"/>
        <v>2</v>
      </c>
      <c r="AS89" s="25" t="str">
        <f t="shared" si="26"/>
        <v>C</v>
      </c>
      <c r="AT89" s="27" t="str">
        <f t="shared" si="26"/>
        <v>C-</v>
      </c>
      <c r="AU89" s="25" t="str">
        <f t="shared" si="27"/>
        <v>0 C</v>
      </c>
      <c r="AV89" s="27" t="str">
        <f t="shared" si="27"/>
        <v>0 C-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1.74</v>
      </c>
      <c r="J90" s="19">
        <v>1.5</v>
      </c>
      <c r="K90" s="19">
        <v>1.05</v>
      </c>
      <c r="L90" s="19">
        <v>44078760.799999997</v>
      </c>
      <c r="M90" s="19">
        <v>39590195.369999997</v>
      </c>
      <c r="N90" s="23">
        <v>0</v>
      </c>
      <c r="O90" s="18">
        <v>43801850.649999999</v>
      </c>
      <c r="P90" s="19">
        <v>2837964.6399999857</v>
      </c>
      <c r="Q90" s="45">
        <v>13</v>
      </c>
      <c r="R90" s="10">
        <f>VLOOKUP($H90,'ค่ากลางกลุ่ม '!$C$2:$Y$22,14,0)</f>
        <v>11.05</v>
      </c>
      <c r="S90" s="13">
        <f>VLOOKUP($H90,'ค่ากลางกลุ่ม '!$C$2:$Y$22,20,0)</f>
        <v>20.399999999999999</v>
      </c>
      <c r="T90" s="10">
        <f>VLOOKUP($H90,'ค่ากลางกลุ่ม '!$C$2:$Y$22,15,0)</f>
        <v>5.58</v>
      </c>
      <c r="U90" s="13">
        <f>VLOOKUP($H90,'ค่ากลางกลุ่ม '!$C$2:$Y$22,21,0)</f>
        <v>10.14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21.27</v>
      </c>
      <c r="AB90" s="7">
        <v>14.13</v>
      </c>
      <c r="AC90" s="9">
        <v>169.83</v>
      </c>
      <c r="AD90" s="9">
        <v>33.85</v>
      </c>
      <c r="AE90" s="9">
        <v>69.510000000000005</v>
      </c>
      <c r="AF90" s="9">
        <v>116.51</v>
      </c>
      <c r="AG90" s="9">
        <v>56.52</v>
      </c>
      <c r="AH90" s="10" t="str">
        <f t="shared" si="17"/>
        <v>1</v>
      </c>
      <c r="AI90" s="13" t="str">
        <f t="shared" si="18"/>
        <v>1</v>
      </c>
      <c r="AJ90" s="10" t="str">
        <f t="shared" si="19"/>
        <v>1</v>
      </c>
      <c r="AK90" s="13" t="str">
        <f t="shared" si="20"/>
        <v>1</v>
      </c>
      <c r="AL90" s="97">
        <f t="shared" si="21"/>
        <v>0</v>
      </c>
      <c r="AM90" s="20" t="str">
        <f t="shared" si="22"/>
        <v>1</v>
      </c>
      <c r="AN90" s="20" t="str">
        <f t="shared" si="23"/>
        <v>0</v>
      </c>
      <c r="AO90" s="20" t="str">
        <f t="shared" si="23"/>
        <v>0</v>
      </c>
      <c r="AP90" s="20" t="str">
        <f t="shared" si="23"/>
        <v>1</v>
      </c>
      <c r="AQ90" s="24">
        <f t="shared" si="24"/>
        <v>4</v>
      </c>
      <c r="AR90" s="26">
        <f t="shared" si="25"/>
        <v>4</v>
      </c>
      <c r="AS90" s="25" t="str">
        <f t="shared" si="26"/>
        <v>B-</v>
      </c>
      <c r="AT90" s="27" t="str">
        <f t="shared" si="26"/>
        <v>B-</v>
      </c>
      <c r="AU90" s="25" t="str">
        <f t="shared" si="27"/>
        <v>0 B-</v>
      </c>
      <c r="AV90" s="27" t="str">
        <f t="shared" si="27"/>
        <v>0 B-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1.68</v>
      </c>
      <c r="J91" s="19">
        <v>1.46</v>
      </c>
      <c r="K91" s="19">
        <v>1.05</v>
      </c>
      <c r="L91" s="19">
        <v>8625434.5600000005</v>
      </c>
      <c r="M91" s="19">
        <v>9176369.0199999996</v>
      </c>
      <c r="N91" s="23">
        <v>0</v>
      </c>
      <c r="O91" s="18">
        <v>12556565.15</v>
      </c>
      <c r="P91" s="19">
        <v>681507.99000000022</v>
      </c>
      <c r="Q91" s="45">
        <v>3</v>
      </c>
      <c r="R91" s="10">
        <f>VLOOKUP($H91,'ค่ากลางกลุ่ม '!$C$2:$Y$22,14,0)</f>
        <v>21.83</v>
      </c>
      <c r="S91" s="13">
        <f>VLOOKUP($H91,'ค่ากลางกลุ่ม '!$C$2:$Y$22,20,0)</f>
        <v>41.11</v>
      </c>
      <c r="T91" s="10">
        <f>VLOOKUP($H91,'ค่ากลางกลุ่ม '!$C$2:$Y$22,15,0)</f>
        <v>10.56</v>
      </c>
      <c r="U91" s="13">
        <f>VLOOKUP($H91,'ค่ากลางกลุ่ม '!$C$2:$Y$22,21,0)</f>
        <v>16.91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33.56</v>
      </c>
      <c r="AB91" s="7">
        <v>11.41</v>
      </c>
      <c r="AC91" s="9">
        <v>149.38999999999999</v>
      </c>
      <c r="AD91" s="9">
        <v>27.94</v>
      </c>
      <c r="AE91" s="9">
        <v>185.92</v>
      </c>
      <c r="AF91" s="9">
        <v>117.22</v>
      </c>
      <c r="AG91" s="9">
        <v>85.88</v>
      </c>
      <c r="AH91" s="10" t="str">
        <f t="shared" si="17"/>
        <v>1</v>
      </c>
      <c r="AI91" s="13" t="str">
        <f t="shared" si="18"/>
        <v>0</v>
      </c>
      <c r="AJ91" s="10" t="str">
        <f t="shared" si="19"/>
        <v>1</v>
      </c>
      <c r="AK91" s="13" t="str">
        <f t="shared" si="20"/>
        <v>0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3</v>
      </c>
      <c r="AR91" s="26">
        <f t="shared" si="25"/>
        <v>1</v>
      </c>
      <c r="AS91" s="25" t="str">
        <f t="shared" si="26"/>
        <v>C</v>
      </c>
      <c r="AT91" s="27" t="str">
        <f t="shared" si="26"/>
        <v>D</v>
      </c>
      <c r="AU91" s="25" t="str">
        <f t="shared" si="27"/>
        <v>0 C</v>
      </c>
      <c r="AV91" s="27" t="str">
        <f t="shared" si="27"/>
        <v>0 D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4.49</v>
      </c>
      <c r="J92" s="19">
        <v>4.1500000000000004</v>
      </c>
      <c r="K92" s="19">
        <v>3.54</v>
      </c>
      <c r="L92" s="19">
        <v>20092142.07</v>
      </c>
      <c r="M92" s="19">
        <v>10052268.119999999</v>
      </c>
      <c r="N92" s="23">
        <v>0</v>
      </c>
      <c r="O92" s="18">
        <v>12692793.529999999</v>
      </c>
      <c r="P92" s="19">
        <v>14598264.710000001</v>
      </c>
      <c r="Q92" s="45">
        <v>3</v>
      </c>
      <c r="R92" s="10">
        <f>VLOOKUP($H92,'ค่ากลางกลุ่ม '!$C$2:$Y$22,14,0)</f>
        <v>21.83</v>
      </c>
      <c r="S92" s="13">
        <f>VLOOKUP($H92,'ค่ากลางกลุ่ม '!$C$2:$Y$22,20,0)</f>
        <v>41.11</v>
      </c>
      <c r="T92" s="10">
        <f>VLOOKUP($H92,'ค่ากลางกลุ่ม '!$C$2:$Y$22,15,0)</f>
        <v>10.56</v>
      </c>
      <c r="U92" s="13">
        <f>VLOOKUP($H92,'ค่ากลางกลุ่ม '!$C$2:$Y$22,21,0)</f>
        <v>16.91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31.68</v>
      </c>
      <c r="AB92" s="7">
        <v>14.09</v>
      </c>
      <c r="AC92" s="9">
        <v>84.16</v>
      </c>
      <c r="AD92" s="9">
        <v>23.85</v>
      </c>
      <c r="AE92" s="9">
        <v>58.77</v>
      </c>
      <c r="AF92" s="9">
        <v>66.7</v>
      </c>
      <c r="AG92" s="9">
        <v>85.7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1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6</v>
      </c>
      <c r="AR92" s="26">
        <f t="shared" si="25"/>
        <v>4</v>
      </c>
      <c r="AS92" s="25" t="str">
        <f t="shared" si="26"/>
        <v>A-</v>
      </c>
      <c r="AT92" s="27" t="str">
        <f t="shared" si="26"/>
        <v>B-</v>
      </c>
      <c r="AU92" s="25" t="str">
        <f t="shared" si="27"/>
        <v>0 A-</v>
      </c>
      <c r="AV92" s="27" t="str">
        <f t="shared" si="27"/>
        <v>0 B-</v>
      </c>
      <c r="AW92" s="21" t="str">
        <f t="shared" si="15"/>
        <v>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76</v>
      </c>
      <c r="AI93" s="29">
        <f t="shared" ref="AI93:AK93" si="28">COUNTIF(AI5:AI92,"1")</f>
        <v>21</v>
      </c>
      <c r="AJ93" s="29">
        <f t="shared" si="28"/>
        <v>67</v>
      </c>
      <c r="AK93" s="29">
        <f t="shared" si="28"/>
        <v>33</v>
      </c>
      <c r="AL93" s="29">
        <f>COUNTIF(AL5:AL92,"1")</f>
        <v>16</v>
      </c>
      <c r="AM93" s="29">
        <f t="shared" ref="AM93:AP93" si="29">COUNTIF(AM5:AM92,"1")</f>
        <v>64</v>
      </c>
      <c r="AN93" s="29">
        <f t="shared" si="29"/>
        <v>21</v>
      </c>
      <c r="AO93" s="29">
        <f t="shared" si="29"/>
        <v>24</v>
      </c>
      <c r="AP93" s="29">
        <f t="shared" si="29"/>
        <v>16</v>
      </c>
      <c r="AQ93" s="35"/>
      <c r="AR93" s="35"/>
      <c r="AS93" s="35"/>
      <c r="AT93" s="35"/>
      <c r="AU93" s="35"/>
      <c r="AV93" s="35"/>
      <c r="AW93" s="29">
        <f>COUNTIF(AW5:AW92,"ผ่าน")</f>
        <v>14</v>
      </c>
      <c r="AX93" s="29">
        <f>COUNTIF(AX5:AX92,"ผ่าน")</f>
        <v>4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4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B03F-4EF0-4C59-B61B-EB4CBEE61F5E}">
  <dimension ref="A1:AX94"/>
  <sheetViews>
    <sheetView zoomScale="60" zoomScaleNormal="60" workbookViewId="0">
      <pane xSplit="17" ySplit="4" topLeftCell="AI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5.7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264</v>
      </c>
      <c r="S4" s="12" t="s">
        <v>294</v>
      </c>
      <c r="T4" s="11" t="s">
        <v>264</v>
      </c>
      <c r="U4" s="12" t="s">
        <v>294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264</v>
      </c>
      <c r="AI4" s="12" t="s">
        <v>294</v>
      </c>
      <c r="AJ4" s="11" t="s">
        <v>264</v>
      </c>
      <c r="AK4" s="12" t="s">
        <v>294</v>
      </c>
      <c r="AL4" s="162"/>
      <c r="AM4" s="162"/>
      <c r="AN4" s="162"/>
      <c r="AO4" s="162"/>
      <c r="AP4" s="162"/>
      <c r="AQ4" s="11" t="s">
        <v>264</v>
      </c>
      <c r="AR4" s="12" t="s">
        <v>294</v>
      </c>
      <c r="AS4" s="11" t="s">
        <v>264</v>
      </c>
      <c r="AT4" s="12" t="s">
        <v>294</v>
      </c>
      <c r="AU4" s="11" t="s">
        <v>264</v>
      </c>
      <c r="AV4" s="12" t="s">
        <v>294</v>
      </c>
      <c r="AW4" s="11" t="s">
        <v>264</v>
      </c>
      <c r="AX4" s="12" t="s">
        <v>294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2.98</v>
      </c>
      <c r="J5" s="19">
        <v>2.81</v>
      </c>
      <c r="K5" s="19">
        <v>1.06</v>
      </c>
      <c r="L5" s="19">
        <v>310738918.22000003</v>
      </c>
      <c r="M5" s="19">
        <v>141350885.66999999</v>
      </c>
      <c r="N5" s="23">
        <v>0</v>
      </c>
      <c r="O5" s="18">
        <v>107563038.34</v>
      </c>
      <c r="P5" s="19">
        <v>-1543910.130000025</v>
      </c>
      <c r="Q5" s="45">
        <v>16</v>
      </c>
      <c r="R5" s="10">
        <f>VLOOKUP($H5,'ค่ากลางกลุ่ม '!$C$2:$Y$22,14,0)</f>
        <v>7.94</v>
      </c>
      <c r="S5" s="13">
        <f>VLOOKUP($H5,'ค่ากลางกลุ่ม '!$C$2:$Y$22,20,0)</f>
        <v>16.170000000000002</v>
      </c>
      <c r="T5" s="10">
        <f>VLOOKUP($H5,'ค่ากลางกลุ่ม '!$C$2:$Y$22,15,0)</f>
        <v>4.32</v>
      </c>
      <c r="U5" s="13">
        <f>VLOOKUP($H5,'ค่ากลางกลุ่ม '!$C$2:$Y$22,21,0)</f>
        <v>6.81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18.23</v>
      </c>
      <c r="AB5" s="7">
        <v>11.19</v>
      </c>
      <c r="AC5" s="9">
        <v>100.95</v>
      </c>
      <c r="AD5" s="9">
        <v>160.49</v>
      </c>
      <c r="AE5" s="9">
        <v>199.71</v>
      </c>
      <c r="AF5" s="9">
        <v>264.44</v>
      </c>
      <c r="AG5" s="9">
        <v>31.37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3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</v>
      </c>
      <c r="AU5" s="25" t="str">
        <f>$N5&amp;" "&amp;AS5</f>
        <v>0 C</v>
      </c>
      <c r="AV5" s="27" t="str">
        <f>$N5&amp;" "&amp;AT5</f>
        <v>0 C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4.93</v>
      </c>
      <c r="J6" s="19">
        <v>4.67</v>
      </c>
      <c r="K6" s="19">
        <v>3.13</v>
      </c>
      <c r="L6" s="19">
        <v>44334327.149999999</v>
      </c>
      <c r="M6" s="19">
        <v>12136053.35</v>
      </c>
      <c r="N6" s="23">
        <v>0</v>
      </c>
      <c r="O6" s="18">
        <v>9212268.7300000004</v>
      </c>
      <c r="P6" s="19">
        <v>23999263.299999997</v>
      </c>
      <c r="Q6" s="45">
        <v>6</v>
      </c>
      <c r="R6" s="10">
        <f>VLOOKUP($H6,'ค่ากลางกลุ่ม '!$C$2:$Y$22,14,0)</f>
        <v>12.96</v>
      </c>
      <c r="S6" s="13">
        <f>VLOOKUP($H6,'ค่ากลางกลุ่ม '!$C$2:$Y$22,20,0)</f>
        <v>23.95</v>
      </c>
      <c r="T6" s="10">
        <f>VLOOKUP($H6,'ค่ากลางกลุ่ม '!$C$2:$Y$22,15,0)</f>
        <v>10.95</v>
      </c>
      <c r="U6" s="13">
        <f>VLOOKUP($H6,'ค่ากลางกลุ่ม '!$C$2:$Y$22,21,0)</f>
        <v>16.559999999999999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12.18</v>
      </c>
      <c r="AB6" s="7">
        <v>15.88</v>
      </c>
      <c r="AC6" s="9">
        <v>122.61</v>
      </c>
      <c r="AD6" s="9">
        <v>101.02</v>
      </c>
      <c r="AE6" s="9">
        <v>239.84</v>
      </c>
      <c r="AF6" s="9">
        <v>734.88</v>
      </c>
      <c r="AG6" s="9">
        <v>56.9</v>
      </c>
      <c r="AH6" s="10" t="str">
        <f t="shared" ref="AH6:AH69" si="2">IF(R6&lt;=$AA6,"1","0")</f>
        <v>0</v>
      </c>
      <c r="AI6" s="13" t="str">
        <f t="shared" ref="AI6:AI69" si="3">IF(S6&lt;=$AA6,"1","0")</f>
        <v>0</v>
      </c>
      <c r="AJ6" s="10" t="str">
        <f t="shared" ref="AJ6:AJ69" si="4">IF(T6&lt;=$AB6,"1","0")</f>
        <v>1</v>
      </c>
      <c r="AK6" s="13" t="str">
        <f t="shared" ref="AK6:AK69" si="5">IF(U6&lt;=$AB6,"1","0")</f>
        <v>0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1</v>
      </c>
      <c r="AQ6" s="24">
        <f t="shared" ref="AQ6:AQ69" si="9">AH6+AJ6+AL6+AM6+AN6+AO6+AP6</f>
        <v>2</v>
      </c>
      <c r="AR6" s="26">
        <f t="shared" ref="AR6:AR69" si="10">AI6+AK6+AL6+AM6+AN6+AO6+AP6</f>
        <v>1</v>
      </c>
      <c r="AS6" s="25" t="str">
        <f t="shared" ref="AS6:AT69" si="11">IF(AQ6=7,"A",IF(AQ6=6,"A-",IF(AQ6=5,"B",IF(AQ6=4,"B-",IF(AQ6=3,"C",IF(AQ6=2,"C-",IF(AQ6=1,"D",IF(AQ6=0,"F"))))))))</f>
        <v>C-</v>
      </c>
      <c r="AT6" s="27" t="str">
        <f t="shared" si="11"/>
        <v>D</v>
      </c>
      <c r="AU6" s="25" t="str">
        <f t="shared" ref="AU6:AV69" si="12">$N6&amp;" "&amp;AS6</f>
        <v>0 C-</v>
      </c>
      <c r="AV6" s="27" t="str">
        <f t="shared" si="12"/>
        <v>0 D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3.4</v>
      </c>
      <c r="J7" s="19">
        <v>3.11</v>
      </c>
      <c r="K7" s="19">
        <v>2.3199999999999998</v>
      </c>
      <c r="L7" s="19">
        <v>27991170.690000001</v>
      </c>
      <c r="M7" s="19">
        <v>8447016.4399999995</v>
      </c>
      <c r="N7" s="23">
        <v>0</v>
      </c>
      <c r="O7" s="18">
        <v>9735409</v>
      </c>
      <c r="P7" s="19">
        <v>15408422.529999999</v>
      </c>
      <c r="Q7" s="45">
        <v>6</v>
      </c>
      <c r="R7" s="10">
        <f>VLOOKUP($H7,'ค่ากลางกลุ่ม '!$C$2:$Y$22,14,0)</f>
        <v>12.96</v>
      </c>
      <c r="S7" s="13">
        <f>VLOOKUP($H7,'ค่ากลางกลุ่ม '!$C$2:$Y$22,20,0)</f>
        <v>23.95</v>
      </c>
      <c r="T7" s="10">
        <f>VLOOKUP($H7,'ค่ากลางกลุ่ม '!$C$2:$Y$22,15,0)</f>
        <v>10.95</v>
      </c>
      <c r="U7" s="13">
        <f>VLOOKUP($H7,'ค่ากลางกลุ่ม '!$C$2:$Y$22,21,0)</f>
        <v>16.559999999999999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13.42</v>
      </c>
      <c r="AB7" s="7">
        <v>14.03</v>
      </c>
      <c r="AC7" s="9">
        <v>99.43</v>
      </c>
      <c r="AD7" s="9">
        <v>64.41</v>
      </c>
      <c r="AE7" s="9">
        <v>64.930000000000007</v>
      </c>
      <c r="AF7" s="9">
        <v>482.68</v>
      </c>
      <c r="AG7" s="9">
        <v>65.69</v>
      </c>
      <c r="AH7" s="10" t="str">
        <f t="shared" si="2"/>
        <v>1</v>
      </c>
      <c r="AI7" s="13" t="str">
        <f t="shared" si="3"/>
        <v>0</v>
      </c>
      <c r="AJ7" s="10" t="str">
        <f t="shared" si="4"/>
        <v>1</v>
      </c>
      <c r="AK7" s="13" t="str">
        <f t="shared" si="5"/>
        <v>0</v>
      </c>
      <c r="AL7" s="97">
        <f t="shared" si="6"/>
        <v>0</v>
      </c>
      <c r="AM7" s="20" t="str">
        <f t="shared" si="7"/>
        <v>0</v>
      </c>
      <c r="AN7" s="20" t="str">
        <f t="shared" si="8"/>
        <v>0</v>
      </c>
      <c r="AO7" s="20" t="str">
        <f t="shared" si="8"/>
        <v>0</v>
      </c>
      <c r="AP7" s="20" t="str">
        <f t="shared" si="8"/>
        <v>0</v>
      </c>
      <c r="AQ7" s="24">
        <f t="shared" si="9"/>
        <v>2</v>
      </c>
      <c r="AR7" s="26">
        <f t="shared" si="10"/>
        <v>0</v>
      </c>
      <c r="AS7" s="25" t="str">
        <f t="shared" si="11"/>
        <v>C-</v>
      </c>
      <c r="AT7" s="27" t="str">
        <f t="shared" si="11"/>
        <v>F</v>
      </c>
      <c r="AU7" s="25" t="str">
        <f t="shared" si="12"/>
        <v>0 C-</v>
      </c>
      <c r="AV7" s="27" t="str">
        <f t="shared" si="12"/>
        <v>0 F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2.4</v>
      </c>
      <c r="J8" s="19">
        <v>2.2200000000000002</v>
      </c>
      <c r="K8" s="19">
        <v>1.79</v>
      </c>
      <c r="L8" s="19">
        <v>25177891.420000002</v>
      </c>
      <c r="M8" s="19">
        <v>4518770.75</v>
      </c>
      <c r="N8" s="23">
        <v>0</v>
      </c>
      <c r="O8" s="18">
        <v>5696276.9900000002</v>
      </c>
      <c r="P8" s="19">
        <v>14224916.569999997</v>
      </c>
      <c r="Q8" s="45">
        <v>5</v>
      </c>
      <c r="R8" s="10">
        <f>VLOOKUP($H8,'ค่ากลางกลุ่ม '!$C$2:$Y$22,14,0)</f>
        <v>11.96</v>
      </c>
      <c r="S8" s="13">
        <f>VLOOKUP($H8,'ค่ากลางกลุ่ม '!$C$2:$Y$22,20,0)</f>
        <v>23.05</v>
      </c>
      <c r="T8" s="10">
        <f>VLOOKUP($H8,'ค่ากลางกลุ่ม '!$C$2:$Y$22,15,0)</f>
        <v>10.48</v>
      </c>
      <c r="U8" s="13">
        <f>VLOOKUP($H8,'ค่ากลางกลุ่ม '!$C$2:$Y$22,21,0)</f>
        <v>16.09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8.85</v>
      </c>
      <c r="AB8" s="7">
        <v>7.32</v>
      </c>
      <c r="AC8" s="9">
        <v>280.20999999999998</v>
      </c>
      <c r="AD8" s="9">
        <v>48.72</v>
      </c>
      <c r="AE8" s="9">
        <v>137.72999999999999</v>
      </c>
      <c r="AF8" s="9">
        <v>647.35</v>
      </c>
      <c r="AG8" s="9">
        <v>76.66</v>
      </c>
      <c r="AH8" s="10" t="str">
        <f t="shared" si="2"/>
        <v>0</v>
      </c>
      <c r="AI8" s="13" t="str">
        <f t="shared" si="3"/>
        <v>0</v>
      </c>
      <c r="AJ8" s="10" t="str">
        <f t="shared" si="4"/>
        <v>0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1</v>
      </c>
      <c r="AR8" s="26">
        <f t="shared" si="10"/>
        <v>1</v>
      </c>
      <c r="AS8" s="25" t="str">
        <f t="shared" si="11"/>
        <v>D</v>
      </c>
      <c r="AT8" s="27" t="str">
        <f t="shared" si="11"/>
        <v>D</v>
      </c>
      <c r="AU8" s="25" t="str">
        <f t="shared" si="12"/>
        <v>0 D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3.6</v>
      </c>
      <c r="J9" s="19">
        <v>3.29</v>
      </c>
      <c r="K9" s="19">
        <v>2.81</v>
      </c>
      <c r="L9" s="19">
        <v>22943911.59</v>
      </c>
      <c r="M9" s="19">
        <v>19873679.120000001</v>
      </c>
      <c r="N9" s="23">
        <v>0</v>
      </c>
      <c r="O9" s="18">
        <v>18419444.210000001</v>
      </c>
      <c r="P9" s="19">
        <v>16023281.310000002</v>
      </c>
      <c r="Q9" s="45">
        <v>5</v>
      </c>
      <c r="R9" s="10">
        <f>VLOOKUP($H9,'ค่ากลางกลุ่ม '!$C$2:$Y$22,14,0)</f>
        <v>11.96</v>
      </c>
      <c r="S9" s="13">
        <f>VLOOKUP($H9,'ค่ากลางกลุ่ม '!$C$2:$Y$22,20,0)</f>
        <v>23.05</v>
      </c>
      <c r="T9" s="10">
        <f>VLOOKUP($H9,'ค่ากลางกลุ่ม '!$C$2:$Y$22,15,0)</f>
        <v>10.48</v>
      </c>
      <c r="U9" s="13">
        <f>VLOOKUP($H9,'ค่ากลางกลุ่ม '!$C$2:$Y$22,21,0)</f>
        <v>16.09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36.89</v>
      </c>
      <c r="AB9" s="7">
        <v>33.630000000000003</v>
      </c>
      <c r="AC9" s="9">
        <v>158.08000000000001</v>
      </c>
      <c r="AD9" s="9">
        <v>37.86</v>
      </c>
      <c r="AE9" s="9">
        <v>85.36</v>
      </c>
      <c r="AF9" s="9">
        <v>475.85</v>
      </c>
      <c r="AG9" s="9">
        <v>90.24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2.04</v>
      </c>
      <c r="J10" s="19">
        <v>1.79</v>
      </c>
      <c r="K10" s="19">
        <v>1.38</v>
      </c>
      <c r="L10" s="19">
        <v>19422331.140000001</v>
      </c>
      <c r="M10" s="19">
        <v>5136973.47</v>
      </c>
      <c r="N10" s="23">
        <v>0</v>
      </c>
      <c r="O10" s="18">
        <v>7217831.2699999996</v>
      </c>
      <c r="P10" s="19">
        <v>7115069.3100000024</v>
      </c>
      <c r="Q10" s="45">
        <v>6</v>
      </c>
      <c r="R10" s="10">
        <f>VLOOKUP($H10,'ค่ากลางกลุ่ม '!$C$2:$Y$22,14,0)</f>
        <v>12.96</v>
      </c>
      <c r="S10" s="13">
        <f>VLOOKUP($H10,'ค่ากลางกลุ่ม '!$C$2:$Y$22,20,0)</f>
        <v>23.95</v>
      </c>
      <c r="T10" s="10">
        <f>VLOOKUP($H10,'ค่ากลางกลุ่ม '!$C$2:$Y$22,15,0)</f>
        <v>10.95</v>
      </c>
      <c r="U10" s="13">
        <f>VLOOKUP($H10,'ค่ากลางกลุ่ม '!$C$2:$Y$22,21,0)</f>
        <v>16.559999999999999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8.66</v>
      </c>
      <c r="AB10" s="7">
        <v>7.84</v>
      </c>
      <c r="AC10" s="9">
        <v>141</v>
      </c>
      <c r="AD10" s="9">
        <v>34.56</v>
      </c>
      <c r="AE10" s="9">
        <v>68.42</v>
      </c>
      <c r="AF10" s="9">
        <v>229.58</v>
      </c>
      <c r="AG10" s="9">
        <v>64.069999999999993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1</v>
      </c>
      <c r="AS10" s="25" t="str">
        <f t="shared" si="11"/>
        <v>D</v>
      </c>
      <c r="AT10" s="27" t="str">
        <f t="shared" si="11"/>
        <v>D</v>
      </c>
      <c r="AU10" s="25" t="str">
        <f t="shared" si="12"/>
        <v>0 D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2.4500000000000002</v>
      </c>
      <c r="J11" s="19">
        <v>2.17</v>
      </c>
      <c r="K11" s="19">
        <v>1.68</v>
      </c>
      <c r="L11" s="19">
        <v>35702687.880000003</v>
      </c>
      <c r="M11" s="19">
        <v>13381573.359999999</v>
      </c>
      <c r="N11" s="23">
        <v>0</v>
      </c>
      <c r="O11" s="18">
        <v>12948616.539999999</v>
      </c>
      <c r="P11" s="19">
        <v>16821315.730000008</v>
      </c>
      <c r="Q11" s="45">
        <v>6</v>
      </c>
      <c r="R11" s="10">
        <f>VLOOKUP($H11,'ค่ากลางกลุ่ม '!$C$2:$Y$22,14,0)</f>
        <v>12.96</v>
      </c>
      <c r="S11" s="13">
        <f>VLOOKUP($H11,'ค่ากลางกลุ่ม '!$C$2:$Y$22,20,0)</f>
        <v>23.95</v>
      </c>
      <c r="T11" s="10">
        <f>VLOOKUP($H11,'ค่ากลางกลุ่ม '!$C$2:$Y$22,15,0)</f>
        <v>10.95</v>
      </c>
      <c r="U11" s="13">
        <f>VLOOKUP($H11,'ค่ากลางกลุ่ม '!$C$2:$Y$22,21,0)</f>
        <v>16.559999999999999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13.42</v>
      </c>
      <c r="AB11" s="7">
        <v>17.88</v>
      </c>
      <c r="AC11" s="9">
        <v>141.96</v>
      </c>
      <c r="AD11" s="9">
        <v>62.46</v>
      </c>
      <c r="AE11" s="9">
        <v>96.55</v>
      </c>
      <c r="AF11" s="9">
        <v>411.64</v>
      </c>
      <c r="AG11" s="9">
        <v>97.79</v>
      </c>
      <c r="AH11" s="10" t="str">
        <f t="shared" si="2"/>
        <v>1</v>
      </c>
      <c r="AI11" s="13" t="str">
        <f t="shared" si="3"/>
        <v>0</v>
      </c>
      <c r="AJ11" s="10" t="str">
        <f t="shared" si="4"/>
        <v>1</v>
      </c>
      <c r="AK11" s="13" t="str">
        <f t="shared" si="5"/>
        <v>1</v>
      </c>
      <c r="AL11" s="97">
        <f t="shared" si="6"/>
        <v>0</v>
      </c>
      <c r="AM11" s="20" t="str">
        <f t="shared" si="7"/>
        <v>0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2</v>
      </c>
      <c r="AR11" s="26">
        <f t="shared" si="10"/>
        <v>1</v>
      </c>
      <c r="AS11" s="25" t="str">
        <f t="shared" si="11"/>
        <v>C-</v>
      </c>
      <c r="AT11" s="27" t="str">
        <f t="shared" si="11"/>
        <v>D</v>
      </c>
      <c r="AU11" s="25" t="str">
        <f t="shared" si="12"/>
        <v>0 C-</v>
      </c>
      <c r="AV11" s="27" t="str">
        <f t="shared" si="12"/>
        <v>0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3.48</v>
      </c>
      <c r="J12" s="19">
        <v>3.13</v>
      </c>
      <c r="K12" s="19">
        <v>1.61</v>
      </c>
      <c r="L12" s="19">
        <v>78183000.659999996</v>
      </c>
      <c r="M12" s="19">
        <v>29553051.719999999</v>
      </c>
      <c r="N12" s="23">
        <v>0</v>
      </c>
      <c r="O12" s="18">
        <v>28437905.93</v>
      </c>
      <c r="P12" s="19">
        <v>19368166.969999999</v>
      </c>
      <c r="Q12" s="45">
        <v>10</v>
      </c>
      <c r="R12" s="10">
        <f>VLOOKUP($H12,'ค่ากลางกลุ่ม '!$C$2:$Y$22,14,0)</f>
        <v>10.94</v>
      </c>
      <c r="S12" s="13">
        <f>VLOOKUP($H12,'ค่ากลางกลุ่ม '!$C$2:$Y$22,20,0)</f>
        <v>22.93</v>
      </c>
      <c r="T12" s="10">
        <f>VLOOKUP($H12,'ค่ากลางกลุ่ม '!$C$2:$Y$22,15,0)</f>
        <v>9.09</v>
      </c>
      <c r="U12" s="13">
        <f>VLOOKUP($H12,'ค่ากลางกลุ่ม '!$C$2:$Y$22,21,0)</f>
        <v>15.24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18.8</v>
      </c>
      <c r="AB12" s="7">
        <v>17.829999999999998</v>
      </c>
      <c r="AC12" s="9">
        <v>94.19</v>
      </c>
      <c r="AD12" s="9">
        <v>116.59</v>
      </c>
      <c r="AE12" s="9">
        <v>55.55</v>
      </c>
      <c r="AF12" s="9">
        <v>361.63</v>
      </c>
      <c r="AG12" s="9">
        <v>67.25</v>
      </c>
      <c r="AH12" s="10" t="str">
        <f t="shared" si="2"/>
        <v>1</v>
      </c>
      <c r="AI12" s="13" t="str">
        <f t="shared" si="3"/>
        <v>0</v>
      </c>
      <c r="AJ12" s="10" t="str">
        <f t="shared" si="4"/>
        <v>1</v>
      </c>
      <c r="AK12" s="13" t="str">
        <f t="shared" si="5"/>
        <v>1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3</v>
      </c>
      <c r="AR12" s="26">
        <f t="shared" si="10"/>
        <v>2</v>
      </c>
      <c r="AS12" s="25" t="str">
        <f t="shared" si="11"/>
        <v>C</v>
      </c>
      <c r="AT12" s="27" t="str">
        <f t="shared" si="11"/>
        <v>C-</v>
      </c>
      <c r="AU12" s="25" t="str">
        <f t="shared" si="12"/>
        <v>0 C</v>
      </c>
      <c r="AV12" s="27" t="str">
        <f t="shared" si="12"/>
        <v>0 C-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3.15</v>
      </c>
      <c r="J13" s="19">
        <v>2.89</v>
      </c>
      <c r="K13" s="19">
        <v>2.4500000000000002</v>
      </c>
      <c r="L13" s="19">
        <v>38754578.799999997</v>
      </c>
      <c r="M13" s="19">
        <v>13954327.58</v>
      </c>
      <c r="N13" s="23">
        <v>0</v>
      </c>
      <c r="O13" s="18">
        <v>13868368.789999999</v>
      </c>
      <c r="P13" s="19">
        <v>26036257.070000004</v>
      </c>
      <c r="Q13" s="45">
        <v>6</v>
      </c>
      <c r="R13" s="10">
        <f>VLOOKUP($H13,'ค่ากลางกลุ่ม '!$C$2:$Y$22,14,0)</f>
        <v>12.96</v>
      </c>
      <c r="S13" s="13">
        <f>VLOOKUP($H13,'ค่ากลางกลุ่ม '!$C$2:$Y$22,20,0)</f>
        <v>23.95</v>
      </c>
      <c r="T13" s="10">
        <f>VLOOKUP($H13,'ค่ากลางกลุ่ม '!$C$2:$Y$22,15,0)</f>
        <v>10.95</v>
      </c>
      <c r="U13" s="13">
        <f>VLOOKUP($H13,'ค่ากลางกลุ่ม '!$C$2:$Y$22,21,0)</f>
        <v>16.559999999999999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17.66</v>
      </c>
      <c r="AB13" s="7">
        <v>18.37</v>
      </c>
      <c r="AC13" s="9">
        <v>165.36</v>
      </c>
      <c r="AD13" s="9">
        <v>66.06</v>
      </c>
      <c r="AE13" s="9">
        <v>126.66</v>
      </c>
      <c r="AF13" s="9">
        <v>516.24</v>
      </c>
      <c r="AG13" s="9">
        <v>77.09</v>
      </c>
      <c r="AH13" s="10" t="str">
        <f t="shared" si="2"/>
        <v>1</v>
      </c>
      <c r="AI13" s="13" t="str">
        <f t="shared" si="3"/>
        <v>0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1</v>
      </c>
      <c r="AS13" s="25" t="str">
        <f t="shared" si="11"/>
        <v>C-</v>
      </c>
      <c r="AT13" s="27" t="str">
        <f t="shared" si="11"/>
        <v>D</v>
      </c>
      <c r="AU13" s="25" t="str">
        <f t="shared" si="12"/>
        <v>0 C-</v>
      </c>
      <c r="AV13" s="27" t="str">
        <f t="shared" si="12"/>
        <v>0 D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4</v>
      </c>
      <c r="J14" s="19">
        <v>3.61</v>
      </c>
      <c r="K14" s="19">
        <v>2.7</v>
      </c>
      <c r="L14" s="19">
        <v>42756814.560000002</v>
      </c>
      <c r="M14" s="19">
        <v>6218319.7000000002</v>
      </c>
      <c r="N14" s="23">
        <v>0</v>
      </c>
      <c r="O14" s="18">
        <v>11616935.26</v>
      </c>
      <c r="P14" s="19">
        <v>24124500.390000001</v>
      </c>
      <c r="Q14" s="45">
        <v>6</v>
      </c>
      <c r="R14" s="10">
        <f>VLOOKUP($H14,'ค่ากลางกลุ่ม '!$C$2:$Y$22,14,0)</f>
        <v>12.96</v>
      </c>
      <c r="S14" s="13">
        <f>VLOOKUP($H14,'ค่ากลางกลุ่ม '!$C$2:$Y$22,20,0)</f>
        <v>23.95</v>
      </c>
      <c r="T14" s="10">
        <f>VLOOKUP($H14,'ค่ากลางกลุ่ม '!$C$2:$Y$22,15,0)</f>
        <v>10.95</v>
      </c>
      <c r="U14" s="13">
        <f>VLOOKUP($H14,'ค่ากลางกลุ่ม '!$C$2:$Y$22,21,0)</f>
        <v>16.559999999999999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14.83</v>
      </c>
      <c r="AB14" s="7">
        <v>4.3499999999999996</v>
      </c>
      <c r="AC14" s="9">
        <v>65.91</v>
      </c>
      <c r="AD14" s="9">
        <v>63.29</v>
      </c>
      <c r="AE14" s="9">
        <v>91.19</v>
      </c>
      <c r="AF14" s="9">
        <v>630.08000000000004</v>
      </c>
      <c r="AG14" s="9">
        <v>62.93</v>
      </c>
      <c r="AH14" s="10" t="str">
        <f t="shared" si="2"/>
        <v>1</v>
      </c>
      <c r="AI14" s="13" t="str">
        <f t="shared" si="3"/>
        <v>0</v>
      </c>
      <c r="AJ14" s="10" t="str">
        <f t="shared" si="4"/>
        <v>0</v>
      </c>
      <c r="AK14" s="13" t="str">
        <f t="shared" si="5"/>
        <v>0</v>
      </c>
      <c r="AL14" s="97">
        <f t="shared" si="6"/>
        <v>1</v>
      </c>
      <c r="AM14" s="20" t="str">
        <f t="shared" si="7"/>
        <v>0</v>
      </c>
      <c r="AN14" s="20" t="str">
        <f t="shared" si="8"/>
        <v>0</v>
      </c>
      <c r="AO14" s="20" t="str">
        <f t="shared" si="8"/>
        <v>0</v>
      </c>
      <c r="AP14" s="20" t="str">
        <f t="shared" si="8"/>
        <v>0</v>
      </c>
      <c r="AQ14" s="24">
        <f t="shared" si="9"/>
        <v>2</v>
      </c>
      <c r="AR14" s="26">
        <f t="shared" si="10"/>
        <v>1</v>
      </c>
      <c r="AS14" s="25" t="str">
        <f t="shared" si="11"/>
        <v>C-</v>
      </c>
      <c r="AT14" s="27" t="str">
        <f t="shared" si="11"/>
        <v>D</v>
      </c>
      <c r="AU14" s="25" t="str">
        <f t="shared" si="12"/>
        <v>0 C-</v>
      </c>
      <c r="AV14" s="27" t="str">
        <f t="shared" si="12"/>
        <v>0 D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0.9</v>
      </c>
      <c r="J15" s="19">
        <v>0.76</v>
      </c>
      <c r="K15" s="19">
        <v>0.34</v>
      </c>
      <c r="L15" s="19">
        <v>-8081520.8799999999</v>
      </c>
      <c r="M15" s="19">
        <v>17875450.77</v>
      </c>
      <c r="N15" s="23">
        <v>5</v>
      </c>
      <c r="O15" s="18">
        <v>11934917.109999999</v>
      </c>
      <c r="P15" s="19">
        <v>-51028220.279999986</v>
      </c>
      <c r="Q15" s="45">
        <v>13</v>
      </c>
      <c r="R15" s="10">
        <f>VLOOKUP($H15,'ค่ากลางกลุ่ม '!$C$2:$Y$22,14,0)</f>
        <v>11.05</v>
      </c>
      <c r="S15" s="13">
        <f>VLOOKUP($H15,'ค่ากลางกลุ่ม '!$C$2:$Y$22,20,0)</f>
        <v>20.399999999999999</v>
      </c>
      <c r="T15" s="10">
        <f>VLOOKUP($H15,'ค่ากลางกลุ่ม '!$C$2:$Y$22,15,0)</f>
        <v>5.58</v>
      </c>
      <c r="U15" s="13">
        <f>VLOOKUP($H15,'ค่ากลางกลุ่ม '!$C$2:$Y$22,21,0)</f>
        <v>10.14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7.29</v>
      </c>
      <c r="AB15" s="7">
        <v>8.93</v>
      </c>
      <c r="AC15" s="9">
        <v>303.29000000000002</v>
      </c>
      <c r="AD15" s="9">
        <v>61.27</v>
      </c>
      <c r="AE15" s="9">
        <v>72.239999999999995</v>
      </c>
      <c r="AF15" s="9">
        <v>306.89</v>
      </c>
      <c r="AG15" s="9">
        <v>67.91</v>
      </c>
      <c r="AH15" s="10" t="str">
        <f t="shared" si="2"/>
        <v>0</v>
      </c>
      <c r="AI15" s="13" t="str">
        <f t="shared" si="3"/>
        <v>0</v>
      </c>
      <c r="AJ15" s="10" t="str">
        <f t="shared" si="4"/>
        <v>1</v>
      </c>
      <c r="AK15" s="13" t="str">
        <f t="shared" si="5"/>
        <v>0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1</v>
      </c>
      <c r="AR15" s="26">
        <f t="shared" si="10"/>
        <v>0</v>
      </c>
      <c r="AS15" s="25" t="str">
        <f t="shared" si="11"/>
        <v>D</v>
      </c>
      <c r="AT15" s="27" t="str">
        <f t="shared" si="11"/>
        <v>F</v>
      </c>
      <c r="AU15" s="25" t="str">
        <f t="shared" si="12"/>
        <v>5 D</v>
      </c>
      <c r="AV15" s="27" t="str">
        <f t="shared" si="12"/>
        <v>5 F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2.93</v>
      </c>
      <c r="J16" s="19">
        <v>2.5099999999999998</v>
      </c>
      <c r="K16" s="19">
        <v>1.8</v>
      </c>
      <c r="L16" s="19">
        <v>12805899.529999999</v>
      </c>
      <c r="M16" s="19">
        <v>2201641.66</v>
      </c>
      <c r="N16" s="23">
        <v>0</v>
      </c>
      <c r="O16" s="18">
        <v>4950027.57</v>
      </c>
      <c r="P16" s="19">
        <v>5293146.91</v>
      </c>
      <c r="Q16" s="45">
        <v>2</v>
      </c>
      <c r="R16" s="10">
        <f>VLOOKUP($H16,'ค่ากลางกลุ่ม '!$C$2:$Y$22,14,0)</f>
        <v>15.13</v>
      </c>
      <c r="S16" s="13">
        <f>VLOOKUP($H16,'ค่ากลางกลุ่ม '!$C$2:$Y$22,20,0)</f>
        <v>27.09</v>
      </c>
      <c r="T16" s="10">
        <f>VLOOKUP($H16,'ค่ากลางกลุ่ม '!$C$2:$Y$22,15,0)</f>
        <v>8.02</v>
      </c>
      <c r="U16" s="13">
        <f>VLOOKUP($H16,'ค่ากลางกลุ่ม '!$C$2:$Y$22,21,0)</f>
        <v>12.7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18.82</v>
      </c>
      <c r="AB16" s="7">
        <v>3.61</v>
      </c>
      <c r="AC16" s="9">
        <v>105.52</v>
      </c>
      <c r="AD16" s="9">
        <v>62.87</v>
      </c>
      <c r="AE16" s="9">
        <v>168.08</v>
      </c>
      <c r="AF16" s="9">
        <v>257.43</v>
      </c>
      <c r="AG16" s="9">
        <v>119.29</v>
      </c>
      <c r="AH16" s="10" t="str">
        <f t="shared" si="2"/>
        <v>1</v>
      </c>
      <c r="AI16" s="13" t="str">
        <f t="shared" si="3"/>
        <v>0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0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1</v>
      </c>
      <c r="AR16" s="26">
        <f t="shared" si="10"/>
        <v>0</v>
      </c>
      <c r="AS16" s="25" t="str">
        <f t="shared" si="11"/>
        <v>D</v>
      </c>
      <c r="AT16" s="27" t="str">
        <f t="shared" si="11"/>
        <v>F</v>
      </c>
      <c r="AU16" s="25" t="str">
        <f t="shared" si="12"/>
        <v>0 D</v>
      </c>
      <c r="AV16" s="27" t="str">
        <f t="shared" si="12"/>
        <v>0 F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2.14</v>
      </c>
      <c r="J17" s="19">
        <v>1.76</v>
      </c>
      <c r="K17" s="19">
        <v>0.89</v>
      </c>
      <c r="L17" s="19">
        <v>131748302.59999999</v>
      </c>
      <c r="M17" s="19">
        <v>72289765.829999998</v>
      </c>
      <c r="N17" s="23">
        <v>0</v>
      </c>
      <c r="O17" s="18">
        <v>98038314.430000007</v>
      </c>
      <c r="P17" s="19">
        <v>-11233245.029999986</v>
      </c>
      <c r="Q17" s="45">
        <v>16</v>
      </c>
      <c r="R17" s="10">
        <f>VLOOKUP($H17,'ค่ากลางกลุ่ม '!$C$2:$Y$22,14,0)</f>
        <v>7.94</v>
      </c>
      <c r="S17" s="13">
        <f>VLOOKUP($H17,'ค่ากลางกลุ่ม '!$C$2:$Y$22,20,0)</f>
        <v>16.170000000000002</v>
      </c>
      <c r="T17" s="10">
        <f>VLOOKUP($H17,'ค่ากลางกลุ่ม '!$C$2:$Y$22,15,0)</f>
        <v>4.32</v>
      </c>
      <c r="U17" s="13">
        <f>VLOOKUP($H17,'ค่ากลางกลุ่ม '!$C$2:$Y$22,21,0)</f>
        <v>6.81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23.82</v>
      </c>
      <c r="AB17" s="7">
        <v>10.63</v>
      </c>
      <c r="AC17" s="9">
        <v>148.32</v>
      </c>
      <c r="AD17" s="9">
        <v>64.069999999999993</v>
      </c>
      <c r="AE17" s="9">
        <v>68.13</v>
      </c>
      <c r="AF17" s="9">
        <v>141.05000000000001</v>
      </c>
      <c r="AG17" s="9">
        <v>81.99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2</v>
      </c>
      <c r="AR17" s="26">
        <f t="shared" si="10"/>
        <v>2</v>
      </c>
      <c r="AS17" s="25" t="str">
        <f t="shared" si="11"/>
        <v>C-</v>
      </c>
      <c r="AT17" s="27" t="str">
        <f t="shared" si="11"/>
        <v>C-</v>
      </c>
      <c r="AU17" s="25" t="str">
        <f t="shared" si="12"/>
        <v>0 C-</v>
      </c>
      <c r="AV17" s="27" t="str">
        <f t="shared" si="12"/>
        <v>0 C-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2.9</v>
      </c>
      <c r="J18" s="19">
        <v>2.5299999999999998</v>
      </c>
      <c r="K18" s="19">
        <v>2.08</v>
      </c>
      <c r="L18" s="19">
        <v>36842369.409999996</v>
      </c>
      <c r="M18" s="19">
        <v>7151806.9000000004</v>
      </c>
      <c r="N18" s="23">
        <v>0</v>
      </c>
      <c r="O18" s="18">
        <v>9668636.1500000004</v>
      </c>
      <c r="P18" s="19">
        <v>20843102.419999998</v>
      </c>
      <c r="Q18" s="45">
        <v>6</v>
      </c>
      <c r="R18" s="10">
        <f>VLOOKUP($H18,'ค่ากลางกลุ่ม '!$C$2:$Y$22,14,0)</f>
        <v>12.96</v>
      </c>
      <c r="S18" s="13">
        <f>VLOOKUP($H18,'ค่ากลางกลุ่ม '!$C$2:$Y$22,20,0)</f>
        <v>23.95</v>
      </c>
      <c r="T18" s="10">
        <f>VLOOKUP($H18,'ค่ากลางกลุ่ม '!$C$2:$Y$22,15,0)</f>
        <v>10.95</v>
      </c>
      <c r="U18" s="13">
        <f>VLOOKUP($H18,'ค่ากลางกลุ่ม '!$C$2:$Y$22,21,0)</f>
        <v>16.559999999999999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23.82</v>
      </c>
      <c r="AB18" s="7">
        <v>10.63</v>
      </c>
      <c r="AC18" s="9">
        <v>71.209999999999994</v>
      </c>
      <c r="AD18" s="9">
        <v>53.23</v>
      </c>
      <c r="AE18" s="9">
        <v>94.79</v>
      </c>
      <c r="AF18" s="9">
        <v>150.72</v>
      </c>
      <c r="AG18" s="9">
        <v>83.22</v>
      </c>
      <c r="AH18" s="10" t="str">
        <f t="shared" si="2"/>
        <v>1</v>
      </c>
      <c r="AI18" s="13" t="str">
        <f t="shared" si="3"/>
        <v>0</v>
      </c>
      <c r="AJ18" s="10" t="str">
        <f t="shared" si="4"/>
        <v>0</v>
      </c>
      <c r="AK18" s="13" t="str">
        <f t="shared" si="5"/>
        <v>0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3</v>
      </c>
      <c r="AR18" s="26">
        <f t="shared" si="10"/>
        <v>2</v>
      </c>
      <c r="AS18" s="25" t="str">
        <f t="shared" si="11"/>
        <v>C</v>
      </c>
      <c r="AT18" s="27" t="str">
        <f t="shared" si="11"/>
        <v>C-</v>
      </c>
      <c r="AU18" s="25" t="str">
        <f t="shared" si="12"/>
        <v>0 C</v>
      </c>
      <c r="AV18" s="27" t="str">
        <f t="shared" si="12"/>
        <v>0 C-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2.08</v>
      </c>
      <c r="J19" s="19">
        <v>1.86</v>
      </c>
      <c r="K19" s="19">
        <v>1.34</v>
      </c>
      <c r="L19" s="19">
        <v>27550158.100000001</v>
      </c>
      <c r="M19" s="19">
        <v>9306535.2899999991</v>
      </c>
      <c r="N19" s="23">
        <v>0</v>
      </c>
      <c r="O19" s="18">
        <v>12235243.039999999</v>
      </c>
      <c r="P19" s="19">
        <v>8681564.5399999991</v>
      </c>
      <c r="Q19" s="45">
        <v>6</v>
      </c>
      <c r="R19" s="10">
        <f>VLOOKUP($H19,'ค่ากลางกลุ่ม '!$C$2:$Y$22,14,0)</f>
        <v>12.96</v>
      </c>
      <c r="S19" s="13">
        <f>VLOOKUP($H19,'ค่ากลางกลุ่ม '!$C$2:$Y$22,20,0)</f>
        <v>23.95</v>
      </c>
      <c r="T19" s="10">
        <f>VLOOKUP($H19,'ค่ากลางกลุ่ม '!$C$2:$Y$22,15,0)</f>
        <v>10.95</v>
      </c>
      <c r="U19" s="13">
        <f>VLOOKUP($H19,'ค่ากลางกลุ่ม '!$C$2:$Y$22,21,0)</f>
        <v>16.559999999999999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12.5</v>
      </c>
      <c r="AB19" s="7">
        <v>8.7200000000000006</v>
      </c>
      <c r="AC19" s="9">
        <v>201.83</v>
      </c>
      <c r="AD19" s="9">
        <v>86.44</v>
      </c>
      <c r="AE19" s="9">
        <v>57.6</v>
      </c>
      <c r="AF19" s="9">
        <v>117.53</v>
      </c>
      <c r="AG19" s="9">
        <v>81.849999999999994</v>
      </c>
      <c r="AH19" s="10" t="str">
        <f t="shared" si="2"/>
        <v>0</v>
      </c>
      <c r="AI19" s="13" t="str">
        <f t="shared" si="3"/>
        <v>0</v>
      </c>
      <c r="AJ19" s="10" t="str">
        <f t="shared" si="4"/>
        <v>0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1</v>
      </c>
      <c r="AR19" s="26">
        <f t="shared" si="10"/>
        <v>1</v>
      </c>
      <c r="AS19" s="25" t="str">
        <f t="shared" si="11"/>
        <v>D</v>
      </c>
      <c r="AT19" s="27" t="str">
        <f t="shared" si="11"/>
        <v>D</v>
      </c>
      <c r="AU19" s="25" t="str">
        <f t="shared" si="12"/>
        <v>0 D</v>
      </c>
      <c r="AV19" s="27" t="str">
        <f t="shared" si="12"/>
        <v>0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2.5299999999999998</v>
      </c>
      <c r="J20" s="19">
        <v>2.31</v>
      </c>
      <c r="K20" s="19">
        <v>1.21</v>
      </c>
      <c r="L20" s="19">
        <v>71744714.840000004</v>
      </c>
      <c r="M20" s="19">
        <v>16827236.219999999</v>
      </c>
      <c r="N20" s="23">
        <v>0</v>
      </c>
      <c r="O20" s="18">
        <v>23546884.969999999</v>
      </c>
      <c r="P20" s="19">
        <v>9515091.7400000021</v>
      </c>
      <c r="Q20" s="45">
        <v>13</v>
      </c>
      <c r="R20" s="10">
        <f>VLOOKUP($H20,'ค่ากลางกลุ่ม '!$C$2:$Y$22,14,0)</f>
        <v>11.05</v>
      </c>
      <c r="S20" s="13">
        <f>VLOOKUP($H20,'ค่ากลางกลุ่ม '!$C$2:$Y$22,20,0)</f>
        <v>20.399999999999999</v>
      </c>
      <c r="T20" s="10">
        <f>VLOOKUP($H20,'ค่ากลางกลุ่ม '!$C$2:$Y$22,15,0)</f>
        <v>5.58</v>
      </c>
      <c r="U20" s="13">
        <f>VLOOKUP($H20,'ค่ากลางกลุ่ม '!$C$2:$Y$22,21,0)</f>
        <v>10.14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12.31</v>
      </c>
      <c r="AB20" s="7">
        <v>10.93</v>
      </c>
      <c r="AC20" s="9">
        <v>170.29</v>
      </c>
      <c r="AD20" s="9">
        <v>152.80000000000001</v>
      </c>
      <c r="AE20" s="9">
        <v>57.7</v>
      </c>
      <c r="AF20" s="9">
        <v>32.54</v>
      </c>
      <c r="AG20" s="9">
        <v>61.1</v>
      </c>
      <c r="AH20" s="10" t="str">
        <f t="shared" si="2"/>
        <v>1</v>
      </c>
      <c r="AI20" s="13" t="str">
        <f t="shared" si="3"/>
        <v>0</v>
      </c>
      <c r="AJ20" s="10" t="str">
        <f t="shared" si="4"/>
        <v>1</v>
      </c>
      <c r="AK20" s="13" t="str">
        <f t="shared" si="5"/>
        <v>1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0</v>
      </c>
      <c r="AQ20" s="24">
        <f t="shared" si="9"/>
        <v>4</v>
      </c>
      <c r="AR20" s="26">
        <f t="shared" si="10"/>
        <v>3</v>
      </c>
      <c r="AS20" s="25" t="str">
        <f t="shared" si="11"/>
        <v>B-</v>
      </c>
      <c r="AT20" s="27" t="str">
        <f t="shared" si="11"/>
        <v>C</v>
      </c>
      <c r="AU20" s="25" t="str">
        <f t="shared" si="12"/>
        <v>0 B-</v>
      </c>
      <c r="AV20" s="27" t="str">
        <f t="shared" si="12"/>
        <v>0 C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4.07</v>
      </c>
      <c r="J21" s="19">
        <v>3.78</v>
      </c>
      <c r="K21" s="19">
        <v>2.85</v>
      </c>
      <c r="L21" s="19">
        <v>43269562.640000001</v>
      </c>
      <c r="M21" s="19">
        <v>13093527.310000001</v>
      </c>
      <c r="N21" s="23">
        <v>0</v>
      </c>
      <c r="O21" s="18">
        <v>11757925.189999999</v>
      </c>
      <c r="P21" s="19">
        <v>26102942.82</v>
      </c>
      <c r="Q21" s="45">
        <v>6</v>
      </c>
      <c r="R21" s="10">
        <f>VLOOKUP($H21,'ค่ากลางกลุ่ม '!$C$2:$Y$22,14,0)</f>
        <v>12.96</v>
      </c>
      <c r="S21" s="13">
        <f>VLOOKUP($H21,'ค่ากลางกลุ่ม '!$C$2:$Y$22,20,0)</f>
        <v>23.95</v>
      </c>
      <c r="T21" s="10">
        <f>VLOOKUP($H21,'ค่ากลางกลุ่ม '!$C$2:$Y$22,15,0)</f>
        <v>10.95</v>
      </c>
      <c r="U21" s="13">
        <f>VLOOKUP($H21,'ค่ากลางกลุ่ม '!$C$2:$Y$22,21,0)</f>
        <v>16.559999999999999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16.059999999999999</v>
      </c>
      <c r="AB21" s="7">
        <v>7.11</v>
      </c>
      <c r="AC21" s="9">
        <v>129.97999999999999</v>
      </c>
      <c r="AD21" s="9">
        <v>126.55</v>
      </c>
      <c r="AE21" s="9">
        <v>77.45</v>
      </c>
      <c r="AF21" s="9">
        <v>134.77000000000001</v>
      </c>
      <c r="AG21" s="9">
        <v>79.97</v>
      </c>
      <c r="AH21" s="10" t="str">
        <f t="shared" si="2"/>
        <v>1</v>
      </c>
      <c r="AI21" s="13" t="str">
        <f t="shared" si="3"/>
        <v>0</v>
      </c>
      <c r="AJ21" s="10" t="str">
        <f t="shared" si="4"/>
        <v>0</v>
      </c>
      <c r="AK21" s="13" t="str">
        <f t="shared" si="5"/>
        <v>0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1</v>
      </c>
      <c r="AR21" s="26">
        <f t="shared" si="10"/>
        <v>0</v>
      </c>
      <c r="AS21" s="25" t="str">
        <f t="shared" si="11"/>
        <v>D</v>
      </c>
      <c r="AT21" s="27" t="str">
        <f t="shared" si="11"/>
        <v>F</v>
      </c>
      <c r="AU21" s="25" t="str">
        <f t="shared" si="12"/>
        <v>0 D</v>
      </c>
      <c r="AV21" s="27" t="str">
        <f t="shared" si="12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4.03</v>
      </c>
      <c r="J22" s="19">
        <v>3.41</v>
      </c>
      <c r="K22" s="19">
        <v>2.87</v>
      </c>
      <c r="L22" s="19">
        <v>37984485.130000003</v>
      </c>
      <c r="M22" s="19">
        <v>12550677.359999999</v>
      </c>
      <c r="N22" s="23">
        <v>0</v>
      </c>
      <c r="O22" s="18">
        <v>15809990.189999999</v>
      </c>
      <c r="P22" s="19">
        <v>23430050.640000008</v>
      </c>
      <c r="Q22" s="45">
        <v>6</v>
      </c>
      <c r="R22" s="10">
        <f>VLOOKUP($H22,'ค่ากลางกลุ่ม '!$C$2:$Y$22,14,0)</f>
        <v>12.96</v>
      </c>
      <c r="S22" s="13">
        <f>VLOOKUP($H22,'ค่ากลางกลุ่ม '!$C$2:$Y$22,20,0)</f>
        <v>23.95</v>
      </c>
      <c r="T22" s="10">
        <f>VLOOKUP($H22,'ค่ากลางกลุ่ม '!$C$2:$Y$22,15,0)</f>
        <v>10.95</v>
      </c>
      <c r="U22" s="13">
        <f>VLOOKUP($H22,'ค่ากลางกลุ่ม '!$C$2:$Y$22,21,0)</f>
        <v>16.559999999999999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15.9</v>
      </c>
      <c r="AB22" s="7">
        <v>14.79</v>
      </c>
      <c r="AC22" s="9">
        <v>82.26</v>
      </c>
      <c r="AD22" s="9">
        <v>30.64</v>
      </c>
      <c r="AE22" s="9">
        <v>55.99</v>
      </c>
      <c r="AF22" s="9">
        <v>111.89</v>
      </c>
      <c r="AG22" s="9">
        <v>135.97999999999999</v>
      </c>
      <c r="AH22" s="10" t="str">
        <f t="shared" si="2"/>
        <v>1</v>
      </c>
      <c r="AI22" s="13" t="str">
        <f t="shared" si="3"/>
        <v>0</v>
      </c>
      <c r="AJ22" s="10" t="str">
        <f t="shared" si="4"/>
        <v>1</v>
      </c>
      <c r="AK22" s="13" t="str">
        <f t="shared" si="5"/>
        <v>0</v>
      </c>
      <c r="AL22" s="97">
        <f t="shared" si="6"/>
        <v>1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5</v>
      </c>
      <c r="AR22" s="26">
        <f t="shared" si="10"/>
        <v>3</v>
      </c>
      <c r="AS22" s="25" t="str">
        <f t="shared" si="11"/>
        <v>B</v>
      </c>
      <c r="AT22" s="27" t="str">
        <f t="shared" si="11"/>
        <v>C</v>
      </c>
      <c r="AU22" s="25" t="str">
        <f t="shared" si="12"/>
        <v>0 B</v>
      </c>
      <c r="AV22" s="27" t="str">
        <f t="shared" si="12"/>
        <v>0 C</v>
      </c>
      <c r="AW22" s="21" t="str">
        <f t="shared" si="0"/>
        <v>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1.91</v>
      </c>
      <c r="J23" s="19">
        <v>1.72</v>
      </c>
      <c r="K23" s="19">
        <v>1.29</v>
      </c>
      <c r="L23" s="19">
        <v>24785751.629999999</v>
      </c>
      <c r="M23" s="19">
        <v>8916745.4399999995</v>
      </c>
      <c r="N23" s="23">
        <v>0</v>
      </c>
      <c r="O23" s="18">
        <v>10352707.949999999</v>
      </c>
      <c r="P23" s="19">
        <v>7917581.9299999997</v>
      </c>
      <c r="Q23" s="45">
        <v>6</v>
      </c>
      <c r="R23" s="10">
        <f>VLOOKUP($H23,'ค่ากลางกลุ่ม '!$C$2:$Y$22,14,0)</f>
        <v>12.96</v>
      </c>
      <c r="S23" s="13">
        <f>VLOOKUP($H23,'ค่ากลางกลุ่ม '!$C$2:$Y$22,20,0)</f>
        <v>23.95</v>
      </c>
      <c r="T23" s="10">
        <f>VLOOKUP($H23,'ค่ากลางกลุ่ม '!$C$2:$Y$22,15,0)</f>
        <v>10.95</v>
      </c>
      <c r="U23" s="13">
        <f>VLOOKUP($H23,'ค่ากลางกลุ่ม '!$C$2:$Y$22,21,0)</f>
        <v>16.559999999999999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19.7</v>
      </c>
      <c r="AB23" s="7">
        <v>15.21</v>
      </c>
      <c r="AC23" s="9">
        <v>213.35</v>
      </c>
      <c r="AD23" s="9">
        <v>69.78</v>
      </c>
      <c r="AE23" s="9">
        <v>99.93</v>
      </c>
      <c r="AF23" s="9">
        <v>131.22</v>
      </c>
      <c r="AG23" s="9">
        <v>108.33</v>
      </c>
      <c r="AH23" s="10" t="str">
        <f t="shared" si="2"/>
        <v>1</v>
      </c>
      <c r="AI23" s="13" t="str">
        <f t="shared" si="3"/>
        <v>0</v>
      </c>
      <c r="AJ23" s="10" t="str">
        <f t="shared" si="4"/>
        <v>1</v>
      </c>
      <c r="AK23" s="13" t="str">
        <f t="shared" si="5"/>
        <v>0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0</v>
      </c>
      <c r="AS23" s="25" t="str">
        <f t="shared" si="11"/>
        <v>C-</v>
      </c>
      <c r="AT23" s="27" t="str">
        <f t="shared" si="11"/>
        <v>F</v>
      </c>
      <c r="AU23" s="25" t="str">
        <f t="shared" si="12"/>
        <v>0 C-</v>
      </c>
      <c r="AV23" s="27" t="str">
        <f t="shared" si="12"/>
        <v>0 F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1.85</v>
      </c>
      <c r="J24" s="19">
        <v>1.63</v>
      </c>
      <c r="K24" s="19">
        <v>1.45</v>
      </c>
      <c r="L24" s="19">
        <v>14802860.119999999</v>
      </c>
      <c r="M24" s="19">
        <v>7061650.1699999999</v>
      </c>
      <c r="N24" s="23">
        <v>0</v>
      </c>
      <c r="O24" s="18">
        <v>6774616.4699999997</v>
      </c>
      <c r="P24" s="19">
        <v>7842071.4799999967</v>
      </c>
      <c r="Q24" s="45">
        <v>2</v>
      </c>
      <c r="R24" s="10">
        <f>VLOOKUP($H24,'ค่ากลางกลุ่ม '!$C$2:$Y$22,14,0)</f>
        <v>15.13</v>
      </c>
      <c r="S24" s="13">
        <f>VLOOKUP($H24,'ค่ากลางกลุ่ม '!$C$2:$Y$22,20,0)</f>
        <v>27.09</v>
      </c>
      <c r="T24" s="10">
        <f>VLOOKUP($H24,'ค่ากลางกลุ่ม '!$C$2:$Y$22,15,0)</f>
        <v>8.02</v>
      </c>
      <c r="U24" s="13">
        <f>VLOOKUP($H24,'ค่ากลางกลุ่ม '!$C$2:$Y$22,21,0)</f>
        <v>12.7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15.8</v>
      </c>
      <c r="AB24" s="7">
        <v>14.16</v>
      </c>
      <c r="AC24" s="9">
        <v>503.07</v>
      </c>
      <c r="AD24" s="9">
        <v>25.43</v>
      </c>
      <c r="AE24" s="9">
        <v>83.71</v>
      </c>
      <c r="AF24" s="9">
        <v>150.18</v>
      </c>
      <c r="AG24" s="9">
        <v>70.680000000000007</v>
      </c>
      <c r="AH24" s="10" t="str">
        <f t="shared" si="2"/>
        <v>1</v>
      </c>
      <c r="AI24" s="13" t="str">
        <f t="shared" si="3"/>
        <v>0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2</v>
      </c>
      <c r="AS24" s="25" t="str">
        <f t="shared" si="11"/>
        <v>C</v>
      </c>
      <c r="AT24" s="27" t="str">
        <f t="shared" si="11"/>
        <v>C-</v>
      </c>
      <c r="AU24" s="25" t="str">
        <f t="shared" si="12"/>
        <v>0 C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1.41</v>
      </c>
      <c r="J25" s="19">
        <v>1.26</v>
      </c>
      <c r="K25" s="19">
        <v>0.44</v>
      </c>
      <c r="L25" s="19">
        <v>101346509.03</v>
      </c>
      <c r="M25" s="19">
        <v>93127386.709999993</v>
      </c>
      <c r="N25" s="23">
        <v>2</v>
      </c>
      <c r="O25" s="18">
        <v>99709786.349999994</v>
      </c>
      <c r="P25" s="19">
        <v>-137874526.47999996</v>
      </c>
      <c r="Q25" s="45">
        <v>17</v>
      </c>
      <c r="R25" s="10">
        <f>VLOOKUP($H25,'ค่ากลางกลุ่ม '!$C$2:$Y$22,14,0)</f>
        <v>7.97</v>
      </c>
      <c r="S25" s="13">
        <f>VLOOKUP($H25,'ค่ากลางกลุ่ม '!$C$2:$Y$22,20,0)</f>
        <v>16.899999999999999</v>
      </c>
      <c r="T25" s="10">
        <f>VLOOKUP($H25,'ค่ากลางกลุ่ม '!$C$2:$Y$22,15,0)</f>
        <v>3.42</v>
      </c>
      <c r="U25" s="13">
        <f>VLOOKUP($H25,'ค่ากลางกลุ่ม '!$C$2:$Y$22,21,0)</f>
        <v>7.2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17.989999999999998</v>
      </c>
      <c r="AB25" s="7">
        <v>15.05</v>
      </c>
      <c r="AC25" s="9">
        <v>192.95</v>
      </c>
      <c r="AD25" s="9">
        <v>101.74</v>
      </c>
      <c r="AE25" s="9">
        <v>60.85</v>
      </c>
      <c r="AF25" s="9">
        <v>367.6</v>
      </c>
      <c r="AG25" s="9">
        <v>36.049999999999997</v>
      </c>
      <c r="AH25" s="10" t="str">
        <f t="shared" si="2"/>
        <v>1</v>
      </c>
      <c r="AI25" s="13" t="str">
        <f t="shared" si="3"/>
        <v>1</v>
      </c>
      <c r="AJ25" s="10" t="str">
        <f t="shared" si="4"/>
        <v>1</v>
      </c>
      <c r="AK25" s="13" t="str">
        <f t="shared" si="5"/>
        <v>1</v>
      </c>
      <c r="AL25" s="97">
        <f t="shared" si="6"/>
        <v>0</v>
      </c>
      <c r="AM25" s="20" t="str">
        <f t="shared" si="7"/>
        <v>0</v>
      </c>
      <c r="AN25" s="20" t="str">
        <f t="shared" si="8"/>
        <v>0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3</v>
      </c>
      <c r="AS25" s="25" t="str">
        <f t="shared" si="11"/>
        <v>C</v>
      </c>
      <c r="AT25" s="27" t="str">
        <f t="shared" si="11"/>
        <v>C</v>
      </c>
      <c r="AU25" s="25" t="str">
        <f t="shared" si="12"/>
        <v>2 C</v>
      </c>
      <c r="AV25" s="27" t="str">
        <f t="shared" si="12"/>
        <v>2 C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3.86</v>
      </c>
      <c r="J26" s="19">
        <v>3.53</v>
      </c>
      <c r="K26" s="19">
        <v>2.5</v>
      </c>
      <c r="L26" s="19">
        <v>22254039.670000002</v>
      </c>
      <c r="M26" s="19">
        <v>11571093.9</v>
      </c>
      <c r="N26" s="23">
        <v>0</v>
      </c>
      <c r="O26" s="18">
        <v>13622221.310000001</v>
      </c>
      <c r="P26" s="19">
        <v>11671774.159999998</v>
      </c>
      <c r="Q26" s="45">
        <v>5</v>
      </c>
      <c r="R26" s="10">
        <f>VLOOKUP($H26,'ค่ากลางกลุ่ม '!$C$2:$Y$22,14,0)</f>
        <v>11.96</v>
      </c>
      <c r="S26" s="13">
        <f>VLOOKUP($H26,'ค่ากลางกลุ่ม '!$C$2:$Y$22,20,0)</f>
        <v>23.05</v>
      </c>
      <c r="T26" s="10">
        <f>VLOOKUP($H26,'ค่ากลางกลุ่ม '!$C$2:$Y$22,15,0)</f>
        <v>10.48</v>
      </c>
      <c r="U26" s="13">
        <f>VLOOKUP($H26,'ค่ากลางกลุ่ม '!$C$2:$Y$22,21,0)</f>
        <v>16.09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25.65</v>
      </c>
      <c r="AB26" s="7">
        <v>19.13</v>
      </c>
      <c r="AC26" s="9">
        <v>80.510000000000005</v>
      </c>
      <c r="AD26" s="9">
        <v>62.57</v>
      </c>
      <c r="AE26" s="9">
        <v>56.93</v>
      </c>
      <c r="AF26" s="9">
        <v>138.56</v>
      </c>
      <c r="AG26" s="9">
        <v>78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1</v>
      </c>
      <c r="AM26" s="20" t="str">
        <f t="shared" si="7"/>
        <v>0</v>
      </c>
      <c r="AN26" s="20" t="str">
        <f t="shared" si="8"/>
        <v>1</v>
      </c>
      <c r="AO26" s="20" t="str">
        <f t="shared" si="8"/>
        <v>0</v>
      </c>
      <c r="AP26" s="20" t="str">
        <f t="shared" si="8"/>
        <v>0</v>
      </c>
      <c r="AQ26" s="24">
        <f t="shared" si="9"/>
        <v>4</v>
      </c>
      <c r="AR26" s="26">
        <f t="shared" si="10"/>
        <v>4</v>
      </c>
      <c r="AS26" s="25" t="str">
        <f t="shared" si="11"/>
        <v>B-</v>
      </c>
      <c r="AT26" s="27" t="str">
        <f t="shared" si="11"/>
        <v>B-</v>
      </c>
      <c r="AU26" s="25" t="str">
        <f t="shared" si="12"/>
        <v>0 B-</v>
      </c>
      <c r="AV26" s="27" t="str">
        <f t="shared" si="12"/>
        <v>0 B-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3.81</v>
      </c>
      <c r="J27" s="19">
        <v>3.32</v>
      </c>
      <c r="K27" s="19">
        <v>2.23</v>
      </c>
      <c r="L27" s="19">
        <v>53363987.359999999</v>
      </c>
      <c r="M27" s="19">
        <v>10906894</v>
      </c>
      <c r="N27" s="23">
        <v>0</v>
      </c>
      <c r="O27" s="18">
        <v>13224404.9</v>
      </c>
      <c r="P27" s="19">
        <v>23402643.5</v>
      </c>
      <c r="Q27" s="45">
        <v>6</v>
      </c>
      <c r="R27" s="10">
        <f>VLOOKUP($H27,'ค่ากลางกลุ่ม '!$C$2:$Y$22,14,0)</f>
        <v>12.96</v>
      </c>
      <c r="S27" s="13">
        <f>VLOOKUP($H27,'ค่ากลางกลุ่ม '!$C$2:$Y$22,20,0)</f>
        <v>23.95</v>
      </c>
      <c r="T27" s="10">
        <f>VLOOKUP($H27,'ค่ากลางกลุ่ม '!$C$2:$Y$22,15,0)</f>
        <v>10.95</v>
      </c>
      <c r="U27" s="13">
        <f>VLOOKUP($H27,'ค่ากลางกลุ่ม '!$C$2:$Y$22,21,0)</f>
        <v>16.559999999999999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13.2</v>
      </c>
      <c r="AB27" s="7">
        <v>9.36</v>
      </c>
      <c r="AC27" s="9">
        <v>83.48</v>
      </c>
      <c r="AD27" s="9">
        <v>33.51</v>
      </c>
      <c r="AE27" s="9">
        <v>58.73</v>
      </c>
      <c r="AF27" s="9">
        <v>242.42</v>
      </c>
      <c r="AG27" s="9">
        <v>97.99</v>
      </c>
      <c r="AH27" s="10" t="str">
        <f t="shared" si="2"/>
        <v>1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4</v>
      </c>
      <c r="AR27" s="26">
        <f t="shared" si="10"/>
        <v>3</v>
      </c>
      <c r="AS27" s="25" t="str">
        <f t="shared" si="11"/>
        <v>B-</v>
      </c>
      <c r="AT27" s="27" t="str">
        <f t="shared" si="11"/>
        <v>C</v>
      </c>
      <c r="AU27" s="25" t="str">
        <f t="shared" si="12"/>
        <v>0 B-</v>
      </c>
      <c r="AV27" s="27" t="str">
        <f t="shared" si="12"/>
        <v>0 C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2.0699999999999998</v>
      </c>
      <c r="J28" s="19">
        <v>1.9</v>
      </c>
      <c r="K28" s="19">
        <v>1.55</v>
      </c>
      <c r="L28" s="19">
        <v>31120345.559999999</v>
      </c>
      <c r="M28" s="19">
        <v>4444497.2699999996</v>
      </c>
      <c r="N28" s="23">
        <v>0</v>
      </c>
      <c r="O28" s="18">
        <v>7359617.1200000001</v>
      </c>
      <c r="P28" s="19">
        <v>15977927.470000006</v>
      </c>
      <c r="Q28" s="45">
        <v>6</v>
      </c>
      <c r="R28" s="10">
        <f>VLOOKUP($H28,'ค่ากลางกลุ่ม '!$C$2:$Y$22,14,0)</f>
        <v>12.96</v>
      </c>
      <c r="S28" s="13">
        <f>VLOOKUP($H28,'ค่ากลางกลุ่ม '!$C$2:$Y$22,20,0)</f>
        <v>23.95</v>
      </c>
      <c r="T28" s="10">
        <f>VLOOKUP($H28,'ค่ากลางกลุ่ม '!$C$2:$Y$22,15,0)</f>
        <v>10.95</v>
      </c>
      <c r="U28" s="13">
        <f>VLOOKUP($H28,'ค่ากลางกลุ่ม '!$C$2:$Y$22,21,0)</f>
        <v>16.559999999999999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10.220000000000001</v>
      </c>
      <c r="AB28" s="7">
        <v>4.91</v>
      </c>
      <c r="AC28" s="9">
        <v>317.08</v>
      </c>
      <c r="AD28" s="9">
        <v>29.57</v>
      </c>
      <c r="AE28" s="9">
        <v>161.9</v>
      </c>
      <c r="AF28" s="9">
        <v>133.19</v>
      </c>
      <c r="AG28" s="9">
        <v>85.75</v>
      </c>
      <c r="AH28" s="10" t="str">
        <f t="shared" si="2"/>
        <v>0</v>
      </c>
      <c r="AI28" s="13" t="str">
        <f t="shared" si="3"/>
        <v>0</v>
      </c>
      <c r="AJ28" s="10" t="str">
        <f t="shared" si="4"/>
        <v>0</v>
      </c>
      <c r="AK28" s="13" t="str">
        <f t="shared" si="5"/>
        <v>0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1</v>
      </c>
      <c r="AR28" s="26">
        <f t="shared" si="10"/>
        <v>1</v>
      </c>
      <c r="AS28" s="25" t="str">
        <f t="shared" si="11"/>
        <v>D</v>
      </c>
      <c r="AT28" s="27" t="str">
        <f t="shared" si="11"/>
        <v>D</v>
      </c>
      <c r="AU28" s="25" t="str">
        <f t="shared" si="12"/>
        <v>0 D</v>
      </c>
      <c r="AV28" s="27" t="str">
        <f t="shared" si="12"/>
        <v>0 D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2.7</v>
      </c>
      <c r="J29" s="19">
        <v>2.38</v>
      </c>
      <c r="K29" s="19">
        <v>1.9</v>
      </c>
      <c r="L29" s="19">
        <v>12838241.119999999</v>
      </c>
      <c r="M29" s="19">
        <v>3070441.57</v>
      </c>
      <c r="N29" s="23">
        <v>0</v>
      </c>
      <c r="O29" s="18">
        <v>4605397.5199999996</v>
      </c>
      <c r="P29" s="19">
        <v>6788578.7599999998</v>
      </c>
      <c r="Q29" s="45">
        <v>2</v>
      </c>
      <c r="R29" s="10">
        <f>VLOOKUP($H29,'ค่ากลางกลุ่ม '!$C$2:$Y$22,14,0)</f>
        <v>15.13</v>
      </c>
      <c r="S29" s="13">
        <f>VLOOKUP($H29,'ค่ากลางกลุ่ม '!$C$2:$Y$22,20,0)</f>
        <v>27.09</v>
      </c>
      <c r="T29" s="10">
        <f>VLOOKUP($H29,'ค่ากลางกลุ่ม '!$C$2:$Y$22,15,0)</f>
        <v>8.02</v>
      </c>
      <c r="U29" s="13">
        <f>VLOOKUP($H29,'ค่ากลางกลุ่ม '!$C$2:$Y$22,21,0)</f>
        <v>12.7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12.12</v>
      </c>
      <c r="AB29" s="7">
        <v>9.92</v>
      </c>
      <c r="AC29" s="9">
        <v>145.63999999999999</v>
      </c>
      <c r="AD29" s="9">
        <v>15.58</v>
      </c>
      <c r="AE29" s="9">
        <v>81.48</v>
      </c>
      <c r="AF29" s="9">
        <v>236.56</v>
      </c>
      <c r="AG29" s="9">
        <v>84.7</v>
      </c>
      <c r="AH29" s="10" t="str">
        <f t="shared" si="2"/>
        <v>0</v>
      </c>
      <c r="AI29" s="13" t="str">
        <f t="shared" si="3"/>
        <v>0</v>
      </c>
      <c r="AJ29" s="10" t="str">
        <f t="shared" si="4"/>
        <v>1</v>
      </c>
      <c r="AK29" s="13" t="str">
        <f t="shared" si="5"/>
        <v>0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2</v>
      </c>
      <c r="AR29" s="26">
        <f t="shared" si="10"/>
        <v>1</v>
      </c>
      <c r="AS29" s="25" t="str">
        <f t="shared" si="11"/>
        <v>C-</v>
      </c>
      <c r="AT29" s="27" t="str">
        <f t="shared" si="11"/>
        <v>D</v>
      </c>
      <c r="AU29" s="25" t="str">
        <f t="shared" si="12"/>
        <v>0 C-</v>
      </c>
      <c r="AV29" s="27" t="str">
        <f t="shared" si="12"/>
        <v>0 D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3.5</v>
      </c>
      <c r="J30" s="19">
        <v>3.15</v>
      </c>
      <c r="K30" s="19">
        <v>2.59</v>
      </c>
      <c r="L30" s="19">
        <v>18737329.25</v>
      </c>
      <c r="M30" s="19">
        <v>3315748.7</v>
      </c>
      <c r="N30" s="23">
        <v>0</v>
      </c>
      <c r="O30" s="18">
        <v>4527442.5599999996</v>
      </c>
      <c r="P30" s="19">
        <v>11925701.960000003</v>
      </c>
      <c r="Q30" s="45">
        <v>5</v>
      </c>
      <c r="R30" s="10">
        <f>VLOOKUP($H30,'ค่ากลางกลุ่ม '!$C$2:$Y$22,14,0)</f>
        <v>11.96</v>
      </c>
      <c r="S30" s="13">
        <f>VLOOKUP($H30,'ค่ากลางกลุ่ม '!$C$2:$Y$22,20,0)</f>
        <v>23.05</v>
      </c>
      <c r="T30" s="10">
        <f>VLOOKUP($H30,'ค่ากลางกลุ่ม '!$C$2:$Y$22,15,0)</f>
        <v>10.48</v>
      </c>
      <c r="U30" s="13">
        <f>VLOOKUP($H30,'ค่ากลางกลุ่ม '!$C$2:$Y$22,21,0)</f>
        <v>16.09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8.9499999999999993</v>
      </c>
      <c r="AB30" s="7">
        <v>7.53</v>
      </c>
      <c r="AC30" s="9">
        <v>154.80000000000001</v>
      </c>
      <c r="AD30" s="9">
        <v>20.11</v>
      </c>
      <c r="AE30" s="9">
        <v>76.23</v>
      </c>
      <c r="AF30" s="9">
        <v>217.91</v>
      </c>
      <c r="AG30" s="9">
        <v>86.84</v>
      </c>
      <c r="AH30" s="10" t="str">
        <f t="shared" si="2"/>
        <v>0</v>
      </c>
      <c r="AI30" s="13" t="str">
        <f t="shared" si="3"/>
        <v>0</v>
      </c>
      <c r="AJ30" s="10" t="str">
        <f t="shared" si="4"/>
        <v>0</v>
      </c>
      <c r="AK30" s="13" t="str">
        <f t="shared" si="5"/>
        <v>0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1</v>
      </c>
      <c r="AR30" s="26">
        <f t="shared" si="10"/>
        <v>1</v>
      </c>
      <c r="AS30" s="25" t="str">
        <f t="shared" si="11"/>
        <v>D</v>
      </c>
      <c r="AT30" s="27" t="str">
        <f t="shared" si="11"/>
        <v>D</v>
      </c>
      <c r="AU30" s="25" t="str">
        <f t="shared" si="12"/>
        <v>0 D</v>
      </c>
      <c r="AV30" s="27" t="str">
        <f t="shared" si="12"/>
        <v>0 D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2.88</v>
      </c>
      <c r="J31" s="19">
        <v>2.48</v>
      </c>
      <c r="K31" s="19">
        <v>1.59</v>
      </c>
      <c r="L31" s="19">
        <v>17440671.16</v>
      </c>
      <c r="M31" s="19">
        <v>1671346.88</v>
      </c>
      <c r="N31" s="23">
        <v>0</v>
      </c>
      <c r="O31" s="18">
        <v>3932966.42</v>
      </c>
      <c r="P31" s="19">
        <v>5466029.4300000016</v>
      </c>
      <c r="Q31" s="45">
        <v>5</v>
      </c>
      <c r="R31" s="10">
        <f>VLOOKUP($H31,'ค่ากลางกลุ่ม '!$C$2:$Y$22,14,0)</f>
        <v>11.96</v>
      </c>
      <c r="S31" s="13">
        <f>VLOOKUP($H31,'ค่ากลางกลุ่ม '!$C$2:$Y$22,20,0)</f>
        <v>23.05</v>
      </c>
      <c r="T31" s="10">
        <f>VLOOKUP($H31,'ค่ากลางกลุ่ม '!$C$2:$Y$22,15,0)</f>
        <v>10.48</v>
      </c>
      <c r="U31" s="13">
        <f>VLOOKUP($H31,'ค่ากลางกลุ่ม '!$C$2:$Y$22,21,0)</f>
        <v>16.09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6.77</v>
      </c>
      <c r="AB31" s="7">
        <v>3.2</v>
      </c>
      <c r="AC31" s="9">
        <v>58.26</v>
      </c>
      <c r="AD31" s="9">
        <v>39.58</v>
      </c>
      <c r="AE31" s="9">
        <v>89.84</v>
      </c>
      <c r="AF31" s="9">
        <v>142.28</v>
      </c>
      <c r="AG31" s="9">
        <v>67.95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0 C-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1.42</v>
      </c>
      <c r="J32" s="19">
        <v>1.1499999999999999</v>
      </c>
      <c r="K32" s="19">
        <v>0.64</v>
      </c>
      <c r="L32" s="19">
        <v>25973349.920000002</v>
      </c>
      <c r="M32" s="19">
        <v>26936925.870000001</v>
      </c>
      <c r="N32" s="23">
        <v>2</v>
      </c>
      <c r="O32" s="18">
        <v>30063216.559999999</v>
      </c>
      <c r="P32" s="19">
        <v>-22069160.370000005</v>
      </c>
      <c r="Q32" s="45">
        <v>10</v>
      </c>
      <c r="R32" s="10">
        <f>VLOOKUP($H32,'ค่ากลางกลุ่ม '!$C$2:$Y$22,14,0)</f>
        <v>10.94</v>
      </c>
      <c r="S32" s="13">
        <f>VLOOKUP($H32,'ค่ากลางกลุ่ม '!$C$2:$Y$22,20,0)</f>
        <v>22.93</v>
      </c>
      <c r="T32" s="10">
        <f>VLOOKUP($H32,'ค่ากลางกลุ่ม '!$C$2:$Y$22,15,0)</f>
        <v>9.09</v>
      </c>
      <c r="U32" s="13">
        <f>VLOOKUP($H32,'ค่ากลางกลุ่ม '!$C$2:$Y$22,21,0)</f>
        <v>15.24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16.440000000000001</v>
      </c>
      <c r="AB32" s="7">
        <v>11.87</v>
      </c>
      <c r="AC32" s="9">
        <v>248.63</v>
      </c>
      <c r="AD32" s="9">
        <v>41.8</v>
      </c>
      <c r="AE32" s="9">
        <v>69.180000000000007</v>
      </c>
      <c r="AF32" s="9">
        <v>225.15</v>
      </c>
      <c r="AG32" s="9">
        <v>98.08</v>
      </c>
      <c r="AH32" s="10" t="str">
        <f t="shared" si="2"/>
        <v>1</v>
      </c>
      <c r="AI32" s="13" t="str">
        <f t="shared" si="3"/>
        <v>0</v>
      </c>
      <c r="AJ32" s="10" t="str">
        <f t="shared" si="4"/>
        <v>1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1</v>
      </c>
      <c r="AS32" s="25" t="str">
        <f t="shared" si="11"/>
        <v>C</v>
      </c>
      <c r="AT32" s="27" t="str">
        <f t="shared" si="11"/>
        <v>D</v>
      </c>
      <c r="AU32" s="25" t="str">
        <f t="shared" si="12"/>
        <v>2 C</v>
      </c>
      <c r="AV32" s="27" t="str">
        <f t="shared" si="12"/>
        <v>2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1.93</v>
      </c>
      <c r="J33" s="19">
        <v>1.68</v>
      </c>
      <c r="K33" s="19">
        <v>1.02</v>
      </c>
      <c r="L33" s="19">
        <v>12154783.949999999</v>
      </c>
      <c r="M33" s="19">
        <v>7653948.5300000003</v>
      </c>
      <c r="N33" s="23">
        <v>0</v>
      </c>
      <c r="O33" s="18">
        <v>9829294.75</v>
      </c>
      <c r="P33" s="19">
        <v>290235.28999999911</v>
      </c>
      <c r="Q33" s="45">
        <v>5</v>
      </c>
      <c r="R33" s="10">
        <f>VLOOKUP($H33,'ค่ากลางกลุ่ม '!$C$2:$Y$22,14,0)</f>
        <v>11.96</v>
      </c>
      <c r="S33" s="13">
        <f>VLOOKUP($H33,'ค่ากลางกลุ่ม '!$C$2:$Y$22,20,0)</f>
        <v>23.05</v>
      </c>
      <c r="T33" s="10">
        <f>VLOOKUP($H33,'ค่ากลางกลุ่ม '!$C$2:$Y$22,15,0)</f>
        <v>10.48</v>
      </c>
      <c r="U33" s="13">
        <f>VLOOKUP($H33,'ค่ากลางกลุ่ม '!$C$2:$Y$22,21,0)</f>
        <v>16.09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16.989999999999998</v>
      </c>
      <c r="AB33" s="7">
        <v>14.45</v>
      </c>
      <c r="AC33" s="9">
        <v>252.75</v>
      </c>
      <c r="AD33" s="9">
        <v>32.729999999999997</v>
      </c>
      <c r="AE33" s="9">
        <v>64.040000000000006</v>
      </c>
      <c r="AF33" s="9">
        <v>202.83</v>
      </c>
      <c r="AG33" s="9">
        <v>94.43</v>
      </c>
      <c r="AH33" s="10" t="str">
        <f t="shared" si="2"/>
        <v>1</v>
      </c>
      <c r="AI33" s="13" t="str">
        <f t="shared" si="3"/>
        <v>0</v>
      </c>
      <c r="AJ33" s="10" t="str">
        <f t="shared" si="4"/>
        <v>1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0</v>
      </c>
      <c r="AO33" s="20" t="str">
        <f t="shared" si="8"/>
        <v>0</v>
      </c>
      <c r="AP33" s="20" t="str">
        <f t="shared" si="8"/>
        <v>0</v>
      </c>
      <c r="AQ33" s="24">
        <f t="shared" si="9"/>
        <v>3</v>
      </c>
      <c r="AR33" s="26">
        <f t="shared" si="10"/>
        <v>1</v>
      </c>
      <c r="AS33" s="25" t="str">
        <f t="shared" si="11"/>
        <v>C</v>
      </c>
      <c r="AT33" s="27" t="str">
        <f t="shared" si="11"/>
        <v>D</v>
      </c>
      <c r="AU33" s="25" t="str">
        <f t="shared" si="12"/>
        <v>0 C</v>
      </c>
      <c r="AV33" s="27" t="str">
        <f t="shared" si="12"/>
        <v>0 D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1.69</v>
      </c>
      <c r="J34" s="19">
        <v>1.46</v>
      </c>
      <c r="K34" s="19">
        <v>1.02</v>
      </c>
      <c r="L34" s="19">
        <v>10303201.77</v>
      </c>
      <c r="M34" s="19">
        <v>3306888.3</v>
      </c>
      <c r="N34" s="23">
        <v>0</v>
      </c>
      <c r="O34" s="18">
        <v>5661745.25</v>
      </c>
      <c r="P34" s="19">
        <v>276722.1099999994</v>
      </c>
      <c r="Q34" s="45">
        <v>5</v>
      </c>
      <c r="R34" s="10">
        <f>VLOOKUP($H34,'ค่ากลางกลุ่ม '!$C$2:$Y$22,14,0)</f>
        <v>11.96</v>
      </c>
      <c r="S34" s="13">
        <f>VLOOKUP($H34,'ค่ากลางกลุ่ม '!$C$2:$Y$22,20,0)</f>
        <v>23.05</v>
      </c>
      <c r="T34" s="10">
        <f>VLOOKUP($H34,'ค่ากลางกลุ่ม '!$C$2:$Y$22,15,0)</f>
        <v>10.48</v>
      </c>
      <c r="U34" s="13">
        <f>VLOOKUP($H34,'ค่ากลางกลุ่ม '!$C$2:$Y$22,21,0)</f>
        <v>16.09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10.97</v>
      </c>
      <c r="AB34" s="7">
        <v>7.14</v>
      </c>
      <c r="AC34" s="9">
        <v>207.59</v>
      </c>
      <c r="AD34" s="9">
        <v>34.68</v>
      </c>
      <c r="AE34" s="9">
        <v>94.66</v>
      </c>
      <c r="AF34" s="9">
        <v>195.21</v>
      </c>
      <c r="AG34" s="9">
        <v>83.26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0 D</v>
      </c>
      <c r="AV34" s="27" t="str">
        <f t="shared" si="12"/>
        <v>0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3.28</v>
      </c>
      <c r="J35" s="19">
        <v>2.94</v>
      </c>
      <c r="K35" s="19">
        <v>2.4300000000000002</v>
      </c>
      <c r="L35" s="19">
        <v>34172985.640000001</v>
      </c>
      <c r="M35" s="19">
        <v>10101522.960000001</v>
      </c>
      <c r="N35" s="23">
        <v>0</v>
      </c>
      <c r="O35" s="18">
        <v>11384457.73</v>
      </c>
      <c r="P35" s="19">
        <v>21442139.910000004</v>
      </c>
      <c r="Q35" s="45">
        <v>6</v>
      </c>
      <c r="R35" s="10">
        <f>VLOOKUP($H35,'ค่ากลางกลุ่ม '!$C$2:$Y$22,14,0)</f>
        <v>12.96</v>
      </c>
      <c r="S35" s="13">
        <f>VLOOKUP($H35,'ค่ากลางกลุ่ม '!$C$2:$Y$22,20,0)</f>
        <v>23.95</v>
      </c>
      <c r="T35" s="10">
        <f>VLOOKUP($H35,'ค่ากลางกลุ่ม '!$C$2:$Y$22,15,0)</f>
        <v>10.95</v>
      </c>
      <c r="U35" s="13">
        <f>VLOOKUP($H35,'ค่ากลางกลุ่ม '!$C$2:$Y$22,21,0)</f>
        <v>16.559999999999999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15.2</v>
      </c>
      <c r="AB35" s="7">
        <v>11.87</v>
      </c>
      <c r="AC35" s="9">
        <v>68.23</v>
      </c>
      <c r="AD35" s="9">
        <v>33.159999999999997</v>
      </c>
      <c r="AE35" s="9">
        <v>51.15</v>
      </c>
      <c r="AF35" s="9">
        <v>134.63</v>
      </c>
      <c r="AG35" s="9">
        <v>77.28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5</v>
      </c>
      <c r="AR35" s="26">
        <f t="shared" si="10"/>
        <v>3</v>
      </c>
      <c r="AS35" s="25" t="str">
        <f t="shared" si="11"/>
        <v>B</v>
      </c>
      <c r="AT35" s="27" t="str">
        <f t="shared" si="11"/>
        <v>C</v>
      </c>
      <c r="AU35" s="25" t="str">
        <f t="shared" si="12"/>
        <v>0 B</v>
      </c>
      <c r="AV35" s="27" t="str">
        <f t="shared" si="12"/>
        <v>0 C</v>
      </c>
      <c r="AW35" s="21" t="str">
        <f t="shared" si="0"/>
        <v>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1.35</v>
      </c>
      <c r="J36" s="19">
        <v>1.2</v>
      </c>
      <c r="K36" s="19">
        <v>0.81</v>
      </c>
      <c r="L36" s="19">
        <v>13951682.060000001</v>
      </c>
      <c r="M36" s="19">
        <v>7812154.3799999999</v>
      </c>
      <c r="N36" s="23">
        <v>1</v>
      </c>
      <c r="O36" s="18">
        <v>12337446.93</v>
      </c>
      <c r="P36" s="19">
        <v>-7422075.8700000159</v>
      </c>
      <c r="Q36" s="45">
        <v>12</v>
      </c>
      <c r="R36" s="10">
        <f>VLOOKUP($H36,'ค่ากลางกลุ่ม '!$C$2:$Y$22,14,0)</f>
        <v>11.82</v>
      </c>
      <c r="S36" s="13">
        <f>VLOOKUP($H36,'ค่ากลางกลุ่ม '!$C$2:$Y$22,20,0)</f>
        <v>21.72</v>
      </c>
      <c r="T36" s="10">
        <f>VLOOKUP($H36,'ค่ากลางกลุ่ม '!$C$2:$Y$22,15,0)</f>
        <v>6.04</v>
      </c>
      <c r="U36" s="13">
        <f>VLOOKUP($H36,'ค่ากลางกลุ่ม '!$C$2:$Y$22,21,0)</f>
        <v>9.6199999999999992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11.05</v>
      </c>
      <c r="AB36" s="7">
        <v>6.9</v>
      </c>
      <c r="AC36" s="9">
        <v>252.09</v>
      </c>
      <c r="AD36" s="9">
        <v>43.59</v>
      </c>
      <c r="AE36" s="9">
        <v>64.2</v>
      </c>
      <c r="AF36" s="9">
        <v>195.26</v>
      </c>
      <c r="AG36" s="9">
        <v>58.66</v>
      </c>
      <c r="AH36" s="10" t="str">
        <f t="shared" si="2"/>
        <v>0</v>
      </c>
      <c r="AI36" s="13" t="str">
        <f t="shared" si="3"/>
        <v>0</v>
      </c>
      <c r="AJ36" s="10" t="str">
        <f t="shared" si="4"/>
        <v>1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3</v>
      </c>
      <c r="AR36" s="26">
        <f t="shared" si="10"/>
        <v>2</v>
      </c>
      <c r="AS36" s="25" t="str">
        <f t="shared" si="11"/>
        <v>C</v>
      </c>
      <c r="AT36" s="27" t="str">
        <f t="shared" si="11"/>
        <v>C-</v>
      </c>
      <c r="AU36" s="25" t="str">
        <f t="shared" si="12"/>
        <v>1 C</v>
      </c>
      <c r="AV36" s="27" t="str">
        <f t="shared" si="12"/>
        <v>1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7.2</v>
      </c>
      <c r="J37" s="19">
        <v>6.88</v>
      </c>
      <c r="K37" s="19">
        <v>6.3</v>
      </c>
      <c r="L37" s="19">
        <v>59657003.729999997</v>
      </c>
      <c r="M37" s="19">
        <v>2857032.71</v>
      </c>
      <c r="N37" s="23">
        <v>0</v>
      </c>
      <c r="O37" s="18">
        <v>5109111.01</v>
      </c>
      <c r="P37" s="19">
        <v>51032087.590000004</v>
      </c>
      <c r="Q37" s="45">
        <v>6</v>
      </c>
      <c r="R37" s="10">
        <f>VLOOKUP($H37,'ค่ากลางกลุ่ม '!$C$2:$Y$22,14,0)</f>
        <v>12.96</v>
      </c>
      <c r="S37" s="13">
        <f>VLOOKUP($H37,'ค่ากลางกลุ่ม '!$C$2:$Y$22,20,0)</f>
        <v>23.95</v>
      </c>
      <c r="T37" s="10">
        <f>VLOOKUP($H37,'ค่ากลางกลุ่ม '!$C$2:$Y$22,15,0)</f>
        <v>10.95</v>
      </c>
      <c r="U37" s="13">
        <f>VLOOKUP($H37,'ค่ากลางกลุ่ม '!$C$2:$Y$22,21,0)</f>
        <v>16.559999999999999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8.36</v>
      </c>
      <c r="AB37" s="7">
        <v>2.84</v>
      </c>
      <c r="AC37" s="9">
        <v>96.05</v>
      </c>
      <c r="AD37" s="9">
        <v>83.36</v>
      </c>
      <c r="AE37" s="9">
        <v>118.48</v>
      </c>
      <c r="AF37" s="9">
        <v>193.97</v>
      </c>
      <c r="AG37" s="9">
        <v>65.16</v>
      </c>
      <c r="AH37" s="10" t="str">
        <f t="shared" si="2"/>
        <v>0</v>
      </c>
      <c r="AI37" s="13" t="str">
        <f t="shared" si="3"/>
        <v>0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0</v>
      </c>
      <c r="AR37" s="26">
        <f t="shared" si="10"/>
        <v>0</v>
      </c>
      <c r="AS37" s="25" t="str">
        <f t="shared" si="11"/>
        <v>F</v>
      </c>
      <c r="AT37" s="27" t="str">
        <f t="shared" si="11"/>
        <v>F</v>
      </c>
      <c r="AU37" s="25" t="str">
        <f t="shared" si="12"/>
        <v>0 F</v>
      </c>
      <c r="AV37" s="27" t="str">
        <f t="shared" si="12"/>
        <v>0 F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2.42</v>
      </c>
      <c r="J38" s="19">
        <v>2.08</v>
      </c>
      <c r="K38" s="19">
        <v>1.63</v>
      </c>
      <c r="L38" s="19">
        <v>15394068.550000001</v>
      </c>
      <c r="M38" s="19">
        <v>7186676.9100000001</v>
      </c>
      <c r="N38" s="23">
        <v>0</v>
      </c>
      <c r="O38" s="18">
        <v>9634074.0399999991</v>
      </c>
      <c r="P38" s="19">
        <v>6868523.839999998</v>
      </c>
      <c r="Q38" s="45">
        <v>5</v>
      </c>
      <c r="R38" s="10">
        <f>VLOOKUP($H38,'ค่ากลางกลุ่ม '!$C$2:$Y$22,14,0)</f>
        <v>11.96</v>
      </c>
      <c r="S38" s="13">
        <f>VLOOKUP($H38,'ค่ากลางกลุ่ม '!$C$2:$Y$22,20,0)</f>
        <v>23.05</v>
      </c>
      <c r="T38" s="10">
        <f>VLOOKUP($H38,'ค่ากลางกลุ่ม '!$C$2:$Y$22,15,0)</f>
        <v>10.48</v>
      </c>
      <c r="U38" s="13">
        <f>VLOOKUP($H38,'ค่ากลางกลุ่ม '!$C$2:$Y$22,21,0)</f>
        <v>16.09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22.97</v>
      </c>
      <c r="AB38" s="7">
        <v>9.1199999999999992</v>
      </c>
      <c r="AC38" s="9">
        <v>172.16</v>
      </c>
      <c r="AD38" s="9">
        <v>25.34</v>
      </c>
      <c r="AE38" s="9">
        <v>143.08000000000001</v>
      </c>
      <c r="AF38" s="9">
        <v>140.80000000000001</v>
      </c>
      <c r="AG38" s="9">
        <v>101.36</v>
      </c>
      <c r="AH38" s="10" t="str">
        <f t="shared" si="2"/>
        <v>1</v>
      </c>
      <c r="AI38" s="13" t="str">
        <f t="shared" si="3"/>
        <v>0</v>
      </c>
      <c r="AJ38" s="10" t="str">
        <f t="shared" si="4"/>
        <v>0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2</v>
      </c>
      <c r="AR38" s="26">
        <f t="shared" si="10"/>
        <v>1</v>
      </c>
      <c r="AS38" s="25" t="str">
        <f t="shared" si="11"/>
        <v>C-</v>
      </c>
      <c r="AT38" s="27" t="str">
        <f t="shared" si="11"/>
        <v>D</v>
      </c>
      <c r="AU38" s="25" t="str">
        <f t="shared" si="12"/>
        <v>0 C-</v>
      </c>
      <c r="AV38" s="27" t="str">
        <f t="shared" si="12"/>
        <v>0 D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1.43</v>
      </c>
      <c r="J39" s="19">
        <v>1.21</v>
      </c>
      <c r="K39" s="19">
        <v>0.49</v>
      </c>
      <c r="L39" s="19">
        <v>244610130.55000001</v>
      </c>
      <c r="M39" s="19">
        <v>130555172.01000001</v>
      </c>
      <c r="N39" s="23">
        <v>2</v>
      </c>
      <c r="O39" s="18">
        <v>192971345.44</v>
      </c>
      <c r="P39" s="19">
        <v>-280960027.27999997</v>
      </c>
      <c r="Q39" s="45">
        <v>19</v>
      </c>
      <c r="R39" s="10">
        <f>VLOOKUP($H39,'ค่ากลางกลุ่ม '!$C$2:$Y$22,14,0)</f>
        <v>9.5299999999999994</v>
      </c>
      <c r="S39" s="13">
        <f>VLOOKUP($H39,'ค่ากลางกลุ่ม '!$C$2:$Y$22,20,0)</f>
        <v>16.68</v>
      </c>
      <c r="T39" s="10">
        <f>VLOOKUP($H39,'ค่ากลางกลุ่ม '!$C$2:$Y$22,15,0)</f>
        <v>5.54</v>
      </c>
      <c r="U39" s="13">
        <f>VLOOKUP($H39,'ค่ากลางกลุ่ม '!$C$2:$Y$22,21,0)</f>
        <v>7.35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12.59</v>
      </c>
      <c r="AB39" s="7">
        <v>6.3</v>
      </c>
      <c r="AC39" s="9">
        <v>172.22</v>
      </c>
      <c r="AD39" s="9">
        <v>66.37</v>
      </c>
      <c r="AE39" s="9">
        <v>80.84</v>
      </c>
      <c r="AF39" s="9">
        <v>101.19</v>
      </c>
      <c r="AG39" s="9">
        <v>57.89</v>
      </c>
      <c r="AH39" s="10" t="str">
        <f t="shared" si="2"/>
        <v>1</v>
      </c>
      <c r="AI39" s="13" t="str">
        <f t="shared" si="3"/>
        <v>0</v>
      </c>
      <c r="AJ39" s="10" t="str">
        <f t="shared" si="4"/>
        <v>1</v>
      </c>
      <c r="AK39" s="13" t="str">
        <f t="shared" si="5"/>
        <v>0</v>
      </c>
      <c r="AL39" s="97">
        <f t="shared" si="6"/>
        <v>1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1</v>
      </c>
      <c r="AQ39" s="24">
        <f t="shared" si="9"/>
        <v>4</v>
      </c>
      <c r="AR39" s="26">
        <f t="shared" si="10"/>
        <v>2</v>
      </c>
      <c r="AS39" s="25" t="str">
        <f t="shared" si="11"/>
        <v>B-</v>
      </c>
      <c r="AT39" s="27" t="str">
        <f t="shared" si="11"/>
        <v>C-</v>
      </c>
      <c r="AU39" s="25" t="str">
        <f t="shared" si="12"/>
        <v>2 B-</v>
      </c>
      <c r="AV39" s="27" t="str">
        <f t="shared" si="12"/>
        <v>2 C-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2.54</v>
      </c>
      <c r="J40" s="19">
        <v>2.2200000000000002</v>
      </c>
      <c r="K40" s="19">
        <v>1.79</v>
      </c>
      <c r="L40" s="19">
        <v>23949416.109999999</v>
      </c>
      <c r="M40" s="19">
        <v>11277461.77</v>
      </c>
      <c r="N40" s="23">
        <v>0</v>
      </c>
      <c r="O40" s="18">
        <v>14322192.02</v>
      </c>
      <c r="P40" s="19">
        <v>11927707.090000004</v>
      </c>
      <c r="Q40" s="45">
        <v>6</v>
      </c>
      <c r="R40" s="10">
        <f>VLOOKUP($H40,'ค่ากลางกลุ่ม '!$C$2:$Y$22,14,0)</f>
        <v>12.96</v>
      </c>
      <c r="S40" s="13">
        <f>VLOOKUP($H40,'ค่ากลางกลุ่ม '!$C$2:$Y$22,20,0)</f>
        <v>23.95</v>
      </c>
      <c r="T40" s="10">
        <f>VLOOKUP($H40,'ค่ากลางกลุ่ม '!$C$2:$Y$22,15,0)</f>
        <v>10.95</v>
      </c>
      <c r="U40" s="13">
        <f>VLOOKUP($H40,'ค่ากลางกลุ่ม '!$C$2:$Y$22,21,0)</f>
        <v>16.559999999999999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20.16</v>
      </c>
      <c r="AB40" s="7">
        <v>16.399999999999999</v>
      </c>
      <c r="AC40" s="9">
        <v>171.29</v>
      </c>
      <c r="AD40" s="9">
        <v>51.42</v>
      </c>
      <c r="AE40" s="9">
        <v>109.82</v>
      </c>
      <c r="AF40" s="9">
        <v>76.31</v>
      </c>
      <c r="AG40" s="9">
        <v>97.58</v>
      </c>
      <c r="AH40" s="10" t="str">
        <f t="shared" si="2"/>
        <v>1</v>
      </c>
      <c r="AI40" s="13" t="str">
        <f t="shared" si="3"/>
        <v>0</v>
      </c>
      <c r="AJ40" s="10" t="str">
        <f t="shared" si="4"/>
        <v>1</v>
      </c>
      <c r="AK40" s="13" t="str">
        <f t="shared" si="5"/>
        <v>0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1</v>
      </c>
      <c r="AP40" s="20" t="str">
        <f t="shared" si="8"/>
        <v>0</v>
      </c>
      <c r="AQ40" s="24">
        <f t="shared" si="9"/>
        <v>4</v>
      </c>
      <c r="AR40" s="26">
        <f t="shared" si="10"/>
        <v>2</v>
      </c>
      <c r="AS40" s="25" t="str">
        <f t="shared" si="11"/>
        <v>B-</v>
      </c>
      <c r="AT40" s="27" t="str">
        <f t="shared" si="11"/>
        <v>C-</v>
      </c>
      <c r="AU40" s="25" t="str">
        <f t="shared" si="12"/>
        <v>0 B-</v>
      </c>
      <c r="AV40" s="27" t="str">
        <f t="shared" si="12"/>
        <v>0 C-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1.87</v>
      </c>
      <c r="J41" s="19">
        <v>1.75</v>
      </c>
      <c r="K41" s="19">
        <v>1.55</v>
      </c>
      <c r="L41" s="19">
        <v>18841977.210000001</v>
      </c>
      <c r="M41" s="19">
        <v>6313532.3200000003</v>
      </c>
      <c r="N41" s="23">
        <v>0</v>
      </c>
      <c r="O41" s="18">
        <v>7102291.5199999996</v>
      </c>
      <c r="P41" s="19">
        <v>11857422.719999999</v>
      </c>
      <c r="Q41" s="45">
        <v>5</v>
      </c>
      <c r="R41" s="10">
        <f>VLOOKUP($H41,'ค่ากลางกลุ่ม '!$C$2:$Y$22,14,0)</f>
        <v>11.96</v>
      </c>
      <c r="S41" s="13">
        <f>VLOOKUP($H41,'ค่ากลางกลุ่ม '!$C$2:$Y$22,20,0)</f>
        <v>23.05</v>
      </c>
      <c r="T41" s="10">
        <f>VLOOKUP($H41,'ค่ากลางกลุ่ม '!$C$2:$Y$22,15,0)</f>
        <v>10.48</v>
      </c>
      <c r="U41" s="13">
        <f>VLOOKUP($H41,'ค่ากลางกลุ่ม '!$C$2:$Y$22,21,0)</f>
        <v>16.09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14.34</v>
      </c>
      <c r="AB41" s="7">
        <v>10.49</v>
      </c>
      <c r="AC41" s="9">
        <v>405.95</v>
      </c>
      <c r="AD41" s="9">
        <v>44.78</v>
      </c>
      <c r="AE41" s="9">
        <v>55.55</v>
      </c>
      <c r="AF41" s="9">
        <v>95.41</v>
      </c>
      <c r="AG41" s="9">
        <v>59.29</v>
      </c>
      <c r="AH41" s="10" t="str">
        <f t="shared" si="2"/>
        <v>1</v>
      </c>
      <c r="AI41" s="13" t="str">
        <f t="shared" si="3"/>
        <v>0</v>
      </c>
      <c r="AJ41" s="10" t="str">
        <f t="shared" si="4"/>
        <v>1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5</v>
      </c>
      <c r="AR41" s="26">
        <f t="shared" si="10"/>
        <v>3</v>
      </c>
      <c r="AS41" s="25" t="str">
        <f t="shared" si="11"/>
        <v>B</v>
      </c>
      <c r="AT41" s="27" t="str">
        <f t="shared" si="11"/>
        <v>C</v>
      </c>
      <c r="AU41" s="25" t="str">
        <f t="shared" si="12"/>
        <v>0 B</v>
      </c>
      <c r="AV41" s="27" t="str">
        <f t="shared" si="12"/>
        <v>0 C</v>
      </c>
      <c r="AW41" s="21" t="str">
        <f t="shared" si="13"/>
        <v>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1.1399999999999999</v>
      </c>
      <c r="J42" s="19">
        <v>0.8</v>
      </c>
      <c r="K42" s="19">
        <v>0.52</v>
      </c>
      <c r="L42" s="19">
        <v>10647683.66</v>
      </c>
      <c r="M42" s="19">
        <v>4170823.77</v>
      </c>
      <c r="N42" s="23">
        <v>3</v>
      </c>
      <c r="O42" s="18">
        <v>7120010.0999999996</v>
      </c>
      <c r="P42" s="19">
        <v>-35600104.079999991</v>
      </c>
      <c r="Q42" s="45">
        <v>6</v>
      </c>
      <c r="R42" s="10">
        <f>VLOOKUP($H42,'ค่ากลางกลุ่ม '!$C$2:$Y$22,14,0)</f>
        <v>12.96</v>
      </c>
      <c r="S42" s="13">
        <f>VLOOKUP($H42,'ค่ากลางกลุ่ม '!$C$2:$Y$22,20,0)</f>
        <v>23.95</v>
      </c>
      <c r="T42" s="10">
        <f>VLOOKUP($H42,'ค่ากลางกลุ่ม '!$C$2:$Y$22,15,0)</f>
        <v>10.95</v>
      </c>
      <c r="U42" s="13">
        <f>VLOOKUP($H42,'ค่ากลางกลุ่ม '!$C$2:$Y$22,21,0)</f>
        <v>16.559999999999999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5.86</v>
      </c>
      <c r="AB42" s="7">
        <v>3.15</v>
      </c>
      <c r="AC42" s="9">
        <v>438.03</v>
      </c>
      <c r="AD42" s="9">
        <v>42.05</v>
      </c>
      <c r="AE42" s="9">
        <v>143.84</v>
      </c>
      <c r="AF42" s="9">
        <v>86.66</v>
      </c>
      <c r="AG42" s="9">
        <v>175.6</v>
      </c>
      <c r="AH42" s="10" t="str">
        <f t="shared" si="2"/>
        <v>0</v>
      </c>
      <c r="AI42" s="13" t="str">
        <f t="shared" si="3"/>
        <v>0</v>
      </c>
      <c r="AJ42" s="10" t="str">
        <f t="shared" si="4"/>
        <v>0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1</v>
      </c>
      <c r="AP42" s="20" t="str">
        <f t="shared" si="8"/>
        <v>0</v>
      </c>
      <c r="AQ42" s="24">
        <f t="shared" si="9"/>
        <v>2</v>
      </c>
      <c r="AR42" s="26">
        <f t="shared" si="10"/>
        <v>2</v>
      </c>
      <c r="AS42" s="25" t="str">
        <f t="shared" si="11"/>
        <v>C-</v>
      </c>
      <c r="AT42" s="27" t="str">
        <f t="shared" si="11"/>
        <v>C-</v>
      </c>
      <c r="AU42" s="25" t="str">
        <f t="shared" si="12"/>
        <v>3 C-</v>
      </c>
      <c r="AV42" s="27" t="str">
        <f t="shared" si="12"/>
        <v>3 C-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1.19</v>
      </c>
      <c r="J43" s="19">
        <v>0.98</v>
      </c>
      <c r="K43" s="19">
        <v>0.43</v>
      </c>
      <c r="L43" s="19">
        <v>5333820.26</v>
      </c>
      <c r="M43" s="19">
        <v>6708928.6600000001</v>
      </c>
      <c r="N43" s="23">
        <v>3</v>
      </c>
      <c r="O43" s="18">
        <v>11435463.869999999</v>
      </c>
      <c r="P43" s="19">
        <v>-16400465.180000002</v>
      </c>
      <c r="Q43" s="45">
        <v>9</v>
      </c>
      <c r="R43" s="10">
        <f>VLOOKUP($H43,'ค่ากลางกลุ่ม '!$C$2:$Y$22,14,0)</f>
        <v>10.68</v>
      </c>
      <c r="S43" s="13">
        <f>VLOOKUP($H43,'ค่ากลางกลุ่ม '!$C$2:$Y$22,20,0)</f>
        <v>19.899999999999999</v>
      </c>
      <c r="T43" s="10">
        <f>VLOOKUP($H43,'ค่ากลางกลุ่ม '!$C$2:$Y$22,15,0)</f>
        <v>7.88</v>
      </c>
      <c r="U43" s="13">
        <f>VLOOKUP($H43,'ค่ากลางกลุ่ม '!$C$2:$Y$22,21,0)</f>
        <v>11.7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10.43</v>
      </c>
      <c r="AB43" s="7">
        <v>7.54</v>
      </c>
      <c r="AC43" s="9">
        <v>160.06</v>
      </c>
      <c r="AD43" s="9">
        <v>39.56</v>
      </c>
      <c r="AE43" s="9">
        <v>70.790000000000006</v>
      </c>
      <c r="AF43" s="9">
        <v>65.459999999999994</v>
      </c>
      <c r="AG43" s="9">
        <v>48.76</v>
      </c>
      <c r="AH43" s="10" t="str">
        <f t="shared" si="2"/>
        <v>0</v>
      </c>
      <c r="AI43" s="13" t="str">
        <f t="shared" si="3"/>
        <v>0</v>
      </c>
      <c r="AJ43" s="10" t="str">
        <f t="shared" si="4"/>
        <v>0</v>
      </c>
      <c r="AK43" s="13" t="str">
        <f t="shared" si="5"/>
        <v>0</v>
      </c>
      <c r="AL43" s="97">
        <f t="shared" si="6"/>
        <v>1</v>
      </c>
      <c r="AM43" s="20" t="str">
        <f t="shared" si="7"/>
        <v>1</v>
      </c>
      <c r="AN43" s="20" t="str">
        <f t="shared" si="8"/>
        <v>0</v>
      </c>
      <c r="AO43" s="20" t="str">
        <f t="shared" si="8"/>
        <v>1</v>
      </c>
      <c r="AP43" s="20" t="str">
        <f t="shared" si="8"/>
        <v>1</v>
      </c>
      <c r="AQ43" s="24">
        <f t="shared" si="9"/>
        <v>4</v>
      </c>
      <c r="AR43" s="26">
        <f t="shared" si="10"/>
        <v>4</v>
      </c>
      <c r="AS43" s="25" t="str">
        <f t="shared" si="11"/>
        <v>B-</v>
      </c>
      <c r="AT43" s="27" t="str">
        <f t="shared" si="11"/>
        <v>B-</v>
      </c>
      <c r="AU43" s="25" t="str">
        <f t="shared" si="12"/>
        <v>3 B-</v>
      </c>
      <c r="AV43" s="27" t="str">
        <f t="shared" si="12"/>
        <v>3 B-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2.1800000000000002</v>
      </c>
      <c r="J44" s="19">
        <v>1.92</v>
      </c>
      <c r="K44" s="19">
        <v>1.45</v>
      </c>
      <c r="L44" s="19">
        <v>16588560.08</v>
      </c>
      <c r="M44" s="19">
        <v>11145565.08</v>
      </c>
      <c r="N44" s="23">
        <v>0</v>
      </c>
      <c r="O44" s="18">
        <v>12124579.33</v>
      </c>
      <c r="P44" s="19">
        <v>6261475.1799999997</v>
      </c>
      <c r="Q44" s="45">
        <v>6</v>
      </c>
      <c r="R44" s="10">
        <f>VLOOKUP($H44,'ค่ากลางกลุ่ม '!$C$2:$Y$22,14,0)</f>
        <v>12.96</v>
      </c>
      <c r="S44" s="13">
        <f>VLOOKUP($H44,'ค่ากลางกลุ่ม '!$C$2:$Y$22,20,0)</f>
        <v>23.95</v>
      </c>
      <c r="T44" s="10">
        <f>VLOOKUP($H44,'ค่ากลางกลุ่ม '!$C$2:$Y$22,15,0)</f>
        <v>10.95</v>
      </c>
      <c r="U44" s="13">
        <f>VLOOKUP($H44,'ค่ากลางกลุ่ม '!$C$2:$Y$22,21,0)</f>
        <v>16.559999999999999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16.45</v>
      </c>
      <c r="AB44" s="7">
        <v>16.350000000000001</v>
      </c>
      <c r="AC44" s="9">
        <v>138.79</v>
      </c>
      <c r="AD44" s="9">
        <v>25.56</v>
      </c>
      <c r="AE44" s="9">
        <v>78.989999999999995</v>
      </c>
      <c r="AF44" s="9">
        <v>58.98</v>
      </c>
      <c r="AG44" s="9">
        <v>61.82</v>
      </c>
      <c r="AH44" s="10" t="str">
        <f t="shared" si="2"/>
        <v>1</v>
      </c>
      <c r="AI44" s="13" t="str">
        <f t="shared" si="3"/>
        <v>0</v>
      </c>
      <c r="AJ44" s="10" t="str">
        <f t="shared" si="4"/>
        <v>1</v>
      </c>
      <c r="AK44" s="13" t="str">
        <f t="shared" si="5"/>
        <v>0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1</v>
      </c>
      <c r="AP44" s="20" t="str">
        <f t="shared" si="8"/>
        <v>0</v>
      </c>
      <c r="AQ44" s="24">
        <f t="shared" si="9"/>
        <v>4</v>
      </c>
      <c r="AR44" s="26">
        <f t="shared" si="10"/>
        <v>2</v>
      </c>
      <c r="AS44" s="25" t="str">
        <f t="shared" si="11"/>
        <v>B-</v>
      </c>
      <c r="AT44" s="27" t="str">
        <f t="shared" si="11"/>
        <v>C-</v>
      </c>
      <c r="AU44" s="25" t="str">
        <f t="shared" si="12"/>
        <v>0 B-</v>
      </c>
      <c r="AV44" s="27" t="str">
        <f t="shared" si="12"/>
        <v>0 C-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1.77</v>
      </c>
      <c r="J45" s="19">
        <v>1.66</v>
      </c>
      <c r="K45" s="19">
        <v>1.46</v>
      </c>
      <c r="L45" s="19">
        <v>8034018.7000000002</v>
      </c>
      <c r="M45" s="19">
        <v>2143152.77</v>
      </c>
      <c r="N45" s="23">
        <v>0</v>
      </c>
      <c r="O45" s="18">
        <v>2007499.32</v>
      </c>
      <c r="P45" s="19">
        <v>4748472.3200000003</v>
      </c>
      <c r="Q45" s="45">
        <v>2</v>
      </c>
      <c r="R45" s="10">
        <f>VLOOKUP($H45,'ค่ากลางกลุ่ม '!$C$2:$Y$22,14,0)</f>
        <v>15.13</v>
      </c>
      <c r="S45" s="13">
        <f>VLOOKUP($H45,'ค่ากลางกลุ่ม '!$C$2:$Y$22,20,0)</f>
        <v>27.09</v>
      </c>
      <c r="T45" s="10">
        <f>VLOOKUP($H45,'ค่ากลางกลุ่ม '!$C$2:$Y$22,15,0)</f>
        <v>8.02</v>
      </c>
      <c r="U45" s="13">
        <f>VLOOKUP($H45,'ค่ากลางกลุ่ม '!$C$2:$Y$22,21,0)</f>
        <v>12.7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6.38</v>
      </c>
      <c r="AB45" s="7">
        <v>6.29</v>
      </c>
      <c r="AC45" s="9">
        <v>421.88</v>
      </c>
      <c r="AD45" s="9">
        <v>47</v>
      </c>
      <c r="AE45" s="9">
        <v>143.71</v>
      </c>
      <c r="AF45" s="9">
        <v>66.47</v>
      </c>
      <c r="AG45" s="9">
        <v>66.290000000000006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1</v>
      </c>
      <c r="AP45" s="20" t="str">
        <f t="shared" si="8"/>
        <v>0</v>
      </c>
      <c r="AQ45" s="24">
        <f t="shared" si="9"/>
        <v>2</v>
      </c>
      <c r="AR45" s="26">
        <f t="shared" si="10"/>
        <v>2</v>
      </c>
      <c r="AS45" s="25" t="str">
        <f t="shared" si="11"/>
        <v>C-</v>
      </c>
      <c r="AT45" s="27" t="str">
        <f t="shared" si="11"/>
        <v>C-</v>
      </c>
      <c r="AU45" s="25" t="str">
        <f t="shared" si="12"/>
        <v>0 C-</v>
      </c>
      <c r="AV45" s="27" t="str">
        <f t="shared" si="12"/>
        <v>0 C-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2.2200000000000002</v>
      </c>
      <c r="J46" s="19">
        <v>1.83</v>
      </c>
      <c r="K46" s="19">
        <v>1</v>
      </c>
      <c r="L46" s="19">
        <v>65470642.350000001</v>
      </c>
      <c r="M46" s="19">
        <v>27439212.02</v>
      </c>
      <c r="N46" s="23">
        <v>0</v>
      </c>
      <c r="O46" s="18">
        <v>43705128.960000001</v>
      </c>
      <c r="P46" s="19">
        <v>-815834.15999998897</v>
      </c>
      <c r="Q46" s="45">
        <v>15</v>
      </c>
      <c r="R46" s="10">
        <f>VLOOKUP($H46,'ค่ากลางกลุ่ม '!$C$2:$Y$22,14,0)</f>
        <v>9.7899999999999991</v>
      </c>
      <c r="S46" s="13">
        <f>VLOOKUP($H46,'ค่ากลางกลุ่ม '!$C$2:$Y$22,20,0)</f>
        <v>21.41</v>
      </c>
      <c r="T46" s="10">
        <f>VLOOKUP($H46,'ค่ากลางกลุ่ม '!$C$2:$Y$22,15,0)</f>
        <v>4.32</v>
      </c>
      <c r="U46" s="13">
        <f>VLOOKUP($H46,'ค่ากลางกลุ่ม '!$C$2:$Y$22,21,0)</f>
        <v>9.19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15.74</v>
      </c>
      <c r="AB46" s="7">
        <v>7.09</v>
      </c>
      <c r="AC46" s="9">
        <v>58.37</v>
      </c>
      <c r="AD46" s="9">
        <v>36.049999999999997</v>
      </c>
      <c r="AE46" s="9">
        <v>43.29</v>
      </c>
      <c r="AF46" s="9">
        <v>123.52</v>
      </c>
      <c r="AG46" s="9">
        <v>49.22</v>
      </c>
      <c r="AH46" s="10" t="str">
        <f t="shared" si="2"/>
        <v>1</v>
      </c>
      <c r="AI46" s="13" t="str">
        <f t="shared" si="3"/>
        <v>0</v>
      </c>
      <c r="AJ46" s="10" t="str">
        <f t="shared" si="4"/>
        <v>1</v>
      </c>
      <c r="AK46" s="13" t="str">
        <f t="shared" si="5"/>
        <v>0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6</v>
      </c>
      <c r="AR46" s="26">
        <f t="shared" si="10"/>
        <v>4</v>
      </c>
      <c r="AS46" s="25" t="str">
        <f t="shared" si="11"/>
        <v>A-</v>
      </c>
      <c r="AT46" s="27" t="str">
        <f t="shared" si="11"/>
        <v>B-</v>
      </c>
      <c r="AU46" s="25" t="str">
        <f t="shared" si="12"/>
        <v>0 A-</v>
      </c>
      <c r="AV46" s="27" t="str">
        <f t="shared" si="12"/>
        <v>0 B-</v>
      </c>
      <c r="AW46" s="21" t="str">
        <f t="shared" si="13"/>
        <v>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2.2000000000000002</v>
      </c>
      <c r="J47" s="19">
        <v>1.93</v>
      </c>
      <c r="K47" s="19">
        <v>1.57</v>
      </c>
      <c r="L47" s="19">
        <v>18864369.449999999</v>
      </c>
      <c r="M47" s="19">
        <v>3817453.78</v>
      </c>
      <c r="N47" s="23">
        <v>0</v>
      </c>
      <c r="O47" s="18">
        <v>6077086.2699999996</v>
      </c>
      <c r="P47" s="19">
        <v>8786705.3000000045</v>
      </c>
      <c r="Q47" s="45">
        <v>6</v>
      </c>
      <c r="R47" s="10">
        <f>VLOOKUP($H47,'ค่ากลางกลุ่ม '!$C$2:$Y$22,14,0)</f>
        <v>12.96</v>
      </c>
      <c r="S47" s="13">
        <f>VLOOKUP($H47,'ค่ากลางกลุ่ม '!$C$2:$Y$22,20,0)</f>
        <v>23.95</v>
      </c>
      <c r="T47" s="10">
        <f>VLOOKUP($H47,'ค่ากลางกลุ่ม '!$C$2:$Y$22,15,0)</f>
        <v>10.95</v>
      </c>
      <c r="U47" s="13">
        <f>VLOOKUP($H47,'ค่ากลางกลุ่ม '!$C$2:$Y$22,21,0)</f>
        <v>16.559999999999999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10.06</v>
      </c>
      <c r="AB47" s="7">
        <v>5.76</v>
      </c>
      <c r="AC47" s="9">
        <v>118.55</v>
      </c>
      <c r="AD47" s="9">
        <v>45.83</v>
      </c>
      <c r="AE47" s="9">
        <v>71.819999999999993</v>
      </c>
      <c r="AF47" s="9">
        <v>129.18</v>
      </c>
      <c r="AG47" s="9">
        <v>80.73</v>
      </c>
      <c r="AH47" s="10" t="str">
        <f t="shared" si="2"/>
        <v>0</v>
      </c>
      <c r="AI47" s="13" t="str">
        <f t="shared" si="3"/>
        <v>0</v>
      </c>
      <c r="AJ47" s="10" t="str">
        <f t="shared" si="4"/>
        <v>0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1</v>
      </c>
      <c r="AR47" s="26">
        <f t="shared" si="10"/>
        <v>1</v>
      </c>
      <c r="AS47" s="25" t="str">
        <f t="shared" si="11"/>
        <v>D</v>
      </c>
      <c r="AT47" s="27" t="str">
        <f t="shared" si="11"/>
        <v>D</v>
      </c>
      <c r="AU47" s="25" t="str">
        <f t="shared" si="12"/>
        <v>0 D</v>
      </c>
      <c r="AV47" s="27" t="str">
        <f t="shared" si="12"/>
        <v>0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1.26</v>
      </c>
      <c r="J48" s="19">
        <v>1.04</v>
      </c>
      <c r="K48" s="19">
        <v>0.72</v>
      </c>
      <c r="L48" s="19">
        <v>7967156.8099999996</v>
      </c>
      <c r="M48" s="19">
        <v>7903622.0800000001</v>
      </c>
      <c r="N48" s="23">
        <v>2</v>
      </c>
      <c r="O48" s="18">
        <v>11684529.16</v>
      </c>
      <c r="P48" s="19">
        <v>-10315371.469999999</v>
      </c>
      <c r="Q48" s="45">
        <v>10</v>
      </c>
      <c r="R48" s="10">
        <f>VLOOKUP($H48,'ค่ากลางกลุ่ม '!$C$2:$Y$22,14,0)</f>
        <v>10.94</v>
      </c>
      <c r="S48" s="13">
        <f>VLOOKUP($H48,'ค่ากลางกลุ่ม '!$C$2:$Y$22,20,0)</f>
        <v>22.93</v>
      </c>
      <c r="T48" s="10">
        <f>VLOOKUP($H48,'ค่ากลางกลุ่ม '!$C$2:$Y$22,15,0)</f>
        <v>9.09</v>
      </c>
      <c r="U48" s="13">
        <f>VLOOKUP($H48,'ค่ากลางกลุ่ม '!$C$2:$Y$22,21,0)</f>
        <v>15.24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9.91</v>
      </c>
      <c r="AB48" s="7">
        <v>7.28</v>
      </c>
      <c r="AC48" s="9">
        <v>279.76</v>
      </c>
      <c r="AD48" s="9">
        <v>26.72</v>
      </c>
      <c r="AE48" s="9">
        <v>81.17</v>
      </c>
      <c r="AF48" s="9">
        <v>25.92</v>
      </c>
      <c r="AG48" s="9">
        <v>71.84</v>
      </c>
      <c r="AH48" s="10" t="str">
        <f t="shared" si="2"/>
        <v>0</v>
      </c>
      <c r="AI48" s="13" t="str">
        <f t="shared" si="3"/>
        <v>0</v>
      </c>
      <c r="AJ48" s="10" t="str">
        <f t="shared" si="4"/>
        <v>0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2</v>
      </c>
      <c r="AR48" s="26">
        <f t="shared" si="10"/>
        <v>2</v>
      </c>
      <c r="AS48" s="25" t="str">
        <f t="shared" si="11"/>
        <v>C-</v>
      </c>
      <c r="AT48" s="27" t="str">
        <f t="shared" si="11"/>
        <v>C-</v>
      </c>
      <c r="AU48" s="25" t="str">
        <f t="shared" si="12"/>
        <v>2 C-</v>
      </c>
      <c r="AV48" s="27" t="str">
        <f t="shared" si="12"/>
        <v>2 C-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1.02</v>
      </c>
      <c r="J49" s="19">
        <v>0.56999999999999995</v>
      </c>
      <c r="K49" s="19">
        <v>0.23</v>
      </c>
      <c r="L49" s="19">
        <v>721919.48</v>
      </c>
      <c r="M49" s="19">
        <v>25963153.780000001</v>
      </c>
      <c r="N49" s="23">
        <v>3</v>
      </c>
      <c r="O49" s="18">
        <v>24587100.57</v>
      </c>
      <c r="P49" s="19">
        <v>-31144912.469999999</v>
      </c>
      <c r="Q49" s="45">
        <v>10</v>
      </c>
      <c r="R49" s="10">
        <f>VLOOKUP($H49,'ค่ากลางกลุ่ม '!$C$2:$Y$22,14,0)</f>
        <v>10.94</v>
      </c>
      <c r="S49" s="13">
        <f>VLOOKUP($H49,'ค่ากลางกลุ่ม '!$C$2:$Y$22,20,0)</f>
        <v>22.93</v>
      </c>
      <c r="T49" s="10">
        <f>VLOOKUP($H49,'ค่ากลางกลุ่ม '!$C$2:$Y$22,15,0)</f>
        <v>9.09</v>
      </c>
      <c r="U49" s="13">
        <f>VLOOKUP($H49,'ค่ากลางกลุ่ม '!$C$2:$Y$22,21,0)</f>
        <v>15.24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19.190000000000001</v>
      </c>
      <c r="AB49" s="7">
        <v>25.42</v>
      </c>
      <c r="AC49" s="9">
        <v>270.8</v>
      </c>
      <c r="AD49" s="9">
        <v>21.54</v>
      </c>
      <c r="AE49" s="9">
        <v>54.67</v>
      </c>
      <c r="AF49" s="9">
        <v>146.63</v>
      </c>
      <c r="AG49" s="9">
        <v>140.80000000000001</v>
      </c>
      <c r="AH49" s="10" t="str">
        <f t="shared" si="2"/>
        <v>1</v>
      </c>
      <c r="AI49" s="13" t="str">
        <f t="shared" si="3"/>
        <v>0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3</v>
      </c>
      <c r="AS49" s="25" t="str">
        <f t="shared" si="11"/>
        <v>B-</v>
      </c>
      <c r="AT49" s="27" t="str">
        <f t="shared" si="11"/>
        <v>C</v>
      </c>
      <c r="AU49" s="25" t="str">
        <f t="shared" si="12"/>
        <v>3 B-</v>
      </c>
      <c r="AV49" s="27" t="str">
        <f t="shared" si="12"/>
        <v>3 C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3.37</v>
      </c>
      <c r="J50" s="19">
        <v>3.1</v>
      </c>
      <c r="K50" s="19">
        <v>2.64</v>
      </c>
      <c r="L50" s="19">
        <v>24605832.109999999</v>
      </c>
      <c r="M50" s="19">
        <v>15123767.720000001</v>
      </c>
      <c r="N50" s="23">
        <v>0</v>
      </c>
      <c r="O50" s="18">
        <v>15007657.26</v>
      </c>
      <c r="P50" s="19">
        <v>16854280.949999999</v>
      </c>
      <c r="Q50" s="45">
        <v>5</v>
      </c>
      <c r="R50" s="10">
        <f>VLOOKUP($H50,'ค่ากลางกลุ่ม '!$C$2:$Y$22,14,0)</f>
        <v>11.96</v>
      </c>
      <c r="S50" s="13">
        <f>VLOOKUP($H50,'ค่ากลางกลุ่ม '!$C$2:$Y$22,20,0)</f>
        <v>23.05</v>
      </c>
      <c r="T50" s="10">
        <f>VLOOKUP($H50,'ค่ากลางกลุ่ม '!$C$2:$Y$22,15,0)</f>
        <v>10.48</v>
      </c>
      <c r="U50" s="13">
        <f>VLOOKUP($H50,'ค่ากลางกลุ่ม '!$C$2:$Y$22,21,0)</f>
        <v>16.09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24.25</v>
      </c>
      <c r="AB50" s="7">
        <v>28.5</v>
      </c>
      <c r="AC50" s="9">
        <v>155.21</v>
      </c>
      <c r="AD50" s="9">
        <v>23.37</v>
      </c>
      <c r="AE50" s="9">
        <v>78.78</v>
      </c>
      <c r="AF50" s="9">
        <v>155.54</v>
      </c>
      <c r="AG50" s="9">
        <v>62.05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0</v>
      </c>
      <c r="AO50" s="20" t="str">
        <f t="shared" si="8"/>
        <v>0</v>
      </c>
      <c r="AP50" s="20" t="str">
        <f t="shared" si="8"/>
        <v>0</v>
      </c>
      <c r="AQ50" s="24">
        <f t="shared" si="9"/>
        <v>3</v>
      </c>
      <c r="AR50" s="26">
        <f t="shared" si="10"/>
        <v>3</v>
      </c>
      <c r="AS50" s="25" t="str">
        <f t="shared" si="11"/>
        <v>C</v>
      </c>
      <c r="AT50" s="27" t="str">
        <f t="shared" si="11"/>
        <v>C</v>
      </c>
      <c r="AU50" s="25" t="str">
        <f t="shared" si="12"/>
        <v>0 C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2.02</v>
      </c>
      <c r="J51" s="19">
        <v>1.8</v>
      </c>
      <c r="K51" s="19">
        <v>1.45</v>
      </c>
      <c r="L51" s="19">
        <v>10157849.109999999</v>
      </c>
      <c r="M51" s="19">
        <v>6755786.29</v>
      </c>
      <c r="N51" s="23">
        <v>0</v>
      </c>
      <c r="O51" s="18">
        <v>8539048.4199999999</v>
      </c>
      <c r="P51" s="19">
        <v>4234814.33</v>
      </c>
      <c r="Q51" s="45">
        <v>5</v>
      </c>
      <c r="R51" s="10">
        <f>VLOOKUP($H51,'ค่ากลางกลุ่ม '!$C$2:$Y$22,14,0)</f>
        <v>11.96</v>
      </c>
      <c r="S51" s="13">
        <f>VLOOKUP($H51,'ค่ากลางกลุ่ม '!$C$2:$Y$22,20,0)</f>
        <v>23.05</v>
      </c>
      <c r="T51" s="10">
        <f>VLOOKUP($H51,'ค่ากลางกลุ่ม '!$C$2:$Y$22,15,0)</f>
        <v>10.48</v>
      </c>
      <c r="U51" s="13">
        <f>VLOOKUP($H51,'ค่ากลางกลุ่ม '!$C$2:$Y$22,21,0)</f>
        <v>16.09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19.34</v>
      </c>
      <c r="AB51" s="7">
        <v>14.06</v>
      </c>
      <c r="AC51" s="9">
        <v>294.33</v>
      </c>
      <c r="AD51" s="9">
        <v>44.1</v>
      </c>
      <c r="AE51" s="9">
        <v>149.26</v>
      </c>
      <c r="AF51" s="9">
        <v>56.38</v>
      </c>
      <c r="AG51" s="9">
        <v>67.3</v>
      </c>
      <c r="AH51" s="10" t="str">
        <f t="shared" si="2"/>
        <v>1</v>
      </c>
      <c r="AI51" s="13" t="str">
        <f t="shared" si="3"/>
        <v>0</v>
      </c>
      <c r="AJ51" s="10" t="str">
        <f t="shared" si="4"/>
        <v>1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1</v>
      </c>
      <c r="AP51" s="20" t="str">
        <f t="shared" si="8"/>
        <v>0</v>
      </c>
      <c r="AQ51" s="24">
        <f t="shared" si="9"/>
        <v>4</v>
      </c>
      <c r="AR51" s="26">
        <f t="shared" si="10"/>
        <v>2</v>
      </c>
      <c r="AS51" s="25" t="str">
        <f t="shared" si="11"/>
        <v>B-</v>
      </c>
      <c r="AT51" s="27" t="str">
        <f t="shared" si="11"/>
        <v>C-</v>
      </c>
      <c r="AU51" s="25" t="str">
        <f t="shared" si="12"/>
        <v>0 B-</v>
      </c>
      <c r="AV51" s="27" t="str">
        <f t="shared" si="12"/>
        <v>0 C-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1.25</v>
      </c>
      <c r="J52" s="19">
        <v>1.1200000000000001</v>
      </c>
      <c r="K52" s="19">
        <v>0.77</v>
      </c>
      <c r="L52" s="19">
        <v>5637481.6900000004</v>
      </c>
      <c r="M52" s="19">
        <v>10670722.130000001</v>
      </c>
      <c r="N52" s="23">
        <v>2</v>
      </c>
      <c r="O52" s="18">
        <v>13790613.689999999</v>
      </c>
      <c r="P52" s="19">
        <v>-5396055.8999999985</v>
      </c>
      <c r="Q52" s="45">
        <v>5</v>
      </c>
      <c r="R52" s="10">
        <f>VLOOKUP($H52,'ค่ากลางกลุ่ม '!$C$2:$Y$22,14,0)</f>
        <v>11.96</v>
      </c>
      <c r="S52" s="13">
        <f>VLOOKUP($H52,'ค่ากลางกลุ่ม '!$C$2:$Y$22,20,0)</f>
        <v>23.05</v>
      </c>
      <c r="T52" s="10">
        <f>VLOOKUP($H52,'ค่ากลางกลุ่ม '!$C$2:$Y$22,15,0)</f>
        <v>10.48</v>
      </c>
      <c r="U52" s="13">
        <f>VLOOKUP($H52,'ค่ากลางกลุ่ม '!$C$2:$Y$22,21,0)</f>
        <v>16.09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20.6</v>
      </c>
      <c r="AB52" s="7">
        <v>12.04</v>
      </c>
      <c r="AC52" s="9">
        <v>371.19</v>
      </c>
      <c r="AD52" s="9">
        <v>43.58</v>
      </c>
      <c r="AE52" s="9">
        <v>70.14</v>
      </c>
      <c r="AF52" s="9">
        <v>83.14</v>
      </c>
      <c r="AG52" s="9">
        <v>62.76</v>
      </c>
      <c r="AH52" s="10" t="str">
        <f t="shared" si="2"/>
        <v>1</v>
      </c>
      <c r="AI52" s="13" t="str">
        <f t="shared" si="3"/>
        <v>0</v>
      </c>
      <c r="AJ52" s="10" t="str">
        <f t="shared" si="4"/>
        <v>1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1</v>
      </c>
      <c r="AP52" s="20" t="str">
        <f t="shared" si="8"/>
        <v>0</v>
      </c>
      <c r="AQ52" s="24">
        <f t="shared" si="9"/>
        <v>4</v>
      </c>
      <c r="AR52" s="26">
        <f t="shared" si="10"/>
        <v>2</v>
      </c>
      <c r="AS52" s="25" t="str">
        <f t="shared" si="11"/>
        <v>B-</v>
      </c>
      <c r="AT52" s="27" t="str">
        <f t="shared" si="11"/>
        <v>C-</v>
      </c>
      <c r="AU52" s="25" t="str">
        <f t="shared" si="12"/>
        <v>2 B-</v>
      </c>
      <c r="AV52" s="27" t="str">
        <f t="shared" si="12"/>
        <v>2 C-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1.55</v>
      </c>
      <c r="J53" s="19">
        <v>1.32</v>
      </c>
      <c r="K53" s="19">
        <v>1.1399999999999999</v>
      </c>
      <c r="L53" s="19">
        <v>16755058.91</v>
      </c>
      <c r="M53" s="19">
        <v>8885607.3599999994</v>
      </c>
      <c r="N53" s="23">
        <v>0</v>
      </c>
      <c r="O53" s="18">
        <v>10361785.43</v>
      </c>
      <c r="P53" s="19">
        <v>4069414.5000000075</v>
      </c>
      <c r="Q53" s="45">
        <v>6</v>
      </c>
      <c r="R53" s="10">
        <f>VLOOKUP($H53,'ค่ากลางกลุ่ม '!$C$2:$Y$22,14,0)</f>
        <v>12.96</v>
      </c>
      <c r="S53" s="13">
        <f>VLOOKUP($H53,'ค่ากลางกลุ่ม '!$C$2:$Y$22,20,0)</f>
        <v>23.95</v>
      </c>
      <c r="T53" s="10">
        <f>VLOOKUP($H53,'ค่ากลางกลุ่ม '!$C$2:$Y$22,15,0)</f>
        <v>10.95</v>
      </c>
      <c r="U53" s="13">
        <f>VLOOKUP($H53,'ค่ากลางกลุ่ม '!$C$2:$Y$22,21,0)</f>
        <v>16.559999999999999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17.559999999999999</v>
      </c>
      <c r="AB53" s="7">
        <v>13.79</v>
      </c>
      <c r="AC53" s="9">
        <v>335.77</v>
      </c>
      <c r="AD53" s="9">
        <v>45.25</v>
      </c>
      <c r="AE53" s="9">
        <v>52.93</v>
      </c>
      <c r="AF53" s="9">
        <v>277.62</v>
      </c>
      <c r="AG53" s="9">
        <v>120.61</v>
      </c>
      <c r="AH53" s="10" t="str">
        <f t="shared" si="2"/>
        <v>1</v>
      </c>
      <c r="AI53" s="13" t="str">
        <f t="shared" si="3"/>
        <v>0</v>
      </c>
      <c r="AJ53" s="10" t="str">
        <f t="shared" si="4"/>
        <v>1</v>
      </c>
      <c r="AK53" s="13" t="str">
        <f t="shared" si="5"/>
        <v>0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2</v>
      </c>
      <c r="AS53" s="25" t="str">
        <f t="shared" si="11"/>
        <v>B-</v>
      </c>
      <c r="AT53" s="27" t="str">
        <f t="shared" si="11"/>
        <v>C-</v>
      </c>
      <c r="AU53" s="25" t="str">
        <f t="shared" si="12"/>
        <v>0 B-</v>
      </c>
      <c r="AV53" s="27" t="str">
        <f t="shared" si="12"/>
        <v>0 C-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3.69</v>
      </c>
      <c r="J54" s="19">
        <v>3.26</v>
      </c>
      <c r="K54" s="19">
        <v>2.72</v>
      </c>
      <c r="L54" s="19">
        <v>23375262.190000001</v>
      </c>
      <c r="M54" s="19">
        <v>8215689.5800000001</v>
      </c>
      <c r="N54" s="23">
        <v>0</v>
      </c>
      <c r="O54" s="18">
        <v>9173046.4800000004</v>
      </c>
      <c r="P54" s="19">
        <v>14915781.25</v>
      </c>
      <c r="Q54" s="45">
        <v>5</v>
      </c>
      <c r="R54" s="10">
        <f>VLOOKUP($H54,'ค่ากลางกลุ่ม '!$C$2:$Y$22,14,0)</f>
        <v>11.96</v>
      </c>
      <c r="S54" s="13">
        <f>VLOOKUP($H54,'ค่ากลางกลุ่ม '!$C$2:$Y$22,20,0)</f>
        <v>23.05</v>
      </c>
      <c r="T54" s="10">
        <f>VLOOKUP($H54,'ค่ากลางกลุ่ม '!$C$2:$Y$22,15,0)</f>
        <v>10.48</v>
      </c>
      <c r="U54" s="13">
        <f>VLOOKUP($H54,'ค่ากลางกลุ่ม '!$C$2:$Y$22,21,0)</f>
        <v>16.09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17.010000000000002</v>
      </c>
      <c r="AB54" s="7">
        <v>12.38</v>
      </c>
      <c r="AC54" s="9">
        <v>72.599999999999994</v>
      </c>
      <c r="AD54" s="9">
        <v>25.2</v>
      </c>
      <c r="AE54" s="9">
        <v>63.29</v>
      </c>
      <c r="AF54" s="9">
        <v>116.09</v>
      </c>
      <c r="AG54" s="9">
        <v>87.8</v>
      </c>
      <c r="AH54" s="10" t="str">
        <f t="shared" si="2"/>
        <v>1</v>
      </c>
      <c r="AI54" s="13" t="str">
        <f t="shared" si="3"/>
        <v>0</v>
      </c>
      <c r="AJ54" s="10" t="str">
        <f t="shared" si="4"/>
        <v>1</v>
      </c>
      <c r="AK54" s="13" t="str">
        <f t="shared" si="5"/>
        <v>0</v>
      </c>
      <c r="AL54" s="97">
        <f t="shared" si="6"/>
        <v>1</v>
      </c>
      <c r="AM54" s="20" t="str">
        <f t="shared" si="7"/>
        <v>1</v>
      </c>
      <c r="AN54" s="20" t="str">
        <f t="shared" si="8"/>
        <v>0</v>
      </c>
      <c r="AO54" s="20" t="str">
        <f t="shared" si="8"/>
        <v>0</v>
      </c>
      <c r="AP54" s="20" t="str">
        <f t="shared" si="8"/>
        <v>0</v>
      </c>
      <c r="AQ54" s="24">
        <f t="shared" si="9"/>
        <v>4</v>
      </c>
      <c r="AR54" s="26">
        <f t="shared" si="10"/>
        <v>2</v>
      </c>
      <c r="AS54" s="25" t="str">
        <f t="shared" si="11"/>
        <v>B-</v>
      </c>
      <c r="AT54" s="27" t="str">
        <f t="shared" si="11"/>
        <v>C-</v>
      </c>
      <c r="AU54" s="25" t="str">
        <f t="shared" si="12"/>
        <v>0 B-</v>
      </c>
      <c r="AV54" s="27" t="str">
        <f t="shared" si="12"/>
        <v>0 C-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2.35</v>
      </c>
      <c r="J55" s="19">
        <v>2</v>
      </c>
      <c r="K55" s="19">
        <v>1.18</v>
      </c>
      <c r="L55" s="19">
        <v>119978923.38</v>
      </c>
      <c r="M55" s="19">
        <v>59271139.93</v>
      </c>
      <c r="N55" s="23">
        <v>0</v>
      </c>
      <c r="O55" s="18">
        <v>77563116.959999993</v>
      </c>
      <c r="P55" s="19">
        <v>15977363.399999991</v>
      </c>
      <c r="Q55" s="45">
        <v>15</v>
      </c>
      <c r="R55" s="10">
        <f>VLOOKUP($H55,'ค่ากลางกลุ่ม '!$C$2:$Y$22,14,0)</f>
        <v>9.7899999999999991</v>
      </c>
      <c r="S55" s="13">
        <f>VLOOKUP($H55,'ค่ากลางกลุ่ม '!$C$2:$Y$22,20,0)</f>
        <v>21.41</v>
      </c>
      <c r="T55" s="10">
        <f>VLOOKUP($H55,'ค่ากลางกลุ่ม '!$C$2:$Y$22,15,0)</f>
        <v>4.32</v>
      </c>
      <c r="U55" s="13">
        <f>VLOOKUP($H55,'ค่ากลางกลุ่ม '!$C$2:$Y$22,21,0)</f>
        <v>9.19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20</v>
      </c>
      <c r="AB55" s="7">
        <v>10.42</v>
      </c>
      <c r="AC55" s="9">
        <v>144.68</v>
      </c>
      <c r="AD55" s="9">
        <v>46.71</v>
      </c>
      <c r="AE55" s="9">
        <v>72.41</v>
      </c>
      <c r="AF55" s="9">
        <v>294.58999999999997</v>
      </c>
      <c r="AG55" s="9">
        <v>79.95</v>
      </c>
      <c r="AH55" s="10" t="str">
        <f t="shared" si="2"/>
        <v>1</v>
      </c>
      <c r="AI55" s="13" t="str">
        <f t="shared" si="3"/>
        <v>0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1</v>
      </c>
      <c r="AN55" s="20" t="str">
        <f t="shared" si="8"/>
        <v>0</v>
      </c>
      <c r="AO55" s="20" t="str">
        <f t="shared" si="8"/>
        <v>0</v>
      </c>
      <c r="AP55" s="20" t="str">
        <f t="shared" si="8"/>
        <v>0</v>
      </c>
      <c r="AQ55" s="24">
        <f t="shared" si="9"/>
        <v>3</v>
      </c>
      <c r="AR55" s="26">
        <f t="shared" si="10"/>
        <v>2</v>
      </c>
      <c r="AS55" s="25" t="str">
        <f t="shared" si="11"/>
        <v>C</v>
      </c>
      <c r="AT55" s="27" t="str">
        <f t="shared" si="11"/>
        <v>C-</v>
      </c>
      <c r="AU55" s="25" t="str">
        <f t="shared" si="12"/>
        <v>0 C</v>
      </c>
      <c r="AV55" s="27" t="str">
        <f t="shared" si="12"/>
        <v>0 C-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2.68</v>
      </c>
      <c r="J56" s="19">
        <v>2.2999999999999998</v>
      </c>
      <c r="K56" s="19">
        <v>1.93</v>
      </c>
      <c r="L56" s="19">
        <v>19328845.07</v>
      </c>
      <c r="M56" s="19">
        <v>18126675.489999998</v>
      </c>
      <c r="N56" s="23">
        <v>0</v>
      </c>
      <c r="O56" s="18">
        <v>20195583.870000001</v>
      </c>
      <c r="P56" s="19">
        <v>10412579.049999999</v>
      </c>
      <c r="Q56" s="45">
        <v>5</v>
      </c>
      <c r="R56" s="10">
        <f>VLOOKUP($H56,'ค่ากลางกลุ่ม '!$C$2:$Y$22,14,0)</f>
        <v>11.96</v>
      </c>
      <c r="S56" s="13">
        <f>VLOOKUP($H56,'ค่ากลางกลุ่ม '!$C$2:$Y$22,20,0)</f>
        <v>23.05</v>
      </c>
      <c r="T56" s="10">
        <f>VLOOKUP($H56,'ค่ากลางกลุ่ม '!$C$2:$Y$22,15,0)</f>
        <v>10.48</v>
      </c>
      <c r="U56" s="13">
        <f>VLOOKUP($H56,'ค่ากลางกลุ่ม '!$C$2:$Y$22,21,0)</f>
        <v>16.09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33.799999999999997</v>
      </c>
      <c r="AB56" s="7">
        <v>13.18</v>
      </c>
      <c r="AC56" s="9">
        <v>267.2</v>
      </c>
      <c r="AD56" s="9">
        <v>19.16</v>
      </c>
      <c r="AE56" s="9">
        <v>105.03</v>
      </c>
      <c r="AF56" s="9">
        <v>150.65</v>
      </c>
      <c r="AG56" s="9">
        <v>122.35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2</v>
      </c>
      <c r="AS56" s="25" t="str">
        <f t="shared" si="11"/>
        <v>C</v>
      </c>
      <c r="AT56" s="27" t="str">
        <f t="shared" si="11"/>
        <v>C-</v>
      </c>
      <c r="AU56" s="25" t="str">
        <f t="shared" si="12"/>
        <v>0 C</v>
      </c>
      <c r="AV56" s="27" t="str">
        <f t="shared" si="12"/>
        <v>0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3.3</v>
      </c>
      <c r="J57" s="19">
        <v>2.93</v>
      </c>
      <c r="K57" s="19">
        <v>2.02</v>
      </c>
      <c r="L57" s="19">
        <v>392888884.06999999</v>
      </c>
      <c r="M57" s="19">
        <v>-13328166.02</v>
      </c>
      <c r="N57" s="23">
        <v>1</v>
      </c>
      <c r="O57" s="18">
        <v>45428747.270000003</v>
      </c>
      <c r="P57" s="19">
        <v>173420091.86000001</v>
      </c>
      <c r="Q57" s="45">
        <v>16</v>
      </c>
      <c r="R57" s="10">
        <f>VLOOKUP($H57,'ค่ากลางกลุ่ม '!$C$2:$Y$22,14,0)</f>
        <v>7.94</v>
      </c>
      <c r="S57" s="13">
        <f>VLOOKUP($H57,'ค่ากลางกลุ่ม '!$C$2:$Y$22,20,0)</f>
        <v>16.170000000000002</v>
      </c>
      <c r="T57" s="10">
        <f>VLOOKUP($H57,'ค่ากลางกลุ่ม '!$C$2:$Y$22,15,0)</f>
        <v>4.32</v>
      </c>
      <c r="U57" s="13">
        <f>VLOOKUP($H57,'ค่ากลางกลุ่ม '!$C$2:$Y$22,21,0)</f>
        <v>6.81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6.82</v>
      </c>
      <c r="AB57" s="7">
        <v>-1.05</v>
      </c>
      <c r="AC57" s="9">
        <v>90.2</v>
      </c>
      <c r="AD57" s="9">
        <v>63.44</v>
      </c>
      <c r="AE57" s="9">
        <v>45.76</v>
      </c>
      <c r="AF57" s="9">
        <v>166.49</v>
      </c>
      <c r="AG57" s="9">
        <v>61.8</v>
      </c>
      <c r="AH57" s="10" t="str">
        <f t="shared" si="2"/>
        <v>0</v>
      </c>
      <c r="AI57" s="13" t="str">
        <f t="shared" si="3"/>
        <v>0</v>
      </c>
      <c r="AJ57" s="10" t="str">
        <f t="shared" si="4"/>
        <v>0</v>
      </c>
      <c r="AK57" s="13" t="str">
        <f t="shared" si="5"/>
        <v>0</v>
      </c>
      <c r="AL57" s="97">
        <f t="shared" si="6"/>
        <v>0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0</v>
      </c>
      <c r="AQ57" s="24">
        <f t="shared" si="9"/>
        <v>1</v>
      </c>
      <c r="AR57" s="26">
        <f t="shared" si="10"/>
        <v>1</v>
      </c>
      <c r="AS57" s="25" t="str">
        <f t="shared" si="11"/>
        <v>D</v>
      </c>
      <c r="AT57" s="27" t="str">
        <f t="shared" si="11"/>
        <v>D</v>
      </c>
      <c r="AU57" s="25" t="str">
        <f t="shared" si="12"/>
        <v>1 D</v>
      </c>
      <c r="AV57" s="27" t="str">
        <f t="shared" si="12"/>
        <v>1 D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1.35</v>
      </c>
      <c r="J58" s="19">
        <v>1.18</v>
      </c>
      <c r="K58" s="19">
        <v>0.55000000000000004</v>
      </c>
      <c r="L58" s="19">
        <v>21697036.73</v>
      </c>
      <c r="M58" s="19">
        <v>15673547.310000001</v>
      </c>
      <c r="N58" s="23">
        <v>2</v>
      </c>
      <c r="O58" s="18">
        <v>10179576.4</v>
      </c>
      <c r="P58" s="19">
        <v>-28438832.930000015</v>
      </c>
      <c r="Q58" s="45">
        <v>10</v>
      </c>
      <c r="R58" s="10">
        <f>VLOOKUP($H58,'ค่ากลางกลุ่ม '!$C$2:$Y$22,14,0)</f>
        <v>10.94</v>
      </c>
      <c r="S58" s="13">
        <f>VLOOKUP($H58,'ค่ากลางกลุ่ม '!$C$2:$Y$22,20,0)</f>
        <v>22.93</v>
      </c>
      <c r="T58" s="10">
        <f>VLOOKUP($H58,'ค่ากลางกลุ่ม '!$C$2:$Y$22,15,0)</f>
        <v>9.09</v>
      </c>
      <c r="U58" s="13">
        <f>VLOOKUP($H58,'ค่ากลางกลุ่ม '!$C$2:$Y$22,21,0)</f>
        <v>15.24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6.64</v>
      </c>
      <c r="AB58" s="7">
        <v>7.57</v>
      </c>
      <c r="AC58" s="9">
        <v>245.2</v>
      </c>
      <c r="AD58" s="9">
        <v>57.39</v>
      </c>
      <c r="AE58" s="9">
        <v>144.25</v>
      </c>
      <c r="AF58" s="9">
        <v>157.85</v>
      </c>
      <c r="AG58" s="9">
        <v>70.88</v>
      </c>
      <c r="AH58" s="10" t="str">
        <f t="shared" si="2"/>
        <v>0</v>
      </c>
      <c r="AI58" s="13" t="str">
        <f t="shared" si="3"/>
        <v>0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1</v>
      </c>
      <c r="AS58" s="25" t="str">
        <f t="shared" si="11"/>
        <v>D</v>
      </c>
      <c r="AT58" s="27" t="str">
        <f t="shared" si="11"/>
        <v>D</v>
      </c>
      <c r="AU58" s="25" t="str">
        <f t="shared" si="12"/>
        <v>2 D</v>
      </c>
      <c r="AV58" s="27" t="str">
        <f t="shared" si="12"/>
        <v>2 D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1.29</v>
      </c>
      <c r="J59" s="19">
        <v>1.1200000000000001</v>
      </c>
      <c r="K59" s="19">
        <v>0.42</v>
      </c>
      <c r="L59" s="19">
        <v>5226095.7699999996</v>
      </c>
      <c r="M59" s="19">
        <v>4389644.0599999996</v>
      </c>
      <c r="N59" s="23">
        <v>2</v>
      </c>
      <c r="O59" s="18">
        <v>5160820.46</v>
      </c>
      <c r="P59" s="19">
        <v>-10699352.539999999</v>
      </c>
      <c r="Q59" s="45">
        <v>5</v>
      </c>
      <c r="R59" s="10">
        <f>VLOOKUP($H59,'ค่ากลางกลุ่ม '!$C$2:$Y$22,14,0)</f>
        <v>11.96</v>
      </c>
      <c r="S59" s="13">
        <f>VLOOKUP($H59,'ค่ากลางกลุ่ม '!$C$2:$Y$22,20,0)</f>
        <v>23.05</v>
      </c>
      <c r="T59" s="10">
        <f>VLOOKUP($H59,'ค่ากลางกลุ่ม '!$C$2:$Y$22,15,0)</f>
        <v>10.48</v>
      </c>
      <c r="U59" s="13">
        <f>VLOOKUP($H59,'ค่ากลางกลุ่ม '!$C$2:$Y$22,21,0)</f>
        <v>16.09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8.9600000000000009</v>
      </c>
      <c r="AB59" s="7">
        <v>11.57</v>
      </c>
      <c r="AC59" s="9">
        <v>432.12</v>
      </c>
      <c r="AD59" s="9">
        <v>18.98</v>
      </c>
      <c r="AE59" s="9">
        <v>49.67</v>
      </c>
      <c r="AF59" s="9">
        <v>244</v>
      </c>
      <c r="AG59" s="9">
        <v>90.59</v>
      </c>
      <c r="AH59" s="10" t="str">
        <f t="shared" si="2"/>
        <v>0</v>
      </c>
      <c r="AI59" s="13" t="str">
        <f t="shared" si="3"/>
        <v>0</v>
      </c>
      <c r="AJ59" s="10" t="str">
        <f t="shared" si="4"/>
        <v>1</v>
      </c>
      <c r="AK59" s="13" t="str">
        <f t="shared" si="5"/>
        <v>0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3</v>
      </c>
      <c r="AR59" s="26">
        <f t="shared" si="10"/>
        <v>2</v>
      </c>
      <c r="AS59" s="25" t="str">
        <f t="shared" si="11"/>
        <v>C</v>
      </c>
      <c r="AT59" s="27" t="str">
        <f t="shared" si="11"/>
        <v>C-</v>
      </c>
      <c r="AU59" s="25" t="str">
        <f t="shared" si="12"/>
        <v>2 C</v>
      </c>
      <c r="AV59" s="27" t="str">
        <f t="shared" si="12"/>
        <v>2 C-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1.21</v>
      </c>
      <c r="J60" s="19">
        <v>0.92</v>
      </c>
      <c r="K60" s="19">
        <v>0.54</v>
      </c>
      <c r="L60" s="19">
        <v>4841654.66</v>
      </c>
      <c r="M60" s="19">
        <v>2948858.72</v>
      </c>
      <c r="N60" s="23">
        <v>3</v>
      </c>
      <c r="O60" s="18">
        <v>10614065.6</v>
      </c>
      <c r="P60" s="19">
        <v>-10620969.17</v>
      </c>
      <c r="Q60" s="45">
        <v>5</v>
      </c>
      <c r="R60" s="10">
        <f>VLOOKUP($H60,'ค่ากลางกลุ่ม '!$C$2:$Y$22,14,0)</f>
        <v>11.96</v>
      </c>
      <c r="S60" s="13">
        <f>VLOOKUP($H60,'ค่ากลางกลุ่ม '!$C$2:$Y$22,20,0)</f>
        <v>23.05</v>
      </c>
      <c r="T60" s="10">
        <f>VLOOKUP($H60,'ค่ากลางกลุ่ม '!$C$2:$Y$22,15,0)</f>
        <v>10.48</v>
      </c>
      <c r="U60" s="13">
        <f>VLOOKUP($H60,'ค่ากลางกลุ่ม '!$C$2:$Y$22,21,0)</f>
        <v>16.09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17.809999999999999</v>
      </c>
      <c r="AB60" s="7">
        <v>1.41</v>
      </c>
      <c r="AC60" s="9">
        <v>205.13</v>
      </c>
      <c r="AD60" s="9">
        <v>38.32</v>
      </c>
      <c r="AE60" s="9">
        <v>83.78</v>
      </c>
      <c r="AF60" s="9">
        <v>196.33</v>
      </c>
      <c r="AG60" s="9">
        <v>60.4</v>
      </c>
      <c r="AH60" s="10" t="str">
        <f t="shared" si="2"/>
        <v>1</v>
      </c>
      <c r="AI60" s="13" t="str">
        <f t="shared" si="3"/>
        <v>0</v>
      </c>
      <c r="AJ60" s="10" t="str">
        <f t="shared" si="4"/>
        <v>0</v>
      </c>
      <c r="AK60" s="13" t="str">
        <f t="shared" si="5"/>
        <v>0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2</v>
      </c>
      <c r="AR60" s="26">
        <f t="shared" si="10"/>
        <v>1</v>
      </c>
      <c r="AS60" s="25" t="str">
        <f t="shared" si="11"/>
        <v>C-</v>
      </c>
      <c r="AT60" s="27" t="str">
        <f t="shared" si="11"/>
        <v>D</v>
      </c>
      <c r="AU60" s="25" t="str">
        <f t="shared" si="12"/>
        <v>3 C-</v>
      </c>
      <c r="AV60" s="27" t="str">
        <f t="shared" si="12"/>
        <v>3 D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0.79</v>
      </c>
      <c r="J61" s="19">
        <v>0.66</v>
      </c>
      <c r="K61" s="19">
        <v>0.13</v>
      </c>
      <c r="L61" s="19">
        <v>-50394409.490000002</v>
      </c>
      <c r="M61" s="19">
        <v>36726979.850000001</v>
      </c>
      <c r="N61" s="23">
        <v>6</v>
      </c>
      <c r="O61" s="18">
        <v>66731745.039999999</v>
      </c>
      <c r="P61" s="19">
        <v>-210833105.48999998</v>
      </c>
      <c r="Q61" s="45">
        <v>13</v>
      </c>
      <c r="R61" s="10">
        <f>VLOOKUP($H61,'ค่ากลางกลุ่ม '!$C$2:$Y$22,14,0)</f>
        <v>11.05</v>
      </c>
      <c r="S61" s="13">
        <f>VLOOKUP($H61,'ค่ากลางกลุ่ม '!$C$2:$Y$22,20,0)</f>
        <v>20.399999999999999</v>
      </c>
      <c r="T61" s="10">
        <f>VLOOKUP($H61,'ค่ากลางกลุ่ม '!$C$2:$Y$22,15,0)</f>
        <v>5.58</v>
      </c>
      <c r="U61" s="13">
        <f>VLOOKUP($H61,'ค่ากลางกลุ่ม '!$C$2:$Y$22,21,0)</f>
        <v>10.14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16.28</v>
      </c>
      <c r="AB61" s="7">
        <v>5.54</v>
      </c>
      <c r="AC61" s="9">
        <v>335.39</v>
      </c>
      <c r="AD61" s="9">
        <v>55.79</v>
      </c>
      <c r="AE61" s="9">
        <v>66.17</v>
      </c>
      <c r="AF61" s="9">
        <v>136.1</v>
      </c>
      <c r="AG61" s="9">
        <v>66.33</v>
      </c>
      <c r="AH61" s="10" t="str">
        <f t="shared" si="2"/>
        <v>1</v>
      </c>
      <c r="AI61" s="13" t="str">
        <f t="shared" si="3"/>
        <v>0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1</v>
      </c>
      <c r="AS61" s="25" t="str">
        <f t="shared" si="11"/>
        <v>C-</v>
      </c>
      <c r="AT61" s="27" t="str">
        <f t="shared" si="11"/>
        <v>D</v>
      </c>
      <c r="AU61" s="25" t="str">
        <f t="shared" si="12"/>
        <v>6 C-</v>
      </c>
      <c r="AV61" s="27" t="str">
        <f t="shared" si="12"/>
        <v>6 D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2.96</v>
      </c>
      <c r="J62" s="19">
        <v>2.7</v>
      </c>
      <c r="K62" s="19">
        <v>2.27</v>
      </c>
      <c r="L62" s="19">
        <v>19509788.620000001</v>
      </c>
      <c r="M62" s="19">
        <v>6285992.2199999997</v>
      </c>
      <c r="N62" s="23">
        <v>0</v>
      </c>
      <c r="O62" s="18">
        <v>7798992.4699999997</v>
      </c>
      <c r="P62" s="19">
        <v>11862811.199999999</v>
      </c>
      <c r="Q62" s="45">
        <v>3</v>
      </c>
      <c r="R62" s="10">
        <f>VLOOKUP($H62,'ค่ากลางกลุ่ม '!$C$2:$Y$22,14,0)</f>
        <v>21.83</v>
      </c>
      <c r="S62" s="13">
        <f>VLOOKUP($H62,'ค่ากลางกลุ่ม '!$C$2:$Y$22,20,0)</f>
        <v>41.11</v>
      </c>
      <c r="T62" s="10">
        <f>VLOOKUP($H62,'ค่ากลางกลุ่ม '!$C$2:$Y$22,15,0)</f>
        <v>10.56</v>
      </c>
      <c r="U62" s="13">
        <f>VLOOKUP($H62,'ค่ากลางกลุ่ม '!$C$2:$Y$22,21,0)</f>
        <v>16.91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16.940000000000001</v>
      </c>
      <c r="AB62" s="7">
        <v>12.01</v>
      </c>
      <c r="AC62" s="9">
        <v>202.61</v>
      </c>
      <c r="AD62" s="9">
        <v>32.92</v>
      </c>
      <c r="AE62" s="9">
        <v>60.99</v>
      </c>
      <c r="AF62" s="9">
        <v>205.17</v>
      </c>
      <c r="AG62" s="9">
        <v>79.89</v>
      </c>
      <c r="AH62" s="10" t="str">
        <f t="shared" si="2"/>
        <v>0</v>
      </c>
      <c r="AI62" s="13" t="str">
        <f t="shared" si="3"/>
        <v>0</v>
      </c>
      <c r="AJ62" s="10" t="str">
        <f t="shared" si="4"/>
        <v>1</v>
      </c>
      <c r="AK62" s="13" t="str">
        <f t="shared" si="5"/>
        <v>0</v>
      </c>
      <c r="AL62" s="97">
        <f t="shared" si="6"/>
        <v>0</v>
      </c>
      <c r="AM62" s="20" t="str">
        <f t="shared" si="7"/>
        <v>1</v>
      </c>
      <c r="AN62" s="20" t="str">
        <f t="shared" si="8"/>
        <v>0</v>
      </c>
      <c r="AO62" s="20" t="str">
        <f t="shared" si="8"/>
        <v>0</v>
      </c>
      <c r="AP62" s="20" t="str">
        <f t="shared" si="8"/>
        <v>0</v>
      </c>
      <c r="AQ62" s="24">
        <f t="shared" si="9"/>
        <v>2</v>
      </c>
      <c r="AR62" s="26">
        <f t="shared" si="10"/>
        <v>1</v>
      </c>
      <c r="AS62" s="25" t="str">
        <f t="shared" si="11"/>
        <v>C-</v>
      </c>
      <c r="AT62" s="27" t="str">
        <f t="shared" si="11"/>
        <v>D</v>
      </c>
      <c r="AU62" s="25" t="str">
        <f t="shared" si="12"/>
        <v>0 C-</v>
      </c>
      <c r="AV62" s="27" t="str">
        <f t="shared" si="12"/>
        <v>0 D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1.0900000000000001</v>
      </c>
      <c r="J63" s="19">
        <v>0.97</v>
      </c>
      <c r="K63" s="19">
        <v>0.56999999999999995</v>
      </c>
      <c r="L63" s="19">
        <v>1060515.82</v>
      </c>
      <c r="M63" s="19">
        <v>2463743.7200000002</v>
      </c>
      <c r="N63" s="23">
        <v>3</v>
      </c>
      <c r="O63" s="18">
        <v>3660768.79</v>
      </c>
      <c r="P63" s="19">
        <v>-5342618.4700000025</v>
      </c>
      <c r="Q63" s="45">
        <v>2</v>
      </c>
      <c r="R63" s="10">
        <f>VLOOKUP($H63,'ค่ากลางกลุ่ม '!$C$2:$Y$22,14,0)</f>
        <v>15.13</v>
      </c>
      <c r="S63" s="13">
        <f>VLOOKUP($H63,'ค่ากลางกลุ่ม '!$C$2:$Y$22,20,0)</f>
        <v>27.09</v>
      </c>
      <c r="T63" s="10">
        <f>VLOOKUP($H63,'ค่ากลางกลุ่ม '!$C$2:$Y$22,15,0)</f>
        <v>8.02</v>
      </c>
      <c r="U63" s="13">
        <f>VLOOKUP($H63,'ค่ากลางกลุ่ม '!$C$2:$Y$22,21,0)</f>
        <v>12.7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14.83</v>
      </c>
      <c r="AB63" s="7">
        <v>3.95</v>
      </c>
      <c r="AC63" s="9">
        <v>613.47</v>
      </c>
      <c r="AD63" s="9">
        <v>41.42</v>
      </c>
      <c r="AE63" s="9">
        <v>52.64</v>
      </c>
      <c r="AF63" s="9">
        <v>521.71</v>
      </c>
      <c r="AG63" s="9">
        <v>100.27</v>
      </c>
      <c r="AH63" s="10" t="str">
        <f t="shared" si="2"/>
        <v>0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0</v>
      </c>
      <c r="AQ63" s="24">
        <f t="shared" si="9"/>
        <v>2</v>
      </c>
      <c r="AR63" s="26">
        <f t="shared" si="10"/>
        <v>2</v>
      </c>
      <c r="AS63" s="25" t="str">
        <f t="shared" si="11"/>
        <v>C-</v>
      </c>
      <c r="AT63" s="27" t="str">
        <f t="shared" si="11"/>
        <v>C-</v>
      </c>
      <c r="AU63" s="25" t="str">
        <f t="shared" si="12"/>
        <v>3 C-</v>
      </c>
      <c r="AV63" s="27" t="str">
        <f t="shared" si="12"/>
        <v>3 C-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2.14</v>
      </c>
      <c r="J64" s="19">
        <v>1.95</v>
      </c>
      <c r="K64" s="19">
        <v>1.65</v>
      </c>
      <c r="L64" s="19">
        <v>32891210.73</v>
      </c>
      <c r="M64" s="19">
        <v>-1106052.75</v>
      </c>
      <c r="N64" s="23">
        <v>1</v>
      </c>
      <c r="O64" s="18">
        <v>126353.74</v>
      </c>
      <c r="P64" s="19">
        <v>18677333.080000002</v>
      </c>
      <c r="Q64" s="45">
        <v>6</v>
      </c>
      <c r="R64" s="10">
        <f>VLOOKUP($H64,'ค่ากลางกลุ่ม '!$C$2:$Y$22,14,0)</f>
        <v>12.96</v>
      </c>
      <c r="S64" s="13">
        <f>VLOOKUP($H64,'ค่ากลางกลุ่ม '!$C$2:$Y$22,20,0)</f>
        <v>23.95</v>
      </c>
      <c r="T64" s="10">
        <f>VLOOKUP($H64,'ค่ากลางกลุ่ม '!$C$2:$Y$22,15,0)</f>
        <v>10.95</v>
      </c>
      <c r="U64" s="13">
        <f>VLOOKUP($H64,'ค่ากลางกลุ่ม '!$C$2:$Y$22,21,0)</f>
        <v>16.559999999999999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0.31</v>
      </c>
      <c r="AB64" s="7">
        <v>-1.1100000000000001</v>
      </c>
      <c r="AC64" s="9">
        <v>323.27</v>
      </c>
      <c r="AD64" s="9">
        <v>64.48</v>
      </c>
      <c r="AE64" s="9">
        <v>86.55</v>
      </c>
      <c r="AF64" s="9">
        <v>291.64</v>
      </c>
      <c r="AG64" s="9">
        <v>119.86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1 F</v>
      </c>
      <c r="AV64" s="27" t="str">
        <f t="shared" si="12"/>
        <v>1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2.11</v>
      </c>
      <c r="J65" s="19">
        <v>1.91</v>
      </c>
      <c r="K65" s="19">
        <v>1.07</v>
      </c>
      <c r="L65" s="19">
        <v>15944921.42</v>
      </c>
      <c r="M65" s="19">
        <v>9159636.9299999997</v>
      </c>
      <c r="N65" s="23">
        <v>0</v>
      </c>
      <c r="O65" s="18">
        <v>11391167.25</v>
      </c>
      <c r="P65" s="19">
        <v>847634.53999999911</v>
      </c>
      <c r="Q65" s="45">
        <v>4</v>
      </c>
      <c r="R65" s="10">
        <f>VLOOKUP($H65,'ค่ากลางกลุ่ม '!$C$2:$Y$22,14,0)</f>
        <v>21.4</v>
      </c>
      <c r="S65" s="13">
        <f>VLOOKUP($H65,'ค่ากลางกลุ่ม '!$C$2:$Y$22,20,0)</f>
        <v>43.53</v>
      </c>
      <c r="T65" s="10">
        <f>VLOOKUP($H65,'ค่ากลางกลุ่ม '!$C$2:$Y$22,15,0)</f>
        <v>9.14</v>
      </c>
      <c r="U65" s="13">
        <f>VLOOKUP($H65,'ค่ากลางกลุ่ม '!$C$2:$Y$22,21,0)</f>
        <v>14.86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21.02</v>
      </c>
      <c r="AB65" s="7">
        <v>10.64</v>
      </c>
      <c r="AC65" s="9">
        <v>132.87</v>
      </c>
      <c r="AD65" s="9">
        <v>90.27</v>
      </c>
      <c r="AE65" s="9">
        <v>128.66</v>
      </c>
      <c r="AF65" s="9">
        <v>178.39</v>
      </c>
      <c r="AG65" s="9">
        <v>79.959999999999994</v>
      </c>
      <c r="AH65" s="10" t="str">
        <f t="shared" si="2"/>
        <v>0</v>
      </c>
      <c r="AI65" s="13" t="str">
        <f t="shared" si="3"/>
        <v>0</v>
      </c>
      <c r="AJ65" s="10" t="str">
        <f t="shared" si="4"/>
        <v>1</v>
      </c>
      <c r="AK65" s="13" t="str">
        <f t="shared" si="5"/>
        <v>0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1</v>
      </c>
      <c r="AR65" s="26">
        <f t="shared" si="10"/>
        <v>0</v>
      </c>
      <c r="AS65" s="25" t="str">
        <f t="shared" si="11"/>
        <v>D</v>
      </c>
      <c r="AT65" s="27" t="str">
        <f t="shared" si="11"/>
        <v>F</v>
      </c>
      <c r="AU65" s="25" t="str">
        <f t="shared" si="12"/>
        <v>0 D</v>
      </c>
      <c r="AV65" s="27" t="str">
        <f t="shared" si="12"/>
        <v>0 F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2.19</v>
      </c>
      <c r="J66" s="19">
        <v>2.02</v>
      </c>
      <c r="K66" s="19">
        <v>1.22</v>
      </c>
      <c r="L66" s="19">
        <v>168278876.49000001</v>
      </c>
      <c r="M66" s="19">
        <v>89410134.370000005</v>
      </c>
      <c r="N66" s="23">
        <v>0</v>
      </c>
      <c r="O66" s="18">
        <v>107749056.52</v>
      </c>
      <c r="P66" s="19">
        <v>31319487.329999954</v>
      </c>
      <c r="Q66" s="45">
        <v>16</v>
      </c>
      <c r="R66" s="10">
        <f>VLOOKUP($H66,'ค่ากลางกลุ่ม '!$C$2:$Y$22,14,0)</f>
        <v>7.94</v>
      </c>
      <c r="S66" s="13">
        <f>VLOOKUP($H66,'ค่ากลางกลุ่ม '!$C$2:$Y$22,20,0)</f>
        <v>16.170000000000002</v>
      </c>
      <c r="T66" s="10">
        <f>VLOOKUP($H66,'ค่ากลางกลุ่ม '!$C$2:$Y$22,15,0)</f>
        <v>4.32</v>
      </c>
      <c r="U66" s="13">
        <f>VLOOKUP($H66,'ค่ากลางกลุ่ม '!$C$2:$Y$22,21,0)</f>
        <v>6.81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22.17</v>
      </c>
      <c r="AB66" s="7">
        <v>16.79</v>
      </c>
      <c r="AC66" s="9">
        <v>174.53</v>
      </c>
      <c r="AD66" s="9">
        <v>56.63</v>
      </c>
      <c r="AE66" s="9">
        <v>104.95</v>
      </c>
      <c r="AF66" s="9">
        <v>37.42</v>
      </c>
      <c r="AG66" s="9">
        <v>58.81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1</v>
      </c>
      <c r="AN66" s="20" t="str">
        <f t="shared" si="8"/>
        <v>0</v>
      </c>
      <c r="AO66" s="20" t="str">
        <f t="shared" si="8"/>
        <v>1</v>
      </c>
      <c r="AP66" s="20" t="str">
        <f t="shared" si="8"/>
        <v>1</v>
      </c>
      <c r="AQ66" s="24">
        <f t="shared" si="9"/>
        <v>5</v>
      </c>
      <c r="AR66" s="26">
        <f t="shared" si="10"/>
        <v>5</v>
      </c>
      <c r="AS66" s="25" t="str">
        <f t="shared" si="11"/>
        <v>B</v>
      </c>
      <c r="AT66" s="27" t="str">
        <f t="shared" si="11"/>
        <v>B</v>
      </c>
      <c r="AU66" s="25" t="str">
        <f t="shared" si="12"/>
        <v>0 B</v>
      </c>
      <c r="AV66" s="27" t="str">
        <f t="shared" si="12"/>
        <v>0 B</v>
      </c>
      <c r="AW66" s="21" t="str">
        <f t="shared" si="13"/>
        <v>ผ่าน</v>
      </c>
      <c r="AX66" s="21" t="str">
        <f t="shared" si="14"/>
        <v>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1.38</v>
      </c>
      <c r="J67" s="19">
        <v>1.21</v>
      </c>
      <c r="K67" s="19">
        <v>0.91</v>
      </c>
      <c r="L67" s="19">
        <v>17136338.170000002</v>
      </c>
      <c r="M67" s="19">
        <v>22650316.550000001</v>
      </c>
      <c r="N67" s="23">
        <v>1</v>
      </c>
      <c r="O67" s="18">
        <v>22708017.280000001</v>
      </c>
      <c r="P67" s="19">
        <v>-4179763.9799999967</v>
      </c>
      <c r="Q67" s="45">
        <v>10</v>
      </c>
      <c r="R67" s="10">
        <f>VLOOKUP($H67,'ค่ากลางกลุ่ม '!$C$2:$Y$22,14,0)</f>
        <v>10.94</v>
      </c>
      <c r="S67" s="13">
        <f>VLOOKUP($H67,'ค่ากลางกลุ่ม '!$C$2:$Y$22,20,0)</f>
        <v>22.93</v>
      </c>
      <c r="T67" s="10">
        <f>VLOOKUP($H67,'ค่ากลางกลุ่ม '!$C$2:$Y$22,15,0)</f>
        <v>9.09</v>
      </c>
      <c r="U67" s="13">
        <f>VLOOKUP($H67,'ค่ากลางกลุ่ม '!$C$2:$Y$22,21,0)</f>
        <v>15.24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18.829999999999998</v>
      </c>
      <c r="AB67" s="7">
        <v>18.059999999999999</v>
      </c>
      <c r="AC67" s="9">
        <v>331.67</v>
      </c>
      <c r="AD67" s="9">
        <v>37.78</v>
      </c>
      <c r="AE67" s="9">
        <v>71.11</v>
      </c>
      <c r="AF67" s="9">
        <v>44.89</v>
      </c>
      <c r="AG67" s="9">
        <v>72.95</v>
      </c>
      <c r="AH67" s="10" t="str">
        <f t="shared" si="2"/>
        <v>1</v>
      </c>
      <c r="AI67" s="13" t="str">
        <f t="shared" si="3"/>
        <v>0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0</v>
      </c>
      <c r="AO67" s="20" t="str">
        <f t="shared" si="8"/>
        <v>1</v>
      </c>
      <c r="AP67" s="20" t="str">
        <f t="shared" si="8"/>
        <v>0</v>
      </c>
      <c r="AQ67" s="24">
        <f t="shared" si="9"/>
        <v>4</v>
      </c>
      <c r="AR67" s="26">
        <f t="shared" si="10"/>
        <v>3</v>
      </c>
      <c r="AS67" s="25" t="str">
        <f t="shared" si="11"/>
        <v>B-</v>
      </c>
      <c r="AT67" s="27" t="str">
        <f t="shared" si="11"/>
        <v>C</v>
      </c>
      <c r="AU67" s="25" t="str">
        <f t="shared" si="12"/>
        <v>1 B-</v>
      </c>
      <c r="AV67" s="27" t="str">
        <f t="shared" si="12"/>
        <v>1 C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1.51</v>
      </c>
      <c r="J68" s="19">
        <v>1.32</v>
      </c>
      <c r="K68" s="19">
        <v>0.99</v>
      </c>
      <c r="L68" s="19">
        <v>13604409.970000001</v>
      </c>
      <c r="M68" s="19">
        <v>15514400.890000001</v>
      </c>
      <c r="N68" s="23">
        <v>0</v>
      </c>
      <c r="O68" s="18">
        <v>19097065.969999999</v>
      </c>
      <c r="P68" s="19">
        <v>-310773.79000001028</v>
      </c>
      <c r="Q68" s="45">
        <v>6</v>
      </c>
      <c r="R68" s="10">
        <f>VLOOKUP($H68,'ค่ากลางกลุ่ม '!$C$2:$Y$22,14,0)</f>
        <v>12.96</v>
      </c>
      <c r="S68" s="13">
        <f>VLOOKUP($H68,'ค่ากลางกลุ่ม '!$C$2:$Y$22,20,0)</f>
        <v>23.95</v>
      </c>
      <c r="T68" s="10">
        <f>VLOOKUP($H68,'ค่ากลางกลุ่ม '!$C$2:$Y$22,15,0)</f>
        <v>10.95</v>
      </c>
      <c r="U68" s="13">
        <f>VLOOKUP($H68,'ค่ากลางกลุ่ม '!$C$2:$Y$22,21,0)</f>
        <v>16.559999999999999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22.67</v>
      </c>
      <c r="AB68" s="7">
        <v>16.850000000000001</v>
      </c>
      <c r="AC68" s="9">
        <v>375.53</v>
      </c>
      <c r="AD68" s="9">
        <v>47.05</v>
      </c>
      <c r="AE68" s="9">
        <v>54.6</v>
      </c>
      <c r="AF68" s="9">
        <v>38.1</v>
      </c>
      <c r="AG68" s="9">
        <v>90.33</v>
      </c>
      <c r="AH68" s="10" t="str">
        <f t="shared" si="2"/>
        <v>1</v>
      </c>
      <c r="AI68" s="13" t="str">
        <f t="shared" si="3"/>
        <v>0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1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5</v>
      </c>
      <c r="AR68" s="26">
        <f t="shared" si="10"/>
        <v>4</v>
      </c>
      <c r="AS68" s="25" t="str">
        <f t="shared" si="11"/>
        <v>B</v>
      </c>
      <c r="AT68" s="27" t="str">
        <f t="shared" si="11"/>
        <v>B-</v>
      </c>
      <c r="AU68" s="25" t="str">
        <f t="shared" si="12"/>
        <v>0 B</v>
      </c>
      <c r="AV68" s="27" t="str">
        <f t="shared" si="12"/>
        <v>0 B-</v>
      </c>
      <c r="AW68" s="21" t="str">
        <f t="shared" si="13"/>
        <v>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1.17</v>
      </c>
      <c r="J69" s="19">
        <v>1.04</v>
      </c>
      <c r="K69" s="19">
        <v>0.77</v>
      </c>
      <c r="L69" s="19">
        <v>8718116.8200000003</v>
      </c>
      <c r="M69" s="19">
        <v>7350412.9800000004</v>
      </c>
      <c r="N69" s="23">
        <v>2</v>
      </c>
      <c r="O69" s="18">
        <v>11096765.83</v>
      </c>
      <c r="P69" s="19">
        <v>-11934206.019999996</v>
      </c>
      <c r="Q69" s="45">
        <v>10</v>
      </c>
      <c r="R69" s="10">
        <f>VLOOKUP($H69,'ค่ากลางกลุ่ม '!$C$2:$Y$22,14,0)</f>
        <v>10.94</v>
      </c>
      <c r="S69" s="13">
        <f>VLOOKUP($H69,'ค่ากลางกลุ่ม '!$C$2:$Y$22,20,0)</f>
        <v>22.93</v>
      </c>
      <c r="T69" s="10">
        <f>VLOOKUP($H69,'ค่ากลางกลุ่ม '!$C$2:$Y$22,15,0)</f>
        <v>9.09</v>
      </c>
      <c r="U69" s="13">
        <f>VLOOKUP($H69,'ค่ากลางกลุ่ม '!$C$2:$Y$22,21,0)</f>
        <v>15.24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8.5</v>
      </c>
      <c r="AB69" s="7">
        <v>5.78</v>
      </c>
      <c r="AC69" s="9">
        <v>289.58999999999997</v>
      </c>
      <c r="AD69" s="9">
        <v>22.13</v>
      </c>
      <c r="AE69" s="9">
        <v>45.59</v>
      </c>
      <c r="AF69" s="9">
        <v>47.01</v>
      </c>
      <c r="AG69" s="9">
        <v>60.34</v>
      </c>
      <c r="AH69" s="10" t="str">
        <f t="shared" si="2"/>
        <v>0</v>
      </c>
      <c r="AI69" s="13" t="str">
        <f t="shared" si="3"/>
        <v>0</v>
      </c>
      <c r="AJ69" s="10" t="str">
        <f t="shared" si="4"/>
        <v>0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0</v>
      </c>
      <c r="AQ69" s="24">
        <f t="shared" si="9"/>
        <v>3</v>
      </c>
      <c r="AR69" s="26">
        <f t="shared" si="10"/>
        <v>3</v>
      </c>
      <c r="AS69" s="25" t="str">
        <f t="shared" si="11"/>
        <v>C</v>
      </c>
      <c r="AT69" s="27" t="str">
        <f t="shared" si="11"/>
        <v>C</v>
      </c>
      <c r="AU69" s="25" t="str">
        <f t="shared" si="12"/>
        <v>2 C</v>
      </c>
      <c r="AV69" s="27" t="str">
        <f t="shared" si="12"/>
        <v>2 C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1.77</v>
      </c>
      <c r="J70" s="19">
        <v>1.46</v>
      </c>
      <c r="K70" s="19">
        <v>1.1000000000000001</v>
      </c>
      <c r="L70" s="19">
        <v>22621815.59</v>
      </c>
      <c r="M70" s="19">
        <v>19970180.82</v>
      </c>
      <c r="N70" s="23">
        <v>0</v>
      </c>
      <c r="O70" s="18">
        <v>22165019.280000001</v>
      </c>
      <c r="P70" s="19">
        <v>2783109.3900000006</v>
      </c>
      <c r="Q70" s="45">
        <v>6</v>
      </c>
      <c r="R70" s="10">
        <f>VLOOKUP($H70,'ค่ากลางกลุ่ม '!$C$2:$Y$22,14,0)</f>
        <v>12.96</v>
      </c>
      <c r="S70" s="13">
        <f>VLOOKUP($H70,'ค่ากลางกลุ่ม '!$C$2:$Y$22,20,0)</f>
        <v>23.95</v>
      </c>
      <c r="T70" s="10">
        <f>VLOOKUP($H70,'ค่ากลางกลุ่ม '!$C$2:$Y$22,15,0)</f>
        <v>10.95</v>
      </c>
      <c r="U70" s="13">
        <f>VLOOKUP($H70,'ค่ากลางกลุ่ม '!$C$2:$Y$22,21,0)</f>
        <v>16.559999999999999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22.58</v>
      </c>
      <c r="AB70" s="7">
        <v>22.38</v>
      </c>
      <c r="AC70" s="9">
        <v>251.37</v>
      </c>
      <c r="AD70" s="9">
        <v>58.18</v>
      </c>
      <c r="AE70" s="9">
        <v>76.760000000000005</v>
      </c>
      <c r="AF70" s="9">
        <v>35.76</v>
      </c>
      <c r="AG70" s="9">
        <v>104.39</v>
      </c>
      <c r="AH70" s="10" t="str">
        <f t="shared" ref="AH70:AH92" si="17">IF(R70&lt;=$AA70,"1","0")</f>
        <v>1</v>
      </c>
      <c r="AI70" s="13" t="str">
        <f t="shared" ref="AI70:AI92" si="18">IF(S70&lt;=$AA70,"1","0")</f>
        <v>0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4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B-</v>
      </c>
      <c r="AT70" s="27" t="str">
        <f t="shared" si="26"/>
        <v>C</v>
      </c>
      <c r="AU70" s="25" t="str">
        <f t="shared" ref="AU70:AV92" si="27">$N70&amp;" "&amp;AS70</f>
        <v>0 B-</v>
      </c>
      <c r="AV70" s="27" t="str">
        <f t="shared" si="27"/>
        <v>0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1.35</v>
      </c>
      <c r="J71" s="19">
        <v>1.1399999999999999</v>
      </c>
      <c r="K71" s="19">
        <v>0.79</v>
      </c>
      <c r="L71" s="19">
        <v>11143243.84</v>
      </c>
      <c r="M71" s="19">
        <v>13438080.859999999</v>
      </c>
      <c r="N71" s="23">
        <v>2</v>
      </c>
      <c r="O71" s="18">
        <v>16352010.25</v>
      </c>
      <c r="P71" s="19">
        <v>-6547624.6400000006</v>
      </c>
      <c r="Q71" s="45">
        <v>5</v>
      </c>
      <c r="R71" s="10">
        <f>VLOOKUP($H71,'ค่ากลางกลุ่ม '!$C$2:$Y$22,14,0)</f>
        <v>11.96</v>
      </c>
      <c r="S71" s="13">
        <f>VLOOKUP($H71,'ค่ากลางกลุ่ม '!$C$2:$Y$22,20,0)</f>
        <v>23.05</v>
      </c>
      <c r="T71" s="10">
        <f>VLOOKUP($H71,'ค่ากลางกลุ่ม '!$C$2:$Y$22,15,0)</f>
        <v>10.48</v>
      </c>
      <c r="U71" s="13">
        <f>VLOOKUP($H71,'ค่ากลางกลุ่ม '!$C$2:$Y$22,21,0)</f>
        <v>16.09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25.19</v>
      </c>
      <c r="AB71" s="7">
        <v>11.98</v>
      </c>
      <c r="AC71" s="9">
        <v>421.13</v>
      </c>
      <c r="AD71" s="9">
        <v>43.42</v>
      </c>
      <c r="AE71" s="9">
        <v>78.72</v>
      </c>
      <c r="AF71" s="9">
        <v>36.19</v>
      </c>
      <c r="AG71" s="9">
        <v>158.38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1</v>
      </c>
      <c r="AK71" s="13" t="str">
        <f t="shared" si="20"/>
        <v>0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4</v>
      </c>
      <c r="AR71" s="26">
        <f t="shared" si="25"/>
        <v>3</v>
      </c>
      <c r="AS71" s="25" t="str">
        <f t="shared" si="26"/>
        <v>B-</v>
      </c>
      <c r="AT71" s="27" t="str">
        <f t="shared" si="26"/>
        <v>C</v>
      </c>
      <c r="AU71" s="25" t="str">
        <f t="shared" si="27"/>
        <v>2 B-</v>
      </c>
      <c r="AV71" s="27" t="str">
        <f t="shared" si="27"/>
        <v>2 C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2.87</v>
      </c>
      <c r="J72" s="19">
        <v>2.5499999999999998</v>
      </c>
      <c r="K72" s="19">
        <v>1.49</v>
      </c>
      <c r="L72" s="19">
        <v>1072947454.75</v>
      </c>
      <c r="M72" s="19">
        <v>222436540.09999999</v>
      </c>
      <c r="N72" s="23">
        <v>0</v>
      </c>
      <c r="O72" s="18">
        <v>263575979.99000001</v>
      </c>
      <c r="P72" s="19">
        <v>294924918.11000001</v>
      </c>
      <c r="Q72" s="45">
        <v>20</v>
      </c>
      <c r="R72" s="10">
        <f>VLOOKUP($H72,'ค่ากลางกลุ่ม '!$C$2:$Y$22,14,0)</f>
        <v>5.22</v>
      </c>
      <c r="S72" s="13">
        <f>VLOOKUP($H72,'ค่ากลางกลุ่ม '!$C$2:$Y$22,20,0)</f>
        <v>23.8</v>
      </c>
      <c r="T72" s="10">
        <f>VLOOKUP($H72,'ค่ากลางกลุ่ม '!$C$2:$Y$22,15,0)</f>
        <v>2.21</v>
      </c>
      <c r="U72" s="13">
        <f>VLOOKUP($H72,'ค่ากลางกลุ่ม '!$C$2:$Y$22,21,0)</f>
        <v>9.8699999999999992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11.53</v>
      </c>
      <c r="AB72" s="7">
        <v>7.21</v>
      </c>
      <c r="AC72" s="9">
        <v>87.91</v>
      </c>
      <c r="AD72" s="9">
        <v>81.03</v>
      </c>
      <c r="AE72" s="9">
        <v>39.24</v>
      </c>
      <c r="AF72" s="9">
        <v>71.12</v>
      </c>
      <c r="AG72" s="9">
        <v>50.32</v>
      </c>
      <c r="AH72" s="10" t="str">
        <f t="shared" si="17"/>
        <v>1</v>
      </c>
      <c r="AI72" s="13" t="str">
        <f t="shared" si="18"/>
        <v>0</v>
      </c>
      <c r="AJ72" s="10" t="str">
        <f t="shared" si="19"/>
        <v>1</v>
      </c>
      <c r="AK72" s="13" t="str">
        <f t="shared" si="20"/>
        <v>0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6</v>
      </c>
      <c r="AR72" s="26">
        <f t="shared" si="25"/>
        <v>4</v>
      </c>
      <c r="AS72" s="25" t="str">
        <f t="shared" si="26"/>
        <v>A-</v>
      </c>
      <c r="AT72" s="27" t="str">
        <f t="shared" si="26"/>
        <v>B-</v>
      </c>
      <c r="AU72" s="25" t="str">
        <f t="shared" si="27"/>
        <v>0 A-</v>
      </c>
      <c r="AV72" s="27" t="str">
        <f t="shared" si="27"/>
        <v>0 B-</v>
      </c>
      <c r="AW72" s="21" t="str">
        <f t="shared" si="15"/>
        <v>ผ่าน</v>
      </c>
      <c r="AX72" s="21" t="str">
        <f t="shared" si="16"/>
        <v>ไม่ผ่าน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1.45</v>
      </c>
      <c r="J73" s="19">
        <v>1.27</v>
      </c>
      <c r="K73" s="19">
        <v>0.93</v>
      </c>
      <c r="L73" s="19">
        <v>15720870.880000001</v>
      </c>
      <c r="M73" s="19">
        <v>16089037.85</v>
      </c>
      <c r="N73" s="23">
        <v>1</v>
      </c>
      <c r="O73" s="18">
        <v>18281378.420000002</v>
      </c>
      <c r="P73" s="19">
        <v>-2491604.890000008</v>
      </c>
      <c r="Q73" s="45">
        <v>6</v>
      </c>
      <c r="R73" s="10">
        <f>VLOOKUP($H73,'ค่ากลางกลุ่ม '!$C$2:$Y$22,14,0)</f>
        <v>12.96</v>
      </c>
      <c r="S73" s="13">
        <f>VLOOKUP($H73,'ค่ากลางกลุ่ม '!$C$2:$Y$22,20,0)</f>
        <v>23.95</v>
      </c>
      <c r="T73" s="10">
        <f>VLOOKUP($H73,'ค่ากลางกลุ่ม '!$C$2:$Y$22,15,0)</f>
        <v>10.95</v>
      </c>
      <c r="U73" s="13">
        <f>VLOOKUP($H73,'ค่ากลางกลุ่ม '!$C$2:$Y$22,21,0)</f>
        <v>16.559999999999999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16.809999999999999</v>
      </c>
      <c r="AB73" s="7">
        <v>17.63</v>
      </c>
      <c r="AC73" s="9">
        <v>246.79</v>
      </c>
      <c r="AD73" s="9">
        <v>30.19</v>
      </c>
      <c r="AE73" s="9">
        <v>81.67</v>
      </c>
      <c r="AF73" s="9">
        <v>75.13</v>
      </c>
      <c r="AG73" s="9">
        <v>66.489999999999995</v>
      </c>
      <c r="AH73" s="10" t="str">
        <f t="shared" si="17"/>
        <v>1</v>
      </c>
      <c r="AI73" s="13" t="str">
        <f t="shared" si="18"/>
        <v>0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0</v>
      </c>
      <c r="AQ73" s="24">
        <f t="shared" si="24"/>
        <v>4</v>
      </c>
      <c r="AR73" s="26">
        <f t="shared" si="25"/>
        <v>3</v>
      </c>
      <c r="AS73" s="25" t="str">
        <f t="shared" si="26"/>
        <v>B-</v>
      </c>
      <c r="AT73" s="27" t="str">
        <f t="shared" si="26"/>
        <v>C</v>
      </c>
      <c r="AU73" s="25" t="str">
        <f t="shared" si="27"/>
        <v>1 B-</v>
      </c>
      <c r="AV73" s="27" t="str">
        <f t="shared" si="27"/>
        <v>1 C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1.59</v>
      </c>
      <c r="J74" s="19">
        <v>1.38</v>
      </c>
      <c r="K74" s="19">
        <v>0.95</v>
      </c>
      <c r="L74" s="19">
        <v>18549659.34</v>
      </c>
      <c r="M74" s="19">
        <v>15801343.74</v>
      </c>
      <c r="N74" s="23">
        <v>0</v>
      </c>
      <c r="O74" s="18">
        <v>16728305.369999999</v>
      </c>
      <c r="P74" s="19">
        <v>-1693982.6000000015</v>
      </c>
      <c r="Q74" s="45">
        <v>6</v>
      </c>
      <c r="R74" s="10">
        <f>VLOOKUP($H74,'ค่ากลางกลุ่ม '!$C$2:$Y$22,14,0)</f>
        <v>12.96</v>
      </c>
      <c r="S74" s="13">
        <f>VLOOKUP($H74,'ค่ากลางกลุ่ม '!$C$2:$Y$22,20,0)</f>
        <v>23.95</v>
      </c>
      <c r="T74" s="10">
        <f>VLOOKUP($H74,'ค่ากลางกลุ่ม '!$C$2:$Y$22,15,0)</f>
        <v>10.95</v>
      </c>
      <c r="U74" s="13">
        <f>VLOOKUP($H74,'ค่ากลางกลุ่ม '!$C$2:$Y$22,21,0)</f>
        <v>16.559999999999999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16.16</v>
      </c>
      <c r="AB74" s="7">
        <v>22.57</v>
      </c>
      <c r="AC74" s="9">
        <v>280.10000000000002</v>
      </c>
      <c r="AD74" s="9">
        <v>33.409999999999997</v>
      </c>
      <c r="AE74" s="9">
        <v>80.510000000000005</v>
      </c>
      <c r="AF74" s="9">
        <v>61.56</v>
      </c>
      <c r="AG74" s="9">
        <v>73.94</v>
      </c>
      <c r="AH74" s="10" t="str">
        <f t="shared" si="17"/>
        <v>1</v>
      </c>
      <c r="AI74" s="13" t="str">
        <f t="shared" si="18"/>
        <v>0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1</v>
      </c>
      <c r="AP74" s="20" t="str">
        <f t="shared" si="23"/>
        <v>0</v>
      </c>
      <c r="AQ74" s="24">
        <f t="shared" si="24"/>
        <v>4</v>
      </c>
      <c r="AR74" s="26">
        <f t="shared" si="25"/>
        <v>3</v>
      </c>
      <c r="AS74" s="25" t="str">
        <f t="shared" si="26"/>
        <v>B-</v>
      </c>
      <c r="AT74" s="27" t="str">
        <f t="shared" si="26"/>
        <v>C</v>
      </c>
      <c r="AU74" s="25" t="str">
        <f t="shared" si="27"/>
        <v>0 B-</v>
      </c>
      <c r="AV74" s="27" t="str">
        <f t="shared" si="27"/>
        <v>0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1.1599999999999999</v>
      </c>
      <c r="J75" s="19">
        <v>0.92</v>
      </c>
      <c r="K75" s="19">
        <v>0.3</v>
      </c>
      <c r="L75" s="19">
        <v>22566158.93</v>
      </c>
      <c r="M75" s="19">
        <v>39537189.710000001</v>
      </c>
      <c r="N75" s="23">
        <v>3</v>
      </c>
      <c r="O75" s="18">
        <v>45933813.200000003</v>
      </c>
      <c r="P75" s="19">
        <v>-100356708.84999999</v>
      </c>
      <c r="Q75" s="45">
        <v>14</v>
      </c>
      <c r="R75" s="10">
        <f>VLOOKUP($H75,'ค่ากลางกลุ่ม '!$C$2:$Y$22,14,0)</f>
        <v>11.61</v>
      </c>
      <c r="S75" s="13">
        <f>VLOOKUP($H75,'ค่ากลางกลุ่ม '!$C$2:$Y$22,20,0)</f>
        <v>21.97</v>
      </c>
      <c r="T75" s="10">
        <f>VLOOKUP($H75,'ค่ากลางกลุ่ม '!$C$2:$Y$22,15,0)</f>
        <v>4.7300000000000004</v>
      </c>
      <c r="U75" s="13">
        <f>VLOOKUP($H75,'ค่ากลางกลุ่ม '!$C$2:$Y$22,21,0)</f>
        <v>9.07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12.64</v>
      </c>
      <c r="AB75" s="7">
        <v>5.92</v>
      </c>
      <c r="AC75" s="9">
        <v>243.56</v>
      </c>
      <c r="AD75" s="9">
        <v>49.75</v>
      </c>
      <c r="AE75" s="9">
        <v>90.62</v>
      </c>
      <c r="AF75" s="9">
        <v>75.41</v>
      </c>
      <c r="AG75" s="9">
        <v>70.39</v>
      </c>
      <c r="AH75" s="10" t="str">
        <f t="shared" si="17"/>
        <v>1</v>
      </c>
      <c r="AI75" s="13" t="str">
        <f t="shared" si="18"/>
        <v>0</v>
      </c>
      <c r="AJ75" s="10" t="str">
        <f t="shared" si="19"/>
        <v>1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4</v>
      </c>
      <c r="AR75" s="26">
        <f t="shared" si="25"/>
        <v>2</v>
      </c>
      <c r="AS75" s="25" t="str">
        <f t="shared" si="26"/>
        <v>B-</v>
      </c>
      <c r="AT75" s="27" t="str">
        <f t="shared" si="26"/>
        <v>C-</v>
      </c>
      <c r="AU75" s="25" t="str">
        <f t="shared" si="27"/>
        <v>3 B-</v>
      </c>
      <c r="AV75" s="27" t="str">
        <f t="shared" si="27"/>
        <v>3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3.33</v>
      </c>
      <c r="J76" s="19">
        <v>2.89</v>
      </c>
      <c r="K76" s="19">
        <v>2.37</v>
      </c>
      <c r="L76" s="19">
        <v>9468868.7799999993</v>
      </c>
      <c r="M76" s="19">
        <v>3204851.01</v>
      </c>
      <c r="N76" s="23">
        <v>0</v>
      </c>
      <c r="O76" s="18">
        <v>4833765.6100000003</v>
      </c>
      <c r="P76" s="19">
        <v>5586892.8100000005</v>
      </c>
      <c r="Q76" s="45">
        <v>2</v>
      </c>
      <c r="R76" s="10">
        <f>VLOOKUP($H76,'ค่ากลางกลุ่ม '!$C$2:$Y$22,14,0)</f>
        <v>15.13</v>
      </c>
      <c r="S76" s="13">
        <f>VLOOKUP($H76,'ค่ากลางกลุ่ม '!$C$2:$Y$22,20,0)</f>
        <v>27.09</v>
      </c>
      <c r="T76" s="10">
        <f>VLOOKUP($H76,'ค่ากลางกลุ่ม '!$C$2:$Y$22,15,0)</f>
        <v>8.02</v>
      </c>
      <c r="U76" s="13">
        <f>VLOOKUP($H76,'ค่ากลางกลุ่ม '!$C$2:$Y$22,21,0)</f>
        <v>12.7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21.02</v>
      </c>
      <c r="AB76" s="7">
        <v>8.15</v>
      </c>
      <c r="AC76" s="9">
        <v>251.11</v>
      </c>
      <c r="AD76" s="9">
        <v>73.55</v>
      </c>
      <c r="AE76" s="9">
        <v>44.9</v>
      </c>
      <c r="AF76" s="9">
        <v>66.959999999999994</v>
      </c>
      <c r="AG76" s="9">
        <v>97.33</v>
      </c>
      <c r="AH76" s="10" t="str">
        <f t="shared" si="17"/>
        <v>1</v>
      </c>
      <c r="AI76" s="13" t="str">
        <f t="shared" si="18"/>
        <v>0</v>
      </c>
      <c r="AJ76" s="10" t="str">
        <f t="shared" si="19"/>
        <v>1</v>
      </c>
      <c r="AK76" s="13" t="str">
        <f t="shared" si="20"/>
        <v>0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2</v>
      </c>
      <c r="AS76" s="25" t="str">
        <f t="shared" si="26"/>
        <v>B-</v>
      </c>
      <c r="AT76" s="27" t="str">
        <f t="shared" si="26"/>
        <v>C-</v>
      </c>
      <c r="AU76" s="25" t="str">
        <f t="shared" si="27"/>
        <v>0 B-</v>
      </c>
      <c r="AV76" s="27" t="str">
        <f t="shared" si="27"/>
        <v>0 C-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1.93</v>
      </c>
      <c r="J77" s="19">
        <v>1.77</v>
      </c>
      <c r="K77" s="19">
        <v>1.19</v>
      </c>
      <c r="L77" s="19">
        <v>19245795.379999999</v>
      </c>
      <c r="M77" s="19">
        <v>11818454.85</v>
      </c>
      <c r="N77" s="23">
        <v>0</v>
      </c>
      <c r="O77" s="18">
        <v>13003192.960000001</v>
      </c>
      <c r="P77" s="19">
        <v>3474230.84</v>
      </c>
      <c r="Q77" s="45">
        <v>6</v>
      </c>
      <c r="R77" s="10">
        <f>VLOOKUP($H77,'ค่ากลางกลุ่ม '!$C$2:$Y$22,14,0)</f>
        <v>12.96</v>
      </c>
      <c r="S77" s="13">
        <f>VLOOKUP($H77,'ค่ากลางกลุ่ม '!$C$2:$Y$22,20,0)</f>
        <v>23.95</v>
      </c>
      <c r="T77" s="10">
        <f>VLOOKUP($H77,'ค่ากลางกลุ่ม '!$C$2:$Y$22,15,0)</f>
        <v>10.95</v>
      </c>
      <c r="U77" s="13">
        <f>VLOOKUP($H77,'ค่ากลางกลุ่ม '!$C$2:$Y$22,21,0)</f>
        <v>16.559999999999999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16.149999999999999</v>
      </c>
      <c r="AB77" s="7">
        <v>14.75</v>
      </c>
      <c r="AC77" s="9">
        <v>159.44</v>
      </c>
      <c r="AD77" s="9">
        <v>46.53</v>
      </c>
      <c r="AE77" s="9">
        <v>106.29</v>
      </c>
      <c r="AF77" s="9">
        <v>76.16</v>
      </c>
      <c r="AG77" s="9">
        <v>57.58</v>
      </c>
      <c r="AH77" s="10" t="str">
        <f t="shared" si="17"/>
        <v>1</v>
      </c>
      <c r="AI77" s="13" t="str">
        <f t="shared" si="18"/>
        <v>0</v>
      </c>
      <c r="AJ77" s="10" t="str">
        <f t="shared" si="19"/>
        <v>1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5</v>
      </c>
      <c r="AR77" s="26">
        <f t="shared" si="25"/>
        <v>3</v>
      </c>
      <c r="AS77" s="25" t="str">
        <f t="shared" si="26"/>
        <v>B</v>
      </c>
      <c r="AT77" s="27" t="str">
        <f t="shared" si="26"/>
        <v>C</v>
      </c>
      <c r="AU77" s="25" t="str">
        <f t="shared" si="27"/>
        <v>0 B</v>
      </c>
      <c r="AV77" s="27" t="str">
        <f t="shared" si="27"/>
        <v>0 C</v>
      </c>
      <c r="AW77" s="21" t="str">
        <f t="shared" si="15"/>
        <v>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1.1000000000000001</v>
      </c>
      <c r="J78" s="19">
        <v>0.95</v>
      </c>
      <c r="K78" s="19">
        <v>0.59</v>
      </c>
      <c r="L78" s="19">
        <v>7348005.6900000004</v>
      </c>
      <c r="M78" s="19">
        <v>48668720.119999997</v>
      </c>
      <c r="N78" s="23">
        <v>3</v>
      </c>
      <c r="O78" s="18">
        <v>24046228.739999998</v>
      </c>
      <c r="P78" s="19">
        <v>-30605384.399999999</v>
      </c>
      <c r="Q78" s="45">
        <v>13</v>
      </c>
      <c r="R78" s="10">
        <f>VLOOKUP($H78,'ค่ากลางกลุ่ม '!$C$2:$Y$22,14,0)</f>
        <v>11.05</v>
      </c>
      <c r="S78" s="13">
        <f>VLOOKUP($H78,'ค่ากลางกลุ่ม '!$C$2:$Y$22,20,0)</f>
        <v>20.399999999999999</v>
      </c>
      <c r="T78" s="10">
        <f>VLOOKUP($H78,'ค่ากลางกลุ่ม '!$C$2:$Y$22,15,0)</f>
        <v>5.58</v>
      </c>
      <c r="U78" s="13">
        <f>VLOOKUP($H78,'ค่ากลางกลุ่ม '!$C$2:$Y$22,21,0)</f>
        <v>10.14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11.9</v>
      </c>
      <c r="AB78" s="7">
        <v>15.66</v>
      </c>
      <c r="AC78" s="9">
        <v>207.47</v>
      </c>
      <c r="AD78" s="9">
        <v>34.229999999999997</v>
      </c>
      <c r="AE78" s="9">
        <v>48.92</v>
      </c>
      <c r="AF78" s="9">
        <v>76.19</v>
      </c>
      <c r="AG78" s="9">
        <v>49.34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6</v>
      </c>
      <c r="AR78" s="26">
        <f t="shared" si="25"/>
        <v>5</v>
      </c>
      <c r="AS78" s="25" t="str">
        <f t="shared" si="26"/>
        <v>A-</v>
      </c>
      <c r="AT78" s="27" t="str">
        <f t="shared" si="26"/>
        <v>B</v>
      </c>
      <c r="AU78" s="25" t="str">
        <f t="shared" si="27"/>
        <v>3 A-</v>
      </c>
      <c r="AV78" s="27" t="str">
        <f t="shared" si="27"/>
        <v>3 B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2.0499999999999998</v>
      </c>
      <c r="J79" s="19">
        <v>1.78</v>
      </c>
      <c r="K79" s="19">
        <v>1.34</v>
      </c>
      <c r="L79" s="19">
        <v>12456067.800000001</v>
      </c>
      <c r="M79" s="19">
        <v>7154573.3700000001</v>
      </c>
      <c r="N79" s="23">
        <v>0</v>
      </c>
      <c r="O79" s="18">
        <v>8198183.7599999998</v>
      </c>
      <c r="P79" s="19">
        <v>4043269.1500000004</v>
      </c>
      <c r="Q79" s="45">
        <v>5</v>
      </c>
      <c r="R79" s="10">
        <f>VLOOKUP($H79,'ค่ากลางกลุ่ม '!$C$2:$Y$22,14,0)</f>
        <v>11.96</v>
      </c>
      <c r="S79" s="13">
        <f>VLOOKUP($H79,'ค่ากลางกลุ่ม '!$C$2:$Y$22,20,0)</f>
        <v>23.05</v>
      </c>
      <c r="T79" s="10">
        <f>VLOOKUP($H79,'ค่ากลางกลุ่ม '!$C$2:$Y$22,15,0)</f>
        <v>10.48</v>
      </c>
      <c r="U79" s="13">
        <f>VLOOKUP($H79,'ค่ากลางกลุ่ม '!$C$2:$Y$22,21,0)</f>
        <v>16.09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13.92</v>
      </c>
      <c r="AB79" s="7">
        <v>14.44</v>
      </c>
      <c r="AC79" s="9">
        <v>139.03</v>
      </c>
      <c r="AD79" s="9">
        <v>18.05</v>
      </c>
      <c r="AE79" s="9">
        <v>73.47</v>
      </c>
      <c r="AF79" s="9">
        <v>83.01</v>
      </c>
      <c r="AG79" s="9">
        <v>79.319999999999993</v>
      </c>
      <c r="AH79" s="10" t="str">
        <f t="shared" si="17"/>
        <v>1</v>
      </c>
      <c r="AI79" s="13" t="str">
        <f t="shared" si="18"/>
        <v>0</v>
      </c>
      <c r="AJ79" s="10" t="str">
        <f t="shared" si="19"/>
        <v>1</v>
      </c>
      <c r="AK79" s="13" t="str">
        <f t="shared" si="20"/>
        <v>0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4</v>
      </c>
      <c r="AR79" s="26">
        <f t="shared" si="25"/>
        <v>2</v>
      </c>
      <c r="AS79" s="25" t="str">
        <f t="shared" si="26"/>
        <v>B-</v>
      </c>
      <c r="AT79" s="27" t="str">
        <f t="shared" si="26"/>
        <v>C-</v>
      </c>
      <c r="AU79" s="25" t="str">
        <f t="shared" si="27"/>
        <v>0 B-</v>
      </c>
      <c r="AV79" s="27" t="str">
        <f t="shared" si="27"/>
        <v>0 C-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1.6</v>
      </c>
      <c r="J80" s="19">
        <v>1.37</v>
      </c>
      <c r="K80" s="19">
        <v>0.95</v>
      </c>
      <c r="L80" s="19">
        <v>10595490.09</v>
      </c>
      <c r="M80" s="19">
        <v>11111035.029999999</v>
      </c>
      <c r="N80" s="23">
        <v>0</v>
      </c>
      <c r="O80" s="18">
        <v>14069169.640000001</v>
      </c>
      <c r="P80" s="19">
        <v>-885077.8200000003</v>
      </c>
      <c r="Q80" s="45">
        <v>5</v>
      </c>
      <c r="R80" s="10">
        <f>VLOOKUP($H80,'ค่ากลางกลุ่ม '!$C$2:$Y$22,14,0)</f>
        <v>11.96</v>
      </c>
      <c r="S80" s="13">
        <f>VLOOKUP($H80,'ค่ากลางกลุ่ม '!$C$2:$Y$22,20,0)</f>
        <v>23.05</v>
      </c>
      <c r="T80" s="10">
        <f>VLOOKUP($H80,'ค่ากลางกลุ่ม '!$C$2:$Y$22,15,0)</f>
        <v>10.48</v>
      </c>
      <c r="U80" s="13">
        <f>VLOOKUP($H80,'ค่ากลางกลุ่ม '!$C$2:$Y$22,21,0)</f>
        <v>16.09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21.14</v>
      </c>
      <c r="AB80" s="7">
        <v>17.64</v>
      </c>
      <c r="AC80" s="9">
        <v>264.85000000000002</v>
      </c>
      <c r="AD80" s="9">
        <v>52.54</v>
      </c>
      <c r="AE80" s="9">
        <v>73.36</v>
      </c>
      <c r="AF80" s="9">
        <v>56.54</v>
      </c>
      <c r="AG80" s="9">
        <v>67</v>
      </c>
      <c r="AH80" s="10" t="str">
        <f t="shared" si="17"/>
        <v>1</v>
      </c>
      <c r="AI80" s="13" t="str">
        <f t="shared" si="18"/>
        <v>0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0</v>
      </c>
      <c r="AO80" s="20" t="str">
        <f t="shared" si="23"/>
        <v>1</v>
      </c>
      <c r="AP80" s="20" t="str">
        <f t="shared" si="23"/>
        <v>0</v>
      </c>
      <c r="AQ80" s="24">
        <f t="shared" si="24"/>
        <v>4</v>
      </c>
      <c r="AR80" s="26">
        <f t="shared" si="25"/>
        <v>3</v>
      </c>
      <c r="AS80" s="25" t="str">
        <f t="shared" si="26"/>
        <v>B-</v>
      </c>
      <c r="AT80" s="27" t="str">
        <f t="shared" si="26"/>
        <v>C</v>
      </c>
      <c r="AU80" s="25" t="str">
        <f t="shared" si="27"/>
        <v>0 B-</v>
      </c>
      <c r="AV80" s="27" t="str">
        <f t="shared" si="27"/>
        <v>0 C</v>
      </c>
      <c r="AW80" s="21" t="str">
        <f t="shared" si="15"/>
        <v>ไม่ผ่าน</v>
      </c>
      <c r="AX80" s="21" t="str">
        <f t="shared" si="16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3.07</v>
      </c>
      <c r="J81" s="19">
        <v>2.75</v>
      </c>
      <c r="K81" s="19">
        <v>2.35</v>
      </c>
      <c r="L81" s="19">
        <v>35828239.990000002</v>
      </c>
      <c r="M81" s="19">
        <v>20599264.350000001</v>
      </c>
      <c r="N81" s="23">
        <v>0</v>
      </c>
      <c r="O81" s="18">
        <v>22581242.77</v>
      </c>
      <c r="P81" s="19">
        <v>23330154.060000002</v>
      </c>
      <c r="Q81" s="45">
        <v>6</v>
      </c>
      <c r="R81" s="10">
        <f>VLOOKUP($H81,'ค่ากลางกลุ่ม '!$C$2:$Y$22,14,0)</f>
        <v>12.96</v>
      </c>
      <c r="S81" s="13">
        <f>VLOOKUP($H81,'ค่ากลางกลุ่ม '!$C$2:$Y$22,20,0)</f>
        <v>23.95</v>
      </c>
      <c r="T81" s="10">
        <f>VLOOKUP($H81,'ค่ากลางกลุ่ม '!$C$2:$Y$22,15,0)</f>
        <v>10.95</v>
      </c>
      <c r="U81" s="13">
        <f>VLOOKUP($H81,'ค่ากลางกลุ่ม '!$C$2:$Y$22,21,0)</f>
        <v>16.559999999999999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27.08</v>
      </c>
      <c r="AB81" s="7">
        <v>26.49</v>
      </c>
      <c r="AC81" s="9">
        <v>48.79</v>
      </c>
      <c r="AD81" s="9">
        <v>15.07</v>
      </c>
      <c r="AE81" s="9">
        <v>57.77</v>
      </c>
      <c r="AF81" s="9">
        <v>91.38</v>
      </c>
      <c r="AG81" s="9">
        <v>76.02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0</v>
      </c>
      <c r="AP81" s="20" t="str">
        <f t="shared" si="23"/>
        <v>0</v>
      </c>
      <c r="AQ81" s="24">
        <f t="shared" si="24"/>
        <v>5</v>
      </c>
      <c r="AR81" s="26">
        <f t="shared" si="25"/>
        <v>5</v>
      </c>
      <c r="AS81" s="25" t="str">
        <f t="shared" si="26"/>
        <v>B</v>
      </c>
      <c r="AT81" s="27" t="str">
        <f t="shared" si="26"/>
        <v>B</v>
      </c>
      <c r="AU81" s="25" t="str">
        <f t="shared" si="27"/>
        <v>0 B</v>
      </c>
      <c r="AV81" s="27" t="str">
        <f t="shared" si="27"/>
        <v>0 B</v>
      </c>
      <c r="AW81" s="21" t="str">
        <f t="shared" si="15"/>
        <v>ผ่าน</v>
      </c>
      <c r="AX81" s="21" t="str">
        <f t="shared" si="16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2.2000000000000002</v>
      </c>
      <c r="J82" s="19">
        <v>1.78</v>
      </c>
      <c r="K82" s="19">
        <v>1.08</v>
      </c>
      <c r="L82" s="19">
        <v>34968167.25</v>
      </c>
      <c r="M82" s="19">
        <v>24721346.98</v>
      </c>
      <c r="N82" s="23">
        <v>0</v>
      </c>
      <c r="O82" s="18">
        <v>29678070.66</v>
      </c>
      <c r="P82" s="19">
        <v>2288873.9700000025</v>
      </c>
      <c r="Q82" s="45">
        <v>6</v>
      </c>
      <c r="R82" s="10">
        <f>VLOOKUP($H82,'ค่ากลางกลุ่ม '!$C$2:$Y$22,14,0)</f>
        <v>12.96</v>
      </c>
      <c r="S82" s="13">
        <f>VLOOKUP($H82,'ค่ากลางกลุ่ม '!$C$2:$Y$22,20,0)</f>
        <v>23.95</v>
      </c>
      <c r="T82" s="10">
        <f>VLOOKUP($H82,'ค่ากลางกลุ่ม '!$C$2:$Y$22,15,0)</f>
        <v>10.95</v>
      </c>
      <c r="U82" s="13">
        <f>VLOOKUP($H82,'ค่ากลางกลุ่ม '!$C$2:$Y$22,21,0)</f>
        <v>16.559999999999999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29.67</v>
      </c>
      <c r="AB82" s="7">
        <v>22.99</v>
      </c>
      <c r="AC82" s="9">
        <v>375.15</v>
      </c>
      <c r="AD82" s="9">
        <v>89.44</v>
      </c>
      <c r="AE82" s="9">
        <v>117.04</v>
      </c>
      <c r="AF82" s="9">
        <v>106.5</v>
      </c>
      <c r="AG82" s="9">
        <v>90.27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0 C-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1.59</v>
      </c>
      <c r="J83" s="19">
        <v>1.34</v>
      </c>
      <c r="K83" s="19">
        <v>0.87</v>
      </c>
      <c r="L83" s="19">
        <v>36572353.560000002</v>
      </c>
      <c r="M83" s="19">
        <v>24991257.949999999</v>
      </c>
      <c r="N83" s="23">
        <v>0</v>
      </c>
      <c r="O83" s="18">
        <v>22403929.260000002</v>
      </c>
      <c r="P83" s="19">
        <v>-7940285.7800000012</v>
      </c>
      <c r="Q83" s="45">
        <v>13</v>
      </c>
      <c r="R83" s="10">
        <f>VLOOKUP($H83,'ค่ากลางกลุ่ม '!$C$2:$Y$22,14,0)</f>
        <v>11.05</v>
      </c>
      <c r="S83" s="13">
        <f>VLOOKUP($H83,'ค่ากลางกลุ่ม '!$C$2:$Y$22,20,0)</f>
        <v>20.399999999999999</v>
      </c>
      <c r="T83" s="10">
        <f>VLOOKUP($H83,'ค่ากลางกลุ่ม '!$C$2:$Y$22,15,0)</f>
        <v>5.58</v>
      </c>
      <c r="U83" s="13">
        <f>VLOOKUP($H83,'ค่ากลางกลุ่ม '!$C$2:$Y$22,21,0)</f>
        <v>10.14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11.12</v>
      </c>
      <c r="AB83" s="7">
        <v>8.0500000000000007</v>
      </c>
      <c r="AC83" s="9">
        <v>135.94999999999999</v>
      </c>
      <c r="AD83" s="9">
        <v>36.65</v>
      </c>
      <c r="AE83" s="9">
        <v>66.38</v>
      </c>
      <c r="AF83" s="9">
        <v>85.21</v>
      </c>
      <c r="AG83" s="9">
        <v>69.489999999999995</v>
      </c>
      <c r="AH83" s="10" t="str">
        <f t="shared" si="17"/>
        <v>1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0</v>
      </c>
      <c r="AL83" s="97">
        <f t="shared" si="21"/>
        <v>0</v>
      </c>
      <c r="AM83" s="20" t="str">
        <f t="shared" si="22"/>
        <v>1</v>
      </c>
      <c r="AN83" s="20" t="str">
        <f t="shared" si="23"/>
        <v>0</v>
      </c>
      <c r="AO83" s="20" t="str">
        <f t="shared" si="23"/>
        <v>1</v>
      </c>
      <c r="AP83" s="20" t="str">
        <f t="shared" si="23"/>
        <v>0</v>
      </c>
      <c r="AQ83" s="24">
        <f t="shared" si="24"/>
        <v>4</v>
      </c>
      <c r="AR83" s="26">
        <f t="shared" si="25"/>
        <v>2</v>
      </c>
      <c r="AS83" s="25" t="str">
        <f t="shared" si="26"/>
        <v>B-</v>
      </c>
      <c r="AT83" s="27" t="str">
        <f t="shared" si="26"/>
        <v>C-</v>
      </c>
      <c r="AU83" s="25" t="str">
        <f t="shared" si="27"/>
        <v>0 B-</v>
      </c>
      <c r="AV83" s="27" t="str">
        <f t="shared" si="27"/>
        <v>0 C-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2.52</v>
      </c>
      <c r="J84" s="19">
        <v>2.25</v>
      </c>
      <c r="K84" s="19">
        <v>1.81</v>
      </c>
      <c r="L84" s="19">
        <v>51676404.630000003</v>
      </c>
      <c r="M84" s="19">
        <v>24109764.379999999</v>
      </c>
      <c r="N84" s="23">
        <v>0</v>
      </c>
      <c r="O84" s="18">
        <v>26365103.75</v>
      </c>
      <c r="P84" s="19">
        <v>27428989.649999999</v>
      </c>
      <c r="Q84" s="45">
        <v>6</v>
      </c>
      <c r="R84" s="10">
        <f>VLOOKUP($H84,'ค่ากลางกลุ่ม '!$C$2:$Y$22,14,0)</f>
        <v>12.96</v>
      </c>
      <c r="S84" s="13">
        <f>VLOOKUP($H84,'ค่ากลางกลุ่ม '!$C$2:$Y$22,20,0)</f>
        <v>23.95</v>
      </c>
      <c r="T84" s="10">
        <f>VLOOKUP($H84,'ค่ากลางกลุ่ม '!$C$2:$Y$22,15,0)</f>
        <v>10.95</v>
      </c>
      <c r="U84" s="13">
        <f>VLOOKUP($H84,'ค่ากลางกลุ่ม '!$C$2:$Y$22,21,0)</f>
        <v>16.559999999999999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23.55</v>
      </c>
      <c r="AB84" s="7">
        <v>19.04</v>
      </c>
      <c r="AC84" s="9">
        <v>217.49</v>
      </c>
      <c r="AD84" s="9">
        <v>43.43</v>
      </c>
      <c r="AE84" s="9">
        <v>89.28</v>
      </c>
      <c r="AF84" s="9">
        <v>86.96</v>
      </c>
      <c r="AG84" s="9">
        <v>89.08</v>
      </c>
      <c r="AH84" s="10" t="str">
        <f t="shared" si="17"/>
        <v>1</v>
      </c>
      <c r="AI84" s="13" t="str">
        <f t="shared" si="18"/>
        <v>0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4</v>
      </c>
      <c r="AR84" s="26">
        <f t="shared" si="25"/>
        <v>3</v>
      </c>
      <c r="AS84" s="25" t="str">
        <f t="shared" si="26"/>
        <v>B-</v>
      </c>
      <c r="AT84" s="27" t="str">
        <f t="shared" si="26"/>
        <v>C</v>
      </c>
      <c r="AU84" s="25" t="str">
        <f t="shared" si="27"/>
        <v>0 B-</v>
      </c>
      <c r="AV84" s="27" t="str">
        <f t="shared" si="27"/>
        <v>0 C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3.09</v>
      </c>
      <c r="J85" s="19">
        <v>2.74</v>
      </c>
      <c r="K85" s="19">
        <v>2.14</v>
      </c>
      <c r="L85" s="19">
        <v>69963720.079999998</v>
      </c>
      <c r="M85" s="19">
        <v>35942013.810000002</v>
      </c>
      <c r="N85" s="23">
        <v>0</v>
      </c>
      <c r="O85" s="18">
        <v>38841482.109999999</v>
      </c>
      <c r="P85" s="19">
        <v>38207161.140000001</v>
      </c>
      <c r="Q85" s="45">
        <v>10</v>
      </c>
      <c r="R85" s="10">
        <f>VLOOKUP($H85,'ค่ากลางกลุ่ม '!$C$2:$Y$22,14,0)</f>
        <v>10.94</v>
      </c>
      <c r="S85" s="13">
        <f>VLOOKUP($H85,'ค่ากลางกลุ่ม '!$C$2:$Y$22,20,0)</f>
        <v>22.93</v>
      </c>
      <c r="T85" s="10">
        <f>VLOOKUP($H85,'ค่ากลางกลุ่ม '!$C$2:$Y$22,15,0)</f>
        <v>9.09</v>
      </c>
      <c r="U85" s="13">
        <f>VLOOKUP($H85,'ค่ากลางกลุ่ม '!$C$2:$Y$22,21,0)</f>
        <v>15.24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21.59</v>
      </c>
      <c r="AB85" s="7">
        <v>13.35</v>
      </c>
      <c r="AC85" s="9">
        <v>85.06</v>
      </c>
      <c r="AD85" s="9">
        <v>29.7</v>
      </c>
      <c r="AE85" s="9">
        <v>54.8</v>
      </c>
      <c r="AF85" s="9">
        <v>73.22</v>
      </c>
      <c r="AG85" s="9">
        <v>70.64</v>
      </c>
      <c r="AH85" s="10" t="str">
        <f t="shared" si="17"/>
        <v>1</v>
      </c>
      <c r="AI85" s="13" t="str">
        <f t="shared" si="18"/>
        <v>0</v>
      </c>
      <c r="AJ85" s="10" t="str">
        <f t="shared" si="19"/>
        <v>1</v>
      </c>
      <c r="AK85" s="13" t="str">
        <f t="shared" si="20"/>
        <v>0</v>
      </c>
      <c r="AL85" s="97">
        <f t="shared" si="21"/>
        <v>1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6</v>
      </c>
      <c r="AR85" s="26">
        <f t="shared" si="25"/>
        <v>4</v>
      </c>
      <c r="AS85" s="25" t="str">
        <f t="shared" si="26"/>
        <v>A-</v>
      </c>
      <c r="AT85" s="27" t="str">
        <f t="shared" si="26"/>
        <v>B-</v>
      </c>
      <c r="AU85" s="25" t="str">
        <f t="shared" si="27"/>
        <v>0 A-</v>
      </c>
      <c r="AV85" s="27" t="str">
        <f t="shared" si="27"/>
        <v>0 B-</v>
      </c>
      <c r="AW85" s="21" t="str">
        <f t="shared" si="15"/>
        <v>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1.71</v>
      </c>
      <c r="J86" s="19">
        <v>1.52</v>
      </c>
      <c r="K86" s="19">
        <v>1.35</v>
      </c>
      <c r="L86" s="19">
        <v>14778443.539999999</v>
      </c>
      <c r="M86" s="19">
        <v>5342968.4000000004</v>
      </c>
      <c r="N86" s="23">
        <v>0</v>
      </c>
      <c r="O86" s="18">
        <v>7611414.2699999996</v>
      </c>
      <c r="P86" s="19">
        <v>7217903.1400000006</v>
      </c>
      <c r="Q86" s="45">
        <v>5</v>
      </c>
      <c r="R86" s="10">
        <f>VLOOKUP($H86,'ค่ากลางกลุ่ม '!$C$2:$Y$22,14,0)</f>
        <v>11.96</v>
      </c>
      <c r="S86" s="13">
        <f>VLOOKUP($H86,'ค่ากลางกลุ่ม '!$C$2:$Y$22,20,0)</f>
        <v>23.05</v>
      </c>
      <c r="T86" s="10">
        <f>VLOOKUP($H86,'ค่ากลางกลุ่ม '!$C$2:$Y$22,15,0)</f>
        <v>10.48</v>
      </c>
      <c r="U86" s="13">
        <f>VLOOKUP($H86,'ค่ากลางกลุ่ม '!$C$2:$Y$22,21,0)</f>
        <v>16.09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14.3</v>
      </c>
      <c r="AB86" s="7">
        <v>11.75</v>
      </c>
      <c r="AC86" s="9">
        <v>244.54</v>
      </c>
      <c r="AD86" s="9">
        <v>10.95</v>
      </c>
      <c r="AE86" s="9">
        <v>70.959999999999994</v>
      </c>
      <c r="AF86" s="9">
        <v>80.31</v>
      </c>
      <c r="AG86" s="9">
        <v>115.5</v>
      </c>
      <c r="AH86" s="10" t="str">
        <f t="shared" si="17"/>
        <v>1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4</v>
      </c>
      <c r="AR86" s="26">
        <f t="shared" si="25"/>
        <v>2</v>
      </c>
      <c r="AS86" s="25" t="str">
        <f t="shared" si="26"/>
        <v>B-</v>
      </c>
      <c r="AT86" s="27" t="str">
        <f t="shared" si="26"/>
        <v>C-</v>
      </c>
      <c r="AU86" s="25" t="str">
        <f t="shared" si="27"/>
        <v>0 B-</v>
      </c>
      <c r="AV86" s="27" t="str">
        <f t="shared" si="27"/>
        <v>0 C-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1.62</v>
      </c>
      <c r="J87" s="19">
        <v>1.42</v>
      </c>
      <c r="K87" s="19">
        <v>1.19</v>
      </c>
      <c r="L87" s="19">
        <v>12086334.300000001</v>
      </c>
      <c r="M87" s="19">
        <v>4508778.3499999996</v>
      </c>
      <c r="N87" s="23">
        <v>0</v>
      </c>
      <c r="O87" s="18">
        <v>6586736.9900000002</v>
      </c>
      <c r="P87" s="19">
        <v>3728986.3100000024</v>
      </c>
      <c r="Q87" s="45">
        <v>5</v>
      </c>
      <c r="R87" s="10">
        <f>VLOOKUP($H87,'ค่ากลางกลุ่ม '!$C$2:$Y$22,14,0)</f>
        <v>11.96</v>
      </c>
      <c r="S87" s="13">
        <f>VLOOKUP($H87,'ค่ากลางกลุ่ม '!$C$2:$Y$22,20,0)</f>
        <v>23.05</v>
      </c>
      <c r="T87" s="10">
        <f>VLOOKUP($H87,'ค่ากลางกลุ่ม '!$C$2:$Y$22,15,0)</f>
        <v>10.48</v>
      </c>
      <c r="U87" s="13">
        <f>VLOOKUP($H87,'ค่ากลางกลุ่ม '!$C$2:$Y$22,21,0)</f>
        <v>16.09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12.85</v>
      </c>
      <c r="AB87" s="7">
        <v>8.99</v>
      </c>
      <c r="AC87" s="9">
        <v>360.79</v>
      </c>
      <c r="AD87" s="9">
        <v>20.05</v>
      </c>
      <c r="AE87" s="9">
        <v>56.64</v>
      </c>
      <c r="AF87" s="9">
        <v>61.23</v>
      </c>
      <c r="AG87" s="9">
        <v>94.69</v>
      </c>
      <c r="AH87" s="10" t="str">
        <f t="shared" si="17"/>
        <v>1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1</v>
      </c>
      <c r="AP87" s="20" t="str">
        <f t="shared" si="23"/>
        <v>0</v>
      </c>
      <c r="AQ87" s="24">
        <f t="shared" si="24"/>
        <v>4</v>
      </c>
      <c r="AR87" s="26">
        <f t="shared" si="25"/>
        <v>3</v>
      </c>
      <c r="AS87" s="25" t="str">
        <f t="shared" si="26"/>
        <v>B-</v>
      </c>
      <c r="AT87" s="27" t="str">
        <f t="shared" si="26"/>
        <v>C</v>
      </c>
      <c r="AU87" s="25" t="str">
        <f t="shared" si="27"/>
        <v>0 B-</v>
      </c>
      <c r="AV87" s="27" t="str">
        <f t="shared" si="27"/>
        <v>0 C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1.69</v>
      </c>
      <c r="J88" s="19">
        <v>1.54</v>
      </c>
      <c r="K88" s="19">
        <v>1.37</v>
      </c>
      <c r="L88" s="19">
        <v>14774369.619999999</v>
      </c>
      <c r="M88" s="19">
        <v>6669339.1100000003</v>
      </c>
      <c r="N88" s="23">
        <v>0</v>
      </c>
      <c r="O88" s="18">
        <v>9832413.0399999991</v>
      </c>
      <c r="P88" s="19">
        <v>7922156.1000000015</v>
      </c>
      <c r="Q88" s="45">
        <v>5</v>
      </c>
      <c r="R88" s="10">
        <f>VLOOKUP($H88,'ค่ากลางกลุ่ม '!$C$2:$Y$22,14,0)</f>
        <v>11.96</v>
      </c>
      <c r="S88" s="13">
        <f>VLOOKUP($H88,'ค่ากลางกลุ่ม '!$C$2:$Y$22,20,0)</f>
        <v>23.05</v>
      </c>
      <c r="T88" s="10">
        <f>VLOOKUP($H88,'ค่ากลางกลุ่ม '!$C$2:$Y$22,15,0)</f>
        <v>10.48</v>
      </c>
      <c r="U88" s="13">
        <f>VLOOKUP($H88,'ค่ากลางกลุ่ม '!$C$2:$Y$22,21,0)</f>
        <v>16.09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21.54</v>
      </c>
      <c r="AB88" s="7">
        <v>11.06</v>
      </c>
      <c r="AC88" s="9">
        <v>302.05</v>
      </c>
      <c r="AD88" s="9">
        <v>26.05</v>
      </c>
      <c r="AE88" s="9">
        <v>98.17</v>
      </c>
      <c r="AF88" s="9">
        <v>94.36</v>
      </c>
      <c r="AG88" s="9">
        <v>88.44</v>
      </c>
      <c r="AH88" s="10" t="str">
        <f t="shared" si="17"/>
        <v>1</v>
      </c>
      <c r="AI88" s="13" t="str">
        <f t="shared" si="18"/>
        <v>0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3</v>
      </c>
      <c r="AR88" s="26">
        <f t="shared" si="25"/>
        <v>1</v>
      </c>
      <c r="AS88" s="25" t="str">
        <f t="shared" si="26"/>
        <v>C</v>
      </c>
      <c r="AT88" s="27" t="str">
        <f t="shared" si="26"/>
        <v>D</v>
      </c>
      <c r="AU88" s="25" t="str">
        <f t="shared" si="27"/>
        <v>0 C</v>
      </c>
      <c r="AV88" s="27" t="str">
        <f t="shared" si="27"/>
        <v>0 D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1.72</v>
      </c>
      <c r="J89" s="19">
        <v>1.44</v>
      </c>
      <c r="K89" s="19">
        <v>1.08</v>
      </c>
      <c r="L89" s="19">
        <v>10080502.26</v>
      </c>
      <c r="M89" s="19">
        <v>7201182.1200000001</v>
      </c>
      <c r="N89" s="23">
        <v>0</v>
      </c>
      <c r="O89" s="18">
        <v>9249123.0500000007</v>
      </c>
      <c r="P89" s="19">
        <v>1064973.6499999966</v>
      </c>
      <c r="Q89" s="45">
        <v>5</v>
      </c>
      <c r="R89" s="10">
        <f>VLOOKUP($H89,'ค่ากลางกลุ่ม '!$C$2:$Y$22,14,0)</f>
        <v>11.96</v>
      </c>
      <c r="S89" s="13">
        <f>VLOOKUP($H89,'ค่ากลางกลุ่ม '!$C$2:$Y$22,20,0)</f>
        <v>23.05</v>
      </c>
      <c r="T89" s="10">
        <f>VLOOKUP($H89,'ค่ากลางกลุ่ม '!$C$2:$Y$22,15,0)</f>
        <v>10.48</v>
      </c>
      <c r="U89" s="13">
        <f>VLOOKUP($H89,'ค่ากลางกลุ่ม '!$C$2:$Y$22,21,0)</f>
        <v>16.09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17.02</v>
      </c>
      <c r="AB89" s="7">
        <v>20.78</v>
      </c>
      <c r="AC89" s="9">
        <v>258.31</v>
      </c>
      <c r="AD89" s="9">
        <v>38.89</v>
      </c>
      <c r="AE89" s="9">
        <v>89.54</v>
      </c>
      <c r="AF89" s="9">
        <v>109.56</v>
      </c>
      <c r="AG89" s="9">
        <v>108.6</v>
      </c>
      <c r="AH89" s="10" t="str">
        <f t="shared" si="17"/>
        <v>1</v>
      </c>
      <c r="AI89" s="13" t="str">
        <f t="shared" si="18"/>
        <v>0</v>
      </c>
      <c r="AJ89" s="10" t="str">
        <f t="shared" si="19"/>
        <v>1</v>
      </c>
      <c r="AK89" s="13" t="str">
        <f t="shared" si="20"/>
        <v>1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3</v>
      </c>
      <c r="AR89" s="26">
        <f t="shared" si="25"/>
        <v>2</v>
      </c>
      <c r="AS89" s="25" t="str">
        <f t="shared" si="26"/>
        <v>C</v>
      </c>
      <c r="AT89" s="27" t="str">
        <f t="shared" si="26"/>
        <v>C-</v>
      </c>
      <c r="AU89" s="25" t="str">
        <f t="shared" si="27"/>
        <v>0 C</v>
      </c>
      <c r="AV89" s="27" t="str">
        <f t="shared" si="27"/>
        <v>0 C-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1.69</v>
      </c>
      <c r="J90" s="19">
        <v>1.43</v>
      </c>
      <c r="K90" s="19">
        <v>0.98</v>
      </c>
      <c r="L90" s="19">
        <v>43392513.649999999</v>
      </c>
      <c r="M90" s="19">
        <v>42128399.899999999</v>
      </c>
      <c r="N90" s="23">
        <v>0</v>
      </c>
      <c r="O90" s="18">
        <v>45024295.170000002</v>
      </c>
      <c r="P90" s="19">
        <v>-1335864.3799999878</v>
      </c>
      <c r="Q90" s="45">
        <v>13</v>
      </c>
      <c r="R90" s="10">
        <f>VLOOKUP($H90,'ค่ากลางกลุ่ม '!$C$2:$Y$22,14,0)</f>
        <v>11.05</v>
      </c>
      <c r="S90" s="13">
        <f>VLOOKUP($H90,'ค่ากลางกลุ่ม '!$C$2:$Y$22,20,0)</f>
        <v>20.399999999999999</v>
      </c>
      <c r="T90" s="10">
        <f>VLOOKUP($H90,'ค่ากลางกลุ่ม '!$C$2:$Y$22,15,0)</f>
        <v>5.58</v>
      </c>
      <c r="U90" s="13">
        <f>VLOOKUP($H90,'ค่ากลางกลุ่ม '!$C$2:$Y$22,21,0)</f>
        <v>10.14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19.850000000000001</v>
      </c>
      <c r="AB90" s="7">
        <v>14.76</v>
      </c>
      <c r="AC90" s="9">
        <v>170.98</v>
      </c>
      <c r="AD90" s="9">
        <v>35.04</v>
      </c>
      <c r="AE90" s="9">
        <v>61.96</v>
      </c>
      <c r="AF90" s="9">
        <v>129.61000000000001</v>
      </c>
      <c r="AG90" s="9">
        <v>63.98</v>
      </c>
      <c r="AH90" s="10" t="str">
        <f t="shared" si="17"/>
        <v>1</v>
      </c>
      <c r="AI90" s="13" t="str">
        <f t="shared" si="18"/>
        <v>0</v>
      </c>
      <c r="AJ90" s="10" t="str">
        <f t="shared" si="19"/>
        <v>1</v>
      </c>
      <c r="AK90" s="13" t="str">
        <f t="shared" si="20"/>
        <v>1</v>
      </c>
      <c r="AL90" s="97">
        <f t="shared" si="21"/>
        <v>0</v>
      </c>
      <c r="AM90" s="20" t="str">
        <f t="shared" si="22"/>
        <v>1</v>
      </c>
      <c r="AN90" s="20" t="str">
        <f t="shared" si="23"/>
        <v>0</v>
      </c>
      <c r="AO90" s="20" t="str">
        <f t="shared" si="23"/>
        <v>0</v>
      </c>
      <c r="AP90" s="20" t="str">
        <f t="shared" si="23"/>
        <v>0</v>
      </c>
      <c r="AQ90" s="24">
        <f t="shared" si="24"/>
        <v>3</v>
      </c>
      <c r="AR90" s="26">
        <f t="shared" si="25"/>
        <v>2</v>
      </c>
      <c r="AS90" s="25" t="str">
        <f t="shared" si="26"/>
        <v>C</v>
      </c>
      <c r="AT90" s="27" t="str">
        <f t="shared" si="26"/>
        <v>C-</v>
      </c>
      <c r="AU90" s="25" t="str">
        <f t="shared" si="27"/>
        <v>0 C</v>
      </c>
      <c r="AV90" s="27" t="str">
        <f t="shared" si="27"/>
        <v>0 C-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1.71</v>
      </c>
      <c r="J91" s="19">
        <v>1.42</v>
      </c>
      <c r="K91" s="19">
        <v>0.96</v>
      </c>
      <c r="L91" s="19">
        <v>7243039.8200000003</v>
      </c>
      <c r="M91" s="19">
        <v>10583696.59</v>
      </c>
      <c r="N91" s="23">
        <v>0</v>
      </c>
      <c r="O91" s="18">
        <v>14613704.35</v>
      </c>
      <c r="P91" s="19">
        <v>-585475.46999999881</v>
      </c>
      <c r="Q91" s="45">
        <v>3</v>
      </c>
      <c r="R91" s="10">
        <f>VLOOKUP($H91,'ค่ากลางกลุ่ม '!$C$2:$Y$22,14,0)</f>
        <v>21.83</v>
      </c>
      <c r="S91" s="13">
        <f>VLOOKUP($H91,'ค่ากลางกลุ่ม '!$C$2:$Y$22,20,0)</f>
        <v>41.11</v>
      </c>
      <c r="T91" s="10">
        <f>VLOOKUP($H91,'ค่ากลางกลุ่ม '!$C$2:$Y$22,15,0)</f>
        <v>10.56</v>
      </c>
      <c r="U91" s="13">
        <f>VLOOKUP($H91,'ค่ากลางกลุ่ม '!$C$2:$Y$22,21,0)</f>
        <v>16.91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36.22</v>
      </c>
      <c r="AB91" s="7">
        <v>13.34</v>
      </c>
      <c r="AC91" s="9">
        <v>152.84</v>
      </c>
      <c r="AD91" s="9">
        <v>27.19</v>
      </c>
      <c r="AE91" s="9">
        <v>189.97</v>
      </c>
      <c r="AF91" s="9">
        <v>113.91</v>
      </c>
      <c r="AG91" s="9">
        <v>84.63</v>
      </c>
      <c r="AH91" s="10" t="str">
        <f t="shared" si="17"/>
        <v>1</v>
      </c>
      <c r="AI91" s="13" t="str">
        <f t="shared" si="18"/>
        <v>0</v>
      </c>
      <c r="AJ91" s="10" t="str">
        <f t="shared" si="19"/>
        <v>1</v>
      </c>
      <c r="AK91" s="13" t="str">
        <f t="shared" si="20"/>
        <v>0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3</v>
      </c>
      <c r="AR91" s="26">
        <f t="shared" si="25"/>
        <v>1</v>
      </c>
      <c r="AS91" s="25" t="str">
        <f t="shared" si="26"/>
        <v>C</v>
      </c>
      <c r="AT91" s="27" t="str">
        <f t="shared" si="26"/>
        <v>D</v>
      </c>
      <c r="AU91" s="25" t="str">
        <f t="shared" si="27"/>
        <v>0 C</v>
      </c>
      <c r="AV91" s="27" t="str">
        <f t="shared" si="27"/>
        <v>0 D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4.07</v>
      </c>
      <c r="J92" s="19">
        <v>3.66</v>
      </c>
      <c r="K92" s="19">
        <v>3.02</v>
      </c>
      <c r="L92" s="19">
        <v>19667737.710000001</v>
      </c>
      <c r="M92" s="19">
        <v>9525193.1699999999</v>
      </c>
      <c r="N92" s="23">
        <v>0</v>
      </c>
      <c r="O92" s="18">
        <v>12617989.189999999</v>
      </c>
      <c r="P92" s="19">
        <v>12938473.57</v>
      </c>
      <c r="Q92" s="45">
        <v>3</v>
      </c>
      <c r="R92" s="10">
        <f>VLOOKUP($H92,'ค่ากลางกลุ่ม '!$C$2:$Y$22,14,0)</f>
        <v>21.83</v>
      </c>
      <c r="S92" s="13">
        <f>VLOOKUP($H92,'ค่ากลางกลุ่ม '!$C$2:$Y$22,20,0)</f>
        <v>41.11</v>
      </c>
      <c r="T92" s="10">
        <f>VLOOKUP($H92,'ค่ากลางกลุ่ม '!$C$2:$Y$22,15,0)</f>
        <v>10.56</v>
      </c>
      <c r="U92" s="13">
        <f>VLOOKUP($H92,'ค่ากลางกลุ่ม '!$C$2:$Y$22,21,0)</f>
        <v>16.91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28.95</v>
      </c>
      <c r="AB92" s="7">
        <v>13.33</v>
      </c>
      <c r="AC92" s="9">
        <v>90.33</v>
      </c>
      <c r="AD92" s="9">
        <v>22.63</v>
      </c>
      <c r="AE92" s="9">
        <v>52.69</v>
      </c>
      <c r="AF92" s="9">
        <v>67.709999999999994</v>
      </c>
      <c r="AG92" s="9">
        <v>97.65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5</v>
      </c>
      <c r="AR92" s="26">
        <f t="shared" si="25"/>
        <v>3</v>
      </c>
      <c r="AS92" s="25" t="str">
        <f t="shared" si="26"/>
        <v>B</v>
      </c>
      <c r="AT92" s="27" t="str">
        <f t="shared" si="26"/>
        <v>C</v>
      </c>
      <c r="AU92" s="25" t="str">
        <f t="shared" si="27"/>
        <v>0 B</v>
      </c>
      <c r="AV92" s="27" t="str">
        <f t="shared" si="27"/>
        <v>0 C</v>
      </c>
      <c r="AW92" s="21" t="str">
        <f t="shared" si="15"/>
        <v>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63</v>
      </c>
      <c r="AI93" s="29">
        <f t="shared" ref="AI93:AK93" si="28">COUNTIF(AI5:AI92,"1")</f>
        <v>11</v>
      </c>
      <c r="AJ93" s="29">
        <f t="shared" si="28"/>
        <v>61</v>
      </c>
      <c r="AK93" s="29">
        <f t="shared" si="28"/>
        <v>26</v>
      </c>
      <c r="AL93" s="29">
        <f>COUNTIF(AL5:AL92,"1")</f>
        <v>14</v>
      </c>
      <c r="AM93" s="29">
        <f t="shared" ref="AM93:AP93" si="29">COUNTIF(AM5:AM92,"1")</f>
        <v>64</v>
      </c>
      <c r="AN93" s="29">
        <f t="shared" si="29"/>
        <v>23</v>
      </c>
      <c r="AO93" s="29">
        <f t="shared" si="29"/>
        <v>30</v>
      </c>
      <c r="AP93" s="29">
        <f t="shared" si="29"/>
        <v>12</v>
      </c>
      <c r="AQ93" s="35"/>
      <c r="AR93" s="35"/>
      <c r="AS93" s="35"/>
      <c r="AT93" s="35"/>
      <c r="AU93" s="35"/>
      <c r="AV93" s="35"/>
      <c r="AW93" s="29">
        <f>COUNTIF(AW5:AW92,"ผ่าน")</f>
        <v>12</v>
      </c>
      <c r="AX93" s="29">
        <f>COUNTIF(AX5:AX92,"ผ่าน")</f>
        <v>3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3" priority="2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711A-821A-4BA8-A1D8-A1C18FEDE5FF}">
  <dimension ref="A1:AX94"/>
  <sheetViews>
    <sheetView zoomScale="70" zoomScaleNormal="70" workbookViewId="0">
      <pane xSplit="17" ySplit="4" topLeftCell="AS86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298</v>
      </c>
      <c r="S4" s="12"/>
      <c r="T4" s="11" t="s">
        <v>298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298</v>
      </c>
      <c r="AI4" s="12"/>
      <c r="AJ4" s="11" t="s">
        <v>298</v>
      </c>
      <c r="AK4" s="12"/>
      <c r="AL4" s="162"/>
      <c r="AM4" s="162"/>
      <c r="AN4" s="162"/>
      <c r="AO4" s="162"/>
      <c r="AP4" s="162"/>
      <c r="AQ4" s="11" t="s">
        <v>298</v>
      </c>
      <c r="AR4" s="12"/>
      <c r="AS4" s="11" t="s">
        <v>298</v>
      </c>
      <c r="AT4" s="12"/>
      <c r="AU4" s="11" t="s">
        <v>298</v>
      </c>
      <c r="AV4" s="12"/>
      <c r="AW4" s="11" t="s">
        <v>298</v>
      </c>
      <c r="AX4" s="12"/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2.31</v>
      </c>
      <c r="J5" s="19">
        <v>2.16</v>
      </c>
      <c r="K5" s="19">
        <v>0.99</v>
      </c>
      <c r="L5" s="19">
        <v>223221428.69999999</v>
      </c>
      <c r="M5" s="19">
        <v>53339162.759999998</v>
      </c>
      <c r="N5" s="23">
        <v>0</v>
      </c>
      <c r="O5" s="18">
        <v>22130606.32</v>
      </c>
      <c r="P5" s="19">
        <v>-13318285.180000007</v>
      </c>
      <c r="Q5" s="45">
        <v>16</v>
      </c>
      <c r="R5" s="10">
        <f>VLOOKUP($H5,'ค่ากลางกลุ่ม '!$C$2:$Y$22,22,0)</f>
        <v>13.74</v>
      </c>
      <c r="S5" s="13"/>
      <c r="T5" s="10">
        <f>VLOOKUP($H5,'ค่ากลางกลุ่ม '!$C$2:$Y$22,23,0)</f>
        <v>8.39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3.86</v>
      </c>
      <c r="AB5" s="7">
        <v>4.4800000000000004</v>
      </c>
      <c r="AC5" s="9">
        <v>105.08</v>
      </c>
      <c r="AD5" s="9">
        <v>176.57</v>
      </c>
      <c r="AE5" s="9">
        <v>208.2</v>
      </c>
      <c r="AF5" s="9">
        <v>277.44</v>
      </c>
      <c r="AG5" s="9">
        <v>32.49</v>
      </c>
      <c r="AH5" s="10" t="str">
        <f>IF(R5&lt;=$AA5,"1","0")</f>
        <v>0</v>
      </c>
      <c r="AI5" s="13"/>
      <c r="AJ5" s="10" t="str">
        <f>IF(T5&lt;=$AB5,"1","0")</f>
        <v>0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1</v>
      </c>
      <c r="AR5" s="26"/>
      <c r="AS5" s="25" t="str">
        <f>IF(AQ5=7,"A",IF(AQ5=6,"A-",IF(AQ5=5,"B",IF(AQ5=4,"B-",IF(AQ5=3,"C",IF(AQ5=2,"C-",IF(AQ5=1,"D",IF(AQ5=0,"F"))))))))</f>
        <v>D</v>
      </c>
      <c r="AT5" s="27"/>
      <c r="AU5" s="25" t="str">
        <f>$N5&amp;" "&amp;AS5</f>
        <v>0 D</v>
      </c>
      <c r="AV5" s="27"/>
      <c r="AW5" s="21" t="str">
        <f t="shared" ref="AW5:AW36" si="0">IF(AQ5&gt;=5,"ผ่าน","ไม่ผ่าน")</f>
        <v>ไม่ผ่าน</v>
      </c>
      <c r="AX5" s="21"/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4.6399999999999997</v>
      </c>
      <c r="J6" s="19">
        <v>4.25</v>
      </c>
      <c r="K6" s="19">
        <v>2.71</v>
      </c>
      <c r="L6" s="19">
        <v>43688227.450000003</v>
      </c>
      <c r="M6" s="19">
        <v>11798453.74</v>
      </c>
      <c r="N6" s="23">
        <v>0</v>
      </c>
      <c r="O6" s="18">
        <v>9265223.3699999992</v>
      </c>
      <c r="P6" s="19">
        <v>20555005.330000002</v>
      </c>
      <c r="Q6" s="45">
        <v>6</v>
      </c>
      <c r="R6" s="10">
        <f>VLOOKUP($H6,'ค่ากลางกลุ่ม '!$C$2:$Y$22,22,0)</f>
        <v>12.59</v>
      </c>
      <c r="S6" s="13"/>
      <c r="T6" s="10">
        <f>VLOOKUP($H6,'ค่ากลางกลุ่ม '!$C$2:$Y$22,23,0)</f>
        <v>10.43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11.22</v>
      </c>
      <c r="AB6" s="7">
        <v>15.35</v>
      </c>
      <c r="AC6" s="9">
        <v>127.43</v>
      </c>
      <c r="AD6" s="9">
        <v>99.91</v>
      </c>
      <c r="AE6" s="9">
        <v>252.03</v>
      </c>
      <c r="AF6" s="9">
        <v>726.42</v>
      </c>
      <c r="AG6" s="9">
        <v>81.06</v>
      </c>
      <c r="AH6" s="10" t="str">
        <f t="shared" ref="AH6:AH69" si="1">IF(R6&lt;=$AA6,"1","0")</f>
        <v>0</v>
      </c>
      <c r="AI6" s="13"/>
      <c r="AJ6" s="10" t="str">
        <f t="shared" ref="AJ6:AJ69" si="2">IF(T6&lt;=$AB6,"1","0")</f>
        <v>1</v>
      </c>
      <c r="AK6" s="13"/>
      <c r="AL6" s="97">
        <f t="shared" ref="AL6:AL69" si="3">IF(OR(AND((K6&lt;0.8),(AC6&gt;180)),AND((K6&gt;=0.8),(AC6&gt;90))),0,1)</f>
        <v>0</v>
      </c>
      <c r="AM6" s="20" t="str">
        <f t="shared" ref="AM6:AM69" si="4">IF(AD6&lt;=W6,"1","0")</f>
        <v>0</v>
      </c>
      <c r="AN6" s="20" t="str">
        <f t="shared" ref="AN6:AP69" si="5">IF(AE6&lt;=X6,"1","0")</f>
        <v>0</v>
      </c>
      <c r="AO6" s="20" t="str">
        <f t="shared" si="5"/>
        <v>0</v>
      </c>
      <c r="AP6" s="20" t="str">
        <f t="shared" si="5"/>
        <v>0</v>
      </c>
      <c r="AQ6" s="24">
        <f t="shared" ref="AQ6:AQ69" si="6">AH6+AJ6+AL6+AM6+AN6+AO6+AP6</f>
        <v>1</v>
      </c>
      <c r="AR6" s="26"/>
      <c r="AS6" s="25" t="str">
        <f t="shared" ref="AS6:AS69" si="7">IF(AQ6=7,"A",IF(AQ6=6,"A-",IF(AQ6=5,"B",IF(AQ6=4,"B-",IF(AQ6=3,"C",IF(AQ6=2,"C-",IF(AQ6=1,"D",IF(AQ6=0,"F"))))))))</f>
        <v>D</v>
      </c>
      <c r="AT6" s="27"/>
      <c r="AU6" s="25" t="str">
        <f t="shared" ref="AU6:AU69" si="8">$N6&amp;" "&amp;AS6</f>
        <v>0 D</v>
      </c>
      <c r="AV6" s="27"/>
      <c r="AW6" s="21" t="str">
        <f t="shared" si="0"/>
        <v>ไม่ผ่าน</v>
      </c>
      <c r="AX6" s="21"/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3.3</v>
      </c>
      <c r="J7" s="19">
        <v>3.02</v>
      </c>
      <c r="K7" s="19">
        <v>2.2599999999999998</v>
      </c>
      <c r="L7" s="19">
        <v>26438232.620000001</v>
      </c>
      <c r="M7" s="19">
        <v>6293136.5800000001</v>
      </c>
      <c r="N7" s="23">
        <v>0</v>
      </c>
      <c r="O7" s="18">
        <v>7900185.1500000004</v>
      </c>
      <c r="P7" s="19">
        <v>14500298.430000002</v>
      </c>
      <c r="Q7" s="45">
        <v>6</v>
      </c>
      <c r="R7" s="10">
        <f>VLOOKUP($H7,'ค่ากลางกลุ่ม '!$C$2:$Y$22,22,0)</f>
        <v>12.59</v>
      </c>
      <c r="S7" s="13"/>
      <c r="T7" s="10">
        <f>VLOOKUP($H7,'ค่ากลางกลุ่ม '!$C$2:$Y$22,23,0)</f>
        <v>10.43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9.93</v>
      </c>
      <c r="AB7" s="7">
        <v>10.87</v>
      </c>
      <c r="AC7" s="9">
        <v>98.07</v>
      </c>
      <c r="AD7" s="9">
        <v>62.89</v>
      </c>
      <c r="AE7" s="9">
        <v>65.180000000000007</v>
      </c>
      <c r="AF7" s="9">
        <v>506.51</v>
      </c>
      <c r="AG7" s="9">
        <v>61.59</v>
      </c>
      <c r="AH7" s="10" t="str">
        <f t="shared" si="1"/>
        <v>0</v>
      </c>
      <c r="AI7" s="13"/>
      <c r="AJ7" s="10" t="str">
        <f t="shared" si="2"/>
        <v>1</v>
      </c>
      <c r="AK7" s="13"/>
      <c r="AL7" s="97">
        <f t="shared" si="3"/>
        <v>0</v>
      </c>
      <c r="AM7" s="20" t="str">
        <f t="shared" si="4"/>
        <v>0</v>
      </c>
      <c r="AN7" s="20" t="str">
        <f t="shared" si="5"/>
        <v>0</v>
      </c>
      <c r="AO7" s="20" t="str">
        <f t="shared" si="5"/>
        <v>0</v>
      </c>
      <c r="AP7" s="20" t="str">
        <f t="shared" si="5"/>
        <v>0</v>
      </c>
      <c r="AQ7" s="24">
        <f t="shared" si="6"/>
        <v>1</v>
      </c>
      <c r="AR7" s="26"/>
      <c r="AS7" s="25" t="str">
        <f t="shared" si="7"/>
        <v>D</v>
      </c>
      <c r="AT7" s="27"/>
      <c r="AU7" s="25" t="str">
        <f t="shared" si="8"/>
        <v>0 D</v>
      </c>
      <c r="AV7" s="27"/>
      <c r="AW7" s="21" t="str">
        <f t="shared" si="0"/>
        <v>ไม่ผ่าน</v>
      </c>
      <c r="AX7" s="21"/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2.2200000000000002</v>
      </c>
      <c r="J8" s="19">
        <v>2.0299999999999998</v>
      </c>
      <c r="K8" s="19">
        <v>1.67</v>
      </c>
      <c r="L8" s="19">
        <v>23265117.98</v>
      </c>
      <c r="M8" s="19">
        <v>3529363.32</v>
      </c>
      <c r="N8" s="23">
        <v>0</v>
      </c>
      <c r="O8" s="18">
        <v>4568765.29</v>
      </c>
      <c r="P8" s="19">
        <v>12725275.599999998</v>
      </c>
      <c r="Q8" s="45">
        <v>5</v>
      </c>
      <c r="R8" s="10">
        <f>VLOOKUP($H8,'ค่ากลางกลุ่ม '!$C$2:$Y$22,22,0)</f>
        <v>12.2</v>
      </c>
      <c r="S8" s="13"/>
      <c r="T8" s="10">
        <f>VLOOKUP($H8,'ค่ากลางกลุ่ม '!$C$2:$Y$22,23,0)</f>
        <v>9.91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6.42</v>
      </c>
      <c r="AB8" s="7">
        <v>5.77</v>
      </c>
      <c r="AC8" s="9">
        <v>286.7</v>
      </c>
      <c r="AD8" s="9">
        <v>45.12</v>
      </c>
      <c r="AE8" s="9">
        <v>123.06</v>
      </c>
      <c r="AF8" s="9">
        <v>671.02</v>
      </c>
      <c r="AG8" s="9">
        <v>79.55</v>
      </c>
      <c r="AH8" s="10" t="str">
        <f t="shared" si="1"/>
        <v>0</v>
      </c>
      <c r="AI8" s="13"/>
      <c r="AJ8" s="10" t="str">
        <f t="shared" si="2"/>
        <v>0</v>
      </c>
      <c r="AK8" s="13"/>
      <c r="AL8" s="97">
        <f t="shared" si="3"/>
        <v>0</v>
      </c>
      <c r="AM8" s="20" t="str">
        <f t="shared" si="4"/>
        <v>1</v>
      </c>
      <c r="AN8" s="20" t="str">
        <f t="shared" si="5"/>
        <v>0</v>
      </c>
      <c r="AO8" s="20" t="str">
        <f t="shared" si="5"/>
        <v>0</v>
      </c>
      <c r="AP8" s="20" t="str">
        <f t="shared" si="5"/>
        <v>0</v>
      </c>
      <c r="AQ8" s="24">
        <f t="shared" si="6"/>
        <v>1</v>
      </c>
      <c r="AR8" s="26"/>
      <c r="AS8" s="25" t="str">
        <f t="shared" si="7"/>
        <v>D</v>
      </c>
      <c r="AT8" s="27"/>
      <c r="AU8" s="25" t="str">
        <f t="shared" si="8"/>
        <v>0 D</v>
      </c>
      <c r="AV8" s="27"/>
      <c r="AW8" s="21" t="str">
        <f t="shared" si="0"/>
        <v>ไม่ผ่าน</v>
      </c>
      <c r="AX8" s="21"/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3.55</v>
      </c>
      <c r="J9" s="19">
        <v>3.25</v>
      </c>
      <c r="K9" s="19">
        <v>2.72</v>
      </c>
      <c r="L9" s="19">
        <v>21284540.149999999</v>
      </c>
      <c r="M9" s="19">
        <v>18726282.420000002</v>
      </c>
      <c r="N9" s="23">
        <v>0</v>
      </c>
      <c r="O9" s="18">
        <v>17188185.719999999</v>
      </c>
      <c r="P9" s="19">
        <v>14340695.290000003</v>
      </c>
      <c r="Q9" s="45">
        <v>5</v>
      </c>
      <c r="R9" s="10">
        <f>VLOOKUP($H9,'ค่ากลางกลุ่ม '!$C$2:$Y$22,22,0)</f>
        <v>12.2</v>
      </c>
      <c r="S9" s="13"/>
      <c r="T9" s="10">
        <f>VLOOKUP($H9,'ค่ากลางกลุ่ม '!$C$2:$Y$22,23,0)</f>
        <v>9.91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32</v>
      </c>
      <c r="AB9" s="7">
        <v>32.630000000000003</v>
      </c>
      <c r="AC9" s="9">
        <v>157.38</v>
      </c>
      <c r="AD9" s="9">
        <v>39.61</v>
      </c>
      <c r="AE9" s="9">
        <v>62.94</v>
      </c>
      <c r="AF9" s="9">
        <v>490.96</v>
      </c>
      <c r="AG9" s="9">
        <v>85.59</v>
      </c>
      <c r="AH9" s="10" t="str">
        <f t="shared" si="1"/>
        <v>1</v>
      </c>
      <c r="AI9" s="13"/>
      <c r="AJ9" s="10" t="str">
        <f t="shared" si="2"/>
        <v>1</v>
      </c>
      <c r="AK9" s="13"/>
      <c r="AL9" s="97">
        <f t="shared" si="3"/>
        <v>0</v>
      </c>
      <c r="AM9" s="20" t="str">
        <f t="shared" si="4"/>
        <v>1</v>
      </c>
      <c r="AN9" s="20" t="str">
        <f t="shared" si="5"/>
        <v>0</v>
      </c>
      <c r="AO9" s="20" t="str">
        <f t="shared" si="5"/>
        <v>0</v>
      </c>
      <c r="AP9" s="20" t="str">
        <f t="shared" si="5"/>
        <v>0</v>
      </c>
      <c r="AQ9" s="24">
        <f t="shared" si="6"/>
        <v>3</v>
      </c>
      <c r="AR9" s="26"/>
      <c r="AS9" s="25" t="str">
        <f t="shared" si="7"/>
        <v>C</v>
      </c>
      <c r="AT9" s="27"/>
      <c r="AU9" s="25" t="str">
        <f t="shared" si="8"/>
        <v>0 C</v>
      </c>
      <c r="AV9" s="27"/>
      <c r="AW9" s="21" t="str">
        <f t="shared" si="0"/>
        <v>ไม่ผ่าน</v>
      </c>
      <c r="AX9" s="21"/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1.91</v>
      </c>
      <c r="J10" s="19">
        <v>1.67</v>
      </c>
      <c r="K10" s="19">
        <v>1.24</v>
      </c>
      <c r="L10" s="19">
        <v>17448728.960000001</v>
      </c>
      <c r="M10" s="19">
        <v>2773153.87</v>
      </c>
      <c r="N10" s="23">
        <v>0</v>
      </c>
      <c r="O10" s="18">
        <v>5244229.09</v>
      </c>
      <c r="P10" s="19">
        <v>4703782.1500000022</v>
      </c>
      <c r="Q10" s="45">
        <v>6</v>
      </c>
      <c r="R10" s="10">
        <f>VLOOKUP($H10,'ค่ากลางกลุ่ม '!$C$2:$Y$22,22,0)</f>
        <v>12.59</v>
      </c>
      <c r="S10" s="13"/>
      <c r="T10" s="10">
        <f>VLOOKUP($H10,'ค่ากลางกลุ่ม '!$C$2:$Y$22,23,0)</f>
        <v>10.43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5.72</v>
      </c>
      <c r="AB10" s="7">
        <v>4.3499999999999996</v>
      </c>
      <c r="AC10" s="9">
        <v>140.35</v>
      </c>
      <c r="AD10" s="9">
        <v>40.31</v>
      </c>
      <c r="AE10" s="9">
        <v>64.459999999999994</v>
      </c>
      <c r="AF10" s="9">
        <v>240.35</v>
      </c>
      <c r="AG10" s="9">
        <v>58.87</v>
      </c>
      <c r="AH10" s="10" t="str">
        <f t="shared" si="1"/>
        <v>0</v>
      </c>
      <c r="AI10" s="13"/>
      <c r="AJ10" s="10" t="str">
        <f t="shared" si="2"/>
        <v>0</v>
      </c>
      <c r="AK10" s="13"/>
      <c r="AL10" s="97">
        <f t="shared" si="3"/>
        <v>0</v>
      </c>
      <c r="AM10" s="20" t="str">
        <f t="shared" si="4"/>
        <v>1</v>
      </c>
      <c r="AN10" s="20" t="str">
        <f t="shared" si="5"/>
        <v>0</v>
      </c>
      <c r="AO10" s="20" t="str">
        <f t="shared" si="5"/>
        <v>0</v>
      </c>
      <c r="AP10" s="20" t="str">
        <f t="shared" si="5"/>
        <v>1</v>
      </c>
      <c r="AQ10" s="24">
        <f t="shared" si="6"/>
        <v>2</v>
      </c>
      <c r="AR10" s="26"/>
      <c r="AS10" s="25" t="str">
        <f t="shared" si="7"/>
        <v>C-</v>
      </c>
      <c r="AT10" s="27"/>
      <c r="AU10" s="25" t="str">
        <f t="shared" si="8"/>
        <v>0 C-</v>
      </c>
      <c r="AV10" s="27"/>
      <c r="AW10" s="21" t="str">
        <f t="shared" si="0"/>
        <v>ไม่ผ่าน</v>
      </c>
      <c r="AX10" s="21"/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2.34</v>
      </c>
      <c r="J11" s="19">
        <v>2.06</v>
      </c>
      <c r="K11" s="19">
        <v>1.6</v>
      </c>
      <c r="L11" s="19">
        <v>33604337.93</v>
      </c>
      <c r="M11" s="19">
        <v>11224532.4</v>
      </c>
      <c r="N11" s="23">
        <v>0</v>
      </c>
      <c r="O11" s="18">
        <v>10991002.59</v>
      </c>
      <c r="P11" s="19">
        <v>15137314.079999998</v>
      </c>
      <c r="Q11" s="45">
        <v>6</v>
      </c>
      <c r="R11" s="10">
        <f>VLOOKUP($H11,'ค่ากลางกลุ่ม '!$C$2:$Y$22,22,0)</f>
        <v>12.59</v>
      </c>
      <c r="S11" s="13"/>
      <c r="T11" s="10">
        <f>VLOOKUP($H11,'ค่ากลางกลุ่ม '!$C$2:$Y$22,23,0)</f>
        <v>10.43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10.37</v>
      </c>
      <c r="AB11" s="7">
        <v>15.33</v>
      </c>
      <c r="AC11" s="9">
        <v>142.97999999999999</v>
      </c>
      <c r="AD11" s="9">
        <v>59.95</v>
      </c>
      <c r="AE11" s="9">
        <v>94.55</v>
      </c>
      <c r="AF11" s="9">
        <v>436.66</v>
      </c>
      <c r="AG11" s="9">
        <v>98.26</v>
      </c>
      <c r="AH11" s="10" t="str">
        <f t="shared" si="1"/>
        <v>0</v>
      </c>
      <c r="AI11" s="13"/>
      <c r="AJ11" s="10" t="str">
        <f t="shared" si="2"/>
        <v>1</v>
      </c>
      <c r="AK11" s="13"/>
      <c r="AL11" s="97">
        <f t="shared" si="3"/>
        <v>0</v>
      </c>
      <c r="AM11" s="20" t="str">
        <f t="shared" si="4"/>
        <v>1</v>
      </c>
      <c r="AN11" s="20" t="str">
        <f t="shared" si="5"/>
        <v>0</v>
      </c>
      <c r="AO11" s="20" t="str">
        <f t="shared" si="5"/>
        <v>0</v>
      </c>
      <c r="AP11" s="20" t="str">
        <f t="shared" si="5"/>
        <v>0</v>
      </c>
      <c r="AQ11" s="24">
        <f t="shared" si="6"/>
        <v>2</v>
      </c>
      <c r="AR11" s="26"/>
      <c r="AS11" s="25" t="str">
        <f t="shared" si="7"/>
        <v>C-</v>
      </c>
      <c r="AT11" s="27"/>
      <c r="AU11" s="25" t="str">
        <f t="shared" si="8"/>
        <v>0 C-</v>
      </c>
      <c r="AV11" s="27"/>
      <c r="AW11" s="21" t="str">
        <f t="shared" si="0"/>
        <v>ไม่ผ่าน</v>
      </c>
      <c r="AX11" s="21"/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3.49</v>
      </c>
      <c r="J12" s="19">
        <v>3.15</v>
      </c>
      <c r="K12" s="19">
        <v>1.64</v>
      </c>
      <c r="L12" s="19">
        <v>77023675.230000004</v>
      </c>
      <c r="M12" s="19">
        <v>27535653.210000001</v>
      </c>
      <c r="N12" s="23">
        <v>0</v>
      </c>
      <c r="O12" s="18">
        <v>27435536.969999999</v>
      </c>
      <c r="P12" s="19">
        <v>19728259.030000001</v>
      </c>
      <c r="Q12" s="45">
        <v>10</v>
      </c>
      <c r="R12" s="10">
        <f>VLOOKUP($H12,'ค่ากลางกลุ่ม '!$C$2:$Y$22,22,0)</f>
        <v>11.77</v>
      </c>
      <c r="S12" s="13"/>
      <c r="T12" s="10">
        <f>VLOOKUP($H12,'ค่ากลางกลุ่ม '!$C$2:$Y$22,23,0)</f>
        <v>8.91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16.53</v>
      </c>
      <c r="AB12" s="7">
        <v>16.899999999999999</v>
      </c>
      <c r="AC12" s="9">
        <v>94.51</v>
      </c>
      <c r="AD12" s="9">
        <v>114.04</v>
      </c>
      <c r="AE12" s="9">
        <v>53.19</v>
      </c>
      <c r="AF12" s="9">
        <v>406.83</v>
      </c>
      <c r="AG12" s="9">
        <v>63.67</v>
      </c>
      <c r="AH12" s="10" t="str">
        <f t="shared" si="1"/>
        <v>1</v>
      </c>
      <c r="AI12" s="13"/>
      <c r="AJ12" s="10" t="str">
        <f t="shared" si="2"/>
        <v>1</v>
      </c>
      <c r="AK12" s="13"/>
      <c r="AL12" s="97">
        <f t="shared" si="3"/>
        <v>0</v>
      </c>
      <c r="AM12" s="20" t="str">
        <f t="shared" si="4"/>
        <v>0</v>
      </c>
      <c r="AN12" s="20" t="str">
        <f t="shared" si="5"/>
        <v>1</v>
      </c>
      <c r="AO12" s="20" t="str">
        <f t="shared" si="5"/>
        <v>0</v>
      </c>
      <c r="AP12" s="20" t="str">
        <f t="shared" si="5"/>
        <v>0</v>
      </c>
      <c r="AQ12" s="24">
        <f t="shared" si="6"/>
        <v>3</v>
      </c>
      <c r="AR12" s="26"/>
      <c r="AS12" s="25" t="str">
        <f t="shared" si="7"/>
        <v>C</v>
      </c>
      <c r="AT12" s="27"/>
      <c r="AU12" s="25" t="str">
        <f t="shared" si="8"/>
        <v>0 C</v>
      </c>
      <c r="AV12" s="27"/>
      <c r="AW12" s="21" t="str">
        <f t="shared" si="0"/>
        <v>ไม่ผ่าน</v>
      </c>
      <c r="AX12" s="21"/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3.05</v>
      </c>
      <c r="J13" s="19">
        <v>2.82</v>
      </c>
      <c r="K13" s="19">
        <v>2.4300000000000002</v>
      </c>
      <c r="L13" s="19">
        <v>36544492.880000003</v>
      </c>
      <c r="M13" s="19">
        <v>11440563.32</v>
      </c>
      <c r="N13" s="23">
        <v>0</v>
      </c>
      <c r="O13" s="18">
        <v>11748241.23</v>
      </c>
      <c r="P13" s="19">
        <v>25356069.890000001</v>
      </c>
      <c r="Q13" s="45">
        <v>6</v>
      </c>
      <c r="R13" s="10">
        <f>VLOOKUP($H13,'ค่ากลางกลุ่ม '!$C$2:$Y$22,22,0)</f>
        <v>12.59</v>
      </c>
      <c r="S13" s="13"/>
      <c r="T13" s="10">
        <f>VLOOKUP($H13,'ค่ากลางกลุ่ม '!$C$2:$Y$22,23,0)</f>
        <v>10.43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13.75</v>
      </c>
      <c r="AB13" s="7">
        <v>15.63</v>
      </c>
      <c r="AC13" s="9">
        <v>166.16</v>
      </c>
      <c r="AD13" s="9">
        <v>66.62</v>
      </c>
      <c r="AE13" s="9">
        <v>105.9</v>
      </c>
      <c r="AF13" s="9">
        <v>501.92</v>
      </c>
      <c r="AG13" s="9">
        <v>69.27</v>
      </c>
      <c r="AH13" s="10" t="str">
        <f t="shared" si="1"/>
        <v>1</v>
      </c>
      <c r="AI13" s="13"/>
      <c r="AJ13" s="10" t="str">
        <f t="shared" si="2"/>
        <v>1</v>
      </c>
      <c r="AK13" s="13"/>
      <c r="AL13" s="97">
        <f t="shared" si="3"/>
        <v>0</v>
      </c>
      <c r="AM13" s="20" t="str">
        <f t="shared" si="4"/>
        <v>0</v>
      </c>
      <c r="AN13" s="20" t="str">
        <f t="shared" si="5"/>
        <v>0</v>
      </c>
      <c r="AO13" s="20" t="str">
        <f t="shared" si="5"/>
        <v>0</v>
      </c>
      <c r="AP13" s="20" t="str">
        <f t="shared" si="5"/>
        <v>0</v>
      </c>
      <c r="AQ13" s="24">
        <f t="shared" si="6"/>
        <v>2</v>
      </c>
      <c r="AR13" s="26"/>
      <c r="AS13" s="25" t="str">
        <f t="shared" si="7"/>
        <v>C-</v>
      </c>
      <c r="AT13" s="27"/>
      <c r="AU13" s="25" t="str">
        <f t="shared" si="8"/>
        <v>0 C-</v>
      </c>
      <c r="AV13" s="27"/>
      <c r="AW13" s="21" t="str">
        <f t="shared" si="0"/>
        <v>ไม่ผ่าน</v>
      </c>
      <c r="AX13" s="21"/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4.4400000000000004</v>
      </c>
      <c r="J14" s="19">
        <v>3.92</v>
      </c>
      <c r="K14" s="19">
        <v>2.84</v>
      </c>
      <c r="L14" s="19">
        <v>41644686.5</v>
      </c>
      <c r="M14" s="19">
        <v>2935678.88</v>
      </c>
      <c r="N14" s="23">
        <v>0</v>
      </c>
      <c r="O14" s="18">
        <v>9827007.1199999992</v>
      </c>
      <c r="P14" s="19">
        <v>22248876.109999999</v>
      </c>
      <c r="Q14" s="45">
        <v>6</v>
      </c>
      <c r="R14" s="10">
        <f>VLOOKUP($H14,'ค่ากลางกลุ่ม '!$C$2:$Y$22,22,0)</f>
        <v>12.59</v>
      </c>
      <c r="S14" s="13"/>
      <c r="T14" s="10">
        <f>VLOOKUP($H14,'ค่ากลางกลุ่ม '!$C$2:$Y$22,23,0)</f>
        <v>10.43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11.5</v>
      </c>
      <c r="AB14" s="7">
        <v>2.14</v>
      </c>
      <c r="AC14" s="9">
        <v>59.52</v>
      </c>
      <c r="AD14" s="9">
        <v>66.63</v>
      </c>
      <c r="AE14" s="9">
        <v>78.489999999999995</v>
      </c>
      <c r="AF14" s="9">
        <v>648.82000000000005</v>
      </c>
      <c r="AG14" s="9">
        <v>67.42</v>
      </c>
      <c r="AH14" s="10" t="str">
        <f t="shared" si="1"/>
        <v>0</v>
      </c>
      <c r="AI14" s="13"/>
      <c r="AJ14" s="10" t="str">
        <f t="shared" si="2"/>
        <v>0</v>
      </c>
      <c r="AK14" s="13"/>
      <c r="AL14" s="97">
        <f t="shared" si="3"/>
        <v>1</v>
      </c>
      <c r="AM14" s="20" t="str">
        <f t="shared" si="4"/>
        <v>0</v>
      </c>
      <c r="AN14" s="20" t="str">
        <f t="shared" si="5"/>
        <v>0</v>
      </c>
      <c r="AO14" s="20" t="str">
        <f t="shared" si="5"/>
        <v>0</v>
      </c>
      <c r="AP14" s="20" t="str">
        <f t="shared" si="5"/>
        <v>0</v>
      </c>
      <c r="AQ14" s="24">
        <f t="shared" si="6"/>
        <v>1</v>
      </c>
      <c r="AR14" s="26"/>
      <c r="AS14" s="25" t="str">
        <f t="shared" si="7"/>
        <v>D</v>
      </c>
      <c r="AT14" s="27"/>
      <c r="AU14" s="25" t="str">
        <f t="shared" si="8"/>
        <v>0 D</v>
      </c>
      <c r="AV14" s="27"/>
      <c r="AW14" s="21" t="str">
        <f t="shared" si="0"/>
        <v>ไม่ผ่าน</v>
      </c>
      <c r="AX14" s="21"/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0.9</v>
      </c>
      <c r="J15" s="19">
        <v>0.77</v>
      </c>
      <c r="K15" s="19">
        <v>0.39</v>
      </c>
      <c r="L15" s="19">
        <v>-7494407.6600000001</v>
      </c>
      <c r="M15" s="19">
        <v>18706544.739999998</v>
      </c>
      <c r="N15" s="23">
        <v>5</v>
      </c>
      <c r="O15" s="18">
        <v>13421189.289999999</v>
      </c>
      <c r="P15" s="19">
        <v>-46698381.009999983</v>
      </c>
      <c r="Q15" s="45">
        <v>13</v>
      </c>
      <c r="R15" s="10">
        <f>VLOOKUP($H15,'ค่ากลางกลุ่ม '!$C$2:$Y$22,22,0)</f>
        <v>15.85</v>
      </c>
      <c r="S15" s="13"/>
      <c r="T15" s="10">
        <f>VLOOKUP($H15,'ค่ากลางกลุ่ม '!$C$2:$Y$22,23,0)</f>
        <v>9.86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7.27</v>
      </c>
      <c r="AB15" s="7">
        <v>9.2899999999999991</v>
      </c>
      <c r="AC15" s="9">
        <v>308.89999999999998</v>
      </c>
      <c r="AD15" s="9">
        <v>62.13</v>
      </c>
      <c r="AE15" s="9">
        <v>63.44</v>
      </c>
      <c r="AF15" s="9">
        <v>329.77</v>
      </c>
      <c r="AG15" s="9">
        <v>65.180000000000007</v>
      </c>
      <c r="AH15" s="10" t="str">
        <f t="shared" si="1"/>
        <v>0</v>
      </c>
      <c r="AI15" s="13"/>
      <c r="AJ15" s="10" t="str">
        <f t="shared" si="2"/>
        <v>0</v>
      </c>
      <c r="AK15" s="13"/>
      <c r="AL15" s="97">
        <f t="shared" si="3"/>
        <v>0</v>
      </c>
      <c r="AM15" s="20" t="str">
        <f t="shared" si="4"/>
        <v>0</v>
      </c>
      <c r="AN15" s="20" t="str">
        <f t="shared" si="5"/>
        <v>0</v>
      </c>
      <c r="AO15" s="20" t="str">
        <f t="shared" si="5"/>
        <v>0</v>
      </c>
      <c r="AP15" s="20" t="str">
        <f t="shared" si="5"/>
        <v>0</v>
      </c>
      <c r="AQ15" s="24">
        <f t="shared" si="6"/>
        <v>0</v>
      </c>
      <c r="AR15" s="26"/>
      <c r="AS15" s="25" t="str">
        <f t="shared" si="7"/>
        <v>F</v>
      </c>
      <c r="AT15" s="27"/>
      <c r="AU15" s="25" t="str">
        <f t="shared" si="8"/>
        <v>5 F</v>
      </c>
      <c r="AV15" s="27"/>
      <c r="AW15" s="21" t="str">
        <f t="shared" si="0"/>
        <v>ไม่ผ่าน</v>
      </c>
      <c r="AX15" s="21"/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3.15</v>
      </c>
      <c r="J16" s="19">
        <v>2.6</v>
      </c>
      <c r="K16" s="19">
        <v>1.68</v>
      </c>
      <c r="L16" s="19">
        <v>12021408.49</v>
      </c>
      <c r="M16" s="19">
        <v>982771.46</v>
      </c>
      <c r="N16" s="23">
        <v>0</v>
      </c>
      <c r="O16" s="18">
        <v>4170109.53</v>
      </c>
      <c r="P16" s="19">
        <v>3777052.0700000003</v>
      </c>
      <c r="Q16" s="45">
        <v>2</v>
      </c>
      <c r="R16" s="10">
        <f>VLOOKUP($H16,'ค่ากลางกลุ่ม '!$C$2:$Y$22,22,0)</f>
        <v>11.48</v>
      </c>
      <c r="S16" s="13"/>
      <c r="T16" s="10">
        <f>VLOOKUP($H16,'ค่ากลางกลุ่ม '!$C$2:$Y$22,23,0)</f>
        <v>4.78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14.81</v>
      </c>
      <c r="AB16" s="7">
        <v>1.67</v>
      </c>
      <c r="AC16" s="9">
        <v>90.44</v>
      </c>
      <c r="AD16" s="9">
        <v>68.319999999999993</v>
      </c>
      <c r="AE16" s="9">
        <v>167.89</v>
      </c>
      <c r="AF16" s="9">
        <v>260.68</v>
      </c>
      <c r="AG16" s="9">
        <v>132.65</v>
      </c>
      <c r="AH16" s="10" t="str">
        <f t="shared" si="1"/>
        <v>1</v>
      </c>
      <c r="AI16" s="13"/>
      <c r="AJ16" s="10" t="str">
        <f t="shared" si="2"/>
        <v>0</v>
      </c>
      <c r="AK16" s="13"/>
      <c r="AL16" s="97">
        <f t="shared" si="3"/>
        <v>0</v>
      </c>
      <c r="AM16" s="20" t="str">
        <f t="shared" si="4"/>
        <v>0</v>
      </c>
      <c r="AN16" s="20" t="str">
        <f t="shared" si="5"/>
        <v>0</v>
      </c>
      <c r="AO16" s="20" t="str">
        <f t="shared" si="5"/>
        <v>0</v>
      </c>
      <c r="AP16" s="20" t="str">
        <f t="shared" si="5"/>
        <v>0</v>
      </c>
      <c r="AQ16" s="24">
        <f t="shared" si="6"/>
        <v>1</v>
      </c>
      <c r="AR16" s="26"/>
      <c r="AS16" s="25" t="str">
        <f t="shared" si="7"/>
        <v>D</v>
      </c>
      <c r="AT16" s="27"/>
      <c r="AU16" s="25" t="str">
        <f t="shared" si="8"/>
        <v>0 D</v>
      </c>
      <c r="AV16" s="27"/>
      <c r="AW16" s="21" t="str">
        <f t="shared" si="0"/>
        <v>ไม่ผ่าน</v>
      </c>
      <c r="AX16" s="21"/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2.46</v>
      </c>
      <c r="J17" s="19">
        <v>2.02</v>
      </c>
      <c r="K17" s="19">
        <v>0.98</v>
      </c>
      <c r="L17" s="19">
        <v>142744516.59999999</v>
      </c>
      <c r="M17" s="19">
        <v>85091951</v>
      </c>
      <c r="N17" s="23">
        <v>0</v>
      </c>
      <c r="O17" s="18">
        <v>114713246.86</v>
      </c>
      <c r="P17" s="19">
        <v>885589.68000000715</v>
      </c>
      <c r="Q17" s="45">
        <v>16</v>
      </c>
      <c r="R17" s="10">
        <f>VLOOKUP($H17,'ค่ากลางกลุ่ม '!$C$2:$Y$22,22,0)</f>
        <v>13.74</v>
      </c>
      <c r="S17" s="13"/>
      <c r="T17" s="10">
        <f>VLOOKUP($H17,'ค่ากลางกลุ่ม '!$C$2:$Y$22,23,0)</f>
        <v>8.39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24.05</v>
      </c>
      <c r="AB17" s="7">
        <v>12.69</v>
      </c>
      <c r="AC17" s="9">
        <v>135.82</v>
      </c>
      <c r="AD17" s="9">
        <v>68.19</v>
      </c>
      <c r="AE17" s="9">
        <v>64.06</v>
      </c>
      <c r="AF17" s="9">
        <v>95.19</v>
      </c>
      <c r="AG17" s="9">
        <v>80.47</v>
      </c>
      <c r="AH17" s="10" t="str">
        <f t="shared" si="1"/>
        <v>1</v>
      </c>
      <c r="AI17" s="13"/>
      <c r="AJ17" s="10" t="str">
        <f t="shared" si="2"/>
        <v>1</v>
      </c>
      <c r="AK17" s="13"/>
      <c r="AL17" s="97">
        <f t="shared" si="3"/>
        <v>0</v>
      </c>
      <c r="AM17" s="20" t="str">
        <f t="shared" si="4"/>
        <v>0</v>
      </c>
      <c r="AN17" s="20" t="str">
        <f t="shared" si="5"/>
        <v>0</v>
      </c>
      <c r="AO17" s="20" t="str">
        <f t="shared" si="5"/>
        <v>0</v>
      </c>
      <c r="AP17" s="20" t="str">
        <f t="shared" si="5"/>
        <v>0</v>
      </c>
      <c r="AQ17" s="24">
        <f t="shared" si="6"/>
        <v>2</v>
      </c>
      <c r="AR17" s="26"/>
      <c r="AS17" s="25" t="str">
        <f t="shared" si="7"/>
        <v>C-</v>
      </c>
      <c r="AT17" s="27"/>
      <c r="AU17" s="25" t="str">
        <f t="shared" si="8"/>
        <v>0 C-</v>
      </c>
      <c r="AV17" s="27"/>
      <c r="AW17" s="21" t="str">
        <f t="shared" si="0"/>
        <v>ไม่ผ่าน</v>
      </c>
      <c r="AX17" s="21"/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2.78</v>
      </c>
      <c r="J18" s="19">
        <v>2.38</v>
      </c>
      <c r="K18" s="19">
        <v>1.94</v>
      </c>
      <c r="L18" s="19">
        <v>34926405.159999996</v>
      </c>
      <c r="M18" s="19">
        <v>4982271.76</v>
      </c>
      <c r="N18" s="23">
        <v>0</v>
      </c>
      <c r="O18" s="18">
        <v>8533414.2400000002</v>
      </c>
      <c r="P18" s="19">
        <v>18367317.500000004</v>
      </c>
      <c r="Q18" s="45">
        <v>6</v>
      </c>
      <c r="R18" s="10">
        <f>VLOOKUP($H18,'ค่ากลางกลุ่ม '!$C$2:$Y$22,22,0)</f>
        <v>12.59</v>
      </c>
      <c r="S18" s="13"/>
      <c r="T18" s="10">
        <f>VLOOKUP($H18,'ค่ากลางกลุ่ม '!$C$2:$Y$22,23,0)</f>
        <v>10.43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10.08</v>
      </c>
      <c r="AB18" s="7">
        <v>6.24</v>
      </c>
      <c r="AC18" s="9">
        <v>72.27</v>
      </c>
      <c r="AD18" s="9">
        <v>54.7</v>
      </c>
      <c r="AE18" s="9">
        <v>86.27</v>
      </c>
      <c r="AF18" s="9">
        <v>99.99</v>
      </c>
      <c r="AG18" s="9">
        <v>82.03</v>
      </c>
      <c r="AH18" s="10" t="str">
        <f t="shared" si="1"/>
        <v>0</v>
      </c>
      <c r="AI18" s="13"/>
      <c r="AJ18" s="10" t="str">
        <f t="shared" si="2"/>
        <v>0</v>
      </c>
      <c r="AK18" s="13"/>
      <c r="AL18" s="97">
        <f t="shared" si="3"/>
        <v>1</v>
      </c>
      <c r="AM18" s="20" t="str">
        <f t="shared" si="4"/>
        <v>1</v>
      </c>
      <c r="AN18" s="20" t="str">
        <f t="shared" si="5"/>
        <v>0</v>
      </c>
      <c r="AO18" s="20" t="str">
        <f t="shared" si="5"/>
        <v>0</v>
      </c>
      <c r="AP18" s="20" t="str">
        <f t="shared" si="5"/>
        <v>0</v>
      </c>
      <c r="AQ18" s="24">
        <f t="shared" si="6"/>
        <v>2</v>
      </c>
      <c r="AR18" s="26"/>
      <c r="AS18" s="25" t="str">
        <f t="shared" si="7"/>
        <v>C-</v>
      </c>
      <c r="AT18" s="27"/>
      <c r="AU18" s="25" t="str">
        <f t="shared" si="8"/>
        <v>0 C-</v>
      </c>
      <c r="AV18" s="27"/>
      <c r="AW18" s="21" t="str">
        <f t="shared" si="0"/>
        <v>ไม่ผ่าน</v>
      </c>
      <c r="AX18" s="21"/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1.87</v>
      </c>
      <c r="J19" s="19">
        <v>1.65</v>
      </c>
      <c r="K19" s="19">
        <v>1.18</v>
      </c>
      <c r="L19" s="19">
        <v>23777231.489999998</v>
      </c>
      <c r="M19" s="19">
        <v>5797326.1699999999</v>
      </c>
      <c r="N19" s="23">
        <v>0</v>
      </c>
      <c r="O19" s="18">
        <v>9276380.1899999995</v>
      </c>
      <c r="P19" s="19">
        <v>4795384.0399999991</v>
      </c>
      <c r="Q19" s="45">
        <v>6</v>
      </c>
      <c r="R19" s="10">
        <f>VLOOKUP($H19,'ค่ากลางกลุ่ม '!$C$2:$Y$22,22,0)</f>
        <v>12.59</v>
      </c>
      <c r="S19" s="13"/>
      <c r="T19" s="10">
        <f>VLOOKUP($H19,'ค่ากลางกลุ่ม '!$C$2:$Y$22,23,0)</f>
        <v>10.43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8.52</v>
      </c>
      <c r="AB19" s="7">
        <v>7.02</v>
      </c>
      <c r="AC19" s="9">
        <v>196.11</v>
      </c>
      <c r="AD19" s="9">
        <v>84.38</v>
      </c>
      <c r="AE19" s="9">
        <v>48.32</v>
      </c>
      <c r="AF19" s="9">
        <v>79.42</v>
      </c>
      <c r="AG19" s="9">
        <v>80.900000000000006</v>
      </c>
      <c r="AH19" s="10" t="str">
        <f t="shared" si="1"/>
        <v>0</v>
      </c>
      <c r="AI19" s="13"/>
      <c r="AJ19" s="10" t="str">
        <f t="shared" si="2"/>
        <v>0</v>
      </c>
      <c r="AK19" s="13"/>
      <c r="AL19" s="97">
        <f t="shared" si="3"/>
        <v>0</v>
      </c>
      <c r="AM19" s="20" t="str">
        <f t="shared" si="4"/>
        <v>0</v>
      </c>
      <c r="AN19" s="20" t="str">
        <f t="shared" si="5"/>
        <v>1</v>
      </c>
      <c r="AO19" s="20" t="str">
        <f t="shared" si="5"/>
        <v>1</v>
      </c>
      <c r="AP19" s="20" t="str">
        <f t="shared" si="5"/>
        <v>0</v>
      </c>
      <c r="AQ19" s="24">
        <f t="shared" si="6"/>
        <v>2</v>
      </c>
      <c r="AR19" s="26"/>
      <c r="AS19" s="25" t="str">
        <f t="shared" si="7"/>
        <v>C-</v>
      </c>
      <c r="AT19" s="27"/>
      <c r="AU19" s="25" t="str">
        <f t="shared" si="8"/>
        <v>0 C-</v>
      </c>
      <c r="AV19" s="27"/>
      <c r="AW19" s="21" t="str">
        <f t="shared" si="0"/>
        <v>ไม่ผ่าน</v>
      </c>
      <c r="AX19" s="21"/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2.2400000000000002</v>
      </c>
      <c r="J20" s="19">
        <v>2.0299999999999998</v>
      </c>
      <c r="K20" s="19">
        <v>1.1200000000000001</v>
      </c>
      <c r="L20" s="19">
        <v>57519719.140000001</v>
      </c>
      <c r="M20" s="19">
        <v>1699121.46</v>
      </c>
      <c r="N20" s="23">
        <v>0</v>
      </c>
      <c r="O20" s="18">
        <v>9570705.3399999999</v>
      </c>
      <c r="P20" s="19">
        <v>5060900.5599999949</v>
      </c>
      <c r="Q20" s="45">
        <v>13</v>
      </c>
      <c r="R20" s="10">
        <f>VLOOKUP($H20,'ค่ากลางกลุ่ม '!$C$2:$Y$22,22,0)</f>
        <v>15.85</v>
      </c>
      <c r="S20" s="13"/>
      <c r="T20" s="10">
        <f>VLOOKUP($H20,'ค่ากลางกลุ่ม '!$C$2:$Y$22,23,0)</f>
        <v>9.86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6.25</v>
      </c>
      <c r="AB20" s="7">
        <v>0.77</v>
      </c>
      <c r="AC20" s="9">
        <v>170.19</v>
      </c>
      <c r="AD20" s="9">
        <v>146.93</v>
      </c>
      <c r="AE20" s="9">
        <v>56.96</v>
      </c>
      <c r="AF20" s="9">
        <v>14.82</v>
      </c>
      <c r="AG20" s="9">
        <v>56.76</v>
      </c>
      <c r="AH20" s="10" t="str">
        <f t="shared" si="1"/>
        <v>0</v>
      </c>
      <c r="AI20" s="13"/>
      <c r="AJ20" s="10" t="str">
        <f t="shared" si="2"/>
        <v>0</v>
      </c>
      <c r="AK20" s="13"/>
      <c r="AL20" s="97">
        <f t="shared" si="3"/>
        <v>0</v>
      </c>
      <c r="AM20" s="20" t="str">
        <f t="shared" si="4"/>
        <v>0</v>
      </c>
      <c r="AN20" s="20" t="str">
        <f t="shared" si="5"/>
        <v>1</v>
      </c>
      <c r="AO20" s="20" t="str">
        <f t="shared" si="5"/>
        <v>1</v>
      </c>
      <c r="AP20" s="20" t="str">
        <f t="shared" si="5"/>
        <v>1</v>
      </c>
      <c r="AQ20" s="24">
        <f t="shared" si="6"/>
        <v>3</v>
      </c>
      <c r="AR20" s="26"/>
      <c r="AS20" s="25" t="str">
        <f t="shared" si="7"/>
        <v>C</v>
      </c>
      <c r="AT20" s="27"/>
      <c r="AU20" s="25" t="str">
        <f t="shared" si="8"/>
        <v>0 C</v>
      </c>
      <c r="AV20" s="27"/>
      <c r="AW20" s="21" t="str">
        <f t="shared" si="0"/>
        <v>ไม่ผ่าน</v>
      </c>
      <c r="AX20" s="21"/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4.25</v>
      </c>
      <c r="J21" s="19">
        <v>3.93</v>
      </c>
      <c r="K21" s="19">
        <v>2.92</v>
      </c>
      <c r="L21" s="19">
        <v>40836949.659999996</v>
      </c>
      <c r="M21" s="19">
        <v>11169424.039999999</v>
      </c>
      <c r="N21" s="23">
        <v>0</v>
      </c>
      <c r="O21" s="18">
        <v>10396088.15</v>
      </c>
      <c r="P21" s="19">
        <v>24069004.539999999</v>
      </c>
      <c r="Q21" s="45">
        <v>6</v>
      </c>
      <c r="R21" s="10">
        <f>VLOOKUP($H21,'ค่ากลางกลุ่ม '!$C$2:$Y$22,22,0)</f>
        <v>12.59</v>
      </c>
      <c r="S21" s="13"/>
      <c r="T21" s="10">
        <f>VLOOKUP($H21,'ค่ากลางกลุ่ม '!$C$2:$Y$22,23,0)</f>
        <v>10.43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13.03</v>
      </c>
      <c r="AB21" s="7">
        <v>13.28</v>
      </c>
      <c r="AC21" s="9">
        <v>113.87</v>
      </c>
      <c r="AD21" s="9">
        <v>129.28</v>
      </c>
      <c r="AE21" s="9">
        <v>84.41</v>
      </c>
      <c r="AF21" s="9">
        <v>96.28</v>
      </c>
      <c r="AG21" s="9">
        <v>82.35</v>
      </c>
      <c r="AH21" s="10" t="str">
        <f t="shared" si="1"/>
        <v>1</v>
      </c>
      <c r="AI21" s="13"/>
      <c r="AJ21" s="10" t="str">
        <f t="shared" si="2"/>
        <v>1</v>
      </c>
      <c r="AK21" s="13"/>
      <c r="AL21" s="97">
        <f t="shared" si="3"/>
        <v>0</v>
      </c>
      <c r="AM21" s="20" t="str">
        <f t="shared" si="4"/>
        <v>0</v>
      </c>
      <c r="AN21" s="20" t="str">
        <f t="shared" si="5"/>
        <v>0</v>
      </c>
      <c r="AO21" s="20" t="str">
        <f t="shared" si="5"/>
        <v>0</v>
      </c>
      <c r="AP21" s="20" t="str">
        <f t="shared" si="5"/>
        <v>0</v>
      </c>
      <c r="AQ21" s="24">
        <f t="shared" si="6"/>
        <v>2</v>
      </c>
      <c r="AR21" s="26"/>
      <c r="AS21" s="25" t="str">
        <f t="shared" si="7"/>
        <v>C-</v>
      </c>
      <c r="AT21" s="27"/>
      <c r="AU21" s="25" t="str">
        <f t="shared" si="8"/>
        <v>0 C-</v>
      </c>
      <c r="AV21" s="27"/>
      <c r="AW21" s="21" t="str">
        <f t="shared" si="0"/>
        <v>ไม่ผ่าน</v>
      </c>
      <c r="AX21" s="21"/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4.33</v>
      </c>
      <c r="J22" s="19">
        <v>3.63</v>
      </c>
      <c r="K22" s="19">
        <v>3.03</v>
      </c>
      <c r="L22" s="19">
        <v>36056945.43</v>
      </c>
      <c r="M22" s="19">
        <v>10004124.49</v>
      </c>
      <c r="N22" s="23">
        <v>0</v>
      </c>
      <c r="O22" s="18">
        <v>13871898.32</v>
      </c>
      <c r="P22" s="19">
        <v>21983916.319999997</v>
      </c>
      <c r="Q22" s="45">
        <v>6</v>
      </c>
      <c r="R22" s="10">
        <f>VLOOKUP($H22,'ค่ากลางกลุ่ม '!$C$2:$Y$22,22,0)</f>
        <v>12.59</v>
      </c>
      <c r="S22" s="13"/>
      <c r="T22" s="10">
        <f>VLOOKUP($H22,'ค่ากลางกลุ่ม '!$C$2:$Y$22,23,0)</f>
        <v>10.43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15.92</v>
      </c>
      <c r="AB22" s="7">
        <v>12.79</v>
      </c>
      <c r="AC22" s="9">
        <v>86.24</v>
      </c>
      <c r="AD22" s="9">
        <v>32.090000000000003</v>
      </c>
      <c r="AE22" s="9">
        <v>51.12</v>
      </c>
      <c r="AF22" s="9">
        <v>78.86</v>
      </c>
      <c r="AG22" s="9">
        <v>122.25</v>
      </c>
      <c r="AH22" s="10" t="str">
        <f t="shared" si="1"/>
        <v>1</v>
      </c>
      <c r="AI22" s="13"/>
      <c r="AJ22" s="10" t="str">
        <f t="shared" si="2"/>
        <v>1</v>
      </c>
      <c r="AK22" s="13"/>
      <c r="AL22" s="97">
        <f t="shared" si="3"/>
        <v>1</v>
      </c>
      <c r="AM22" s="20" t="str">
        <f t="shared" si="4"/>
        <v>1</v>
      </c>
      <c r="AN22" s="20" t="str">
        <f t="shared" si="5"/>
        <v>1</v>
      </c>
      <c r="AO22" s="20" t="str">
        <f t="shared" si="5"/>
        <v>1</v>
      </c>
      <c r="AP22" s="20" t="str">
        <f t="shared" si="5"/>
        <v>0</v>
      </c>
      <c r="AQ22" s="24">
        <f t="shared" si="6"/>
        <v>6</v>
      </c>
      <c r="AR22" s="26"/>
      <c r="AS22" s="25" t="str">
        <f t="shared" si="7"/>
        <v>A-</v>
      </c>
      <c r="AT22" s="27"/>
      <c r="AU22" s="25" t="str">
        <f t="shared" si="8"/>
        <v>0 A-</v>
      </c>
      <c r="AV22" s="27"/>
      <c r="AW22" s="21" t="str">
        <f t="shared" si="0"/>
        <v>ผ่าน</v>
      </c>
      <c r="AX22" s="21"/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1.93</v>
      </c>
      <c r="J23" s="19">
        <v>1.74</v>
      </c>
      <c r="K23" s="19">
        <v>1.19</v>
      </c>
      <c r="L23" s="19">
        <v>23270478.530000001</v>
      </c>
      <c r="M23" s="19">
        <v>7327688.6100000003</v>
      </c>
      <c r="N23" s="23">
        <v>0</v>
      </c>
      <c r="O23" s="18">
        <v>9049859.3100000005</v>
      </c>
      <c r="P23" s="19">
        <v>4752003.1000000052</v>
      </c>
      <c r="Q23" s="45">
        <v>6</v>
      </c>
      <c r="R23" s="10">
        <f>VLOOKUP($H23,'ค่ากลางกลุ่ม '!$C$2:$Y$22,22,0)</f>
        <v>12.59</v>
      </c>
      <c r="S23" s="13"/>
      <c r="T23" s="10">
        <f>VLOOKUP($H23,'ค่ากลางกลุ่ม '!$C$2:$Y$22,23,0)</f>
        <v>10.43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12.56</v>
      </c>
      <c r="AB23" s="7">
        <v>12.66</v>
      </c>
      <c r="AC23" s="9">
        <v>195.25</v>
      </c>
      <c r="AD23" s="9">
        <v>86.31</v>
      </c>
      <c r="AE23" s="9">
        <v>99.57</v>
      </c>
      <c r="AF23" s="9">
        <v>87.58</v>
      </c>
      <c r="AG23" s="9">
        <v>94.73</v>
      </c>
      <c r="AH23" s="10" t="str">
        <f t="shared" si="1"/>
        <v>0</v>
      </c>
      <c r="AI23" s="13"/>
      <c r="AJ23" s="10" t="str">
        <f t="shared" si="2"/>
        <v>1</v>
      </c>
      <c r="AK23" s="13"/>
      <c r="AL23" s="97">
        <f t="shared" si="3"/>
        <v>0</v>
      </c>
      <c r="AM23" s="20" t="str">
        <f t="shared" si="4"/>
        <v>0</v>
      </c>
      <c r="AN23" s="20" t="str">
        <f t="shared" si="5"/>
        <v>0</v>
      </c>
      <c r="AO23" s="20" t="str">
        <f t="shared" si="5"/>
        <v>1</v>
      </c>
      <c r="AP23" s="20" t="str">
        <f t="shared" si="5"/>
        <v>0</v>
      </c>
      <c r="AQ23" s="24">
        <f t="shared" si="6"/>
        <v>2</v>
      </c>
      <c r="AR23" s="26"/>
      <c r="AS23" s="25" t="str">
        <f t="shared" si="7"/>
        <v>C-</v>
      </c>
      <c r="AT23" s="27"/>
      <c r="AU23" s="25" t="str">
        <f t="shared" si="8"/>
        <v>0 C-</v>
      </c>
      <c r="AV23" s="27"/>
      <c r="AW23" s="21" t="str">
        <f t="shared" si="0"/>
        <v>ไม่ผ่าน</v>
      </c>
      <c r="AX23" s="21"/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1.74</v>
      </c>
      <c r="J24" s="19">
        <v>1.52</v>
      </c>
      <c r="K24" s="19">
        <v>1.34</v>
      </c>
      <c r="L24" s="19">
        <v>12797353.460000001</v>
      </c>
      <c r="M24" s="19">
        <v>4750166.53</v>
      </c>
      <c r="N24" s="23">
        <v>0</v>
      </c>
      <c r="O24" s="18">
        <v>4772999.9000000004</v>
      </c>
      <c r="P24" s="19">
        <v>5875002.3799999952</v>
      </c>
      <c r="Q24" s="45">
        <v>2</v>
      </c>
      <c r="R24" s="10">
        <f>VLOOKUP($H24,'ค่ากลางกลุ่ม '!$C$2:$Y$22,22,0)</f>
        <v>11.48</v>
      </c>
      <c r="S24" s="13"/>
      <c r="T24" s="10">
        <f>VLOOKUP($H24,'ค่ากลางกลุ่ม '!$C$2:$Y$22,23,0)</f>
        <v>4.78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11.74</v>
      </c>
      <c r="AB24" s="7">
        <v>10.72</v>
      </c>
      <c r="AC24" s="9">
        <v>520.12</v>
      </c>
      <c r="AD24" s="9">
        <v>28.52</v>
      </c>
      <c r="AE24" s="9">
        <v>76.91</v>
      </c>
      <c r="AF24" s="9">
        <v>90.78</v>
      </c>
      <c r="AG24" s="9">
        <v>65.81</v>
      </c>
      <c r="AH24" s="10" t="str">
        <f t="shared" si="1"/>
        <v>1</v>
      </c>
      <c r="AI24" s="13"/>
      <c r="AJ24" s="10" t="str">
        <f t="shared" si="2"/>
        <v>1</v>
      </c>
      <c r="AK24" s="13"/>
      <c r="AL24" s="97">
        <f t="shared" si="3"/>
        <v>0</v>
      </c>
      <c r="AM24" s="20" t="str">
        <f t="shared" si="4"/>
        <v>1</v>
      </c>
      <c r="AN24" s="20" t="str">
        <f t="shared" si="5"/>
        <v>0</v>
      </c>
      <c r="AO24" s="20" t="str">
        <f t="shared" si="5"/>
        <v>0</v>
      </c>
      <c r="AP24" s="20" t="str">
        <f t="shared" si="5"/>
        <v>0</v>
      </c>
      <c r="AQ24" s="24">
        <f t="shared" si="6"/>
        <v>3</v>
      </c>
      <c r="AR24" s="26"/>
      <c r="AS24" s="25" t="str">
        <f t="shared" si="7"/>
        <v>C</v>
      </c>
      <c r="AT24" s="27"/>
      <c r="AU24" s="25" t="str">
        <f t="shared" si="8"/>
        <v>0 C</v>
      </c>
      <c r="AV24" s="27"/>
      <c r="AW24" s="21" t="str">
        <f t="shared" si="0"/>
        <v>ไม่ผ่าน</v>
      </c>
      <c r="AX24" s="21"/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1.44</v>
      </c>
      <c r="J25" s="19">
        <v>1.28</v>
      </c>
      <c r="K25" s="19">
        <v>0.45</v>
      </c>
      <c r="L25" s="19">
        <v>106950504.25</v>
      </c>
      <c r="M25" s="19">
        <v>96756800.849999994</v>
      </c>
      <c r="N25" s="23">
        <v>2</v>
      </c>
      <c r="O25" s="18">
        <v>96215086.849999994</v>
      </c>
      <c r="P25" s="19">
        <v>-134833746.97999999</v>
      </c>
      <c r="Q25" s="45">
        <v>17</v>
      </c>
      <c r="R25" s="10">
        <f>VLOOKUP($H25,'ค่ากลางกลุ่ม '!$C$2:$Y$22,22,0)</f>
        <v>14.63</v>
      </c>
      <c r="S25" s="13"/>
      <c r="T25" s="10">
        <f>VLOOKUP($H25,'ค่ากลางกลุ่ม '!$C$2:$Y$22,23,0)</f>
        <v>9.92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11.16</v>
      </c>
      <c r="AB25" s="7">
        <v>9.5500000000000007</v>
      </c>
      <c r="AC25" s="9">
        <v>191.68</v>
      </c>
      <c r="AD25" s="9">
        <v>100.27</v>
      </c>
      <c r="AE25" s="9">
        <v>62.15</v>
      </c>
      <c r="AF25" s="9">
        <v>319.68</v>
      </c>
      <c r="AG25" s="9">
        <v>35.58</v>
      </c>
      <c r="AH25" s="10" t="str">
        <f t="shared" si="1"/>
        <v>0</v>
      </c>
      <c r="AI25" s="13"/>
      <c r="AJ25" s="10" t="str">
        <f t="shared" si="2"/>
        <v>0</v>
      </c>
      <c r="AK25" s="13"/>
      <c r="AL25" s="97">
        <f t="shared" si="3"/>
        <v>0</v>
      </c>
      <c r="AM25" s="20" t="str">
        <f t="shared" si="4"/>
        <v>0</v>
      </c>
      <c r="AN25" s="20" t="str">
        <f t="shared" si="5"/>
        <v>0</v>
      </c>
      <c r="AO25" s="20" t="str">
        <f t="shared" si="5"/>
        <v>0</v>
      </c>
      <c r="AP25" s="20" t="str">
        <f t="shared" si="5"/>
        <v>1</v>
      </c>
      <c r="AQ25" s="24">
        <f t="shared" si="6"/>
        <v>1</v>
      </c>
      <c r="AR25" s="26"/>
      <c r="AS25" s="25" t="str">
        <f t="shared" si="7"/>
        <v>D</v>
      </c>
      <c r="AT25" s="27"/>
      <c r="AU25" s="25" t="str">
        <f t="shared" si="8"/>
        <v>2 D</v>
      </c>
      <c r="AV25" s="27"/>
      <c r="AW25" s="21" t="str">
        <f t="shared" si="0"/>
        <v>ไม่ผ่าน</v>
      </c>
      <c r="AX25" s="21"/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3.64</v>
      </c>
      <c r="J26" s="19">
        <v>3.32</v>
      </c>
      <c r="K26" s="19">
        <v>2.2400000000000002</v>
      </c>
      <c r="L26" s="19">
        <v>21208938.239999998</v>
      </c>
      <c r="M26" s="19">
        <v>10260005.52</v>
      </c>
      <c r="N26" s="23">
        <v>0</v>
      </c>
      <c r="O26" s="18">
        <v>12845944.439999999</v>
      </c>
      <c r="P26" s="19">
        <v>9932430.0100000016</v>
      </c>
      <c r="Q26" s="45">
        <v>5</v>
      </c>
      <c r="R26" s="10">
        <f>VLOOKUP($H26,'ค่ากลางกลุ่ม '!$C$2:$Y$22,22,0)</f>
        <v>12.2</v>
      </c>
      <c r="S26" s="13"/>
      <c r="T26" s="10">
        <f>VLOOKUP($H26,'ค่ากลางกลุ่ม '!$C$2:$Y$22,23,0)</f>
        <v>9.91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22.26</v>
      </c>
      <c r="AB26" s="7">
        <v>17.12</v>
      </c>
      <c r="AC26" s="9">
        <v>78.989999999999995</v>
      </c>
      <c r="AD26" s="9">
        <v>66.430000000000007</v>
      </c>
      <c r="AE26" s="9">
        <v>61.61</v>
      </c>
      <c r="AF26" s="9">
        <v>135.02000000000001</v>
      </c>
      <c r="AG26" s="9">
        <v>76.16</v>
      </c>
      <c r="AH26" s="10" t="str">
        <f t="shared" si="1"/>
        <v>1</v>
      </c>
      <c r="AI26" s="13"/>
      <c r="AJ26" s="10" t="str">
        <f t="shared" si="2"/>
        <v>1</v>
      </c>
      <c r="AK26" s="13"/>
      <c r="AL26" s="97">
        <f t="shared" si="3"/>
        <v>1</v>
      </c>
      <c r="AM26" s="20" t="str">
        <f t="shared" si="4"/>
        <v>0</v>
      </c>
      <c r="AN26" s="20" t="str">
        <f t="shared" si="5"/>
        <v>0</v>
      </c>
      <c r="AO26" s="20" t="str">
        <f t="shared" si="5"/>
        <v>0</v>
      </c>
      <c r="AP26" s="20" t="str">
        <f t="shared" si="5"/>
        <v>0</v>
      </c>
      <c r="AQ26" s="24">
        <f t="shared" si="6"/>
        <v>3</v>
      </c>
      <c r="AR26" s="26"/>
      <c r="AS26" s="25" t="str">
        <f t="shared" si="7"/>
        <v>C</v>
      </c>
      <c r="AT26" s="27"/>
      <c r="AU26" s="25" t="str">
        <f t="shared" si="8"/>
        <v>0 C</v>
      </c>
      <c r="AV26" s="27"/>
      <c r="AW26" s="21" t="str">
        <f t="shared" si="0"/>
        <v>ไม่ผ่าน</v>
      </c>
      <c r="AX26" s="21"/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3.59</v>
      </c>
      <c r="J27" s="19">
        <v>3.11</v>
      </c>
      <c r="K27" s="19">
        <v>2.0299999999999998</v>
      </c>
      <c r="L27" s="19">
        <v>50460882.240000002</v>
      </c>
      <c r="M27" s="19">
        <v>7550607.9800000004</v>
      </c>
      <c r="N27" s="23">
        <v>0</v>
      </c>
      <c r="O27" s="18">
        <v>10487452.23</v>
      </c>
      <c r="P27" s="19">
        <v>19977284.829999998</v>
      </c>
      <c r="Q27" s="45">
        <v>6</v>
      </c>
      <c r="R27" s="10">
        <f>VLOOKUP($H27,'ค่ากลางกลุ่ม '!$C$2:$Y$22,22,0)</f>
        <v>12.59</v>
      </c>
      <c r="S27" s="13"/>
      <c r="T27" s="10">
        <f>VLOOKUP($H27,'ค่ากลางกลุ่ม '!$C$2:$Y$22,23,0)</f>
        <v>10.43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9.6</v>
      </c>
      <c r="AB27" s="7">
        <v>6.65</v>
      </c>
      <c r="AC27" s="9">
        <v>85.32</v>
      </c>
      <c r="AD27" s="9">
        <v>39.49</v>
      </c>
      <c r="AE27" s="9">
        <v>50.8</v>
      </c>
      <c r="AF27" s="9">
        <v>247.69</v>
      </c>
      <c r="AG27" s="9">
        <v>96.98</v>
      </c>
      <c r="AH27" s="10" t="str">
        <f t="shared" si="1"/>
        <v>0</v>
      </c>
      <c r="AI27" s="13"/>
      <c r="AJ27" s="10" t="str">
        <f t="shared" si="2"/>
        <v>0</v>
      </c>
      <c r="AK27" s="13"/>
      <c r="AL27" s="97">
        <f t="shared" si="3"/>
        <v>1</v>
      </c>
      <c r="AM27" s="20" t="str">
        <f t="shared" si="4"/>
        <v>1</v>
      </c>
      <c r="AN27" s="20" t="str">
        <f t="shared" si="5"/>
        <v>1</v>
      </c>
      <c r="AO27" s="20" t="str">
        <f t="shared" si="5"/>
        <v>0</v>
      </c>
      <c r="AP27" s="20" t="str">
        <f t="shared" si="5"/>
        <v>0</v>
      </c>
      <c r="AQ27" s="24">
        <f t="shared" si="6"/>
        <v>3</v>
      </c>
      <c r="AR27" s="26"/>
      <c r="AS27" s="25" t="str">
        <f t="shared" si="7"/>
        <v>C</v>
      </c>
      <c r="AT27" s="27"/>
      <c r="AU27" s="25" t="str">
        <f t="shared" si="8"/>
        <v>0 C</v>
      </c>
      <c r="AV27" s="27"/>
      <c r="AW27" s="21" t="str">
        <f t="shared" si="0"/>
        <v>ไม่ผ่าน</v>
      </c>
      <c r="AX27" s="21"/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2.02</v>
      </c>
      <c r="J28" s="19">
        <v>1.84</v>
      </c>
      <c r="K28" s="19">
        <v>1.43</v>
      </c>
      <c r="L28" s="19">
        <v>26553530.789999999</v>
      </c>
      <c r="M28" s="19">
        <v>-593956.01</v>
      </c>
      <c r="N28" s="23">
        <v>1</v>
      </c>
      <c r="O28" s="18">
        <v>2940883.08</v>
      </c>
      <c r="P28" s="19">
        <v>11141521.859999999</v>
      </c>
      <c r="Q28" s="45">
        <v>6</v>
      </c>
      <c r="R28" s="10">
        <f>VLOOKUP($H28,'ค่ากลางกลุ่ม '!$C$2:$Y$22,22,0)</f>
        <v>12.59</v>
      </c>
      <c r="S28" s="13"/>
      <c r="T28" s="10">
        <f>VLOOKUP($H28,'ค่ากลางกลุ่ม '!$C$2:$Y$22,23,0)</f>
        <v>10.43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3.86</v>
      </c>
      <c r="AB28" s="7">
        <v>-0.72</v>
      </c>
      <c r="AC28" s="9">
        <v>287.33</v>
      </c>
      <c r="AD28" s="9">
        <v>32.82</v>
      </c>
      <c r="AE28" s="9">
        <v>167.88</v>
      </c>
      <c r="AF28" s="9">
        <v>125.32</v>
      </c>
      <c r="AG28" s="9">
        <v>84.49</v>
      </c>
      <c r="AH28" s="10" t="str">
        <f t="shared" si="1"/>
        <v>0</v>
      </c>
      <c r="AI28" s="13"/>
      <c r="AJ28" s="10" t="str">
        <f t="shared" si="2"/>
        <v>0</v>
      </c>
      <c r="AK28" s="13"/>
      <c r="AL28" s="97">
        <f t="shared" si="3"/>
        <v>0</v>
      </c>
      <c r="AM28" s="20" t="str">
        <f t="shared" si="4"/>
        <v>1</v>
      </c>
      <c r="AN28" s="20" t="str">
        <f t="shared" si="5"/>
        <v>0</v>
      </c>
      <c r="AO28" s="20" t="str">
        <f t="shared" si="5"/>
        <v>0</v>
      </c>
      <c r="AP28" s="20" t="str">
        <f t="shared" si="5"/>
        <v>0</v>
      </c>
      <c r="AQ28" s="24">
        <f t="shared" si="6"/>
        <v>1</v>
      </c>
      <c r="AR28" s="26"/>
      <c r="AS28" s="25" t="str">
        <f t="shared" si="7"/>
        <v>D</v>
      </c>
      <c r="AT28" s="27"/>
      <c r="AU28" s="25" t="str">
        <f t="shared" si="8"/>
        <v>1 D</v>
      </c>
      <c r="AV28" s="27"/>
      <c r="AW28" s="21" t="str">
        <f t="shared" si="0"/>
        <v>ไม่ผ่าน</v>
      </c>
      <c r="AX28" s="21"/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2.63</v>
      </c>
      <c r="J29" s="19">
        <v>2.3199999999999998</v>
      </c>
      <c r="K29" s="19">
        <v>1.81</v>
      </c>
      <c r="L29" s="19">
        <v>11836855.09</v>
      </c>
      <c r="M29" s="19">
        <v>1818043.73</v>
      </c>
      <c r="N29" s="23">
        <v>0</v>
      </c>
      <c r="O29" s="18">
        <v>3645141.49</v>
      </c>
      <c r="P29" s="19">
        <v>5910449.0399999991</v>
      </c>
      <c r="Q29" s="45">
        <v>2</v>
      </c>
      <c r="R29" s="10">
        <f>VLOOKUP($H29,'ค่ากลางกลุ่ม '!$C$2:$Y$22,22,0)</f>
        <v>11.48</v>
      </c>
      <c r="S29" s="13"/>
      <c r="T29" s="10">
        <f>VLOOKUP($H29,'ค่ากลางกลุ่ม '!$C$2:$Y$22,23,0)</f>
        <v>4.78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8.92</v>
      </c>
      <c r="AB29" s="7">
        <v>6.18</v>
      </c>
      <c r="AC29" s="9">
        <v>153.41</v>
      </c>
      <c r="AD29" s="9">
        <v>17.149999999999999</v>
      </c>
      <c r="AE29" s="9">
        <v>79.05</v>
      </c>
      <c r="AF29" s="9">
        <v>217.47</v>
      </c>
      <c r="AG29" s="9">
        <v>83.11</v>
      </c>
      <c r="AH29" s="10" t="str">
        <f t="shared" si="1"/>
        <v>0</v>
      </c>
      <c r="AI29" s="13"/>
      <c r="AJ29" s="10" t="str">
        <f t="shared" si="2"/>
        <v>1</v>
      </c>
      <c r="AK29" s="13"/>
      <c r="AL29" s="97">
        <f t="shared" si="3"/>
        <v>0</v>
      </c>
      <c r="AM29" s="20" t="str">
        <f t="shared" si="4"/>
        <v>1</v>
      </c>
      <c r="AN29" s="20" t="str">
        <f t="shared" si="5"/>
        <v>0</v>
      </c>
      <c r="AO29" s="20" t="str">
        <f t="shared" si="5"/>
        <v>0</v>
      </c>
      <c r="AP29" s="20" t="str">
        <f t="shared" si="5"/>
        <v>0</v>
      </c>
      <c r="AQ29" s="24">
        <f t="shared" si="6"/>
        <v>2</v>
      </c>
      <c r="AR29" s="26"/>
      <c r="AS29" s="25" t="str">
        <f t="shared" si="7"/>
        <v>C-</v>
      </c>
      <c r="AT29" s="27"/>
      <c r="AU29" s="25" t="str">
        <f t="shared" si="8"/>
        <v>0 C-</v>
      </c>
      <c r="AV29" s="27"/>
      <c r="AW29" s="21" t="str">
        <f t="shared" si="0"/>
        <v>ไม่ผ่าน</v>
      </c>
      <c r="AX29" s="21"/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3.45</v>
      </c>
      <c r="J30" s="19">
        <v>3.13</v>
      </c>
      <c r="K30" s="19">
        <v>2.4900000000000002</v>
      </c>
      <c r="L30" s="19">
        <v>17833641.030000001</v>
      </c>
      <c r="M30" s="19">
        <v>2536526.08</v>
      </c>
      <c r="N30" s="23">
        <v>0</v>
      </c>
      <c r="O30" s="18">
        <v>4072867.66</v>
      </c>
      <c r="P30" s="19">
        <v>10819372.350000001</v>
      </c>
      <c r="Q30" s="45">
        <v>5</v>
      </c>
      <c r="R30" s="10">
        <f>VLOOKUP($H30,'ค่ากลางกลุ่ม '!$C$2:$Y$22,22,0)</f>
        <v>12.2</v>
      </c>
      <c r="S30" s="13"/>
      <c r="T30" s="10">
        <f>VLOOKUP($H30,'ค่ากลางกลุ่ม '!$C$2:$Y$22,23,0)</f>
        <v>9.91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7.27</v>
      </c>
      <c r="AB30" s="7">
        <v>5.89</v>
      </c>
      <c r="AC30" s="9">
        <v>160.59</v>
      </c>
      <c r="AD30" s="9">
        <v>22.62</v>
      </c>
      <c r="AE30" s="9">
        <v>69.23</v>
      </c>
      <c r="AF30" s="9">
        <v>222.25</v>
      </c>
      <c r="AG30" s="9">
        <v>78.98</v>
      </c>
      <c r="AH30" s="10" t="str">
        <f t="shared" si="1"/>
        <v>0</v>
      </c>
      <c r="AI30" s="13"/>
      <c r="AJ30" s="10" t="str">
        <f t="shared" si="2"/>
        <v>0</v>
      </c>
      <c r="AK30" s="13"/>
      <c r="AL30" s="97">
        <f t="shared" si="3"/>
        <v>0</v>
      </c>
      <c r="AM30" s="20" t="str">
        <f t="shared" si="4"/>
        <v>1</v>
      </c>
      <c r="AN30" s="20" t="str">
        <f t="shared" si="5"/>
        <v>0</v>
      </c>
      <c r="AO30" s="20" t="str">
        <f t="shared" si="5"/>
        <v>0</v>
      </c>
      <c r="AP30" s="20" t="str">
        <f t="shared" si="5"/>
        <v>0</v>
      </c>
      <c r="AQ30" s="24">
        <f t="shared" si="6"/>
        <v>1</v>
      </c>
      <c r="AR30" s="26"/>
      <c r="AS30" s="25" t="str">
        <f t="shared" si="7"/>
        <v>D</v>
      </c>
      <c r="AT30" s="27"/>
      <c r="AU30" s="25" t="str">
        <f t="shared" si="8"/>
        <v>0 D</v>
      </c>
      <c r="AV30" s="27"/>
      <c r="AW30" s="21" t="str">
        <f t="shared" si="0"/>
        <v>ไม่ผ่าน</v>
      </c>
      <c r="AX30" s="21"/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2.72</v>
      </c>
      <c r="J31" s="19">
        <v>2.27</v>
      </c>
      <c r="K31" s="19">
        <v>1.33</v>
      </c>
      <c r="L31" s="19">
        <v>16652375.130000001</v>
      </c>
      <c r="M31" s="19">
        <v>-893320.86</v>
      </c>
      <c r="N31" s="23">
        <v>1</v>
      </c>
      <c r="O31" s="18">
        <v>1919037.66</v>
      </c>
      <c r="P31" s="19">
        <v>3218145.8200000003</v>
      </c>
      <c r="Q31" s="45">
        <v>5</v>
      </c>
      <c r="R31" s="10">
        <f>VLOOKUP($H31,'ค่ากลางกลุ่ม '!$C$2:$Y$22,22,0)</f>
        <v>12.2</v>
      </c>
      <c r="S31" s="13"/>
      <c r="T31" s="10">
        <f>VLOOKUP($H31,'ค่ากลางกลุ่ม '!$C$2:$Y$22,23,0)</f>
        <v>9.91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3.05</v>
      </c>
      <c r="AB31" s="7">
        <v>-1.73</v>
      </c>
      <c r="AC31" s="9">
        <v>66.56</v>
      </c>
      <c r="AD31" s="9">
        <v>39.44</v>
      </c>
      <c r="AE31" s="9">
        <v>92.47</v>
      </c>
      <c r="AF31" s="9">
        <v>156.63</v>
      </c>
      <c r="AG31" s="9">
        <v>75.02</v>
      </c>
      <c r="AH31" s="10" t="str">
        <f t="shared" si="1"/>
        <v>0</v>
      </c>
      <c r="AI31" s="13"/>
      <c r="AJ31" s="10" t="str">
        <f t="shared" si="2"/>
        <v>0</v>
      </c>
      <c r="AK31" s="13"/>
      <c r="AL31" s="97">
        <f t="shared" si="3"/>
        <v>1</v>
      </c>
      <c r="AM31" s="20" t="str">
        <f t="shared" si="4"/>
        <v>1</v>
      </c>
      <c r="AN31" s="20" t="str">
        <f t="shared" si="5"/>
        <v>0</v>
      </c>
      <c r="AO31" s="20" t="str">
        <f t="shared" si="5"/>
        <v>0</v>
      </c>
      <c r="AP31" s="20" t="str">
        <f t="shared" si="5"/>
        <v>0</v>
      </c>
      <c r="AQ31" s="24">
        <f t="shared" si="6"/>
        <v>2</v>
      </c>
      <c r="AR31" s="26"/>
      <c r="AS31" s="25" t="str">
        <f t="shared" si="7"/>
        <v>C-</v>
      </c>
      <c r="AT31" s="27"/>
      <c r="AU31" s="25" t="str">
        <f t="shared" si="8"/>
        <v>1 C-</v>
      </c>
      <c r="AV31" s="27"/>
      <c r="AW31" s="21" t="str">
        <f t="shared" si="0"/>
        <v>ไม่ผ่าน</v>
      </c>
      <c r="AX31" s="21"/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1.32</v>
      </c>
      <c r="J32" s="19">
        <v>1.05</v>
      </c>
      <c r="K32" s="19">
        <v>0.54</v>
      </c>
      <c r="L32" s="19">
        <v>20756865.629999999</v>
      </c>
      <c r="M32" s="19">
        <v>20348329.920000002</v>
      </c>
      <c r="N32" s="23">
        <v>2</v>
      </c>
      <c r="O32" s="18">
        <v>25067239.699999999</v>
      </c>
      <c r="P32" s="19">
        <v>-30132162.539999992</v>
      </c>
      <c r="Q32" s="45">
        <v>10</v>
      </c>
      <c r="R32" s="10">
        <f>VLOOKUP($H32,'ค่ากลางกลุ่ม '!$C$2:$Y$22,22,0)</f>
        <v>11.77</v>
      </c>
      <c r="S32" s="13"/>
      <c r="T32" s="10">
        <f>VLOOKUP($H32,'ค่ากลางกลุ่ม '!$C$2:$Y$22,23,0)</f>
        <v>8.91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12.52</v>
      </c>
      <c r="AB32" s="7">
        <v>9.1199999999999992</v>
      </c>
      <c r="AC32" s="9">
        <v>252.46</v>
      </c>
      <c r="AD32" s="9">
        <v>43.38</v>
      </c>
      <c r="AE32" s="9">
        <v>76.13</v>
      </c>
      <c r="AF32" s="9">
        <v>229.37</v>
      </c>
      <c r="AG32" s="9">
        <v>95.68</v>
      </c>
      <c r="AH32" s="10" t="str">
        <f t="shared" si="1"/>
        <v>1</v>
      </c>
      <c r="AI32" s="13"/>
      <c r="AJ32" s="10" t="str">
        <f t="shared" si="2"/>
        <v>1</v>
      </c>
      <c r="AK32" s="13"/>
      <c r="AL32" s="97">
        <f t="shared" si="3"/>
        <v>0</v>
      </c>
      <c r="AM32" s="20" t="str">
        <f t="shared" si="4"/>
        <v>1</v>
      </c>
      <c r="AN32" s="20" t="str">
        <f t="shared" si="5"/>
        <v>0</v>
      </c>
      <c r="AO32" s="20" t="str">
        <f t="shared" si="5"/>
        <v>0</v>
      </c>
      <c r="AP32" s="20" t="str">
        <f t="shared" si="5"/>
        <v>0</v>
      </c>
      <c r="AQ32" s="24">
        <f t="shared" si="6"/>
        <v>3</v>
      </c>
      <c r="AR32" s="26"/>
      <c r="AS32" s="25" t="str">
        <f t="shared" si="7"/>
        <v>C</v>
      </c>
      <c r="AT32" s="27"/>
      <c r="AU32" s="25" t="str">
        <f t="shared" si="8"/>
        <v>2 C</v>
      </c>
      <c r="AV32" s="27"/>
      <c r="AW32" s="21" t="str">
        <f t="shared" si="0"/>
        <v>ไม่ผ่าน</v>
      </c>
      <c r="AX32" s="21"/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1.81</v>
      </c>
      <c r="J33" s="19">
        <v>1.54</v>
      </c>
      <c r="K33" s="19">
        <v>0.93</v>
      </c>
      <c r="L33" s="19">
        <v>11143947.26</v>
      </c>
      <c r="M33" s="19">
        <v>6333894.8300000001</v>
      </c>
      <c r="N33" s="23">
        <v>0</v>
      </c>
      <c r="O33" s="18">
        <v>8988718.0500000007</v>
      </c>
      <c r="P33" s="19">
        <v>-947794.92999999784</v>
      </c>
      <c r="Q33" s="45">
        <v>5</v>
      </c>
      <c r="R33" s="10">
        <f>VLOOKUP($H33,'ค่ากลางกลุ่ม '!$C$2:$Y$22,22,0)</f>
        <v>12.2</v>
      </c>
      <c r="S33" s="13"/>
      <c r="T33" s="10">
        <f>VLOOKUP($H33,'ค่ากลางกลุ่ม '!$C$2:$Y$22,23,0)</f>
        <v>9.91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14.26</v>
      </c>
      <c r="AB33" s="7">
        <v>12.08</v>
      </c>
      <c r="AC33" s="9">
        <v>256.63</v>
      </c>
      <c r="AD33" s="9">
        <v>29.66</v>
      </c>
      <c r="AE33" s="9">
        <v>57.91</v>
      </c>
      <c r="AF33" s="9">
        <v>192.32</v>
      </c>
      <c r="AG33" s="9">
        <v>99.85</v>
      </c>
      <c r="AH33" s="10" t="str">
        <f t="shared" si="1"/>
        <v>1</v>
      </c>
      <c r="AI33" s="13"/>
      <c r="AJ33" s="10" t="str">
        <f t="shared" si="2"/>
        <v>1</v>
      </c>
      <c r="AK33" s="13"/>
      <c r="AL33" s="97">
        <f t="shared" si="3"/>
        <v>0</v>
      </c>
      <c r="AM33" s="20" t="str">
        <f t="shared" si="4"/>
        <v>1</v>
      </c>
      <c r="AN33" s="20" t="str">
        <f t="shared" si="5"/>
        <v>1</v>
      </c>
      <c r="AO33" s="20" t="str">
        <f t="shared" si="5"/>
        <v>0</v>
      </c>
      <c r="AP33" s="20" t="str">
        <f t="shared" si="5"/>
        <v>0</v>
      </c>
      <c r="AQ33" s="24">
        <f t="shared" si="6"/>
        <v>4</v>
      </c>
      <c r="AR33" s="26"/>
      <c r="AS33" s="25" t="str">
        <f t="shared" si="7"/>
        <v>B-</v>
      </c>
      <c r="AT33" s="27"/>
      <c r="AU33" s="25" t="str">
        <f t="shared" si="8"/>
        <v>0 B-</v>
      </c>
      <c r="AV33" s="27"/>
      <c r="AW33" s="21" t="str">
        <f t="shared" si="0"/>
        <v>ไม่ผ่าน</v>
      </c>
      <c r="AX33" s="21"/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1.42</v>
      </c>
      <c r="J34" s="19">
        <v>1.23</v>
      </c>
      <c r="K34" s="19">
        <v>0.86</v>
      </c>
      <c r="L34" s="19">
        <v>7209392.8600000003</v>
      </c>
      <c r="M34" s="19">
        <v>197675.84</v>
      </c>
      <c r="N34" s="23">
        <v>1</v>
      </c>
      <c r="O34" s="18">
        <v>2995676.29</v>
      </c>
      <c r="P34" s="19">
        <v>-2438012.8300000038</v>
      </c>
      <c r="Q34" s="45">
        <v>5</v>
      </c>
      <c r="R34" s="10">
        <f>VLOOKUP($H34,'ค่ากลางกลุ่ม '!$C$2:$Y$22,22,0)</f>
        <v>12.2</v>
      </c>
      <c r="S34" s="13"/>
      <c r="T34" s="10">
        <f>VLOOKUP($H34,'ค่ากลางกลุ่ม '!$C$2:$Y$22,23,0)</f>
        <v>9.91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5.41</v>
      </c>
      <c r="AB34" s="7">
        <v>0.43</v>
      </c>
      <c r="AC34" s="9">
        <v>213.15</v>
      </c>
      <c r="AD34" s="9">
        <v>27.91</v>
      </c>
      <c r="AE34" s="9">
        <v>80.510000000000005</v>
      </c>
      <c r="AF34" s="9">
        <v>204.14</v>
      </c>
      <c r="AG34" s="9">
        <v>86.09</v>
      </c>
      <c r="AH34" s="10" t="str">
        <f t="shared" si="1"/>
        <v>0</v>
      </c>
      <c r="AI34" s="13"/>
      <c r="AJ34" s="10" t="str">
        <f t="shared" si="2"/>
        <v>0</v>
      </c>
      <c r="AK34" s="13"/>
      <c r="AL34" s="97">
        <f t="shared" si="3"/>
        <v>0</v>
      </c>
      <c r="AM34" s="20" t="str">
        <f t="shared" si="4"/>
        <v>1</v>
      </c>
      <c r="AN34" s="20" t="str">
        <f t="shared" si="5"/>
        <v>0</v>
      </c>
      <c r="AO34" s="20" t="str">
        <f t="shared" si="5"/>
        <v>0</v>
      </c>
      <c r="AP34" s="20" t="str">
        <f t="shared" si="5"/>
        <v>0</v>
      </c>
      <c r="AQ34" s="24">
        <f t="shared" si="6"/>
        <v>1</v>
      </c>
      <c r="AR34" s="26"/>
      <c r="AS34" s="25" t="str">
        <f t="shared" si="7"/>
        <v>D</v>
      </c>
      <c r="AT34" s="27"/>
      <c r="AU34" s="25" t="str">
        <f t="shared" si="8"/>
        <v>1 D</v>
      </c>
      <c r="AV34" s="27"/>
      <c r="AW34" s="21" t="str">
        <f t="shared" si="0"/>
        <v>ไม่ผ่าน</v>
      </c>
      <c r="AX34" s="21"/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2.97</v>
      </c>
      <c r="J35" s="19">
        <v>2.62</v>
      </c>
      <c r="K35" s="19">
        <v>2.13</v>
      </c>
      <c r="L35" s="19">
        <v>28713954.780000001</v>
      </c>
      <c r="M35" s="19">
        <v>4768902.5</v>
      </c>
      <c r="N35" s="23">
        <v>0</v>
      </c>
      <c r="O35" s="18">
        <v>6604275.7199999997</v>
      </c>
      <c r="P35" s="19">
        <v>16457308.529999999</v>
      </c>
      <c r="Q35" s="45">
        <v>6</v>
      </c>
      <c r="R35" s="10">
        <f>VLOOKUP($H35,'ค่ากลางกลุ่ม '!$C$2:$Y$22,22,0)</f>
        <v>12.59</v>
      </c>
      <c r="S35" s="13"/>
      <c r="T35" s="10">
        <f>VLOOKUP($H35,'ค่ากลางกลุ่ม '!$C$2:$Y$22,23,0)</f>
        <v>10.43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8.17</v>
      </c>
      <c r="AB35" s="7">
        <v>6.01</v>
      </c>
      <c r="AC35" s="9">
        <v>66.88</v>
      </c>
      <c r="AD35" s="9">
        <v>27.69</v>
      </c>
      <c r="AE35" s="9">
        <v>52.86</v>
      </c>
      <c r="AF35" s="9">
        <v>127.82</v>
      </c>
      <c r="AG35" s="9">
        <v>78.98</v>
      </c>
      <c r="AH35" s="10" t="str">
        <f t="shared" si="1"/>
        <v>0</v>
      </c>
      <c r="AI35" s="13"/>
      <c r="AJ35" s="10" t="str">
        <f t="shared" si="2"/>
        <v>0</v>
      </c>
      <c r="AK35" s="13"/>
      <c r="AL35" s="97">
        <f t="shared" si="3"/>
        <v>1</v>
      </c>
      <c r="AM35" s="20" t="str">
        <f t="shared" si="4"/>
        <v>1</v>
      </c>
      <c r="AN35" s="20" t="str">
        <f t="shared" si="5"/>
        <v>1</v>
      </c>
      <c r="AO35" s="20" t="str">
        <f t="shared" si="5"/>
        <v>0</v>
      </c>
      <c r="AP35" s="20" t="str">
        <f t="shared" si="5"/>
        <v>0</v>
      </c>
      <c r="AQ35" s="24">
        <f t="shared" si="6"/>
        <v>3</v>
      </c>
      <c r="AR35" s="26"/>
      <c r="AS35" s="25" t="str">
        <f t="shared" si="7"/>
        <v>C</v>
      </c>
      <c r="AT35" s="27"/>
      <c r="AU35" s="25" t="str">
        <f t="shared" si="8"/>
        <v>0 C</v>
      </c>
      <c r="AV35" s="27"/>
      <c r="AW35" s="21" t="str">
        <f t="shared" si="0"/>
        <v>ไม่ผ่าน</v>
      </c>
      <c r="AX35" s="21"/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1.31</v>
      </c>
      <c r="J36" s="19">
        <v>1.1399999999999999</v>
      </c>
      <c r="K36" s="19">
        <v>0.72</v>
      </c>
      <c r="L36" s="19">
        <v>12042066.300000001</v>
      </c>
      <c r="M36" s="19">
        <v>5240709.9800000004</v>
      </c>
      <c r="N36" s="23">
        <v>2</v>
      </c>
      <c r="O36" s="18">
        <v>10697913.810000001</v>
      </c>
      <c r="P36" s="19">
        <v>-11016732.400000002</v>
      </c>
      <c r="Q36" s="45">
        <v>12</v>
      </c>
      <c r="R36" s="10">
        <f>VLOOKUP($H36,'ค่ากลางกลุ่ม '!$C$2:$Y$22,22,0)</f>
        <v>13.87</v>
      </c>
      <c r="S36" s="13"/>
      <c r="T36" s="10">
        <f>VLOOKUP($H36,'ค่ากลางกลุ่ม '!$C$2:$Y$22,23,0)</f>
        <v>7.71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8.65</v>
      </c>
      <c r="AB36" s="7">
        <v>4.71</v>
      </c>
      <c r="AC36" s="9">
        <v>246.71</v>
      </c>
      <c r="AD36" s="9">
        <v>45.94</v>
      </c>
      <c r="AE36" s="9">
        <v>63.96</v>
      </c>
      <c r="AF36" s="9">
        <v>185.12</v>
      </c>
      <c r="AG36" s="9">
        <v>61.2</v>
      </c>
      <c r="AH36" s="10" t="str">
        <f t="shared" si="1"/>
        <v>0</v>
      </c>
      <c r="AI36" s="13"/>
      <c r="AJ36" s="10" t="str">
        <f t="shared" si="2"/>
        <v>0</v>
      </c>
      <c r="AK36" s="13"/>
      <c r="AL36" s="97">
        <f t="shared" si="3"/>
        <v>0</v>
      </c>
      <c r="AM36" s="20" t="str">
        <f t="shared" si="4"/>
        <v>1</v>
      </c>
      <c r="AN36" s="20" t="str">
        <f t="shared" si="5"/>
        <v>0</v>
      </c>
      <c r="AO36" s="20" t="str">
        <f t="shared" si="5"/>
        <v>0</v>
      </c>
      <c r="AP36" s="20" t="str">
        <f t="shared" si="5"/>
        <v>0</v>
      </c>
      <c r="AQ36" s="24">
        <f t="shared" si="6"/>
        <v>1</v>
      </c>
      <c r="AR36" s="26"/>
      <c r="AS36" s="25" t="str">
        <f t="shared" si="7"/>
        <v>D</v>
      </c>
      <c r="AT36" s="27"/>
      <c r="AU36" s="25" t="str">
        <f t="shared" si="8"/>
        <v>2 D</v>
      </c>
      <c r="AV36" s="27"/>
      <c r="AW36" s="21" t="str">
        <f t="shared" si="0"/>
        <v>ไม่ผ่าน</v>
      </c>
      <c r="AX36" s="21"/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7.3</v>
      </c>
      <c r="J37" s="19">
        <v>6.88</v>
      </c>
      <c r="K37" s="19">
        <v>6.31</v>
      </c>
      <c r="L37" s="19">
        <v>58012956.460000001</v>
      </c>
      <c r="M37" s="19">
        <v>918305.59</v>
      </c>
      <c r="N37" s="23">
        <v>0</v>
      </c>
      <c r="O37" s="18">
        <v>3662804.93</v>
      </c>
      <c r="P37" s="19">
        <v>48966234.369999997</v>
      </c>
      <c r="Q37" s="45">
        <v>6</v>
      </c>
      <c r="R37" s="10">
        <f>VLOOKUP($H37,'ค่ากลางกลุ่ม '!$C$2:$Y$22,22,0)</f>
        <v>12.59</v>
      </c>
      <c r="S37" s="13"/>
      <c r="T37" s="10">
        <f>VLOOKUP($H37,'ค่ากลางกลุ่ม '!$C$2:$Y$22,23,0)</f>
        <v>10.43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5.59</v>
      </c>
      <c r="AB37" s="7">
        <v>0.94</v>
      </c>
      <c r="AC37" s="9">
        <v>99.42</v>
      </c>
      <c r="AD37" s="9">
        <v>76.489999999999995</v>
      </c>
      <c r="AE37" s="9">
        <v>104.45</v>
      </c>
      <c r="AF37" s="9">
        <v>211.43</v>
      </c>
      <c r="AG37" s="9">
        <v>76.33</v>
      </c>
      <c r="AH37" s="10" t="str">
        <f t="shared" si="1"/>
        <v>0</v>
      </c>
      <c r="AI37" s="13"/>
      <c r="AJ37" s="10" t="str">
        <f t="shared" si="2"/>
        <v>0</v>
      </c>
      <c r="AK37" s="13"/>
      <c r="AL37" s="97">
        <f t="shared" si="3"/>
        <v>0</v>
      </c>
      <c r="AM37" s="20" t="str">
        <f t="shared" si="4"/>
        <v>0</v>
      </c>
      <c r="AN37" s="20" t="str">
        <f t="shared" si="5"/>
        <v>0</v>
      </c>
      <c r="AO37" s="20" t="str">
        <f t="shared" si="5"/>
        <v>0</v>
      </c>
      <c r="AP37" s="20" t="str">
        <f t="shared" si="5"/>
        <v>0</v>
      </c>
      <c r="AQ37" s="24">
        <f t="shared" si="6"/>
        <v>0</v>
      </c>
      <c r="AR37" s="26"/>
      <c r="AS37" s="25" t="str">
        <f t="shared" si="7"/>
        <v>F</v>
      </c>
      <c r="AT37" s="27"/>
      <c r="AU37" s="25" t="str">
        <f t="shared" si="8"/>
        <v>0 F</v>
      </c>
      <c r="AV37" s="27"/>
      <c r="AW37" s="21" t="str">
        <f t="shared" ref="AW37:AW68" si="9">IF(AQ37&gt;=5,"ผ่าน","ไม่ผ่าน")</f>
        <v>ไม่ผ่าน</v>
      </c>
      <c r="AX37" s="21"/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2.5</v>
      </c>
      <c r="J38" s="19">
        <v>2.13</v>
      </c>
      <c r="K38" s="19">
        <v>1.55</v>
      </c>
      <c r="L38" s="19">
        <v>13830081.6</v>
      </c>
      <c r="M38" s="19">
        <v>4852470.63</v>
      </c>
      <c r="N38" s="23">
        <v>0</v>
      </c>
      <c r="O38" s="18">
        <v>7794618.2000000002</v>
      </c>
      <c r="P38" s="19">
        <v>5104190.9800000023</v>
      </c>
      <c r="Q38" s="45">
        <v>5</v>
      </c>
      <c r="R38" s="10">
        <f>VLOOKUP($H38,'ค่ากลางกลุ่ม '!$C$2:$Y$22,22,0)</f>
        <v>12.2</v>
      </c>
      <c r="S38" s="13"/>
      <c r="T38" s="10">
        <f>VLOOKUP($H38,'ค่ากลางกลุ่ม '!$C$2:$Y$22,23,0)</f>
        <v>9.91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17.11</v>
      </c>
      <c r="AB38" s="7">
        <v>6.54</v>
      </c>
      <c r="AC38" s="9">
        <v>150.21</v>
      </c>
      <c r="AD38" s="9">
        <v>26.29</v>
      </c>
      <c r="AE38" s="9">
        <v>145.96</v>
      </c>
      <c r="AF38" s="9">
        <v>128.38999999999999</v>
      </c>
      <c r="AG38" s="9">
        <v>94.08</v>
      </c>
      <c r="AH38" s="10" t="str">
        <f t="shared" si="1"/>
        <v>1</v>
      </c>
      <c r="AI38" s="13"/>
      <c r="AJ38" s="10" t="str">
        <f t="shared" si="2"/>
        <v>0</v>
      </c>
      <c r="AK38" s="13"/>
      <c r="AL38" s="97">
        <f t="shared" si="3"/>
        <v>0</v>
      </c>
      <c r="AM38" s="20" t="str">
        <f t="shared" si="4"/>
        <v>1</v>
      </c>
      <c r="AN38" s="20" t="str">
        <f t="shared" si="5"/>
        <v>0</v>
      </c>
      <c r="AO38" s="20" t="str">
        <f t="shared" si="5"/>
        <v>0</v>
      </c>
      <c r="AP38" s="20" t="str">
        <f t="shared" si="5"/>
        <v>0</v>
      </c>
      <c r="AQ38" s="24">
        <f t="shared" si="6"/>
        <v>2</v>
      </c>
      <c r="AR38" s="26"/>
      <c r="AS38" s="25" t="str">
        <f t="shared" si="7"/>
        <v>C-</v>
      </c>
      <c r="AT38" s="27"/>
      <c r="AU38" s="25" t="str">
        <f t="shared" si="8"/>
        <v>0 C-</v>
      </c>
      <c r="AV38" s="27"/>
      <c r="AW38" s="21" t="str">
        <f t="shared" si="9"/>
        <v>ไม่ผ่าน</v>
      </c>
      <c r="AX38" s="21"/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1.44</v>
      </c>
      <c r="J39" s="19">
        <v>1.18</v>
      </c>
      <c r="K39" s="19">
        <v>0.46</v>
      </c>
      <c r="L39" s="19">
        <v>260960056.25</v>
      </c>
      <c r="M39" s="19">
        <v>155137408.31999999</v>
      </c>
      <c r="N39" s="23">
        <v>2</v>
      </c>
      <c r="O39" s="18">
        <v>213750086.5</v>
      </c>
      <c r="P39" s="19">
        <v>-316430461.89000005</v>
      </c>
      <c r="Q39" s="45">
        <v>19</v>
      </c>
      <c r="R39" s="10">
        <f>VLOOKUP($H39,'ค่ากลางกลุ่ม '!$C$2:$Y$22,22,0)</f>
        <v>14.75</v>
      </c>
      <c r="S39" s="13"/>
      <c r="T39" s="10">
        <f>VLOOKUP($H39,'ค่ากลางกลุ่ม '!$C$2:$Y$22,23,0)</f>
        <v>8.89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12.34</v>
      </c>
      <c r="AB39" s="7">
        <v>7.31</v>
      </c>
      <c r="AC39" s="9">
        <v>170.9</v>
      </c>
      <c r="AD39" s="9">
        <v>69.88</v>
      </c>
      <c r="AE39" s="9">
        <v>80.72</v>
      </c>
      <c r="AF39" s="9">
        <v>116.43</v>
      </c>
      <c r="AG39" s="9">
        <v>62.76</v>
      </c>
      <c r="AH39" s="10" t="str">
        <f t="shared" si="1"/>
        <v>0</v>
      </c>
      <c r="AI39" s="13"/>
      <c r="AJ39" s="10" t="str">
        <f t="shared" si="2"/>
        <v>0</v>
      </c>
      <c r="AK39" s="13"/>
      <c r="AL39" s="97">
        <f t="shared" si="3"/>
        <v>1</v>
      </c>
      <c r="AM39" s="20" t="str">
        <f t="shared" si="4"/>
        <v>0</v>
      </c>
      <c r="AN39" s="20" t="str">
        <f t="shared" si="5"/>
        <v>0</v>
      </c>
      <c r="AO39" s="20" t="str">
        <f t="shared" si="5"/>
        <v>0</v>
      </c>
      <c r="AP39" s="20" t="str">
        <f t="shared" si="5"/>
        <v>0</v>
      </c>
      <c r="AQ39" s="24">
        <f t="shared" si="6"/>
        <v>1</v>
      </c>
      <c r="AR39" s="26"/>
      <c r="AS39" s="25" t="str">
        <f t="shared" si="7"/>
        <v>D</v>
      </c>
      <c r="AT39" s="27"/>
      <c r="AU39" s="25" t="str">
        <f t="shared" si="8"/>
        <v>2 D</v>
      </c>
      <c r="AV39" s="27"/>
      <c r="AW39" s="21" t="str">
        <f t="shared" si="9"/>
        <v>ไม่ผ่าน</v>
      </c>
      <c r="AX39" s="21"/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2.41</v>
      </c>
      <c r="J40" s="19">
        <v>2.08</v>
      </c>
      <c r="K40" s="19">
        <v>1.65</v>
      </c>
      <c r="L40" s="19">
        <v>22280512.43</v>
      </c>
      <c r="M40" s="19">
        <v>8923047.2300000004</v>
      </c>
      <c r="N40" s="23">
        <v>0</v>
      </c>
      <c r="O40" s="18">
        <v>12679379.27</v>
      </c>
      <c r="P40" s="19">
        <v>10032036</v>
      </c>
      <c r="Q40" s="45">
        <v>6</v>
      </c>
      <c r="R40" s="10">
        <f>VLOOKUP($H40,'ค่ากลางกลุ่ม '!$C$2:$Y$22,22,0)</f>
        <v>12.59</v>
      </c>
      <c r="S40" s="13"/>
      <c r="T40" s="10">
        <f>VLOOKUP($H40,'ค่ากลางกลุ่ม '!$C$2:$Y$22,23,0)</f>
        <v>10.43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16.47</v>
      </c>
      <c r="AB40" s="7">
        <v>13.4</v>
      </c>
      <c r="AC40" s="9">
        <v>166.51</v>
      </c>
      <c r="AD40" s="9">
        <v>51.54</v>
      </c>
      <c r="AE40" s="9">
        <v>108.03</v>
      </c>
      <c r="AF40" s="9">
        <v>90.09</v>
      </c>
      <c r="AG40" s="9">
        <v>99.7</v>
      </c>
      <c r="AH40" s="10" t="str">
        <f t="shared" si="1"/>
        <v>1</v>
      </c>
      <c r="AI40" s="13"/>
      <c r="AJ40" s="10" t="str">
        <f t="shared" si="2"/>
        <v>1</v>
      </c>
      <c r="AK40" s="13"/>
      <c r="AL40" s="97">
        <f t="shared" si="3"/>
        <v>0</v>
      </c>
      <c r="AM40" s="20" t="str">
        <f t="shared" si="4"/>
        <v>1</v>
      </c>
      <c r="AN40" s="20" t="str">
        <f t="shared" si="5"/>
        <v>0</v>
      </c>
      <c r="AO40" s="20" t="str">
        <f t="shared" si="5"/>
        <v>0</v>
      </c>
      <c r="AP40" s="20" t="str">
        <f t="shared" si="5"/>
        <v>0</v>
      </c>
      <c r="AQ40" s="24">
        <f t="shared" si="6"/>
        <v>3</v>
      </c>
      <c r="AR40" s="26"/>
      <c r="AS40" s="25" t="str">
        <f t="shared" si="7"/>
        <v>C</v>
      </c>
      <c r="AT40" s="27"/>
      <c r="AU40" s="25" t="str">
        <f t="shared" si="8"/>
        <v>0 C</v>
      </c>
      <c r="AV40" s="27"/>
      <c r="AW40" s="21" t="str">
        <f t="shared" si="9"/>
        <v>ไม่ผ่าน</v>
      </c>
      <c r="AX40" s="21"/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1.78</v>
      </c>
      <c r="J41" s="19">
        <v>1.66</v>
      </c>
      <c r="K41" s="19">
        <v>1.44</v>
      </c>
      <c r="L41" s="19">
        <v>16775382.039999999</v>
      </c>
      <c r="M41" s="19">
        <v>3775247.63</v>
      </c>
      <c r="N41" s="23">
        <v>0</v>
      </c>
      <c r="O41" s="18">
        <v>4950792.42</v>
      </c>
      <c r="P41" s="19">
        <v>9529998.7399999984</v>
      </c>
      <c r="Q41" s="45">
        <v>5</v>
      </c>
      <c r="R41" s="10">
        <f>VLOOKUP($H41,'ค่ากลางกลุ่ม '!$C$2:$Y$22,22,0)</f>
        <v>12.2</v>
      </c>
      <c r="S41" s="13"/>
      <c r="T41" s="10">
        <f>VLOOKUP($H41,'ค่ากลางกลุ่ม '!$C$2:$Y$22,23,0)</f>
        <v>9.91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9.15</v>
      </c>
      <c r="AB41" s="7">
        <v>6.6</v>
      </c>
      <c r="AC41" s="9">
        <v>391.48</v>
      </c>
      <c r="AD41" s="9">
        <v>46.49</v>
      </c>
      <c r="AE41" s="9">
        <v>60.29</v>
      </c>
      <c r="AF41" s="9">
        <v>87.04</v>
      </c>
      <c r="AG41" s="9">
        <v>56.18</v>
      </c>
      <c r="AH41" s="10" t="str">
        <f t="shared" si="1"/>
        <v>0</v>
      </c>
      <c r="AI41" s="13"/>
      <c r="AJ41" s="10" t="str">
        <f t="shared" si="2"/>
        <v>0</v>
      </c>
      <c r="AK41" s="13"/>
      <c r="AL41" s="97">
        <f t="shared" si="3"/>
        <v>0</v>
      </c>
      <c r="AM41" s="20" t="str">
        <f t="shared" si="4"/>
        <v>1</v>
      </c>
      <c r="AN41" s="20" t="str">
        <f t="shared" si="5"/>
        <v>0</v>
      </c>
      <c r="AO41" s="20" t="str">
        <f t="shared" si="5"/>
        <v>1</v>
      </c>
      <c r="AP41" s="20" t="str">
        <f t="shared" si="5"/>
        <v>1</v>
      </c>
      <c r="AQ41" s="24">
        <f t="shared" si="6"/>
        <v>3</v>
      </c>
      <c r="AR41" s="26"/>
      <c r="AS41" s="25" t="str">
        <f t="shared" si="7"/>
        <v>C</v>
      </c>
      <c r="AT41" s="27"/>
      <c r="AU41" s="25" t="str">
        <f t="shared" si="8"/>
        <v>0 C</v>
      </c>
      <c r="AV41" s="27"/>
      <c r="AW41" s="21" t="str">
        <f t="shared" si="9"/>
        <v>ไม่ผ่าน</v>
      </c>
      <c r="AX41" s="21"/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1.19</v>
      </c>
      <c r="J42" s="19">
        <v>0.84</v>
      </c>
      <c r="K42" s="19">
        <v>0.51</v>
      </c>
      <c r="L42" s="19">
        <v>13598065.140000001</v>
      </c>
      <c r="M42" s="19">
        <v>6976871.9000000004</v>
      </c>
      <c r="N42" s="23">
        <v>3</v>
      </c>
      <c r="O42" s="18">
        <v>10657717.939999999</v>
      </c>
      <c r="P42" s="19">
        <v>-33465609.560000002</v>
      </c>
      <c r="Q42" s="45">
        <v>6</v>
      </c>
      <c r="R42" s="10">
        <f>VLOOKUP($H42,'ค่ากลางกลุ่ม '!$C$2:$Y$22,22,0)</f>
        <v>12.59</v>
      </c>
      <c r="S42" s="13"/>
      <c r="T42" s="10">
        <f>VLOOKUP($H42,'ค่ากลางกลุ่ม '!$C$2:$Y$22,23,0)</f>
        <v>10.43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7.61</v>
      </c>
      <c r="AB42" s="7">
        <v>5.3</v>
      </c>
      <c r="AC42" s="9">
        <v>457.12</v>
      </c>
      <c r="AD42" s="9">
        <v>44.81</v>
      </c>
      <c r="AE42" s="9">
        <v>149.19</v>
      </c>
      <c r="AF42" s="9">
        <v>75.63</v>
      </c>
      <c r="AG42" s="9">
        <v>180.3</v>
      </c>
      <c r="AH42" s="10" t="str">
        <f t="shared" si="1"/>
        <v>0</v>
      </c>
      <c r="AI42" s="13"/>
      <c r="AJ42" s="10" t="str">
        <f t="shared" si="2"/>
        <v>0</v>
      </c>
      <c r="AK42" s="13"/>
      <c r="AL42" s="97">
        <f t="shared" si="3"/>
        <v>0</v>
      </c>
      <c r="AM42" s="20" t="str">
        <f t="shared" si="4"/>
        <v>1</v>
      </c>
      <c r="AN42" s="20" t="str">
        <f t="shared" si="5"/>
        <v>0</v>
      </c>
      <c r="AO42" s="20" t="str">
        <f t="shared" si="5"/>
        <v>1</v>
      </c>
      <c r="AP42" s="20" t="str">
        <f t="shared" si="5"/>
        <v>0</v>
      </c>
      <c r="AQ42" s="24">
        <f t="shared" si="6"/>
        <v>2</v>
      </c>
      <c r="AR42" s="26"/>
      <c r="AS42" s="25" t="str">
        <f t="shared" si="7"/>
        <v>C-</v>
      </c>
      <c r="AT42" s="27"/>
      <c r="AU42" s="25" t="str">
        <f t="shared" si="8"/>
        <v>3 C-</v>
      </c>
      <c r="AV42" s="27"/>
      <c r="AW42" s="21" t="str">
        <f t="shared" si="9"/>
        <v>ไม่ผ่าน</v>
      </c>
      <c r="AX42" s="21"/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1.1299999999999999</v>
      </c>
      <c r="J43" s="19">
        <v>0.92</v>
      </c>
      <c r="K43" s="19">
        <v>0.4</v>
      </c>
      <c r="L43" s="19">
        <v>3742263.98</v>
      </c>
      <c r="M43" s="19">
        <v>4168832.84</v>
      </c>
      <c r="N43" s="23">
        <v>3</v>
      </c>
      <c r="O43" s="18">
        <v>10009554.550000001</v>
      </c>
      <c r="P43" s="19">
        <v>-17033380.840000004</v>
      </c>
      <c r="Q43" s="45">
        <v>9</v>
      </c>
      <c r="R43" s="10">
        <f>VLOOKUP($H43,'ค่ากลางกลุ่ม '!$C$2:$Y$22,22,0)</f>
        <v>10.38</v>
      </c>
      <c r="S43" s="13"/>
      <c r="T43" s="10">
        <f>VLOOKUP($H43,'ค่ากลางกลุ่ม '!$C$2:$Y$22,23,0)</f>
        <v>7.45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8.3000000000000007</v>
      </c>
      <c r="AB43" s="7">
        <v>4.8499999999999996</v>
      </c>
      <c r="AC43" s="9">
        <v>159.25</v>
      </c>
      <c r="AD43" s="9">
        <v>37.21</v>
      </c>
      <c r="AE43" s="9">
        <v>60.57</v>
      </c>
      <c r="AF43" s="9">
        <v>73.489999999999995</v>
      </c>
      <c r="AG43" s="9">
        <v>47.31</v>
      </c>
      <c r="AH43" s="10" t="str">
        <f t="shared" si="1"/>
        <v>0</v>
      </c>
      <c r="AI43" s="13"/>
      <c r="AJ43" s="10" t="str">
        <f t="shared" si="2"/>
        <v>0</v>
      </c>
      <c r="AK43" s="13"/>
      <c r="AL43" s="97">
        <f t="shared" si="3"/>
        <v>1</v>
      </c>
      <c r="AM43" s="20" t="str">
        <f t="shared" si="4"/>
        <v>1</v>
      </c>
      <c r="AN43" s="20" t="str">
        <f t="shared" si="5"/>
        <v>0</v>
      </c>
      <c r="AO43" s="20" t="str">
        <f t="shared" si="5"/>
        <v>1</v>
      </c>
      <c r="AP43" s="20" t="str">
        <f t="shared" si="5"/>
        <v>1</v>
      </c>
      <c r="AQ43" s="24">
        <f t="shared" si="6"/>
        <v>4</v>
      </c>
      <c r="AR43" s="26"/>
      <c r="AS43" s="25" t="str">
        <f t="shared" si="7"/>
        <v>B-</v>
      </c>
      <c r="AT43" s="27"/>
      <c r="AU43" s="25" t="str">
        <f t="shared" si="8"/>
        <v>3 B-</v>
      </c>
      <c r="AV43" s="27"/>
      <c r="AW43" s="21" t="str">
        <f t="shared" si="9"/>
        <v>ไม่ผ่าน</v>
      </c>
      <c r="AX43" s="21"/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2.73</v>
      </c>
      <c r="J44" s="19">
        <v>2.3199999999999998</v>
      </c>
      <c r="K44" s="19">
        <v>1.48</v>
      </c>
      <c r="L44" s="19">
        <v>16103137.050000001</v>
      </c>
      <c r="M44" s="19">
        <v>11569378.92</v>
      </c>
      <c r="N44" s="23">
        <v>0</v>
      </c>
      <c r="O44" s="18">
        <v>11927760.039999999</v>
      </c>
      <c r="P44" s="19">
        <v>4490099.2700000014</v>
      </c>
      <c r="Q44" s="45">
        <v>6</v>
      </c>
      <c r="R44" s="10">
        <f>VLOOKUP($H44,'ค่ากลางกลุ่ม '!$C$2:$Y$22,22,0)</f>
        <v>12.59</v>
      </c>
      <c r="S44" s="13"/>
      <c r="T44" s="10">
        <f>VLOOKUP($H44,'ค่ากลางกลุ่ม '!$C$2:$Y$22,23,0)</f>
        <v>10.43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14.64</v>
      </c>
      <c r="AB44" s="7">
        <v>18.14</v>
      </c>
      <c r="AC44" s="9">
        <v>95.82</v>
      </c>
      <c r="AD44" s="9">
        <v>29.33</v>
      </c>
      <c r="AE44" s="9">
        <v>83.18</v>
      </c>
      <c r="AF44" s="9">
        <v>71.91</v>
      </c>
      <c r="AG44" s="9">
        <v>62.52</v>
      </c>
      <c r="AH44" s="10" t="str">
        <f t="shared" si="1"/>
        <v>1</v>
      </c>
      <c r="AI44" s="13"/>
      <c r="AJ44" s="10" t="str">
        <f t="shared" si="2"/>
        <v>1</v>
      </c>
      <c r="AK44" s="13"/>
      <c r="AL44" s="97">
        <f t="shared" si="3"/>
        <v>0</v>
      </c>
      <c r="AM44" s="20" t="str">
        <f t="shared" si="4"/>
        <v>1</v>
      </c>
      <c r="AN44" s="20" t="str">
        <f t="shared" si="5"/>
        <v>0</v>
      </c>
      <c r="AO44" s="20" t="str">
        <f t="shared" si="5"/>
        <v>1</v>
      </c>
      <c r="AP44" s="20" t="str">
        <f t="shared" si="5"/>
        <v>0</v>
      </c>
      <c r="AQ44" s="24">
        <f t="shared" si="6"/>
        <v>4</v>
      </c>
      <c r="AR44" s="26"/>
      <c r="AS44" s="25" t="str">
        <f t="shared" si="7"/>
        <v>B-</v>
      </c>
      <c r="AT44" s="27"/>
      <c r="AU44" s="25" t="str">
        <f t="shared" si="8"/>
        <v>0 B-</v>
      </c>
      <c r="AV44" s="27"/>
      <c r="AW44" s="21" t="str">
        <f t="shared" si="9"/>
        <v>ไม่ผ่าน</v>
      </c>
      <c r="AX44" s="21"/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1.65</v>
      </c>
      <c r="J45" s="19">
        <v>1.53</v>
      </c>
      <c r="K45" s="19">
        <v>1.31</v>
      </c>
      <c r="L45" s="19">
        <v>6455957.0800000001</v>
      </c>
      <c r="M45" s="19">
        <v>220792.8</v>
      </c>
      <c r="N45" s="23">
        <v>0</v>
      </c>
      <c r="O45" s="18">
        <v>486244.74</v>
      </c>
      <c r="P45" s="19">
        <v>3056294.9399999995</v>
      </c>
      <c r="Q45" s="45">
        <v>2</v>
      </c>
      <c r="R45" s="10">
        <f>VLOOKUP($H45,'ค่ากลางกลุ่ม '!$C$2:$Y$22,22,0)</f>
        <v>11.48</v>
      </c>
      <c r="S45" s="13"/>
      <c r="T45" s="10">
        <f>VLOOKUP($H45,'ค่ากลางกลุ่ม '!$C$2:$Y$22,23,0)</f>
        <v>4.78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1.44</v>
      </c>
      <c r="AB45" s="7">
        <v>0.7</v>
      </c>
      <c r="AC45" s="9">
        <v>410.65</v>
      </c>
      <c r="AD45" s="9">
        <v>49.71</v>
      </c>
      <c r="AE45" s="9">
        <v>140.80000000000001</v>
      </c>
      <c r="AF45" s="9">
        <v>78.13</v>
      </c>
      <c r="AG45" s="9">
        <v>66.87</v>
      </c>
      <c r="AH45" s="10" t="str">
        <f t="shared" si="1"/>
        <v>0</v>
      </c>
      <c r="AI45" s="13"/>
      <c r="AJ45" s="10" t="str">
        <f t="shared" si="2"/>
        <v>0</v>
      </c>
      <c r="AK45" s="13"/>
      <c r="AL45" s="97">
        <f t="shared" si="3"/>
        <v>0</v>
      </c>
      <c r="AM45" s="20" t="str">
        <f t="shared" si="4"/>
        <v>1</v>
      </c>
      <c r="AN45" s="20" t="str">
        <f t="shared" si="5"/>
        <v>0</v>
      </c>
      <c r="AO45" s="20" t="str">
        <f t="shared" si="5"/>
        <v>1</v>
      </c>
      <c r="AP45" s="20" t="str">
        <f t="shared" si="5"/>
        <v>0</v>
      </c>
      <c r="AQ45" s="24">
        <f t="shared" si="6"/>
        <v>2</v>
      </c>
      <c r="AR45" s="26"/>
      <c r="AS45" s="25" t="str">
        <f t="shared" si="7"/>
        <v>C-</v>
      </c>
      <c r="AT45" s="27"/>
      <c r="AU45" s="25" t="str">
        <f t="shared" si="8"/>
        <v>0 C-</v>
      </c>
      <c r="AV45" s="27"/>
      <c r="AW45" s="21" t="str">
        <f t="shared" si="9"/>
        <v>ไม่ผ่าน</v>
      </c>
      <c r="AX45" s="21"/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2.0299999999999998</v>
      </c>
      <c r="J46" s="19">
        <v>1.66</v>
      </c>
      <c r="K46" s="19">
        <v>0.86</v>
      </c>
      <c r="L46" s="19">
        <v>60401634.590000004</v>
      </c>
      <c r="M46" s="19">
        <v>25079407.02</v>
      </c>
      <c r="N46" s="23">
        <v>0</v>
      </c>
      <c r="O46" s="18">
        <v>44420305.490000002</v>
      </c>
      <c r="P46" s="19">
        <v>-10564455.18</v>
      </c>
      <c r="Q46" s="45">
        <v>15</v>
      </c>
      <c r="R46" s="10">
        <f>VLOOKUP($H46,'ค่ากลางกลุ่ม '!$C$2:$Y$22,22,0)</f>
        <v>15.36</v>
      </c>
      <c r="S46" s="13"/>
      <c r="T46" s="10">
        <f>VLOOKUP($H46,'ค่ากลางกลุ่ม '!$C$2:$Y$22,23,0)</f>
        <v>8.58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14.42</v>
      </c>
      <c r="AB46" s="7">
        <v>6.44</v>
      </c>
      <c r="AC46" s="9">
        <v>61.58</v>
      </c>
      <c r="AD46" s="9">
        <v>37.65</v>
      </c>
      <c r="AE46" s="9">
        <v>43.59</v>
      </c>
      <c r="AF46" s="9">
        <v>107.65</v>
      </c>
      <c r="AG46" s="9">
        <v>54.02</v>
      </c>
      <c r="AH46" s="10" t="str">
        <f t="shared" si="1"/>
        <v>0</v>
      </c>
      <c r="AI46" s="13"/>
      <c r="AJ46" s="10" t="str">
        <f t="shared" si="2"/>
        <v>0</v>
      </c>
      <c r="AK46" s="13"/>
      <c r="AL46" s="97">
        <f t="shared" si="3"/>
        <v>1</v>
      </c>
      <c r="AM46" s="20" t="str">
        <f t="shared" si="4"/>
        <v>1</v>
      </c>
      <c r="AN46" s="20" t="str">
        <f t="shared" si="5"/>
        <v>1</v>
      </c>
      <c r="AO46" s="20" t="str">
        <f t="shared" si="5"/>
        <v>0</v>
      </c>
      <c r="AP46" s="20" t="str">
        <f t="shared" si="5"/>
        <v>1</v>
      </c>
      <c r="AQ46" s="24">
        <f t="shared" si="6"/>
        <v>4</v>
      </c>
      <c r="AR46" s="26"/>
      <c r="AS46" s="25" t="str">
        <f t="shared" si="7"/>
        <v>B-</v>
      </c>
      <c r="AT46" s="27"/>
      <c r="AU46" s="25" t="str">
        <f t="shared" si="8"/>
        <v>0 B-</v>
      </c>
      <c r="AV46" s="27"/>
      <c r="AW46" s="21" t="str">
        <f t="shared" si="9"/>
        <v>ไม่ผ่าน</v>
      </c>
      <c r="AX46" s="21"/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2.02</v>
      </c>
      <c r="J47" s="19">
        <v>1.74</v>
      </c>
      <c r="K47" s="19">
        <v>1.36</v>
      </c>
      <c r="L47" s="19">
        <v>16165469.5</v>
      </c>
      <c r="M47" s="19">
        <v>1707842.55</v>
      </c>
      <c r="N47" s="23">
        <v>0</v>
      </c>
      <c r="O47" s="18">
        <v>4487298.95</v>
      </c>
      <c r="P47" s="19">
        <v>5671388.5099999979</v>
      </c>
      <c r="Q47" s="45">
        <v>6</v>
      </c>
      <c r="R47" s="10">
        <f>VLOOKUP($H47,'ค่ากลางกลุ่ม '!$C$2:$Y$22,22,0)</f>
        <v>12.59</v>
      </c>
      <c r="S47" s="13"/>
      <c r="T47" s="10">
        <f>VLOOKUP($H47,'ค่ากลางกลุ่ม '!$C$2:$Y$22,23,0)</f>
        <v>10.43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6.79</v>
      </c>
      <c r="AB47" s="7">
        <v>2.66</v>
      </c>
      <c r="AC47" s="9">
        <v>117.01</v>
      </c>
      <c r="AD47" s="9">
        <v>44.1</v>
      </c>
      <c r="AE47" s="9">
        <v>73.180000000000007</v>
      </c>
      <c r="AF47" s="9">
        <v>144.69</v>
      </c>
      <c r="AG47" s="9">
        <v>83.07</v>
      </c>
      <c r="AH47" s="10" t="str">
        <f t="shared" si="1"/>
        <v>0</v>
      </c>
      <c r="AI47" s="13"/>
      <c r="AJ47" s="10" t="str">
        <f t="shared" si="2"/>
        <v>0</v>
      </c>
      <c r="AK47" s="13"/>
      <c r="AL47" s="97">
        <f t="shared" si="3"/>
        <v>0</v>
      </c>
      <c r="AM47" s="20" t="str">
        <f t="shared" si="4"/>
        <v>1</v>
      </c>
      <c r="AN47" s="20" t="str">
        <f t="shared" si="5"/>
        <v>0</v>
      </c>
      <c r="AO47" s="20" t="str">
        <f t="shared" si="5"/>
        <v>0</v>
      </c>
      <c r="AP47" s="20" t="str">
        <f t="shared" si="5"/>
        <v>0</v>
      </c>
      <c r="AQ47" s="24">
        <f t="shared" si="6"/>
        <v>1</v>
      </c>
      <c r="AR47" s="26"/>
      <c r="AS47" s="25" t="str">
        <f t="shared" si="7"/>
        <v>D</v>
      </c>
      <c r="AT47" s="27"/>
      <c r="AU47" s="25" t="str">
        <f t="shared" si="8"/>
        <v>0 D</v>
      </c>
      <c r="AV47" s="27"/>
      <c r="AW47" s="21" t="str">
        <f t="shared" si="9"/>
        <v>ไม่ผ่าน</v>
      </c>
      <c r="AX47" s="21"/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1.1100000000000001</v>
      </c>
      <c r="J48" s="19">
        <v>0.88</v>
      </c>
      <c r="K48" s="19">
        <v>0.54</v>
      </c>
      <c r="L48" s="19">
        <v>3482426.22</v>
      </c>
      <c r="M48" s="19">
        <v>4017783.1</v>
      </c>
      <c r="N48" s="23">
        <v>3</v>
      </c>
      <c r="O48" s="18">
        <v>8861347.5700000003</v>
      </c>
      <c r="P48" s="19">
        <v>-16063401.690000001</v>
      </c>
      <c r="Q48" s="45">
        <v>10</v>
      </c>
      <c r="R48" s="10">
        <f>VLOOKUP($H48,'ค่ากลางกลุ่ม '!$C$2:$Y$22,22,0)</f>
        <v>11.77</v>
      </c>
      <c r="S48" s="13"/>
      <c r="T48" s="10">
        <f>VLOOKUP($H48,'ค่ากลางกลุ่ม '!$C$2:$Y$22,23,0)</f>
        <v>8.91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6.95</v>
      </c>
      <c r="AB48" s="7">
        <v>3.8</v>
      </c>
      <c r="AC48" s="9">
        <v>282.69</v>
      </c>
      <c r="AD48" s="9">
        <v>29.33</v>
      </c>
      <c r="AE48" s="9">
        <v>73.319999999999993</v>
      </c>
      <c r="AF48" s="9">
        <v>29.27</v>
      </c>
      <c r="AG48" s="9">
        <v>75.05</v>
      </c>
      <c r="AH48" s="10" t="str">
        <f t="shared" si="1"/>
        <v>0</v>
      </c>
      <c r="AI48" s="13"/>
      <c r="AJ48" s="10" t="str">
        <f t="shared" si="2"/>
        <v>0</v>
      </c>
      <c r="AK48" s="13"/>
      <c r="AL48" s="97">
        <f t="shared" si="3"/>
        <v>0</v>
      </c>
      <c r="AM48" s="20" t="str">
        <f t="shared" si="4"/>
        <v>1</v>
      </c>
      <c r="AN48" s="20" t="str">
        <f t="shared" si="5"/>
        <v>0</v>
      </c>
      <c r="AO48" s="20" t="str">
        <f t="shared" si="5"/>
        <v>1</v>
      </c>
      <c r="AP48" s="20" t="str">
        <f t="shared" si="5"/>
        <v>0</v>
      </c>
      <c r="AQ48" s="24">
        <f t="shared" si="6"/>
        <v>2</v>
      </c>
      <c r="AR48" s="26"/>
      <c r="AS48" s="25" t="str">
        <f t="shared" si="7"/>
        <v>C-</v>
      </c>
      <c r="AT48" s="27"/>
      <c r="AU48" s="25" t="str">
        <f t="shared" si="8"/>
        <v>3 C-</v>
      </c>
      <c r="AV48" s="27"/>
      <c r="AW48" s="21" t="str">
        <f t="shared" si="9"/>
        <v>ไม่ผ่าน</v>
      </c>
      <c r="AX48" s="21"/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0.94</v>
      </c>
      <c r="J49" s="19">
        <v>0.52</v>
      </c>
      <c r="K49" s="19">
        <v>0.16</v>
      </c>
      <c r="L49" s="19">
        <v>-2319353.7000000002</v>
      </c>
      <c r="M49" s="19">
        <v>22525983.609999999</v>
      </c>
      <c r="N49" s="23">
        <v>4</v>
      </c>
      <c r="O49" s="18">
        <v>22656191.300000001</v>
      </c>
      <c r="P49" s="19">
        <v>-35324371.580000006</v>
      </c>
      <c r="Q49" s="45">
        <v>10</v>
      </c>
      <c r="R49" s="10">
        <f>VLOOKUP($H49,'ค่ากลางกลุ่ม '!$C$2:$Y$22,22,0)</f>
        <v>11.77</v>
      </c>
      <c r="S49" s="13"/>
      <c r="T49" s="10">
        <f>VLOOKUP($H49,'ค่ากลางกลุ่ม '!$C$2:$Y$22,23,0)</f>
        <v>8.91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16.11</v>
      </c>
      <c r="AB49" s="7">
        <v>22.45</v>
      </c>
      <c r="AC49" s="9">
        <v>277.60000000000002</v>
      </c>
      <c r="AD49" s="9">
        <v>24.65</v>
      </c>
      <c r="AE49" s="9">
        <v>59.7</v>
      </c>
      <c r="AF49" s="9">
        <v>127.1</v>
      </c>
      <c r="AG49" s="9">
        <v>136.37</v>
      </c>
      <c r="AH49" s="10" t="str">
        <f t="shared" si="1"/>
        <v>1</v>
      </c>
      <c r="AI49" s="13"/>
      <c r="AJ49" s="10" t="str">
        <f t="shared" si="2"/>
        <v>1</v>
      </c>
      <c r="AK49" s="13"/>
      <c r="AL49" s="97">
        <f t="shared" si="3"/>
        <v>0</v>
      </c>
      <c r="AM49" s="20" t="str">
        <f t="shared" si="4"/>
        <v>1</v>
      </c>
      <c r="AN49" s="20" t="str">
        <f t="shared" si="5"/>
        <v>1</v>
      </c>
      <c r="AO49" s="20" t="str">
        <f t="shared" si="5"/>
        <v>0</v>
      </c>
      <c r="AP49" s="20" t="str">
        <f t="shared" si="5"/>
        <v>0</v>
      </c>
      <c r="AQ49" s="24">
        <f t="shared" si="6"/>
        <v>4</v>
      </c>
      <c r="AR49" s="26"/>
      <c r="AS49" s="25" t="str">
        <f t="shared" si="7"/>
        <v>B-</v>
      </c>
      <c r="AT49" s="27"/>
      <c r="AU49" s="25" t="str">
        <f t="shared" si="8"/>
        <v>4 B-</v>
      </c>
      <c r="AV49" s="27"/>
      <c r="AW49" s="21" t="str">
        <f t="shared" si="9"/>
        <v>ไม่ผ่าน</v>
      </c>
      <c r="AX49" s="21"/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3.98</v>
      </c>
      <c r="J50" s="19">
        <v>3.72</v>
      </c>
      <c r="K50" s="19">
        <v>3.2</v>
      </c>
      <c r="L50" s="19">
        <v>24981402.32</v>
      </c>
      <c r="M50" s="19">
        <v>11503326.359999999</v>
      </c>
      <c r="N50" s="23">
        <v>0</v>
      </c>
      <c r="O50" s="18">
        <v>11845660.43</v>
      </c>
      <c r="P50" s="19">
        <v>18454254.380000003</v>
      </c>
      <c r="Q50" s="45">
        <v>5</v>
      </c>
      <c r="R50" s="10">
        <f>VLOOKUP($H50,'ค่ากลางกลุ่ม '!$C$2:$Y$22,22,0)</f>
        <v>12.2</v>
      </c>
      <c r="S50" s="13"/>
      <c r="T50" s="10">
        <f>VLOOKUP($H50,'ค่ากลางกลุ่ม '!$C$2:$Y$22,23,0)</f>
        <v>9.91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18.670000000000002</v>
      </c>
      <c r="AB50" s="7">
        <v>22.77</v>
      </c>
      <c r="AC50" s="9">
        <v>149</v>
      </c>
      <c r="AD50" s="9">
        <v>25.95</v>
      </c>
      <c r="AE50" s="9">
        <v>57.56</v>
      </c>
      <c r="AF50" s="9">
        <v>149.27000000000001</v>
      </c>
      <c r="AG50" s="9">
        <v>59.37</v>
      </c>
      <c r="AH50" s="10" t="str">
        <f t="shared" si="1"/>
        <v>1</v>
      </c>
      <c r="AI50" s="13"/>
      <c r="AJ50" s="10" t="str">
        <f t="shared" si="2"/>
        <v>1</v>
      </c>
      <c r="AK50" s="13"/>
      <c r="AL50" s="97">
        <f t="shared" si="3"/>
        <v>0</v>
      </c>
      <c r="AM50" s="20" t="str">
        <f t="shared" si="4"/>
        <v>1</v>
      </c>
      <c r="AN50" s="20" t="str">
        <f t="shared" si="5"/>
        <v>1</v>
      </c>
      <c r="AO50" s="20" t="str">
        <f t="shared" si="5"/>
        <v>0</v>
      </c>
      <c r="AP50" s="20" t="str">
        <f t="shared" si="5"/>
        <v>1</v>
      </c>
      <c r="AQ50" s="24">
        <f t="shared" si="6"/>
        <v>5</v>
      </c>
      <c r="AR50" s="26"/>
      <c r="AS50" s="25" t="str">
        <f t="shared" si="7"/>
        <v>B</v>
      </c>
      <c r="AT50" s="27"/>
      <c r="AU50" s="25" t="str">
        <f t="shared" si="8"/>
        <v>0 B</v>
      </c>
      <c r="AV50" s="27"/>
      <c r="AW50" s="21" t="str">
        <f t="shared" si="9"/>
        <v>ผ่าน</v>
      </c>
      <c r="AX50" s="21"/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1.8</v>
      </c>
      <c r="J51" s="19">
        <v>1.57</v>
      </c>
      <c r="K51" s="19">
        <v>1.24</v>
      </c>
      <c r="L51" s="19">
        <v>8893308.25</v>
      </c>
      <c r="M51" s="19">
        <v>5033645.63</v>
      </c>
      <c r="N51" s="23">
        <v>0</v>
      </c>
      <c r="O51" s="18">
        <v>7311957.5599999996</v>
      </c>
      <c r="P51" s="19">
        <v>2631354.08</v>
      </c>
      <c r="Q51" s="45">
        <v>5</v>
      </c>
      <c r="R51" s="10">
        <f>VLOOKUP($H51,'ค่ากลางกลุ่ม '!$C$2:$Y$22,22,0)</f>
        <v>12.2</v>
      </c>
      <c r="S51" s="13"/>
      <c r="T51" s="10">
        <f>VLOOKUP($H51,'ค่ากลางกลุ่ม '!$C$2:$Y$22,23,0)</f>
        <v>9.91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15.14</v>
      </c>
      <c r="AB51" s="7">
        <v>10.58</v>
      </c>
      <c r="AC51" s="9">
        <v>288.74</v>
      </c>
      <c r="AD51" s="9">
        <v>44.51</v>
      </c>
      <c r="AE51" s="9">
        <v>140.66999999999999</v>
      </c>
      <c r="AF51" s="9">
        <v>78.62</v>
      </c>
      <c r="AG51" s="9">
        <v>65.64</v>
      </c>
      <c r="AH51" s="10" t="str">
        <f t="shared" si="1"/>
        <v>1</v>
      </c>
      <c r="AI51" s="13"/>
      <c r="AJ51" s="10" t="str">
        <f t="shared" si="2"/>
        <v>1</v>
      </c>
      <c r="AK51" s="13"/>
      <c r="AL51" s="97">
        <f t="shared" si="3"/>
        <v>0</v>
      </c>
      <c r="AM51" s="20" t="str">
        <f t="shared" si="4"/>
        <v>1</v>
      </c>
      <c r="AN51" s="20" t="str">
        <f t="shared" si="5"/>
        <v>0</v>
      </c>
      <c r="AO51" s="20" t="str">
        <f t="shared" si="5"/>
        <v>1</v>
      </c>
      <c r="AP51" s="20" t="str">
        <f t="shared" si="5"/>
        <v>0</v>
      </c>
      <c r="AQ51" s="24">
        <f t="shared" si="6"/>
        <v>4</v>
      </c>
      <c r="AR51" s="26"/>
      <c r="AS51" s="25" t="str">
        <f t="shared" si="7"/>
        <v>B-</v>
      </c>
      <c r="AT51" s="27"/>
      <c r="AU51" s="25" t="str">
        <f t="shared" si="8"/>
        <v>0 B-</v>
      </c>
      <c r="AV51" s="27"/>
      <c r="AW51" s="21" t="str">
        <f t="shared" si="9"/>
        <v>ไม่ผ่าน</v>
      </c>
      <c r="AX51" s="21"/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1.23</v>
      </c>
      <c r="J52" s="19">
        <v>1.0900000000000001</v>
      </c>
      <c r="K52" s="19">
        <v>0.71</v>
      </c>
      <c r="L52" s="19">
        <v>4910095.1500000004</v>
      </c>
      <c r="M52" s="19">
        <v>10176088.210000001</v>
      </c>
      <c r="N52" s="23">
        <v>2</v>
      </c>
      <c r="O52" s="18">
        <v>14014589.390000001</v>
      </c>
      <c r="P52" s="19">
        <v>-6280715.8399999961</v>
      </c>
      <c r="Q52" s="45">
        <v>5</v>
      </c>
      <c r="R52" s="10">
        <f>VLOOKUP($H52,'ค่ากลางกลุ่ม '!$C$2:$Y$22,22,0)</f>
        <v>12.2</v>
      </c>
      <c r="S52" s="13"/>
      <c r="T52" s="10">
        <f>VLOOKUP($H52,'ค่ากลางกลุ่ม '!$C$2:$Y$22,23,0)</f>
        <v>9.91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19.03</v>
      </c>
      <c r="AB52" s="7">
        <v>11.81</v>
      </c>
      <c r="AC52" s="9">
        <v>360.08</v>
      </c>
      <c r="AD52" s="9">
        <v>44.76</v>
      </c>
      <c r="AE52" s="9">
        <v>72.19</v>
      </c>
      <c r="AF52" s="9">
        <v>70.98</v>
      </c>
      <c r="AG52" s="9">
        <v>63.87</v>
      </c>
      <c r="AH52" s="10" t="str">
        <f t="shared" si="1"/>
        <v>1</v>
      </c>
      <c r="AI52" s="13"/>
      <c r="AJ52" s="10" t="str">
        <f t="shared" si="2"/>
        <v>1</v>
      </c>
      <c r="AK52" s="13"/>
      <c r="AL52" s="97">
        <f t="shared" si="3"/>
        <v>0</v>
      </c>
      <c r="AM52" s="20" t="str">
        <f t="shared" si="4"/>
        <v>1</v>
      </c>
      <c r="AN52" s="20" t="str">
        <f t="shared" si="5"/>
        <v>0</v>
      </c>
      <c r="AO52" s="20" t="str">
        <f t="shared" si="5"/>
        <v>1</v>
      </c>
      <c r="AP52" s="20" t="str">
        <f t="shared" si="5"/>
        <v>0</v>
      </c>
      <c r="AQ52" s="24">
        <f t="shared" si="6"/>
        <v>4</v>
      </c>
      <c r="AR52" s="26"/>
      <c r="AS52" s="25" t="str">
        <f t="shared" si="7"/>
        <v>B-</v>
      </c>
      <c r="AT52" s="27"/>
      <c r="AU52" s="25" t="str">
        <f t="shared" si="8"/>
        <v>2 B-</v>
      </c>
      <c r="AV52" s="27"/>
      <c r="AW52" s="21" t="str">
        <f t="shared" si="9"/>
        <v>ไม่ผ่าน</v>
      </c>
      <c r="AX52" s="21"/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1.48</v>
      </c>
      <c r="J53" s="19">
        <v>1.25</v>
      </c>
      <c r="K53" s="19">
        <v>1.04</v>
      </c>
      <c r="L53" s="19">
        <v>14533997.699999999</v>
      </c>
      <c r="M53" s="19">
        <v>7637781.7300000004</v>
      </c>
      <c r="N53" s="23">
        <v>1</v>
      </c>
      <c r="O53" s="18">
        <v>9420552.2200000007</v>
      </c>
      <c r="P53" s="19">
        <v>1265482.8599999994</v>
      </c>
      <c r="Q53" s="45">
        <v>6</v>
      </c>
      <c r="R53" s="10">
        <f>VLOOKUP($H53,'ค่ากลางกลุ่ม '!$C$2:$Y$22,22,0)</f>
        <v>12.59</v>
      </c>
      <c r="S53" s="13"/>
      <c r="T53" s="10">
        <f>VLOOKUP($H53,'ค่ากลางกลุ่ม '!$C$2:$Y$22,23,0)</f>
        <v>10.43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14.57</v>
      </c>
      <c r="AB53" s="7">
        <v>11.96</v>
      </c>
      <c r="AC53" s="9">
        <v>334.47</v>
      </c>
      <c r="AD53" s="9">
        <v>47.11</v>
      </c>
      <c r="AE53" s="9">
        <v>57.5</v>
      </c>
      <c r="AF53" s="9">
        <v>228.63</v>
      </c>
      <c r="AG53" s="9">
        <v>119.63</v>
      </c>
      <c r="AH53" s="10" t="str">
        <f t="shared" si="1"/>
        <v>1</v>
      </c>
      <c r="AI53" s="13"/>
      <c r="AJ53" s="10" t="str">
        <f t="shared" si="2"/>
        <v>1</v>
      </c>
      <c r="AK53" s="13"/>
      <c r="AL53" s="97">
        <f t="shared" si="3"/>
        <v>0</v>
      </c>
      <c r="AM53" s="20" t="str">
        <f t="shared" si="4"/>
        <v>1</v>
      </c>
      <c r="AN53" s="20" t="str">
        <f t="shared" si="5"/>
        <v>1</v>
      </c>
      <c r="AO53" s="20" t="str">
        <f t="shared" si="5"/>
        <v>0</v>
      </c>
      <c r="AP53" s="20" t="str">
        <f t="shared" si="5"/>
        <v>0</v>
      </c>
      <c r="AQ53" s="24">
        <f t="shared" si="6"/>
        <v>4</v>
      </c>
      <c r="AR53" s="26"/>
      <c r="AS53" s="25" t="str">
        <f t="shared" si="7"/>
        <v>B-</v>
      </c>
      <c r="AT53" s="27"/>
      <c r="AU53" s="25" t="str">
        <f t="shared" si="8"/>
        <v>1 B-</v>
      </c>
      <c r="AV53" s="27"/>
      <c r="AW53" s="21" t="str">
        <f t="shared" si="9"/>
        <v>ไม่ผ่าน</v>
      </c>
      <c r="AX53" s="21"/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5.36</v>
      </c>
      <c r="J54" s="19">
        <v>4.78</v>
      </c>
      <c r="K54" s="19">
        <v>3.83</v>
      </c>
      <c r="L54" s="19">
        <v>23841723.399999999</v>
      </c>
      <c r="M54" s="19">
        <v>8068622.0700000003</v>
      </c>
      <c r="N54" s="23">
        <v>0</v>
      </c>
      <c r="O54" s="18">
        <v>9673850.6899999995</v>
      </c>
      <c r="P54" s="19">
        <v>15502345.129999999</v>
      </c>
      <c r="Q54" s="45">
        <v>5</v>
      </c>
      <c r="R54" s="10">
        <f>VLOOKUP($H54,'ค่ากลางกลุ่ม '!$C$2:$Y$22,22,0)</f>
        <v>12.2</v>
      </c>
      <c r="S54" s="13"/>
      <c r="T54" s="10">
        <f>VLOOKUP($H54,'ค่ากลางกลุ่ม '!$C$2:$Y$22,23,0)</f>
        <v>9.91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16.079999999999998</v>
      </c>
      <c r="AB54" s="7">
        <v>12.8</v>
      </c>
      <c r="AC54" s="9">
        <v>68.63</v>
      </c>
      <c r="AD54" s="9">
        <v>31.07</v>
      </c>
      <c r="AE54" s="9">
        <v>53.37</v>
      </c>
      <c r="AF54" s="9">
        <v>109.06</v>
      </c>
      <c r="AG54" s="9">
        <v>83.18</v>
      </c>
      <c r="AH54" s="10" t="str">
        <f t="shared" si="1"/>
        <v>1</v>
      </c>
      <c r="AI54" s="13"/>
      <c r="AJ54" s="10" t="str">
        <f t="shared" si="2"/>
        <v>1</v>
      </c>
      <c r="AK54" s="13"/>
      <c r="AL54" s="97">
        <f t="shared" si="3"/>
        <v>1</v>
      </c>
      <c r="AM54" s="20" t="str">
        <f t="shared" si="4"/>
        <v>1</v>
      </c>
      <c r="AN54" s="20" t="str">
        <f t="shared" si="5"/>
        <v>1</v>
      </c>
      <c r="AO54" s="20" t="str">
        <f t="shared" si="5"/>
        <v>0</v>
      </c>
      <c r="AP54" s="20" t="str">
        <f t="shared" si="5"/>
        <v>0</v>
      </c>
      <c r="AQ54" s="24">
        <f t="shared" si="6"/>
        <v>5</v>
      </c>
      <c r="AR54" s="26"/>
      <c r="AS54" s="25" t="str">
        <f t="shared" si="7"/>
        <v>B</v>
      </c>
      <c r="AT54" s="27"/>
      <c r="AU54" s="25" t="str">
        <f t="shared" si="8"/>
        <v>0 B</v>
      </c>
      <c r="AV54" s="27"/>
      <c r="AW54" s="21" t="str">
        <f t="shared" si="9"/>
        <v>ผ่าน</v>
      </c>
      <c r="AX54" s="21"/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2.5299999999999998</v>
      </c>
      <c r="J55" s="19">
        <v>2.12</v>
      </c>
      <c r="K55" s="19">
        <v>1.24</v>
      </c>
      <c r="L55" s="19">
        <v>121115033.42</v>
      </c>
      <c r="M55" s="19">
        <v>59541797.130000003</v>
      </c>
      <c r="N55" s="23">
        <v>0</v>
      </c>
      <c r="O55" s="18">
        <v>78301328.299999997</v>
      </c>
      <c r="P55" s="19">
        <v>18626988.38000001</v>
      </c>
      <c r="Q55" s="45">
        <v>15</v>
      </c>
      <c r="R55" s="10">
        <f>VLOOKUP($H55,'ค่ากลางกลุ่ม '!$C$2:$Y$22,22,0)</f>
        <v>15.36</v>
      </c>
      <c r="S55" s="13"/>
      <c r="T55" s="10">
        <f>VLOOKUP($H55,'ค่ากลางกลุ่ม '!$C$2:$Y$22,23,0)</f>
        <v>8.58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18.23</v>
      </c>
      <c r="AB55" s="7">
        <v>10.67</v>
      </c>
      <c r="AC55" s="9">
        <v>134.96</v>
      </c>
      <c r="AD55" s="9">
        <v>51.06</v>
      </c>
      <c r="AE55" s="9">
        <v>59.68</v>
      </c>
      <c r="AF55" s="9">
        <v>294.73</v>
      </c>
      <c r="AG55" s="9">
        <v>79.599999999999994</v>
      </c>
      <c r="AH55" s="10" t="str">
        <f t="shared" si="1"/>
        <v>1</v>
      </c>
      <c r="AI55" s="13"/>
      <c r="AJ55" s="10" t="str">
        <f t="shared" si="2"/>
        <v>1</v>
      </c>
      <c r="AK55" s="13"/>
      <c r="AL55" s="97">
        <f t="shared" si="3"/>
        <v>0</v>
      </c>
      <c r="AM55" s="20" t="str">
        <f t="shared" si="4"/>
        <v>1</v>
      </c>
      <c r="AN55" s="20" t="str">
        <f t="shared" si="5"/>
        <v>1</v>
      </c>
      <c r="AO55" s="20" t="str">
        <f t="shared" si="5"/>
        <v>0</v>
      </c>
      <c r="AP55" s="20" t="str">
        <f t="shared" si="5"/>
        <v>0</v>
      </c>
      <c r="AQ55" s="24">
        <f t="shared" si="6"/>
        <v>4</v>
      </c>
      <c r="AR55" s="26"/>
      <c r="AS55" s="25" t="str">
        <f t="shared" si="7"/>
        <v>B-</v>
      </c>
      <c r="AT55" s="27"/>
      <c r="AU55" s="25" t="str">
        <f t="shared" si="8"/>
        <v>0 B-</v>
      </c>
      <c r="AV55" s="27"/>
      <c r="AW55" s="21" t="str">
        <f t="shared" si="9"/>
        <v>ไม่ผ่าน</v>
      </c>
      <c r="AX55" s="21"/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2.5499999999999998</v>
      </c>
      <c r="J56" s="19">
        <v>2.16</v>
      </c>
      <c r="K56" s="19">
        <v>1.78</v>
      </c>
      <c r="L56" s="19">
        <v>18694200.309999999</v>
      </c>
      <c r="M56" s="19">
        <v>17252729.75</v>
      </c>
      <c r="N56" s="23">
        <v>0</v>
      </c>
      <c r="O56" s="18">
        <v>20130330.48</v>
      </c>
      <c r="P56" s="19">
        <v>9190697.5999999996</v>
      </c>
      <c r="Q56" s="45">
        <v>5</v>
      </c>
      <c r="R56" s="10">
        <f>VLOOKUP($H56,'ค่ากลางกลุ่ม '!$C$2:$Y$22,22,0)</f>
        <v>12.2</v>
      </c>
      <c r="S56" s="13"/>
      <c r="T56" s="10">
        <f>VLOOKUP($H56,'ค่ากลางกลุ่ม '!$C$2:$Y$22,23,0)</f>
        <v>9.91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31.08</v>
      </c>
      <c r="AB56" s="7">
        <v>12.62</v>
      </c>
      <c r="AC56" s="9">
        <v>267.16000000000003</v>
      </c>
      <c r="AD56" s="9">
        <v>24.24</v>
      </c>
      <c r="AE56" s="9">
        <v>82.84</v>
      </c>
      <c r="AF56" s="9">
        <v>133.69999999999999</v>
      </c>
      <c r="AG56" s="9">
        <v>124.95</v>
      </c>
      <c r="AH56" s="10" t="str">
        <f t="shared" si="1"/>
        <v>1</v>
      </c>
      <c r="AI56" s="13"/>
      <c r="AJ56" s="10" t="str">
        <f t="shared" si="2"/>
        <v>1</v>
      </c>
      <c r="AK56" s="13"/>
      <c r="AL56" s="97">
        <f t="shared" si="3"/>
        <v>0</v>
      </c>
      <c r="AM56" s="20" t="str">
        <f t="shared" si="4"/>
        <v>1</v>
      </c>
      <c r="AN56" s="20" t="str">
        <f t="shared" si="5"/>
        <v>0</v>
      </c>
      <c r="AO56" s="20" t="str">
        <f t="shared" si="5"/>
        <v>0</v>
      </c>
      <c r="AP56" s="20" t="str">
        <f t="shared" si="5"/>
        <v>0</v>
      </c>
      <c r="AQ56" s="24">
        <f t="shared" si="6"/>
        <v>3</v>
      </c>
      <c r="AR56" s="26"/>
      <c r="AS56" s="25" t="str">
        <f t="shared" si="7"/>
        <v>C</v>
      </c>
      <c r="AT56" s="27"/>
      <c r="AU56" s="25" t="str">
        <f t="shared" si="8"/>
        <v>0 C</v>
      </c>
      <c r="AV56" s="27"/>
      <c r="AW56" s="21" t="str">
        <f t="shared" si="9"/>
        <v>ไม่ผ่าน</v>
      </c>
      <c r="AX56" s="21"/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3.23</v>
      </c>
      <c r="J57" s="19">
        <v>2.89</v>
      </c>
      <c r="K57" s="19">
        <v>1.95</v>
      </c>
      <c r="L57" s="19">
        <v>389621153.74000001</v>
      </c>
      <c r="M57" s="19">
        <v>-20136558.25</v>
      </c>
      <c r="N57" s="23">
        <v>1</v>
      </c>
      <c r="O57" s="18">
        <v>44927286.939999998</v>
      </c>
      <c r="P57" s="19">
        <v>165914822.97</v>
      </c>
      <c r="Q57" s="45">
        <v>16</v>
      </c>
      <c r="R57" s="10">
        <f>VLOOKUP($H57,'ค่ากลางกลุ่ม '!$C$2:$Y$22,22,0)</f>
        <v>13.74</v>
      </c>
      <c r="S57" s="13"/>
      <c r="T57" s="10">
        <f>VLOOKUP($H57,'ค่ากลางกลุ่ม '!$C$2:$Y$22,23,0)</f>
        <v>8.39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5.76</v>
      </c>
      <c r="AB57" s="7">
        <v>-1.58</v>
      </c>
      <c r="AC57" s="9">
        <v>88.32</v>
      </c>
      <c r="AD57" s="9">
        <v>62.37</v>
      </c>
      <c r="AE57" s="9">
        <v>50.57</v>
      </c>
      <c r="AF57" s="9">
        <v>180.11</v>
      </c>
      <c r="AG57" s="9">
        <v>53.89</v>
      </c>
      <c r="AH57" s="10" t="str">
        <f t="shared" si="1"/>
        <v>0</v>
      </c>
      <c r="AI57" s="13"/>
      <c r="AJ57" s="10" t="str">
        <f t="shared" si="2"/>
        <v>0</v>
      </c>
      <c r="AK57" s="13"/>
      <c r="AL57" s="97">
        <f t="shared" si="3"/>
        <v>1</v>
      </c>
      <c r="AM57" s="20" t="str">
        <f t="shared" si="4"/>
        <v>0</v>
      </c>
      <c r="AN57" s="20" t="str">
        <f t="shared" si="5"/>
        <v>1</v>
      </c>
      <c r="AO57" s="20" t="str">
        <f t="shared" si="5"/>
        <v>0</v>
      </c>
      <c r="AP57" s="20" t="str">
        <f t="shared" si="5"/>
        <v>1</v>
      </c>
      <c r="AQ57" s="24">
        <f t="shared" si="6"/>
        <v>3</v>
      </c>
      <c r="AR57" s="26"/>
      <c r="AS57" s="25" t="str">
        <f t="shared" si="7"/>
        <v>C</v>
      </c>
      <c r="AT57" s="27"/>
      <c r="AU57" s="25" t="str">
        <f t="shared" si="8"/>
        <v>1 C</v>
      </c>
      <c r="AV57" s="27"/>
      <c r="AW57" s="21" t="str">
        <f t="shared" si="9"/>
        <v>ไม่ผ่าน</v>
      </c>
      <c r="AX57" s="21"/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1.31</v>
      </c>
      <c r="J58" s="19">
        <v>1.1499999999999999</v>
      </c>
      <c r="K58" s="19">
        <v>0.5</v>
      </c>
      <c r="L58" s="19">
        <v>18522682.399999999</v>
      </c>
      <c r="M58" s="19">
        <v>11180404.699999999</v>
      </c>
      <c r="N58" s="23">
        <v>2</v>
      </c>
      <c r="O58" s="18">
        <v>6630229.46</v>
      </c>
      <c r="P58" s="19">
        <v>-29655801.539999988</v>
      </c>
      <c r="Q58" s="45">
        <v>10</v>
      </c>
      <c r="R58" s="10">
        <f>VLOOKUP($H58,'ค่ากลางกลุ่ม '!$C$2:$Y$22,22,0)</f>
        <v>11.77</v>
      </c>
      <c r="S58" s="13"/>
      <c r="T58" s="10">
        <f>VLOOKUP($H58,'ค่ากลางกลุ่ม '!$C$2:$Y$22,23,0)</f>
        <v>8.91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3.96</v>
      </c>
      <c r="AB58" s="7">
        <v>5.6</v>
      </c>
      <c r="AC58" s="9">
        <v>251.44</v>
      </c>
      <c r="AD58" s="9">
        <v>56.79</v>
      </c>
      <c r="AE58" s="9">
        <v>125.76</v>
      </c>
      <c r="AF58" s="9">
        <v>177.39</v>
      </c>
      <c r="AG58" s="9">
        <v>67.400000000000006</v>
      </c>
      <c r="AH58" s="10" t="str">
        <f t="shared" si="1"/>
        <v>0</v>
      </c>
      <c r="AI58" s="13"/>
      <c r="AJ58" s="10" t="str">
        <f t="shared" si="2"/>
        <v>0</v>
      </c>
      <c r="AK58" s="13"/>
      <c r="AL58" s="97">
        <f t="shared" si="3"/>
        <v>0</v>
      </c>
      <c r="AM58" s="20" t="str">
        <f t="shared" si="4"/>
        <v>1</v>
      </c>
      <c r="AN58" s="20" t="str">
        <f t="shared" si="5"/>
        <v>0</v>
      </c>
      <c r="AO58" s="20" t="str">
        <f t="shared" si="5"/>
        <v>0</v>
      </c>
      <c r="AP58" s="20" t="str">
        <f t="shared" si="5"/>
        <v>0</v>
      </c>
      <c r="AQ58" s="24">
        <f t="shared" si="6"/>
        <v>1</v>
      </c>
      <c r="AR58" s="26"/>
      <c r="AS58" s="25" t="str">
        <f t="shared" si="7"/>
        <v>D</v>
      </c>
      <c r="AT58" s="27"/>
      <c r="AU58" s="25" t="str">
        <f t="shared" si="8"/>
        <v>2 D</v>
      </c>
      <c r="AV58" s="27"/>
      <c r="AW58" s="21" t="str">
        <f t="shared" si="9"/>
        <v>ไม่ผ่าน</v>
      </c>
      <c r="AX58" s="21"/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1.08</v>
      </c>
      <c r="J59" s="19">
        <v>0.95</v>
      </c>
      <c r="K59" s="19">
        <v>0.36</v>
      </c>
      <c r="L59" s="19">
        <v>1701017.16</v>
      </c>
      <c r="M59" s="19">
        <v>762308.57</v>
      </c>
      <c r="N59" s="23">
        <v>3</v>
      </c>
      <c r="O59" s="18">
        <v>1526080.02</v>
      </c>
      <c r="P59" s="19">
        <v>-14185559.980000006</v>
      </c>
      <c r="Q59" s="45">
        <v>5</v>
      </c>
      <c r="R59" s="10">
        <f>VLOOKUP($H59,'ค่ากลางกลุ่ม '!$C$2:$Y$22,22,0)</f>
        <v>12.2</v>
      </c>
      <c r="S59" s="13"/>
      <c r="T59" s="10">
        <f>VLOOKUP($H59,'ค่ากลางกลุ่ม '!$C$2:$Y$22,23,0)</f>
        <v>9.91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2.4700000000000002</v>
      </c>
      <c r="AB59" s="7">
        <v>2.04</v>
      </c>
      <c r="AC59" s="9">
        <v>450.29</v>
      </c>
      <c r="AD59" s="9">
        <v>19.38</v>
      </c>
      <c r="AE59" s="9">
        <v>49.93</v>
      </c>
      <c r="AF59" s="9">
        <v>258.91000000000003</v>
      </c>
      <c r="AG59" s="9">
        <v>81.2</v>
      </c>
      <c r="AH59" s="10" t="str">
        <f t="shared" si="1"/>
        <v>0</v>
      </c>
      <c r="AI59" s="13"/>
      <c r="AJ59" s="10" t="str">
        <f t="shared" si="2"/>
        <v>0</v>
      </c>
      <c r="AK59" s="13"/>
      <c r="AL59" s="97">
        <f t="shared" si="3"/>
        <v>0</v>
      </c>
      <c r="AM59" s="20" t="str">
        <f t="shared" si="4"/>
        <v>1</v>
      </c>
      <c r="AN59" s="20" t="str">
        <f t="shared" si="5"/>
        <v>1</v>
      </c>
      <c r="AO59" s="20" t="str">
        <f t="shared" si="5"/>
        <v>0</v>
      </c>
      <c r="AP59" s="20" t="str">
        <f t="shared" si="5"/>
        <v>0</v>
      </c>
      <c r="AQ59" s="24">
        <f t="shared" si="6"/>
        <v>2</v>
      </c>
      <c r="AR59" s="26"/>
      <c r="AS59" s="25" t="str">
        <f t="shared" si="7"/>
        <v>C-</v>
      </c>
      <c r="AT59" s="27"/>
      <c r="AU59" s="25" t="str">
        <f t="shared" si="8"/>
        <v>3 C-</v>
      </c>
      <c r="AV59" s="27"/>
      <c r="AW59" s="21" t="str">
        <f t="shared" si="9"/>
        <v>ไม่ผ่าน</v>
      </c>
      <c r="AX59" s="21"/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1.1399999999999999</v>
      </c>
      <c r="J60" s="19">
        <v>0.83</v>
      </c>
      <c r="K60" s="19">
        <v>0.45</v>
      </c>
      <c r="L60" s="19">
        <v>3331052.17</v>
      </c>
      <c r="M60" s="19">
        <v>1094289.1399999999</v>
      </c>
      <c r="N60" s="23">
        <v>3</v>
      </c>
      <c r="O60" s="18">
        <v>10024050.59</v>
      </c>
      <c r="P60" s="19">
        <v>-13330870.309999997</v>
      </c>
      <c r="Q60" s="45">
        <v>5</v>
      </c>
      <c r="R60" s="10">
        <f>VLOOKUP($H60,'ค่ากลางกลุ่ม '!$C$2:$Y$22,22,0)</f>
        <v>12.2</v>
      </c>
      <c r="S60" s="13"/>
      <c r="T60" s="10">
        <f>VLOOKUP($H60,'ค่ากลางกลุ่ม '!$C$2:$Y$22,23,0)</f>
        <v>9.91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15.61</v>
      </c>
      <c r="AB60" s="7">
        <v>0.53</v>
      </c>
      <c r="AC60" s="9">
        <v>220.73</v>
      </c>
      <c r="AD60" s="9">
        <v>41.67</v>
      </c>
      <c r="AE60" s="9">
        <v>80.52</v>
      </c>
      <c r="AF60" s="9">
        <v>211.98</v>
      </c>
      <c r="AG60" s="9">
        <v>66.489999999999995</v>
      </c>
      <c r="AH60" s="10" t="str">
        <f t="shared" si="1"/>
        <v>1</v>
      </c>
      <c r="AI60" s="13"/>
      <c r="AJ60" s="10" t="str">
        <f t="shared" si="2"/>
        <v>0</v>
      </c>
      <c r="AK60" s="13"/>
      <c r="AL60" s="97">
        <f t="shared" si="3"/>
        <v>0</v>
      </c>
      <c r="AM60" s="20" t="str">
        <f t="shared" si="4"/>
        <v>1</v>
      </c>
      <c r="AN60" s="20" t="str">
        <f t="shared" si="5"/>
        <v>0</v>
      </c>
      <c r="AO60" s="20" t="str">
        <f t="shared" si="5"/>
        <v>0</v>
      </c>
      <c r="AP60" s="20" t="str">
        <f t="shared" si="5"/>
        <v>0</v>
      </c>
      <c r="AQ60" s="24">
        <f t="shared" si="6"/>
        <v>2</v>
      </c>
      <c r="AR60" s="26"/>
      <c r="AS60" s="25" t="str">
        <f t="shared" si="7"/>
        <v>C-</v>
      </c>
      <c r="AT60" s="27"/>
      <c r="AU60" s="25" t="str">
        <f t="shared" si="8"/>
        <v>3 C-</v>
      </c>
      <c r="AV60" s="27"/>
      <c r="AW60" s="21" t="str">
        <f t="shared" si="9"/>
        <v>ไม่ผ่าน</v>
      </c>
      <c r="AX60" s="21"/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0.68</v>
      </c>
      <c r="J61" s="19">
        <v>0.56999999999999995</v>
      </c>
      <c r="K61" s="19">
        <v>0.15</v>
      </c>
      <c r="L61" s="19">
        <v>-80456640.510000005</v>
      </c>
      <c r="M61" s="19">
        <v>4110291.18</v>
      </c>
      <c r="N61" s="23">
        <v>6</v>
      </c>
      <c r="O61" s="18">
        <v>42544582.710000001</v>
      </c>
      <c r="P61" s="19">
        <v>-217913125.76000005</v>
      </c>
      <c r="Q61" s="45">
        <v>13</v>
      </c>
      <c r="R61" s="10">
        <f>VLOOKUP($H61,'ค่ากลางกลุ่ม '!$C$2:$Y$22,22,0)</f>
        <v>15.85</v>
      </c>
      <c r="S61" s="13"/>
      <c r="T61" s="10">
        <f>VLOOKUP($H61,'ค่ากลางกลุ่ม '!$C$2:$Y$22,23,0)</f>
        <v>9.86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9.27</v>
      </c>
      <c r="AB61" s="7">
        <v>0.64</v>
      </c>
      <c r="AC61" s="9">
        <v>342.95</v>
      </c>
      <c r="AD61" s="9">
        <v>54.27</v>
      </c>
      <c r="AE61" s="9">
        <v>67.319999999999993</v>
      </c>
      <c r="AF61" s="9">
        <v>151.18</v>
      </c>
      <c r="AG61" s="9">
        <v>63.07</v>
      </c>
      <c r="AH61" s="10" t="str">
        <f t="shared" si="1"/>
        <v>0</v>
      </c>
      <c r="AI61" s="13"/>
      <c r="AJ61" s="10" t="str">
        <f t="shared" si="2"/>
        <v>0</v>
      </c>
      <c r="AK61" s="13"/>
      <c r="AL61" s="97">
        <f t="shared" si="3"/>
        <v>0</v>
      </c>
      <c r="AM61" s="20" t="str">
        <f t="shared" si="4"/>
        <v>1</v>
      </c>
      <c r="AN61" s="20" t="str">
        <f t="shared" si="5"/>
        <v>0</v>
      </c>
      <c r="AO61" s="20" t="str">
        <f t="shared" si="5"/>
        <v>0</v>
      </c>
      <c r="AP61" s="20" t="str">
        <f t="shared" si="5"/>
        <v>0</v>
      </c>
      <c r="AQ61" s="24">
        <f t="shared" si="6"/>
        <v>1</v>
      </c>
      <c r="AR61" s="26"/>
      <c r="AS61" s="25" t="str">
        <f t="shared" si="7"/>
        <v>D</v>
      </c>
      <c r="AT61" s="27"/>
      <c r="AU61" s="25" t="str">
        <f t="shared" si="8"/>
        <v>6 D</v>
      </c>
      <c r="AV61" s="27"/>
      <c r="AW61" s="21" t="str">
        <f t="shared" si="9"/>
        <v>ไม่ผ่าน</v>
      </c>
      <c r="AX61" s="21"/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2.78</v>
      </c>
      <c r="J62" s="19">
        <v>2.52</v>
      </c>
      <c r="K62" s="19">
        <v>2.15</v>
      </c>
      <c r="L62" s="19">
        <v>17280021.07</v>
      </c>
      <c r="M62" s="19">
        <v>3416986.47</v>
      </c>
      <c r="N62" s="23">
        <v>0</v>
      </c>
      <c r="O62" s="18">
        <v>5208558.96</v>
      </c>
      <c r="P62" s="19">
        <v>10296685.959999999</v>
      </c>
      <c r="Q62" s="45">
        <v>3</v>
      </c>
      <c r="R62" s="10">
        <f>VLOOKUP($H62,'ค่ากลางกลุ่ม '!$C$2:$Y$22,22,0)</f>
        <v>26.45</v>
      </c>
      <c r="S62" s="13"/>
      <c r="T62" s="10">
        <f>VLOOKUP($H62,'ค่ากลางกลุ่ม '!$C$2:$Y$22,23,0)</f>
        <v>12.17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10.63</v>
      </c>
      <c r="AB62" s="7">
        <v>6.9</v>
      </c>
      <c r="AC62" s="9">
        <v>202.57</v>
      </c>
      <c r="AD62" s="9">
        <v>26.48</v>
      </c>
      <c r="AE62" s="9">
        <v>50.58</v>
      </c>
      <c r="AF62" s="9">
        <v>134.19</v>
      </c>
      <c r="AG62" s="9">
        <v>77.64</v>
      </c>
      <c r="AH62" s="10" t="str">
        <f t="shared" si="1"/>
        <v>0</v>
      </c>
      <c r="AI62" s="13"/>
      <c r="AJ62" s="10" t="str">
        <f t="shared" si="2"/>
        <v>0</v>
      </c>
      <c r="AK62" s="13"/>
      <c r="AL62" s="97">
        <f t="shared" si="3"/>
        <v>0</v>
      </c>
      <c r="AM62" s="20" t="str">
        <f t="shared" si="4"/>
        <v>1</v>
      </c>
      <c r="AN62" s="20" t="str">
        <f t="shared" si="5"/>
        <v>1</v>
      </c>
      <c r="AO62" s="20" t="str">
        <f t="shared" si="5"/>
        <v>0</v>
      </c>
      <c r="AP62" s="20" t="str">
        <f t="shared" si="5"/>
        <v>0</v>
      </c>
      <c r="AQ62" s="24">
        <f t="shared" si="6"/>
        <v>2</v>
      </c>
      <c r="AR62" s="26"/>
      <c r="AS62" s="25" t="str">
        <f t="shared" si="7"/>
        <v>C-</v>
      </c>
      <c r="AT62" s="27"/>
      <c r="AU62" s="25" t="str">
        <f t="shared" si="8"/>
        <v>0 C-</v>
      </c>
      <c r="AV62" s="27"/>
      <c r="AW62" s="21" t="str">
        <f t="shared" si="9"/>
        <v>ไม่ผ่าน</v>
      </c>
      <c r="AX62" s="21"/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1.03</v>
      </c>
      <c r="J63" s="19">
        <v>0.94</v>
      </c>
      <c r="K63" s="19">
        <v>0.59</v>
      </c>
      <c r="L63" s="19">
        <v>454776.68</v>
      </c>
      <c r="M63" s="19">
        <v>1548907.79</v>
      </c>
      <c r="N63" s="23">
        <v>3</v>
      </c>
      <c r="O63" s="18">
        <v>3240943.58</v>
      </c>
      <c r="P63" s="19">
        <v>-6282320.2000000011</v>
      </c>
      <c r="Q63" s="45">
        <v>2</v>
      </c>
      <c r="R63" s="10">
        <f>VLOOKUP($H63,'ค่ากลางกลุ่ม '!$C$2:$Y$22,22,0)</f>
        <v>11.48</v>
      </c>
      <c r="S63" s="13"/>
      <c r="T63" s="10">
        <f>VLOOKUP($H63,'ค่ากลางกลุ่ม '!$C$2:$Y$22,23,0)</f>
        <v>4.78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11.82</v>
      </c>
      <c r="AB63" s="7">
        <v>2.44</v>
      </c>
      <c r="AC63" s="9">
        <v>636.64</v>
      </c>
      <c r="AD63" s="9">
        <v>37.659999999999997</v>
      </c>
      <c r="AE63" s="9">
        <v>56.1</v>
      </c>
      <c r="AF63" s="9">
        <v>545.37</v>
      </c>
      <c r="AG63" s="9">
        <v>97.2</v>
      </c>
      <c r="AH63" s="10" t="str">
        <f t="shared" si="1"/>
        <v>1</v>
      </c>
      <c r="AI63" s="13"/>
      <c r="AJ63" s="10" t="str">
        <f t="shared" si="2"/>
        <v>0</v>
      </c>
      <c r="AK63" s="13"/>
      <c r="AL63" s="97">
        <f t="shared" si="3"/>
        <v>0</v>
      </c>
      <c r="AM63" s="20" t="str">
        <f t="shared" si="4"/>
        <v>1</v>
      </c>
      <c r="AN63" s="20" t="str">
        <f t="shared" si="5"/>
        <v>1</v>
      </c>
      <c r="AO63" s="20" t="str">
        <f t="shared" si="5"/>
        <v>0</v>
      </c>
      <c r="AP63" s="20" t="str">
        <f t="shared" si="5"/>
        <v>0</v>
      </c>
      <c r="AQ63" s="24">
        <f t="shared" si="6"/>
        <v>3</v>
      </c>
      <c r="AR63" s="26"/>
      <c r="AS63" s="25" t="str">
        <f t="shared" si="7"/>
        <v>C</v>
      </c>
      <c r="AT63" s="27"/>
      <c r="AU63" s="25" t="str">
        <f t="shared" si="8"/>
        <v>3 C</v>
      </c>
      <c r="AV63" s="27"/>
      <c r="AW63" s="21" t="str">
        <f t="shared" si="9"/>
        <v>ไม่ผ่าน</v>
      </c>
      <c r="AX63" s="21"/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2.23</v>
      </c>
      <c r="J64" s="19">
        <v>2.0099999999999998</v>
      </c>
      <c r="K64" s="19">
        <v>1.73</v>
      </c>
      <c r="L64" s="19">
        <v>32717489</v>
      </c>
      <c r="M64" s="19">
        <v>-4806028.49</v>
      </c>
      <c r="N64" s="23">
        <v>1</v>
      </c>
      <c r="O64" s="18">
        <v>-3147125.84</v>
      </c>
      <c r="P64" s="19">
        <v>18814780.630000003</v>
      </c>
      <c r="Q64" s="45">
        <v>6</v>
      </c>
      <c r="R64" s="10">
        <f>VLOOKUP($H64,'ค่ากลางกลุ่ม '!$C$2:$Y$22,22,0)</f>
        <v>12.59</v>
      </c>
      <c r="S64" s="13"/>
      <c r="T64" s="10">
        <f>VLOOKUP($H64,'ค่ากลางกลุ่ม '!$C$2:$Y$22,23,0)</f>
        <v>10.43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-7.25</v>
      </c>
      <c r="AB64" s="7">
        <v>-4.9400000000000004</v>
      </c>
      <c r="AC64" s="9">
        <v>324.2</v>
      </c>
      <c r="AD64" s="9">
        <v>68.739999999999995</v>
      </c>
      <c r="AE64" s="9">
        <v>78.08</v>
      </c>
      <c r="AF64" s="9">
        <v>284.49</v>
      </c>
      <c r="AG64" s="9">
        <v>109.94</v>
      </c>
      <c r="AH64" s="10" t="str">
        <f t="shared" si="1"/>
        <v>0</v>
      </c>
      <c r="AI64" s="13"/>
      <c r="AJ64" s="10" t="str">
        <f t="shared" si="2"/>
        <v>0</v>
      </c>
      <c r="AK64" s="13"/>
      <c r="AL64" s="97">
        <f t="shared" si="3"/>
        <v>0</v>
      </c>
      <c r="AM64" s="20" t="str">
        <f t="shared" si="4"/>
        <v>0</v>
      </c>
      <c r="AN64" s="20" t="str">
        <f t="shared" si="5"/>
        <v>0</v>
      </c>
      <c r="AO64" s="20" t="str">
        <f t="shared" si="5"/>
        <v>0</v>
      </c>
      <c r="AP64" s="20" t="str">
        <f t="shared" si="5"/>
        <v>0</v>
      </c>
      <c r="AQ64" s="24">
        <f t="shared" si="6"/>
        <v>0</v>
      </c>
      <c r="AR64" s="26"/>
      <c r="AS64" s="25" t="str">
        <f t="shared" si="7"/>
        <v>F</v>
      </c>
      <c r="AT64" s="27"/>
      <c r="AU64" s="25" t="str">
        <f t="shared" si="8"/>
        <v>1 F</v>
      </c>
      <c r="AV64" s="27"/>
      <c r="AW64" s="21" t="str">
        <f t="shared" si="9"/>
        <v>ไม่ผ่าน</v>
      </c>
      <c r="AX64" s="21"/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1.97</v>
      </c>
      <c r="J65" s="19">
        <v>1.77</v>
      </c>
      <c r="K65" s="19">
        <v>0.81</v>
      </c>
      <c r="L65" s="19">
        <v>13914670.869999999</v>
      </c>
      <c r="M65" s="19">
        <v>8932688.4700000007</v>
      </c>
      <c r="N65" s="23">
        <v>0</v>
      </c>
      <c r="O65" s="18">
        <v>9376896.4800000004</v>
      </c>
      <c r="P65" s="19">
        <v>-3027694.2600000016</v>
      </c>
      <c r="Q65" s="45">
        <v>4</v>
      </c>
      <c r="R65" s="10">
        <f>VLOOKUP($H65,'ค่ากลางกลุ่ม '!$C$2:$Y$22,22,0)</f>
        <v>32.68</v>
      </c>
      <c r="S65" s="13"/>
      <c r="T65" s="10">
        <f>VLOOKUP($H65,'ค่ากลางกลุ่ม '!$C$2:$Y$22,23,0)</f>
        <v>13.77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16.16</v>
      </c>
      <c r="AB65" s="7">
        <v>10.38</v>
      </c>
      <c r="AC65" s="9">
        <v>131.74</v>
      </c>
      <c r="AD65" s="9">
        <v>102.54</v>
      </c>
      <c r="AE65" s="9">
        <v>127.83</v>
      </c>
      <c r="AF65" s="9">
        <v>191.69</v>
      </c>
      <c r="AG65" s="9">
        <v>78.56</v>
      </c>
      <c r="AH65" s="10" t="str">
        <f t="shared" si="1"/>
        <v>0</v>
      </c>
      <c r="AI65" s="13"/>
      <c r="AJ65" s="10" t="str">
        <f t="shared" si="2"/>
        <v>0</v>
      </c>
      <c r="AK65" s="13"/>
      <c r="AL65" s="97">
        <f t="shared" si="3"/>
        <v>0</v>
      </c>
      <c r="AM65" s="20" t="str">
        <f t="shared" si="4"/>
        <v>0</v>
      </c>
      <c r="AN65" s="20" t="str">
        <f t="shared" si="5"/>
        <v>0</v>
      </c>
      <c r="AO65" s="20" t="str">
        <f t="shared" si="5"/>
        <v>0</v>
      </c>
      <c r="AP65" s="20" t="str">
        <f t="shared" si="5"/>
        <v>0</v>
      </c>
      <c r="AQ65" s="24">
        <f t="shared" si="6"/>
        <v>0</v>
      </c>
      <c r="AR65" s="26"/>
      <c r="AS65" s="25" t="str">
        <f t="shared" si="7"/>
        <v>F</v>
      </c>
      <c r="AT65" s="27"/>
      <c r="AU65" s="25" t="str">
        <f t="shared" si="8"/>
        <v>0 F</v>
      </c>
      <c r="AV65" s="27"/>
      <c r="AW65" s="21" t="str">
        <f t="shared" si="9"/>
        <v>ไม่ผ่าน</v>
      </c>
      <c r="AX65" s="21"/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2.31</v>
      </c>
      <c r="J66" s="19">
        <v>2.1</v>
      </c>
      <c r="K66" s="19">
        <v>1.3</v>
      </c>
      <c r="L66" s="19">
        <v>172603486.94</v>
      </c>
      <c r="M66" s="19">
        <v>89352407.810000002</v>
      </c>
      <c r="N66" s="23">
        <v>0</v>
      </c>
      <c r="O66" s="18">
        <v>111969212.12</v>
      </c>
      <c r="P66" s="19">
        <v>39211564.400000006</v>
      </c>
      <c r="Q66" s="45">
        <v>16</v>
      </c>
      <c r="R66" s="10">
        <f>VLOOKUP($H66,'ค่ากลางกลุ่ม '!$C$2:$Y$22,22,0)</f>
        <v>13.74</v>
      </c>
      <c r="S66" s="13"/>
      <c r="T66" s="10">
        <f>VLOOKUP($H66,'ค่ากลางกลุ่ม '!$C$2:$Y$22,23,0)</f>
        <v>8.39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20.61</v>
      </c>
      <c r="AB66" s="7">
        <v>17.14</v>
      </c>
      <c r="AC66" s="9">
        <v>168.8</v>
      </c>
      <c r="AD66" s="9">
        <v>53.97</v>
      </c>
      <c r="AE66" s="9">
        <v>96.05</v>
      </c>
      <c r="AF66" s="9">
        <v>38.82</v>
      </c>
      <c r="AG66" s="9">
        <v>63.41</v>
      </c>
      <c r="AH66" s="10" t="str">
        <f t="shared" si="1"/>
        <v>1</v>
      </c>
      <c r="AI66" s="13"/>
      <c r="AJ66" s="10" t="str">
        <f t="shared" si="2"/>
        <v>1</v>
      </c>
      <c r="AK66" s="13"/>
      <c r="AL66" s="97">
        <f t="shared" si="3"/>
        <v>0</v>
      </c>
      <c r="AM66" s="20" t="str">
        <f t="shared" si="4"/>
        <v>1</v>
      </c>
      <c r="AN66" s="20" t="str">
        <f t="shared" si="5"/>
        <v>0</v>
      </c>
      <c r="AO66" s="20" t="str">
        <f t="shared" si="5"/>
        <v>1</v>
      </c>
      <c r="AP66" s="20" t="str">
        <f t="shared" si="5"/>
        <v>0</v>
      </c>
      <c r="AQ66" s="24">
        <f t="shared" si="6"/>
        <v>4</v>
      </c>
      <c r="AR66" s="26"/>
      <c r="AS66" s="25" t="str">
        <f t="shared" si="7"/>
        <v>B-</v>
      </c>
      <c r="AT66" s="27"/>
      <c r="AU66" s="25" t="str">
        <f t="shared" si="8"/>
        <v>0 B-</v>
      </c>
      <c r="AV66" s="27"/>
      <c r="AW66" s="21" t="str">
        <f t="shared" si="9"/>
        <v>ไม่ผ่าน</v>
      </c>
      <c r="AX66" s="21"/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1.27</v>
      </c>
      <c r="J67" s="19">
        <v>1.1100000000000001</v>
      </c>
      <c r="K67" s="19">
        <v>0.84</v>
      </c>
      <c r="L67" s="19">
        <v>12155833.91</v>
      </c>
      <c r="M67" s="19">
        <v>17318854.309999999</v>
      </c>
      <c r="N67" s="23">
        <v>1</v>
      </c>
      <c r="O67" s="18">
        <v>18274241.510000002</v>
      </c>
      <c r="P67" s="19">
        <v>-7285172.9100000039</v>
      </c>
      <c r="Q67" s="45">
        <v>10</v>
      </c>
      <c r="R67" s="10">
        <f>VLOOKUP($H67,'ค่ากลางกลุ่ม '!$C$2:$Y$22,22,0)</f>
        <v>11.77</v>
      </c>
      <c r="S67" s="13"/>
      <c r="T67" s="10">
        <f>VLOOKUP($H67,'ค่ากลางกลุ่ม '!$C$2:$Y$22,23,0)</f>
        <v>8.91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14.08</v>
      </c>
      <c r="AB67" s="7">
        <v>14.62</v>
      </c>
      <c r="AC67" s="9">
        <v>336.66</v>
      </c>
      <c r="AD67" s="9">
        <v>36.29</v>
      </c>
      <c r="AE67" s="9">
        <v>62.89</v>
      </c>
      <c r="AF67" s="9">
        <v>46.52</v>
      </c>
      <c r="AG67" s="9">
        <v>69.739999999999995</v>
      </c>
      <c r="AH67" s="10" t="str">
        <f t="shared" si="1"/>
        <v>1</v>
      </c>
      <c r="AI67" s="13"/>
      <c r="AJ67" s="10" t="str">
        <f t="shared" si="2"/>
        <v>1</v>
      </c>
      <c r="AK67" s="13"/>
      <c r="AL67" s="97">
        <f t="shared" si="3"/>
        <v>0</v>
      </c>
      <c r="AM67" s="20" t="str">
        <f t="shared" si="4"/>
        <v>1</v>
      </c>
      <c r="AN67" s="20" t="str">
        <f t="shared" si="5"/>
        <v>0</v>
      </c>
      <c r="AO67" s="20" t="str">
        <f t="shared" si="5"/>
        <v>1</v>
      </c>
      <c r="AP67" s="20" t="str">
        <f t="shared" si="5"/>
        <v>0</v>
      </c>
      <c r="AQ67" s="24">
        <f t="shared" si="6"/>
        <v>4</v>
      </c>
      <c r="AR67" s="26"/>
      <c r="AS67" s="25" t="str">
        <f t="shared" si="7"/>
        <v>B-</v>
      </c>
      <c r="AT67" s="27"/>
      <c r="AU67" s="25" t="str">
        <f t="shared" si="8"/>
        <v>1 B-</v>
      </c>
      <c r="AV67" s="27"/>
      <c r="AW67" s="21" t="str">
        <f t="shared" si="9"/>
        <v>ไม่ผ่าน</v>
      </c>
      <c r="AX67" s="21"/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1.43</v>
      </c>
      <c r="J68" s="19">
        <v>1.21</v>
      </c>
      <c r="K68" s="19">
        <v>0.93</v>
      </c>
      <c r="L68" s="19">
        <v>11221123.66</v>
      </c>
      <c r="M68" s="19">
        <v>13966127.880000001</v>
      </c>
      <c r="N68" s="23">
        <v>1</v>
      </c>
      <c r="O68" s="18">
        <v>18301702.32</v>
      </c>
      <c r="P68" s="19">
        <v>-1953685.450000003</v>
      </c>
      <c r="Q68" s="45">
        <v>6</v>
      </c>
      <c r="R68" s="10">
        <f>VLOOKUP($H68,'ค่ากลางกลุ่ม '!$C$2:$Y$22,22,0)</f>
        <v>12.59</v>
      </c>
      <c r="S68" s="13"/>
      <c r="T68" s="10">
        <f>VLOOKUP($H68,'ค่ากลางกลุ่ม '!$C$2:$Y$22,23,0)</f>
        <v>10.43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19.989999999999998</v>
      </c>
      <c r="AB68" s="7">
        <v>15.5</v>
      </c>
      <c r="AC68" s="9">
        <v>371.6</v>
      </c>
      <c r="AD68" s="9">
        <v>44.14</v>
      </c>
      <c r="AE68" s="9">
        <v>49.32</v>
      </c>
      <c r="AF68" s="9">
        <v>42.3</v>
      </c>
      <c r="AG68" s="9">
        <v>92.25</v>
      </c>
      <c r="AH68" s="10" t="str">
        <f t="shared" si="1"/>
        <v>1</v>
      </c>
      <c r="AI68" s="13"/>
      <c r="AJ68" s="10" t="str">
        <f t="shared" si="2"/>
        <v>1</v>
      </c>
      <c r="AK68" s="13"/>
      <c r="AL68" s="97">
        <f t="shared" si="3"/>
        <v>0</v>
      </c>
      <c r="AM68" s="20" t="str">
        <f t="shared" si="4"/>
        <v>1</v>
      </c>
      <c r="AN68" s="20" t="str">
        <f t="shared" si="5"/>
        <v>1</v>
      </c>
      <c r="AO68" s="20" t="str">
        <f t="shared" si="5"/>
        <v>1</v>
      </c>
      <c r="AP68" s="20" t="str">
        <f t="shared" si="5"/>
        <v>0</v>
      </c>
      <c r="AQ68" s="24">
        <f t="shared" si="6"/>
        <v>5</v>
      </c>
      <c r="AR68" s="26"/>
      <c r="AS68" s="25" t="str">
        <f t="shared" si="7"/>
        <v>B</v>
      </c>
      <c r="AT68" s="27"/>
      <c r="AU68" s="25" t="str">
        <f t="shared" si="8"/>
        <v>1 B</v>
      </c>
      <c r="AV68" s="27"/>
      <c r="AW68" s="21" t="str">
        <f t="shared" si="9"/>
        <v>ผ่าน</v>
      </c>
      <c r="AX68" s="21"/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1.07</v>
      </c>
      <c r="J69" s="19">
        <v>0.97</v>
      </c>
      <c r="K69" s="19">
        <v>0.65</v>
      </c>
      <c r="L69" s="19">
        <v>3574827.49</v>
      </c>
      <c r="M69" s="19">
        <v>1925532.62</v>
      </c>
      <c r="N69" s="23">
        <v>3</v>
      </c>
      <c r="O69" s="18">
        <v>6643052.6900000004</v>
      </c>
      <c r="P69" s="19">
        <v>-18403012.759999998</v>
      </c>
      <c r="Q69" s="45">
        <v>10</v>
      </c>
      <c r="R69" s="10">
        <f>VLOOKUP($H69,'ค่ากลางกลุ่ม '!$C$2:$Y$22,22,0)</f>
        <v>11.77</v>
      </c>
      <c r="S69" s="13"/>
      <c r="T69" s="10">
        <f>VLOOKUP($H69,'ค่ากลางกลุ่ม '!$C$2:$Y$22,23,0)</f>
        <v>8.91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4.6500000000000004</v>
      </c>
      <c r="AB69" s="7">
        <v>1.6</v>
      </c>
      <c r="AC69" s="9">
        <v>292.7</v>
      </c>
      <c r="AD69" s="9">
        <v>24.86</v>
      </c>
      <c r="AE69" s="9">
        <v>47.11</v>
      </c>
      <c r="AF69" s="9">
        <v>51.83</v>
      </c>
      <c r="AG69" s="9">
        <v>50.92</v>
      </c>
      <c r="AH69" s="10" t="str">
        <f t="shared" si="1"/>
        <v>0</v>
      </c>
      <c r="AI69" s="13"/>
      <c r="AJ69" s="10" t="str">
        <f t="shared" si="2"/>
        <v>0</v>
      </c>
      <c r="AK69" s="13"/>
      <c r="AL69" s="97">
        <f t="shared" si="3"/>
        <v>0</v>
      </c>
      <c r="AM69" s="20" t="str">
        <f t="shared" si="4"/>
        <v>1</v>
      </c>
      <c r="AN69" s="20" t="str">
        <f t="shared" si="5"/>
        <v>1</v>
      </c>
      <c r="AO69" s="20" t="str">
        <f t="shared" si="5"/>
        <v>1</v>
      </c>
      <c r="AP69" s="20" t="str">
        <f t="shared" si="5"/>
        <v>1</v>
      </c>
      <c r="AQ69" s="24">
        <f t="shared" si="6"/>
        <v>4</v>
      </c>
      <c r="AR69" s="26"/>
      <c r="AS69" s="25" t="str">
        <f t="shared" si="7"/>
        <v>B-</v>
      </c>
      <c r="AT69" s="27"/>
      <c r="AU69" s="25" t="str">
        <f t="shared" si="8"/>
        <v>3 B-</v>
      </c>
      <c r="AV69" s="27"/>
      <c r="AW69" s="21" t="str">
        <f t="shared" ref="AW69:AW92" si="10">IF(AQ69&gt;=5,"ผ่าน","ไม่ผ่าน")</f>
        <v>ไม่ผ่าน</v>
      </c>
      <c r="AX69" s="21"/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1.75</v>
      </c>
      <c r="J70" s="19">
        <v>1.47</v>
      </c>
      <c r="K70" s="19">
        <v>1.08</v>
      </c>
      <c r="L70" s="19">
        <v>19843847.98</v>
      </c>
      <c r="M70" s="19">
        <v>17186926.010000002</v>
      </c>
      <c r="N70" s="23">
        <v>0</v>
      </c>
      <c r="O70" s="18">
        <v>19716002.789999999</v>
      </c>
      <c r="P70" s="19">
        <v>1850438.3199999966</v>
      </c>
      <c r="Q70" s="45">
        <v>6</v>
      </c>
      <c r="R70" s="10">
        <f>VLOOKUP($H70,'ค่ากลางกลุ่ม '!$C$2:$Y$22,22,0)</f>
        <v>12.59</v>
      </c>
      <c r="S70" s="13"/>
      <c r="T70" s="10">
        <f>VLOOKUP($H70,'ค่ากลางกลุ่ม '!$C$2:$Y$22,23,0)</f>
        <v>10.43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18.690000000000001</v>
      </c>
      <c r="AB70" s="7">
        <v>20.88</v>
      </c>
      <c r="AC70" s="9">
        <v>258.82</v>
      </c>
      <c r="AD70" s="9">
        <v>58.75</v>
      </c>
      <c r="AE70" s="9">
        <v>84</v>
      </c>
      <c r="AF70" s="9">
        <v>39.06</v>
      </c>
      <c r="AG70" s="9">
        <v>99.51</v>
      </c>
      <c r="AH70" s="10" t="str">
        <f t="shared" ref="AH70:AH92" si="11">IF(R70&lt;=$AA70,"1","0")</f>
        <v>1</v>
      </c>
      <c r="AI70" s="13"/>
      <c r="AJ70" s="10" t="str">
        <f t="shared" ref="AJ70:AJ92" si="12">IF(T70&lt;=$AB70,"1","0")</f>
        <v>1</v>
      </c>
      <c r="AK70" s="13"/>
      <c r="AL70" s="97">
        <f t="shared" ref="AL70:AL92" si="13">IF(OR(AND((K70&lt;0.8),(AC70&gt;180)),AND((K70&gt;=0.8),(AC70&gt;90))),0,1)</f>
        <v>0</v>
      </c>
      <c r="AM70" s="20" t="str">
        <f t="shared" ref="AM70:AM92" si="14">IF(AD70&lt;=W70,"1","0")</f>
        <v>1</v>
      </c>
      <c r="AN70" s="20" t="str">
        <f t="shared" ref="AN70:AP92" si="15">IF(AE70&lt;=X70,"1","0")</f>
        <v>0</v>
      </c>
      <c r="AO70" s="20" t="str">
        <f t="shared" si="15"/>
        <v>1</v>
      </c>
      <c r="AP70" s="20" t="str">
        <f t="shared" si="15"/>
        <v>0</v>
      </c>
      <c r="AQ70" s="24">
        <f t="shared" ref="AQ70:AQ92" si="16">AH70+AJ70+AL70+AM70+AN70+AO70+AP70</f>
        <v>4</v>
      </c>
      <c r="AR70" s="26"/>
      <c r="AS70" s="25" t="str">
        <f t="shared" ref="AS70:AS92" si="17">IF(AQ70=7,"A",IF(AQ70=6,"A-",IF(AQ70=5,"B",IF(AQ70=4,"B-",IF(AQ70=3,"C",IF(AQ70=2,"C-",IF(AQ70=1,"D",IF(AQ70=0,"F"))))))))</f>
        <v>B-</v>
      </c>
      <c r="AT70" s="27"/>
      <c r="AU70" s="25" t="str">
        <f t="shared" ref="AU70:AU92" si="18">$N70&amp;" "&amp;AS70</f>
        <v>0 B-</v>
      </c>
      <c r="AV70" s="27"/>
      <c r="AW70" s="21" t="str">
        <f t="shared" si="10"/>
        <v>ไม่ผ่าน</v>
      </c>
      <c r="AX70" s="21"/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1.25</v>
      </c>
      <c r="J71" s="19">
        <v>1.04</v>
      </c>
      <c r="K71" s="19">
        <v>0.75</v>
      </c>
      <c r="L71" s="19">
        <v>8415311.8699999992</v>
      </c>
      <c r="M71" s="19">
        <v>9936885.0099999998</v>
      </c>
      <c r="N71" s="23">
        <v>2</v>
      </c>
      <c r="O71" s="18">
        <v>13835074.039999999</v>
      </c>
      <c r="P71" s="19">
        <v>-8279421.6700000055</v>
      </c>
      <c r="Q71" s="45">
        <v>5</v>
      </c>
      <c r="R71" s="10">
        <f>VLOOKUP($H71,'ค่ากลางกลุ่ม '!$C$2:$Y$22,22,0)</f>
        <v>12.2</v>
      </c>
      <c r="S71" s="13"/>
      <c r="T71" s="10">
        <f>VLOOKUP($H71,'ค่ากลางกลุ่ม '!$C$2:$Y$22,23,0)</f>
        <v>9.91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19.88</v>
      </c>
      <c r="AB71" s="7">
        <v>9.0399999999999991</v>
      </c>
      <c r="AC71" s="9">
        <v>414.7</v>
      </c>
      <c r="AD71" s="9">
        <v>34.28</v>
      </c>
      <c r="AE71" s="9">
        <v>74.760000000000005</v>
      </c>
      <c r="AF71" s="9">
        <v>43.85</v>
      </c>
      <c r="AG71" s="9">
        <v>158.76</v>
      </c>
      <c r="AH71" s="10" t="str">
        <f t="shared" si="11"/>
        <v>1</v>
      </c>
      <c r="AI71" s="13"/>
      <c r="AJ71" s="10" t="str">
        <f t="shared" si="12"/>
        <v>0</v>
      </c>
      <c r="AK71" s="13"/>
      <c r="AL71" s="97">
        <f t="shared" si="13"/>
        <v>0</v>
      </c>
      <c r="AM71" s="20" t="str">
        <f t="shared" si="14"/>
        <v>1</v>
      </c>
      <c r="AN71" s="20" t="str">
        <f t="shared" si="15"/>
        <v>0</v>
      </c>
      <c r="AO71" s="20" t="str">
        <f t="shared" si="15"/>
        <v>1</v>
      </c>
      <c r="AP71" s="20" t="str">
        <f t="shared" si="15"/>
        <v>0</v>
      </c>
      <c r="AQ71" s="24">
        <f t="shared" si="16"/>
        <v>3</v>
      </c>
      <c r="AR71" s="26"/>
      <c r="AS71" s="25" t="str">
        <f t="shared" si="17"/>
        <v>C</v>
      </c>
      <c r="AT71" s="27"/>
      <c r="AU71" s="25" t="str">
        <f t="shared" si="18"/>
        <v>2 C</v>
      </c>
      <c r="AV71" s="27"/>
      <c r="AW71" s="21" t="str">
        <f t="shared" si="10"/>
        <v>ไม่ผ่าน</v>
      </c>
      <c r="AX71" s="21"/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3.04</v>
      </c>
      <c r="J72" s="19">
        <v>2.68</v>
      </c>
      <c r="K72" s="19">
        <v>1.5</v>
      </c>
      <c r="L72" s="19">
        <v>1129656046.5599999</v>
      </c>
      <c r="M72" s="19">
        <v>270397412.62</v>
      </c>
      <c r="N72" s="23">
        <v>0</v>
      </c>
      <c r="O72" s="18">
        <v>323118810.55000001</v>
      </c>
      <c r="P72" s="19">
        <v>281179897.63</v>
      </c>
      <c r="Q72" s="45">
        <v>20</v>
      </c>
      <c r="R72" s="10">
        <f>VLOOKUP($H72,'ค่ากลางกลุ่ม '!$C$2:$Y$22,22,0)</f>
        <v>16.09</v>
      </c>
      <c r="S72" s="13"/>
      <c r="T72" s="10">
        <f>VLOOKUP($H72,'ค่ากลางกลุ่ม '!$C$2:$Y$22,23,0)</f>
        <v>9.27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12.46</v>
      </c>
      <c r="AB72" s="7">
        <v>8.69</v>
      </c>
      <c r="AC72" s="9">
        <v>84.07</v>
      </c>
      <c r="AD72" s="9">
        <v>83.23</v>
      </c>
      <c r="AE72" s="9">
        <v>43.25</v>
      </c>
      <c r="AF72" s="9">
        <v>72</v>
      </c>
      <c r="AG72" s="9">
        <v>52.76</v>
      </c>
      <c r="AH72" s="10" t="str">
        <f t="shared" si="11"/>
        <v>0</v>
      </c>
      <c r="AI72" s="13"/>
      <c r="AJ72" s="10" t="str">
        <f t="shared" si="12"/>
        <v>0</v>
      </c>
      <c r="AK72" s="13"/>
      <c r="AL72" s="97">
        <f t="shared" si="13"/>
        <v>1</v>
      </c>
      <c r="AM72" s="20" t="str">
        <f t="shared" si="14"/>
        <v>0</v>
      </c>
      <c r="AN72" s="20" t="str">
        <f t="shared" si="15"/>
        <v>1</v>
      </c>
      <c r="AO72" s="20" t="str">
        <f t="shared" si="15"/>
        <v>1</v>
      </c>
      <c r="AP72" s="20" t="str">
        <f t="shared" si="15"/>
        <v>1</v>
      </c>
      <c r="AQ72" s="24">
        <f t="shared" si="16"/>
        <v>4</v>
      </c>
      <c r="AR72" s="26"/>
      <c r="AS72" s="25" t="str">
        <f t="shared" si="17"/>
        <v>B-</v>
      </c>
      <c r="AT72" s="27"/>
      <c r="AU72" s="25" t="str">
        <f t="shared" si="18"/>
        <v>0 B-</v>
      </c>
      <c r="AV72" s="27"/>
      <c r="AW72" s="21" t="str">
        <f t="shared" si="10"/>
        <v>ไม่ผ่าน</v>
      </c>
      <c r="AX72" s="21"/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1.44</v>
      </c>
      <c r="J73" s="19">
        <v>1.27</v>
      </c>
      <c r="K73" s="19">
        <v>0.94</v>
      </c>
      <c r="L73" s="19">
        <v>14725930.039999999</v>
      </c>
      <c r="M73" s="19">
        <v>14987029.07</v>
      </c>
      <c r="N73" s="23">
        <v>1</v>
      </c>
      <c r="O73" s="18">
        <v>17865250.579999998</v>
      </c>
      <c r="P73" s="19">
        <v>-2195594.4399999976</v>
      </c>
      <c r="Q73" s="45">
        <v>6</v>
      </c>
      <c r="R73" s="10">
        <f>VLOOKUP($H73,'ค่ากลางกลุ่ม '!$C$2:$Y$22,22,0)</f>
        <v>12.59</v>
      </c>
      <c r="S73" s="13"/>
      <c r="T73" s="10">
        <f>VLOOKUP($H73,'ค่ากลางกลุ่ม '!$C$2:$Y$22,23,0)</f>
        <v>10.43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15.06</v>
      </c>
      <c r="AB73" s="7">
        <v>16.86</v>
      </c>
      <c r="AC73" s="9">
        <v>255.62</v>
      </c>
      <c r="AD73" s="9">
        <v>30.62</v>
      </c>
      <c r="AE73" s="9">
        <v>93.89</v>
      </c>
      <c r="AF73" s="9">
        <v>73.97</v>
      </c>
      <c r="AG73" s="9">
        <v>59.98</v>
      </c>
      <c r="AH73" s="10" t="str">
        <f t="shared" si="11"/>
        <v>1</v>
      </c>
      <c r="AI73" s="13"/>
      <c r="AJ73" s="10" t="str">
        <f t="shared" si="12"/>
        <v>1</v>
      </c>
      <c r="AK73" s="13"/>
      <c r="AL73" s="97">
        <f t="shared" si="13"/>
        <v>0</v>
      </c>
      <c r="AM73" s="20" t="str">
        <f t="shared" si="14"/>
        <v>1</v>
      </c>
      <c r="AN73" s="20" t="str">
        <f t="shared" si="15"/>
        <v>0</v>
      </c>
      <c r="AO73" s="20" t="str">
        <f t="shared" si="15"/>
        <v>1</v>
      </c>
      <c r="AP73" s="20" t="str">
        <f t="shared" si="15"/>
        <v>1</v>
      </c>
      <c r="AQ73" s="24">
        <f t="shared" si="16"/>
        <v>5</v>
      </c>
      <c r="AR73" s="26"/>
      <c r="AS73" s="25" t="str">
        <f t="shared" si="17"/>
        <v>B</v>
      </c>
      <c r="AT73" s="27"/>
      <c r="AU73" s="25" t="str">
        <f t="shared" si="18"/>
        <v>1 B</v>
      </c>
      <c r="AV73" s="27"/>
      <c r="AW73" s="21" t="str">
        <f t="shared" si="10"/>
        <v>ผ่าน</v>
      </c>
      <c r="AX73" s="21"/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1.63</v>
      </c>
      <c r="J74" s="19">
        <v>1.42</v>
      </c>
      <c r="K74" s="19">
        <v>0.92</v>
      </c>
      <c r="L74" s="19">
        <v>18428143.739999998</v>
      </c>
      <c r="M74" s="19">
        <v>15490844.68</v>
      </c>
      <c r="N74" s="23">
        <v>0</v>
      </c>
      <c r="O74" s="18">
        <v>16768128.18</v>
      </c>
      <c r="P74" s="19">
        <v>-2392855.6300000027</v>
      </c>
      <c r="Q74" s="45">
        <v>6</v>
      </c>
      <c r="R74" s="10">
        <f>VLOOKUP($H74,'ค่ากลางกลุ่ม '!$C$2:$Y$22,22,0)</f>
        <v>12.59</v>
      </c>
      <c r="S74" s="13"/>
      <c r="T74" s="10">
        <f>VLOOKUP($H74,'ค่ากลางกลุ่ม '!$C$2:$Y$22,23,0)</f>
        <v>10.43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14.65</v>
      </c>
      <c r="AB74" s="7">
        <v>23.07</v>
      </c>
      <c r="AC74" s="9">
        <v>288.45999999999998</v>
      </c>
      <c r="AD74" s="9">
        <v>37.049999999999997</v>
      </c>
      <c r="AE74" s="9">
        <v>82.36</v>
      </c>
      <c r="AF74" s="9">
        <v>61.87</v>
      </c>
      <c r="AG74" s="9">
        <v>71.400000000000006</v>
      </c>
      <c r="AH74" s="10" t="str">
        <f t="shared" si="11"/>
        <v>1</v>
      </c>
      <c r="AI74" s="13"/>
      <c r="AJ74" s="10" t="str">
        <f t="shared" si="12"/>
        <v>1</v>
      </c>
      <c r="AK74" s="13"/>
      <c r="AL74" s="97">
        <f t="shared" si="13"/>
        <v>0</v>
      </c>
      <c r="AM74" s="20" t="str">
        <f t="shared" si="14"/>
        <v>1</v>
      </c>
      <c r="AN74" s="20" t="str">
        <f t="shared" si="15"/>
        <v>0</v>
      </c>
      <c r="AO74" s="20" t="str">
        <f t="shared" si="15"/>
        <v>1</v>
      </c>
      <c r="AP74" s="20" t="str">
        <f t="shared" si="15"/>
        <v>0</v>
      </c>
      <c r="AQ74" s="24">
        <f t="shared" si="16"/>
        <v>4</v>
      </c>
      <c r="AR74" s="26"/>
      <c r="AS74" s="25" t="str">
        <f t="shared" si="17"/>
        <v>B-</v>
      </c>
      <c r="AT74" s="27"/>
      <c r="AU74" s="25" t="str">
        <f t="shared" si="18"/>
        <v>0 B-</v>
      </c>
      <c r="AV74" s="27"/>
      <c r="AW74" s="21" t="str">
        <f t="shared" si="10"/>
        <v>ไม่ผ่าน</v>
      </c>
      <c r="AX74" s="21"/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1.1599999999999999</v>
      </c>
      <c r="J75" s="19">
        <v>0.96</v>
      </c>
      <c r="K75" s="19">
        <v>0.32</v>
      </c>
      <c r="L75" s="19">
        <v>23390800.68</v>
      </c>
      <c r="M75" s="19">
        <v>39807601.420000002</v>
      </c>
      <c r="N75" s="23">
        <v>3</v>
      </c>
      <c r="O75" s="18">
        <v>49416743.409999996</v>
      </c>
      <c r="P75" s="19">
        <v>-95892031.75999999</v>
      </c>
      <c r="Q75" s="45">
        <v>14</v>
      </c>
      <c r="R75" s="10">
        <f>VLOOKUP($H75,'ค่ากลางกลุ่ม '!$C$2:$Y$22,22,0)</f>
        <v>16.89</v>
      </c>
      <c r="S75" s="13"/>
      <c r="T75" s="10">
        <f>VLOOKUP($H75,'ค่ากลางกลุ่ม '!$C$2:$Y$22,23,0)</f>
        <v>8.85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12</v>
      </c>
      <c r="AB75" s="7">
        <v>5.95</v>
      </c>
      <c r="AC75" s="9">
        <v>248.87</v>
      </c>
      <c r="AD75" s="9">
        <v>53.68</v>
      </c>
      <c r="AE75" s="9">
        <v>84.43</v>
      </c>
      <c r="AF75" s="9">
        <v>73.290000000000006</v>
      </c>
      <c r="AG75" s="9">
        <v>64.19</v>
      </c>
      <c r="AH75" s="10" t="str">
        <f t="shared" si="11"/>
        <v>0</v>
      </c>
      <c r="AI75" s="13"/>
      <c r="AJ75" s="10" t="str">
        <f t="shared" si="12"/>
        <v>0</v>
      </c>
      <c r="AK75" s="13"/>
      <c r="AL75" s="97">
        <f t="shared" si="13"/>
        <v>0</v>
      </c>
      <c r="AM75" s="20" t="str">
        <f t="shared" si="14"/>
        <v>1</v>
      </c>
      <c r="AN75" s="20" t="str">
        <f t="shared" si="15"/>
        <v>0</v>
      </c>
      <c r="AO75" s="20" t="str">
        <f t="shared" si="15"/>
        <v>1</v>
      </c>
      <c r="AP75" s="20" t="str">
        <f t="shared" si="15"/>
        <v>0</v>
      </c>
      <c r="AQ75" s="24">
        <f t="shared" si="16"/>
        <v>2</v>
      </c>
      <c r="AR75" s="26"/>
      <c r="AS75" s="25" t="str">
        <f t="shared" si="17"/>
        <v>C-</v>
      </c>
      <c r="AT75" s="27"/>
      <c r="AU75" s="25" t="str">
        <f t="shared" si="18"/>
        <v>3 C-</v>
      </c>
      <c r="AV75" s="27"/>
      <c r="AW75" s="21" t="str">
        <f t="shared" si="10"/>
        <v>ไม่ผ่าน</v>
      </c>
      <c r="AX75" s="21"/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3.26</v>
      </c>
      <c r="J76" s="19">
        <v>2.78</v>
      </c>
      <c r="K76" s="19">
        <v>2.2000000000000002</v>
      </c>
      <c r="L76" s="19">
        <v>8977466.8900000006</v>
      </c>
      <c r="M76" s="19">
        <v>2574068.54</v>
      </c>
      <c r="N76" s="23">
        <v>0</v>
      </c>
      <c r="O76" s="18">
        <v>4394547.3600000003</v>
      </c>
      <c r="P76" s="19">
        <v>4761272.8399999989</v>
      </c>
      <c r="Q76" s="45">
        <v>2</v>
      </c>
      <c r="R76" s="10">
        <f>VLOOKUP($H76,'ค่ากลางกลุ่ม '!$C$2:$Y$22,22,0)</f>
        <v>11.48</v>
      </c>
      <c r="S76" s="13"/>
      <c r="T76" s="10">
        <f>VLOOKUP($H76,'ค่ากลางกลุ่ม '!$C$2:$Y$22,23,0)</f>
        <v>4.78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17.489999999999998</v>
      </c>
      <c r="AB76" s="7">
        <v>6.67</v>
      </c>
      <c r="AC76" s="9">
        <v>256.39</v>
      </c>
      <c r="AD76" s="9">
        <v>74.05</v>
      </c>
      <c r="AE76" s="9">
        <v>53.63</v>
      </c>
      <c r="AF76" s="9">
        <v>61.38</v>
      </c>
      <c r="AG76" s="9">
        <v>99.79</v>
      </c>
      <c r="AH76" s="10" t="str">
        <f t="shared" si="11"/>
        <v>1</v>
      </c>
      <c r="AI76" s="13"/>
      <c r="AJ76" s="10" t="str">
        <f t="shared" si="12"/>
        <v>1</v>
      </c>
      <c r="AK76" s="13"/>
      <c r="AL76" s="97">
        <f t="shared" si="13"/>
        <v>0</v>
      </c>
      <c r="AM76" s="20" t="str">
        <f t="shared" si="14"/>
        <v>0</v>
      </c>
      <c r="AN76" s="20" t="str">
        <f t="shared" si="15"/>
        <v>1</v>
      </c>
      <c r="AO76" s="20" t="str">
        <f t="shared" si="15"/>
        <v>1</v>
      </c>
      <c r="AP76" s="20" t="str">
        <f t="shared" si="15"/>
        <v>0</v>
      </c>
      <c r="AQ76" s="24">
        <f t="shared" si="16"/>
        <v>4</v>
      </c>
      <c r="AR76" s="26"/>
      <c r="AS76" s="25" t="str">
        <f t="shared" si="17"/>
        <v>B-</v>
      </c>
      <c r="AT76" s="27"/>
      <c r="AU76" s="25" t="str">
        <f t="shared" si="18"/>
        <v>0 B-</v>
      </c>
      <c r="AV76" s="27"/>
      <c r="AW76" s="21" t="str">
        <f t="shared" si="10"/>
        <v>ไม่ผ่าน</v>
      </c>
      <c r="AX76" s="21"/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1.8</v>
      </c>
      <c r="J77" s="19">
        <v>1.62</v>
      </c>
      <c r="K77" s="19">
        <v>1.06</v>
      </c>
      <c r="L77" s="19">
        <v>15687505.039999999</v>
      </c>
      <c r="M77" s="19">
        <v>8155663.2400000002</v>
      </c>
      <c r="N77" s="23">
        <v>0</v>
      </c>
      <c r="O77" s="18">
        <v>9698248.8200000003</v>
      </c>
      <c r="P77" s="19">
        <v>1109253.8699999973</v>
      </c>
      <c r="Q77" s="45">
        <v>6</v>
      </c>
      <c r="R77" s="10">
        <f>VLOOKUP($H77,'ค่ากลางกลุ่ม '!$C$2:$Y$22,22,0)</f>
        <v>12.59</v>
      </c>
      <c r="S77" s="13"/>
      <c r="T77" s="10">
        <f>VLOOKUP($H77,'ค่ากลางกลุ่ม '!$C$2:$Y$22,23,0)</f>
        <v>10.43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11.09</v>
      </c>
      <c r="AB77" s="7">
        <v>10.79</v>
      </c>
      <c r="AC77" s="9">
        <v>150.85</v>
      </c>
      <c r="AD77" s="9">
        <v>46.97</v>
      </c>
      <c r="AE77" s="9">
        <v>86.67</v>
      </c>
      <c r="AF77" s="9">
        <v>71.489999999999995</v>
      </c>
      <c r="AG77" s="9">
        <v>56.27</v>
      </c>
      <c r="AH77" s="10" t="str">
        <f t="shared" si="11"/>
        <v>0</v>
      </c>
      <c r="AI77" s="13"/>
      <c r="AJ77" s="10" t="str">
        <f t="shared" si="12"/>
        <v>1</v>
      </c>
      <c r="AK77" s="13"/>
      <c r="AL77" s="97">
        <f t="shared" si="13"/>
        <v>0</v>
      </c>
      <c r="AM77" s="20" t="str">
        <f t="shared" si="14"/>
        <v>1</v>
      </c>
      <c r="AN77" s="20" t="str">
        <f t="shared" si="15"/>
        <v>0</v>
      </c>
      <c r="AO77" s="20" t="str">
        <f t="shared" si="15"/>
        <v>1</v>
      </c>
      <c r="AP77" s="20" t="str">
        <f t="shared" si="15"/>
        <v>1</v>
      </c>
      <c r="AQ77" s="24">
        <f t="shared" si="16"/>
        <v>4</v>
      </c>
      <c r="AR77" s="26"/>
      <c r="AS77" s="25" t="str">
        <f t="shared" si="17"/>
        <v>B-</v>
      </c>
      <c r="AT77" s="27"/>
      <c r="AU77" s="25" t="str">
        <f t="shared" si="18"/>
        <v>0 B-</v>
      </c>
      <c r="AV77" s="27"/>
      <c r="AW77" s="21" t="str">
        <f t="shared" si="10"/>
        <v>ไม่ผ่าน</v>
      </c>
      <c r="AX77" s="21"/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0.99</v>
      </c>
      <c r="J78" s="19">
        <v>0.83</v>
      </c>
      <c r="K78" s="19">
        <v>0.49</v>
      </c>
      <c r="L78" s="19">
        <v>-971487.61</v>
      </c>
      <c r="M78" s="19">
        <v>53827890.810000002</v>
      </c>
      <c r="N78" s="23">
        <v>4</v>
      </c>
      <c r="O78" s="18">
        <v>16652576.84</v>
      </c>
      <c r="P78" s="19">
        <v>-38811509.200000003</v>
      </c>
      <c r="Q78" s="45">
        <v>13</v>
      </c>
      <c r="R78" s="10">
        <f>VLOOKUP($H78,'ค่ากลางกลุ่ม '!$C$2:$Y$22,22,0)</f>
        <v>15.85</v>
      </c>
      <c r="S78" s="13"/>
      <c r="T78" s="10">
        <f>VLOOKUP($H78,'ค่ากลางกลุ่ม '!$C$2:$Y$22,23,0)</f>
        <v>9.86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7.56</v>
      </c>
      <c r="AB78" s="7">
        <v>17.07</v>
      </c>
      <c r="AC78" s="9">
        <v>202.56</v>
      </c>
      <c r="AD78" s="9">
        <v>35.659999999999997</v>
      </c>
      <c r="AE78" s="9">
        <v>48.48</v>
      </c>
      <c r="AF78" s="9">
        <v>82.4</v>
      </c>
      <c r="AG78" s="9">
        <v>50.87</v>
      </c>
      <c r="AH78" s="10" t="str">
        <f t="shared" si="11"/>
        <v>0</v>
      </c>
      <c r="AI78" s="13"/>
      <c r="AJ78" s="10" t="str">
        <f t="shared" si="12"/>
        <v>1</v>
      </c>
      <c r="AK78" s="13"/>
      <c r="AL78" s="97">
        <f t="shared" si="13"/>
        <v>0</v>
      </c>
      <c r="AM78" s="20" t="str">
        <f t="shared" si="14"/>
        <v>1</v>
      </c>
      <c r="AN78" s="20" t="str">
        <f t="shared" si="15"/>
        <v>1</v>
      </c>
      <c r="AO78" s="20" t="str">
        <f t="shared" si="15"/>
        <v>1</v>
      </c>
      <c r="AP78" s="20" t="str">
        <f t="shared" si="15"/>
        <v>1</v>
      </c>
      <c r="AQ78" s="24">
        <f t="shared" si="16"/>
        <v>5</v>
      </c>
      <c r="AR78" s="26"/>
      <c r="AS78" s="25" t="str">
        <f t="shared" si="17"/>
        <v>B</v>
      </c>
      <c r="AT78" s="27"/>
      <c r="AU78" s="25" t="str">
        <f t="shared" si="18"/>
        <v>4 B</v>
      </c>
      <c r="AV78" s="27"/>
      <c r="AW78" s="21" t="str">
        <f t="shared" si="10"/>
        <v>ผ่าน</v>
      </c>
      <c r="AX78" s="21"/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1.94</v>
      </c>
      <c r="J79" s="19">
        <v>1.65</v>
      </c>
      <c r="K79" s="19">
        <v>1.26</v>
      </c>
      <c r="L79" s="19">
        <v>11187601.15</v>
      </c>
      <c r="M79" s="19">
        <v>5799866.3399999999</v>
      </c>
      <c r="N79" s="23">
        <v>0</v>
      </c>
      <c r="O79" s="18">
        <v>7286450.6100000003</v>
      </c>
      <c r="P79" s="19">
        <v>3117635.6800000016</v>
      </c>
      <c r="Q79" s="45">
        <v>5</v>
      </c>
      <c r="R79" s="10">
        <f>VLOOKUP($H79,'ค่ากลางกลุ่ม '!$C$2:$Y$22,22,0)</f>
        <v>12.2</v>
      </c>
      <c r="S79" s="13"/>
      <c r="T79" s="10">
        <f>VLOOKUP($H79,'ค่ากลางกลุ่ม '!$C$2:$Y$22,23,0)</f>
        <v>9.91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11</v>
      </c>
      <c r="AB79" s="7">
        <v>12.03</v>
      </c>
      <c r="AC79" s="9">
        <v>140.04</v>
      </c>
      <c r="AD79" s="9">
        <v>22.78</v>
      </c>
      <c r="AE79" s="9">
        <v>59.72</v>
      </c>
      <c r="AF79" s="9">
        <v>79.349999999999994</v>
      </c>
      <c r="AG79" s="9">
        <v>77.86</v>
      </c>
      <c r="AH79" s="10" t="str">
        <f t="shared" si="11"/>
        <v>0</v>
      </c>
      <c r="AI79" s="13"/>
      <c r="AJ79" s="10" t="str">
        <f t="shared" si="12"/>
        <v>1</v>
      </c>
      <c r="AK79" s="13"/>
      <c r="AL79" s="97">
        <f t="shared" si="13"/>
        <v>0</v>
      </c>
      <c r="AM79" s="20" t="str">
        <f t="shared" si="14"/>
        <v>1</v>
      </c>
      <c r="AN79" s="20" t="str">
        <f t="shared" si="15"/>
        <v>1</v>
      </c>
      <c r="AO79" s="20" t="str">
        <f t="shared" si="15"/>
        <v>1</v>
      </c>
      <c r="AP79" s="20" t="str">
        <f t="shared" si="15"/>
        <v>0</v>
      </c>
      <c r="AQ79" s="24">
        <f t="shared" si="16"/>
        <v>4</v>
      </c>
      <c r="AR79" s="26"/>
      <c r="AS79" s="25" t="str">
        <f t="shared" si="17"/>
        <v>B-</v>
      </c>
      <c r="AT79" s="27"/>
      <c r="AU79" s="25" t="str">
        <f t="shared" si="18"/>
        <v>0 B-</v>
      </c>
      <c r="AV79" s="27"/>
      <c r="AW79" s="21" t="str">
        <f t="shared" si="10"/>
        <v>ไม่ผ่าน</v>
      </c>
      <c r="AX79" s="21"/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1.35</v>
      </c>
      <c r="J80" s="19">
        <v>1.1599999999999999</v>
      </c>
      <c r="K80" s="19">
        <v>0.82</v>
      </c>
      <c r="L80" s="19">
        <v>6986556.1299999999</v>
      </c>
      <c r="M80" s="19">
        <v>12029474.49</v>
      </c>
      <c r="N80" s="23">
        <v>1</v>
      </c>
      <c r="O80" s="18">
        <v>15723985.68</v>
      </c>
      <c r="P80" s="19">
        <v>-3471368</v>
      </c>
      <c r="Q80" s="45">
        <v>5</v>
      </c>
      <c r="R80" s="10">
        <f>VLOOKUP($H80,'ค่ากลางกลุ่ม '!$C$2:$Y$22,22,0)</f>
        <v>12.2</v>
      </c>
      <c r="S80" s="13"/>
      <c r="T80" s="10">
        <f>VLOOKUP($H80,'ค่ากลางกลุ่ม '!$C$2:$Y$22,23,0)</f>
        <v>9.91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21.89</v>
      </c>
      <c r="AB80" s="7">
        <v>18.149999999999999</v>
      </c>
      <c r="AC80" s="9">
        <v>271.62</v>
      </c>
      <c r="AD80" s="9">
        <v>51.65</v>
      </c>
      <c r="AE80" s="9">
        <v>56.31</v>
      </c>
      <c r="AF80" s="9">
        <v>58.35</v>
      </c>
      <c r="AG80" s="9">
        <v>61.23</v>
      </c>
      <c r="AH80" s="10" t="str">
        <f t="shared" si="11"/>
        <v>1</v>
      </c>
      <c r="AI80" s="13"/>
      <c r="AJ80" s="10" t="str">
        <f t="shared" si="12"/>
        <v>1</v>
      </c>
      <c r="AK80" s="13"/>
      <c r="AL80" s="97">
        <f t="shared" si="13"/>
        <v>0</v>
      </c>
      <c r="AM80" s="20" t="str">
        <f t="shared" si="14"/>
        <v>1</v>
      </c>
      <c r="AN80" s="20" t="str">
        <f t="shared" si="15"/>
        <v>1</v>
      </c>
      <c r="AO80" s="20" t="str">
        <f t="shared" si="15"/>
        <v>1</v>
      </c>
      <c r="AP80" s="20" t="str">
        <f t="shared" si="15"/>
        <v>0</v>
      </c>
      <c r="AQ80" s="24">
        <f t="shared" si="16"/>
        <v>5</v>
      </c>
      <c r="AR80" s="26"/>
      <c r="AS80" s="25" t="str">
        <f t="shared" si="17"/>
        <v>B</v>
      </c>
      <c r="AT80" s="27"/>
      <c r="AU80" s="25" t="str">
        <f t="shared" si="18"/>
        <v>1 B</v>
      </c>
      <c r="AV80" s="27"/>
      <c r="AW80" s="21" t="str">
        <f t="shared" si="10"/>
        <v>ผ่าน</v>
      </c>
      <c r="AX80" s="21"/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2.9</v>
      </c>
      <c r="J81" s="19">
        <v>2.61</v>
      </c>
      <c r="K81" s="19">
        <v>2.17</v>
      </c>
      <c r="L81" s="19">
        <v>32111195.120000001</v>
      </c>
      <c r="M81" s="19">
        <v>16569511.369999999</v>
      </c>
      <c r="N81" s="23">
        <v>0</v>
      </c>
      <c r="O81" s="18">
        <v>18960079.440000001</v>
      </c>
      <c r="P81" s="19">
        <v>19700758.179999996</v>
      </c>
      <c r="Q81" s="45">
        <v>6</v>
      </c>
      <c r="R81" s="10">
        <f>VLOOKUP($H81,'ค่ากลางกลุ่ม '!$C$2:$Y$22,22,0)</f>
        <v>12.59</v>
      </c>
      <c r="S81" s="13"/>
      <c r="T81" s="10">
        <f>VLOOKUP($H81,'ค่ากลางกลุ่ม '!$C$2:$Y$22,23,0)</f>
        <v>10.43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21.05</v>
      </c>
      <c r="AB81" s="7">
        <v>22.6</v>
      </c>
      <c r="AC81" s="9">
        <v>45.52</v>
      </c>
      <c r="AD81" s="9">
        <v>15.26</v>
      </c>
      <c r="AE81" s="9">
        <v>68.28</v>
      </c>
      <c r="AF81" s="9">
        <v>91.55</v>
      </c>
      <c r="AG81" s="9">
        <v>68.92</v>
      </c>
      <c r="AH81" s="10" t="str">
        <f t="shared" si="11"/>
        <v>1</v>
      </c>
      <c r="AI81" s="13"/>
      <c r="AJ81" s="10" t="str">
        <f t="shared" si="12"/>
        <v>1</v>
      </c>
      <c r="AK81" s="13"/>
      <c r="AL81" s="97">
        <f t="shared" si="13"/>
        <v>1</v>
      </c>
      <c r="AM81" s="20" t="str">
        <f t="shared" si="14"/>
        <v>1</v>
      </c>
      <c r="AN81" s="20" t="str">
        <f t="shared" si="15"/>
        <v>0</v>
      </c>
      <c r="AO81" s="20" t="str">
        <f t="shared" si="15"/>
        <v>0</v>
      </c>
      <c r="AP81" s="20" t="str">
        <f t="shared" si="15"/>
        <v>0</v>
      </c>
      <c r="AQ81" s="24">
        <f t="shared" si="16"/>
        <v>4</v>
      </c>
      <c r="AR81" s="26"/>
      <c r="AS81" s="25" t="str">
        <f t="shared" si="17"/>
        <v>B-</v>
      </c>
      <c r="AT81" s="27"/>
      <c r="AU81" s="25" t="str">
        <f t="shared" si="18"/>
        <v>0 B-</v>
      </c>
      <c r="AV81" s="27"/>
      <c r="AW81" s="21" t="str">
        <f t="shared" si="10"/>
        <v>ไม่ผ่าน</v>
      </c>
      <c r="AX81" s="21"/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2.1</v>
      </c>
      <c r="J82" s="19">
        <v>1.67</v>
      </c>
      <c r="K82" s="19">
        <v>0.91</v>
      </c>
      <c r="L82" s="19">
        <v>32904718.699999999</v>
      </c>
      <c r="M82" s="19">
        <v>22434148.899999999</v>
      </c>
      <c r="N82" s="23">
        <v>0</v>
      </c>
      <c r="O82" s="18">
        <v>28009428.329999998</v>
      </c>
      <c r="P82" s="19">
        <v>-2645398.0500000007</v>
      </c>
      <c r="Q82" s="45">
        <v>6</v>
      </c>
      <c r="R82" s="10">
        <f>VLOOKUP($H82,'ค่ากลางกลุ่ม '!$C$2:$Y$22,22,0)</f>
        <v>12.59</v>
      </c>
      <c r="S82" s="13"/>
      <c r="T82" s="10">
        <f>VLOOKUP($H82,'ค่ากลางกลุ่ม '!$C$2:$Y$22,23,0)</f>
        <v>10.43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25.55</v>
      </c>
      <c r="AB82" s="7">
        <v>21.13</v>
      </c>
      <c r="AC82" s="9">
        <v>362.63</v>
      </c>
      <c r="AD82" s="9">
        <v>96.23</v>
      </c>
      <c r="AE82" s="9">
        <v>125.93</v>
      </c>
      <c r="AF82" s="9">
        <v>101.37</v>
      </c>
      <c r="AG82" s="9">
        <v>92.52</v>
      </c>
      <c r="AH82" s="10" t="str">
        <f t="shared" si="11"/>
        <v>1</v>
      </c>
      <c r="AI82" s="13"/>
      <c r="AJ82" s="10" t="str">
        <f t="shared" si="12"/>
        <v>1</v>
      </c>
      <c r="AK82" s="13"/>
      <c r="AL82" s="97">
        <f t="shared" si="13"/>
        <v>0</v>
      </c>
      <c r="AM82" s="20" t="str">
        <f t="shared" si="14"/>
        <v>0</v>
      </c>
      <c r="AN82" s="20" t="str">
        <f t="shared" si="15"/>
        <v>0</v>
      </c>
      <c r="AO82" s="20" t="str">
        <f t="shared" si="15"/>
        <v>0</v>
      </c>
      <c r="AP82" s="20" t="str">
        <f t="shared" si="15"/>
        <v>0</v>
      </c>
      <c r="AQ82" s="24">
        <f t="shared" si="16"/>
        <v>2</v>
      </c>
      <c r="AR82" s="26"/>
      <c r="AS82" s="25" t="str">
        <f t="shared" si="17"/>
        <v>C-</v>
      </c>
      <c r="AT82" s="27"/>
      <c r="AU82" s="25" t="str">
        <f t="shared" si="18"/>
        <v>0 C-</v>
      </c>
      <c r="AV82" s="27"/>
      <c r="AW82" s="21" t="str">
        <f t="shared" si="10"/>
        <v>ไม่ผ่าน</v>
      </c>
      <c r="AX82" s="21"/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1.54</v>
      </c>
      <c r="J83" s="19">
        <v>1.29</v>
      </c>
      <c r="K83" s="19">
        <v>0.85</v>
      </c>
      <c r="L83" s="19">
        <v>32818756.379999999</v>
      </c>
      <c r="M83" s="19">
        <v>23149525.489999998</v>
      </c>
      <c r="N83" s="23">
        <v>0</v>
      </c>
      <c r="O83" s="18">
        <v>18840924.809999999</v>
      </c>
      <c r="P83" s="19">
        <v>-9357054.3599999994</v>
      </c>
      <c r="Q83" s="45">
        <v>13</v>
      </c>
      <c r="R83" s="10">
        <f>VLOOKUP($H83,'ค่ากลางกลุ่ม '!$C$2:$Y$22,22,0)</f>
        <v>15.85</v>
      </c>
      <c r="S83" s="13"/>
      <c r="T83" s="10">
        <f>VLOOKUP($H83,'ค่ากลางกลุ่ม '!$C$2:$Y$22,23,0)</f>
        <v>9.86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8.51</v>
      </c>
      <c r="AB83" s="7">
        <v>7.47</v>
      </c>
      <c r="AC83" s="9">
        <v>139.72999999999999</v>
      </c>
      <c r="AD83" s="9">
        <v>33.770000000000003</v>
      </c>
      <c r="AE83" s="9">
        <v>61.87</v>
      </c>
      <c r="AF83" s="9">
        <v>84.73</v>
      </c>
      <c r="AG83" s="9">
        <v>69.790000000000006</v>
      </c>
      <c r="AH83" s="10" t="str">
        <f t="shared" si="11"/>
        <v>0</v>
      </c>
      <c r="AI83" s="13"/>
      <c r="AJ83" s="10" t="str">
        <f t="shared" si="12"/>
        <v>0</v>
      </c>
      <c r="AK83" s="13"/>
      <c r="AL83" s="97">
        <f t="shared" si="13"/>
        <v>0</v>
      </c>
      <c r="AM83" s="20" t="str">
        <f t="shared" si="14"/>
        <v>1</v>
      </c>
      <c r="AN83" s="20" t="str">
        <f t="shared" si="15"/>
        <v>0</v>
      </c>
      <c r="AO83" s="20" t="str">
        <f t="shared" si="15"/>
        <v>1</v>
      </c>
      <c r="AP83" s="20" t="str">
        <f t="shared" si="15"/>
        <v>0</v>
      </c>
      <c r="AQ83" s="24">
        <f t="shared" si="16"/>
        <v>2</v>
      </c>
      <c r="AR83" s="26"/>
      <c r="AS83" s="25" t="str">
        <f t="shared" si="17"/>
        <v>C-</v>
      </c>
      <c r="AT83" s="27"/>
      <c r="AU83" s="25" t="str">
        <f t="shared" si="18"/>
        <v>0 C-</v>
      </c>
      <c r="AV83" s="27"/>
      <c r="AW83" s="21" t="str">
        <f t="shared" si="10"/>
        <v>ไม่ผ่าน</v>
      </c>
      <c r="AX83" s="21"/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2.48</v>
      </c>
      <c r="J84" s="19">
        <v>2.19</v>
      </c>
      <c r="K84" s="19">
        <v>1.74</v>
      </c>
      <c r="L84" s="19">
        <v>49028498.140000001</v>
      </c>
      <c r="M84" s="19">
        <v>21546389.66</v>
      </c>
      <c r="N84" s="23">
        <v>0</v>
      </c>
      <c r="O84" s="18">
        <v>24518807.260000002</v>
      </c>
      <c r="P84" s="19">
        <v>24416908.18</v>
      </c>
      <c r="Q84" s="45">
        <v>6</v>
      </c>
      <c r="R84" s="10">
        <f>VLOOKUP($H84,'ค่ากลางกลุ่ม '!$C$2:$Y$22,22,0)</f>
        <v>12.59</v>
      </c>
      <c r="S84" s="13"/>
      <c r="T84" s="10">
        <f>VLOOKUP($H84,'ค่ากลางกลุ่ม '!$C$2:$Y$22,23,0)</f>
        <v>10.43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20.12</v>
      </c>
      <c r="AB84" s="7">
        <v>17.48</v>
      </c>
      <c r="AC84" s="9">
        <v>217.64</v>
      </c>
      <c r="AD84" s="9">
        <v>43.07</v>
      </c>
      <c r="AE84" s="9">
        <v>91.67</v>
      </c>
      <c r="AF84" s="9">
        <v>86.05</v>
      </c>
      <c r="AG84" s="9">
        <v>89.84</v>
      </c>
      <c r="AH84" s="10" t="str">
        <f t="shared" si="11"/>
        <v>1</v>
      </c>
      <c r="AI84" s="13"/>
      <c r="AJ84" s="10" t="str">
        <f t="shared" si="12"/>
        <v>1</v>
      </c>
      <c r="AK84" s="13"/>
      <c r="AL84" s="97">
        <f t="shared" si="13"/>
        <v>0</v>
      </c>
      <c r="AM84" s="20" t="str">
        <f t="shared" si="14"/>
        <v>1</v>
      </c>
      <c r="AN84" s="20" t="str">
        <f t="shared" si="15"/>
        <v>0</v>
      </c>
      <c r="AO84" s="20" t="str">
        <f t="shared" si="15"/>
        <v>1</v>
      </c>
      <c r="AP84" s="20" t="str">
        <f t="shared" si="15"/>
        <v>0</v>
      </c>
      <c r="AQ84" s="24">
        <f t="shared" si="16"/>
        <v>4</v>
      </c>
      <c r="AR84" s="26"/>
      <c r="AS84" s="25" t="str">
        <f t="shared" si="17"/>
        <v>B-</v>
      </c>
      <c r="AT84" s="27"/>
      <c r="AU84" s="25" t="str">
        <f t="shared" si="18"/>
        <v>0 B-</v>
      </c>
      <c r="AV84" s="27"/>
      <c r="AW84" s="21" t="str">
        <f t="shared" si="10"/>
        <v>ไม่ผ่าน</v>
      </c>
      <c r="AX84" s="21"/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2.89</v>
      </c>
      <c r="J85" s="19">
        <v>2.5499999999999998</v>
      </c>
      <c r="K85" s="19">
        <v>1.94</v>
      </c>
      <c r="L85" s="19">
        <v>62871022.869999997</v>
      </c>
      <c r="M85" s="19">
        <v>31948997.059999999</v>
      </c>
      <c r="N85" s="23">
        <v>0</v>
      </c>
      <c r="O85" s="18">
        <v>36634963.170000002</v>
      </c>
      <c r="P85" s="19">
        <v>31254277.589999996</v>
      </c>
      <c r="Q85" s="45">
        <v>10</v>
      </c>
      <c r="R85" s="10">
        <f>VLOOKUP($H85,'ค่ากลางกลุ่ม '!$C$2:$Y$22,22,0)</f>
        <v>11.77</v>
      </c>
      <c r="S85" s="13"/>
      <c r="T85" s="10">
        <f>VLOOKUP($H85,'ค่ากลางกลุ่ม '!$C$2:$Y$22,23,0)</f>
        <v>8.91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18.84</v>
      </c>
      <c r="AB85" s="7">
        <v>12.26</v>
      </c>
      <c r="AC85" s="9">
        <v>83.66</v>
      </c>
      <c r="AD85" s="9">
        <v>30.04</v>
      </c>
      <c r="AE85" s="9">
        <v>57.12</v>
      </c>
      <c r="AF85" s="9">
        <v>69.84</v>
      </c>
      <c r="AG85" s="9">
        <v>65.489999999999995</v>
      </c>
      <c r="AH85" s="10" t="str">
        <f t="shared" si="11"/>
        <v>1</v>
      </c>
      <c r="AI85" s="13"/>
      <c r="AJ85" s="10" t="str">
        <f t="shared" si="12"/>
        <v>1</v>
      </c>
      <c r="AK85" s="13"/>
      <c r="AL85" s="97">
        <f t="shared" si="13"/>
        <v>1</v>
      </c>
      <c r="AM85" s="20" t="str">
        <f t="shared" si="14"/>
        <v>1</v>
      </c>
      <c r="AN85" s="20" t="str">
        <f t="shared" si="15"/>
        <v>1</v>
      </c>
      <c r="AO85" s="20" t="str">
        <f t="shared" si="15"/>
        <v>1</v>
      </c>
      <c r="AP85" s="20" t="str">
        <f t="shared" si="15"/>
        <v>0</v>
      </c>
      <c r="AQ85" s="24">
        <f t="shared" si="16"/>
        <v>6</v>
      </c>
      <c r="AR85" s="26"/>
      <c r="AS85" s="25" t="str">
        <f t="shared" si="17"/>
        <v>A-</v>
      </c>
      <c r="AT85" s="27"/>
      <c r="AU85" s="25" t="str">
        <f t="shared" si="18"/>
        <v>0 A-</v>
      </c>
      <c r="AV85" s="27"/>
      <c r="AW85" s="21" t="str">
        <f t="shared" si="10"/>
        <v>ผ่าน</v>
      </c>
      <c r="AX85" s="21"/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1.65</v>
      </c>
      <c r="J86" s="19">
        <v>1.47</v>
      </c>
      <c r="K86" s="19">
        <v>1.3</v>
      </c>
      <c r="L86" s="19">
        <v>12814926.49</v>
      </c>
      <c r="M86" s="19">
        <v>3595590.95</v>
      </c>
      <c r="N86" s="23">
        <v>0</v>
      </c>
      <c r="O86" s="18">
        <v>6151510.9000000004</v>
      </c>
      <c r="P86" s="19">
        <v>6008692.6799999997</v>
      </c>
      <c r="Q86" s="45">
        <v>5</v>
      </c>
      <c r="R86" s="10">
        <f>VLOOKUP($H86,'ค่ากลางกลุ่ม '!$C$2:$Y$22,22,0)</f>
        <v>12.2</v>
      </c>
      <c r="S86" s="13"/>
      <c r="T86" s="10">
        <f>VLOOKUP($H86,'ค่ากลางกลุ่ม '!$C$2:$Y$22,23,0)</f>
        <v>9.91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10.54</v>
      </c>
      <c r="AB86" s="7">
        <v>8.39</v>
      </c>
      <c r="AC86" s="9">
        <v>256.91000000000003</v>
      </c>
      <c r="AD86" s="9">
        <v>8.69</v>
      </c>
      <c r="AE86" s="9">
        <v>72.27</v>
      </c>
      <c r="AF86" s="9">
        <v>77.27</v>
      </c>
      <c r="AG86" s="9">
        <v>105.54</v>
      </c>
      <c r="AH86" s="10" t="str">
        <f t="shared" si="11"/>
        <v>0</v>
      </c>
      <c r="AI86" s="13"/>
      <c r="AJ86" s="10" t="str">
        <f t="shared" si="12"/>
        <v>0</v>
      </c>
      <c r="AK86" s="13"/>
      <c r="AL86" s="97">
        <f t="shared" si="13"/>
        <v>0</v>
      </c>
      <c r="AM86" s="20" t="str">
        <f t="shared" si="14"/>
        <v>1</v>
      </c>
      <c r="AN86" s="20" t="str">
        <f t="shared" si="15"/>
        <v>0</v>
      </c>
      <c r="AO86" s="20" t="str">
        <f t="shared" si="15"/>
        <v>1</v>
      </c>
      <c r="AP86" s="20" t="str">
        <f t="shared" si="15"/>
        <v>0</v>
      </c>
      <c r="AQ86" s="24">
        <f t="shared" si="16"/>
        <v>2</v>
      </c>
      <c r="AR86" s="26"/>
      <c r="AS86" s="25" t="str">
        <f t="shared" si="17"/>
        <v>C-</v>
      </c>
      <c r="AT86" s="27"/>
      <c r="AU86" s="25" t="str">
        <f t="shared" si="18"/>
        <v>0 C-</v>
      </c>
      <c r="AV86" s="27"/>
      <c r="AW86" s="21" t="str">
        <f t="shared" si="10"/>
        <v>ไม่ผ่าน</v>
      </c>
      <c r="AX86" s="21"/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1.63</v>
      </c>
      <c r="J87" s="19">
        <v>1.43</v>
      </c>
      <c r="K87" s="19">
        <v>1.17</v>
      </c>
      <c r="L87" s="19">
        <v>12138165.16</v>
      </c>
      <c r="M87" s="19">
        <v>4645816.97</v>
      </c>
      <c r="N87" s="23">
        <v>0</v>
      </c>
      <c r="O87" s="18">
        <v>6996437.6200000001</v>
      </c>
      <c r="P87" s="19">
        <v>2952455.8499999978</v>
      </c>
      <c r="Q87" s="45">
        <v>5</v>
      </c>
      <c r="R87" s="10">
        <f>VLOOKUP($H87,'ค่ากลางกลุ่ม '!$C$2:$Y$22,22,0)</f>
        <v>12.2</v>
      </c>
      <c r="S87" s="13"/>
      <c r="T87" s="10">
        <f>VLOOKUP($H87,'ค่ากลางกลุ่ม '!$C$2:$Y$22,23,0)</f>
        <v>9.91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12.22</v>
      </c>
      <c r="AB87" s="7">
        <v>9.31</v>
      </c>
      <c r="AC87" s="9">
        <v>343.38</v>
      </c>
      <c r="AD87" s="9">
        <v>23.05</v>
      </c>
      <c r="AE87" s="9">
        <v>61.7</v>
      </c>
      <c r="AF87" s="9">
        <v>57.09</v>
      </c>
      <c r="AG87" s="9">
        <v>91.37</v>
      </c>
      <c r="AH87" s="10" t="str">
        <f t="shared" si="11"/>
        <v>1</v>
      </c>
      <c r="AI87" s="13"/>
      <c r="AJ87" s="10" t="str">
        <f t="shared" si="12"/>
        <v>0</v>
      </c>
      <c r="AK87" s="13"/>
      <c r="AL87" s="97">
        <f t="shared" si="13"/>
        <v>0</v>
      </c>
      <c r="AM87" s="20" t="str">
        <f t="shared" si="14"/>
        <v>1</v>
      </c>
      <c r="AN87" s="20" t="str">
        <f t="shared" si="15"/>
        <v>0</v>
      </c>
      <c r="AO87" s="20" t="str">
        <f t="shared" si="15"/>
        <v>1</v>
      </c>
      <c r="AP87" s="20" t="str">
        <f t="shared" si="15"/>
        <v>0</v>
      </c>
      <c r="AQ87" s="24">
        <f t="shared" si="16"/>
        <v>3</v>
      </c>
      <c r="AR87" s="26"/>
      <c r="AS87" s="25" t="str">
        <f t="shared" si="17"/>
        <v>C</v>
      </c>
      <c r="AT87" s="27"/>
      <c r="AU87" s="25" t="str">
        <f t="shared" si="18"/>
        <v>0 C</v>
      </c>
      <c r="AV87" s="27"/>
      <c r="AW87" s="21" t="str">
        <f t="shared" si="10"/>
        <v>ไม่ผ่าน</v>
      </c>
      <c r="AX87" s="21"/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1.57</v>
      </c>
      <c r="J88" s="19">
        <v>1.43</v>
      </c>
      <c r="K88" s="19">
        <v>1.26</v>
      </c>
      <c r="L88" s="19">
        <v>13164465.34</v>
      </c>
      <c r="M88" s="19">
        <v>4763132.5199999996</v>
      </c>
      <c r="N88" s="23">
        <v>0</v>
      </c>
      <c r="O88" s="18">
        <v>8219745.4800000004</v>
      </c>
      <c r="P88" s="19">
        <v>5929737.2800000012</v>
      </c>
      <c r="Q88" s="45">
        <v>5</v>
      </c>
      <c r="R88" s="10">
        <f>VLOOKUP($H88,'ค่ากลางกลุ่ม '!$C$2:$Y$22,22,0)</f>
        <v>12.2</v>
      </c>
      <c r="S88" s="13"/>
      <c r="T88" s="10">
        <f>VLOOKUP($H88,'ค่ากลางกลุ่ม '!$C$2:$Y$22,23,0)</f>
        <v>9.91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16.64</v>
      </c>
      <c r="AB88" s="7">
        <v>7.92</v>
      </c>
      <c r="AC88" s="9">
        <v>306.3</v>
      </c>
      <c r="AD88" s="9">
        <v>27.78</v>
      </c>
      <c r="AE88" s="9">
        <v>95.46</v>
      </c>
      <c r="AF88" s="9">
        <v>92.49</v>
      </c>
      <c r="AG88" s="9">
        <v>87.56</v>
      </c>
      <c r="AH88" s="10" t="str">
        <f t="shared" si="11"/>
        <v>1</v>
      </c>
      <c r="AI88" s="13"/>
      <c r="AJ88" s="10" t="str">
        <f t="shared" si="12"/>
        <v>0</v>
      </c>
      <c r="AK88" s="13"/>
      <c r="AL88" s="97">
        <f t="shared" si="13"/>
        <v>0</v>
      </c>
      <c r="AM88" s="20" t="str">
        <f t="shared" si="14"/>
        <v>1</v>
      </c>
      <c r="AN88" s="20" t="str">
        <f t="shared" si="15"/>
        <v>0</v>
      </c>
      <c r="AO88" s="20" t="str">
        <f t="shared" si="15"/>
        <v>0</v>
      </c>
      <c r="AP88" s="20" t="str">
        <f t="shared" si="15"/>
        <v>0</v>
      </c>
      <c r="AQ88" s="24">
        <f t="shared" si="16"/>
        <v>2</v>
      </c>
      <c r="AR88" s="26"/>
      <c r="AS88" s="25" t="str">
        <f t="shared" si="17"/>
        <v>C-</v>
      </c>
      <c r="AT88" s="27"/>
      <c r="AU88" s="25" t="str">
        <f t="shared" si="18"/>
        <v>0 C-</v>
      </c>
      <c r="AV88" s="27"/>
      <c r="AW88" s="21" t="str">
        <f t="shared" si="10"/>
        <v>ไม่ผ่าน</v>
      </c>
      <c r="AX88" s="21"/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1.61</v>
      </c>
      <c r="J89" s="19">
        <v>1.34</v>
      </c>
      <c r="K89" s="19">
        <v>1.02</v>
      </c>
      <c r="L89" s="19">
        <v>9072649.7100000009</v>
      </c>
      <c r="M89" s="19">
        <v>6121197.5300000003</v>
      </c>
      <c r="N89" s="23">
        <v>0</v>
      </c>
      <c r="O89" s="18">
        <v>8414517.1999999993</v>
      </c>
      <c r="P89" s="19">
        <v>311417.37000000104</v>
      </c>
      <c r="Q89" s="45">
        <v>5</v>
      </c>
      <c r="R89" s="10">
        <f>VLOOKUP($H89,'ค่ากลางกลุ่ม '!$C$2:$Y$22,22,0)</f>
        <v>12.2</v>
      </c>
      <c r="S89" s="13"/>
      <c r="T89" s="10">
        <f>VLOOKUP($H89,'ค่ากลางกลุ่ม '!$C$2:$Y$22,23,0)</f>
        <v>9.91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14.23</v>
      </c>
      <c r="AB89" s="7">
        <v>17.899999999999999</v>
      </c>
      <c r="AC89" s="9">
        <v>259.05</v>
      </c>
      <c r="AD89" s="9">
        <v>40</v>
      </c>
      <c r="AE89" s="9">
        <v>76</v>
      </c>
      <c r="AF89" s="9">
        <v>103.22</v>
      </c>
      <c r="AG89" s="9">
        <v>106.91</v>
      </c>
      <c r="AH89" s="10" t="str">
        <f t="shared" si="11"/>
        <v>1</v>
      </c>
      <c r="AI89" s="13"/>
      <c r="AJ89" s="10" t="str">
        <f t="shared" si="12"/>
        <v>1</v>
      </c>
      <c r="AK89" s="13"/>
      <c r="AL89" s="97">
        <f t="shared" si="13"/>
        <v>0</v>
      </c>
      <c r="AM89" s="20" t="str">
        <f t="shared" si="14"/>
        <v>1</v>
      </c>
      <c r="AN89" s="20" t="str">
        <f t="shared" si="15"/>
        <v>0</v>
      </c>
      <c r="AO89" s="20" t="str">
        <f t="shared" si="15"/>
        <v>0</v>
      </c>
      <c r="AP89" s="20" t="str">
        <f t="shared" si="15"/>
        <v>0</v>
      </c>
      <c r="AQ89" s="24">
        <f t="shared" si="16"/>
        <v>3</v>
      </c>
      <c r="AR89" s="26"/>
      <c r="AS89" s="25" t="str">
        <f t="shared" si="17"/>
        <v>C</v>
      </c>
      <c r="AT89" s="27"/>
      <c r="AU89" s="25" t="str">
        <f t="shared" si="18"/>
        <v>0 C</v>
      </c>
      <c r="AV89" s="27"/>
      <c r="AW89" s="21" t="str">
        <f t="shared" si="10"/>
        <v>ไม่ผ่าน</v>
      </c>
      <c r="AX89" s="21"/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1.62</v>
      </c>
      <c r="J90" s="19">
        <v>1.35</v>
      </c>
      <c r="K90" s="19">
        <v>0.84</v>
      </c>
      <c r="L90" s="19">
        <v>38819560.140000001</v>
      </c>
      <c r="M90" s="19">
        <v>37394909.119999997</v>
      </c>
      <c r="N90" s="23">
        <v>0</v>
      </c>
      <c r="O90" s="18">
        <v>42998409.240000002</v>
      </c>
      <c r="P90" s="19">
        <v>-10135923.019999996</v>
      </c>
      <c r="Q90" s="45">
        <v>13</v>
      </c>
      <c r="R90" s="10">
        <f>VLOOKUP($H90,'ค่ากลางกลุ่ม '!$C$2:$Y$22,22,0)</f>
        <v>15.85</v>
      </c>
      <c r="S90" s="13"/>
      <c r="T90" s="10">
        <f>VLOOKUP($H90,'ค่ากลางกลุ่ม '!$C$2:$Y$22,23,0)</f>
        <v>9.86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17.260000000000002</v>
      </c>
      <c r="AB90" s="7">
        <v>13.34</v>
      </c>
      <c r="AC90" s="9">
        <v>165.51</v>
      </c>
      <c r="AD90" s="9">
        <v>40.96</v>
      </c>
      <c r="AE90" s="9">
        <v>63.48</v>
      </c>
      <c r="AF90" s="9">
        <v>132.59</v>
      </c>
      <c r="AG90" s="9">
        <v>66.53</v>
      </c>
      <c r="AH90" s="10" t="str">
        <f t="shared" si="11"/>
        <v>1</v>
      </c>
      <c r="AI90" s="13"/>
      <c r="AJ90" s="10" t="str">
        <f t="shared" si="12"/>
        <v>1</v>
      </c>
      <c r="AK90" s="13"/>
      <c r="AL90" s="97">
        <f t="shared" si="13"/>
        <v>0</v>
      </c>
      <c r="AM90" s="20" t="str">
        <f t="shared" si="14"/>
        <v>1</v>
      </c>
      <c r="AN90" s="20" t="str">
        <f t="shared" si="15"/>
        <v>0</v>
      </c>
      <c r="AO90" s="20" t="str">
        <f t="shared" si="15"/>
        <v>0</v>
      </c>
      <c r="AP90" s="20" t="str">
        <f t="shared" si="15"/>
        <v>0</v>
      </c>
      <c r="AQ90" s="24">
        <f t="shared" si="16"/>
        <v>3</v>
      </c>
      <c r="AR90" s="26"/>
      <c r="AS90" s="25" t="str">
        <f t="shared" si="17"/>
        <v>C</v>
      </c>
      <c r="AT90" s="27"/>
      <c r="AU90" s="25" t="str">
        <f t="shared" si="18"/>
        <v>0 C</v>
      </c>
      <c r="AV90" s="27"/>
      <c r="AW90" s="21" t="str">
        <f t="shared" si="10"/>
        <v>ไม่ผ่าน</v>
      </c>
      <c r="AX90" s="21"/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1.55</v>
      </c>
      <c r="J91" s="19">
        <v>1.25</v>
      </c>
      <c r="K91" s="19">
        <v>0.86</v>
      </c>
      <c r="L91" s="19">
        <v>5446647.1399999997</v>
      </c>
      <c r="M91" s="19">
        <v>8202771.7599999998</v>
      </c>
      <c r="N91" s="23">
        <v>0</v>
      </c>
      <c r="O91" s="18">
        <v>12930240.32</v>
      </c>
      <c r="P91" s="19">
        <v>-1344605.3699999992</v>
      </c>
      <c r="Q91" s="45">
        <v>3</v>
      </c>
      <c r="R91" s="10">
        <f>VLOOKUP($H91,'ค่ากลางกลุ่ม '!$C$2:$Y$22,22,0)</f>
        <v>26.45</v>
      </c>
      <c r="S91" s="13"/>
      <c r="T91" s="10">
        <f>VLOOKUP($H91,'ค่ากลางกลุ่ม '!$C$2:$Y$22,23,0)</f>
        <v>12.17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29.93</v>
      </c>
      <c r="AB91" s="7">
        <v>10.73</v>
      </c>
      <c r="AC91" s="9">
        <v>153.80000000000001</v>
      </c>
      <c r="AD91" s="9">
        <v>27.12</v>
      </c>
      <c r="AE91" s="9">
        <v>166.51</v>
      </c>
      <c r="AF91" s="9">
        <v>114.41</v>
      </c>
      <c r="AG91" s="9">
        <v>87.54</v>
      </c>
      <c r="AH91" s="10" t="str">
        <f t="shared" si="11"/>
        <v>1</v>
      </c>
      <c r="AI91" s="13"/>
      <c r="AJ91" s="10" t="str">
        <f t="shared" si="12"/>
        <v>0</v>
      </c>
      <c r="AK91" s="13"/>
      <c r="AL91" s="97">
        <f t="shared" si="13"/>
        <v>0</v>
      </c>
      <c r="AM91" s="20" t="str">
        <f t="shared" si="14"/>
        <v>1</v>
      </c>
      <c r="AN91" s="20" t="str">
        <f t="shared" si="15"/>
        <v>0</v>
      </c>
      <c r="AO91" s="20" t="str">
        <f t="shared" si="15"/>
        <v>0</v>
      </c>
      <c r="AP91" s="20" t="str">
        <f t="shared" si="15"/>
        <v>0</v>
      </c>
      <c r="AQ91" s="24">
        <f t="shared" si="16"/>
        <v>2</v>
      </c>
      <c r="AR91" s="26"/>
      <c r="AS91" s="25" t="str">
        <f t="shared" si="17"/>
        <v>C-</v>
      </c>
      <c r="AT91" s="27"/>
      <c r="AU91" s="25" t="str">
        <f t="shared" si="18"/>
        <v>0 C-</v>
      </c>
      <c r="AV91" s="27"/>
      <c r="AW91" s="21" t="str">
        <f t="shared" si="10"/>
        <v>ไม่ผ่าน</v>
      </c>
      <c r="AX91" s="21"/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3.8</v>
      </c>
      <c r="J92" s="19">
        <v>3.36</v>
      </c>
      <c r="K92" s="19">
        <v>2.66</v>
      </c>
      <c r="L92" s="19">
        <v>19327350.98</v>
      </c>
      <c r="M92" s="19">
        <v>8887932.1799999997</v>
      </c>
      <c r="N92" s="23">
        <v>0</v>
      </c>
      <c r="O92" s="18">
        <v>12528473.550000001</v>
      </c>
      <c r="P92" s="19">
        <v>11492035.460000003</v>
      </c>
      <c r="Q92" s="45">
        <v>3</v>
      </c>
      <c r="R92" s="10">
        <f>VLOOKUP($H92,'ค่ากลางกลุ่ม '!$C$2:$Y$22,22,0)</f>
        <v>26.45</v>
      </c>
      <c r="S92" s="13"/>
      <c r="T92" s="10">
        <f>VLOOKUP($H92,'ค่ากลางกลุ่ม '!$C$2:$Y$22,23,0)</f>
        <v>12.17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26.32</v>
      </c>
      <c r="AB92" s="7">
        <v>12.44</v>
      </c>
      <c r="AC92" s="9">
        <v>90.79</v>
      </c>
      <c r="AD92" s="9">
        <v>25.24</v>
      </c>
      <c r="AE92" s="9">
        <v>51.36</v>
      </c>
      <c r="AF92" s="9">
        <v>65.150000000000006</v>
      </c>
      <c r="AG92" s="9">
        <v>104.56</v>
      </c>
      <c r="AH92" s="10" t="str">
        <f t="shared" si="11"/>
        <v>0</v>
      </c>
      <c r="AI92" s="13"/>
      <c r="AJ92" s="10" t="str">
        <f t="shared" si="12"/>
        <v>1</v>
      </c>
      <c r="AK92" s="13"/>
      <c r="AL92" s="97">
        <f t="shared" si="13"/>
        <v>0</v>
      </c>
      <c r="AM92" s="20" t="str">
        <f t="shared" si="14"/>
        <v>1</v>
      </c>
      <c r="AN92" s="20" t="str">
        <f t="shared" si="15"/>
        <v>1</v>
      </c>
      <c r="AO92" s="20" t="str">
        <f t="shared" si="15"/>
        <v>1</v>
      </c>
      <c r="AP92" s="20" t="str">
        <f t="shared" si="15"/>
        <v>0</v>
      </c>
      <c r="AQ92" s="24">
        <f t="shared" si="16"/>
        <v>4</v>
      </c>
      <c r="AR92" s="26"/>
      <c r="AS92" s="25" t="str">
        <f t="shared" si="17"/>
        <v>B-</v>
      </c>
      <c r="AT92" s="27"/>
      <c r="AU92" s="25" t="str">
        <f t="shared" si="18"/>
        <v>0 B-</v>
      </c>
      <c r="AV92" s="27"/>
      <c r="AW92" s="21" t="str">
        <f t="shared" si="10"/>
        <v>ไม่ผ่าน</v>
      </c>
      <c r="AX92" s="21"/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42</v>
      </c>
      <c r="AI93" s="29">
        <f t="shared" ref="AI93:AK93" si="19">COUNTIF(AI5:AI92,"1")</f>
        <v>0</v>
      </c>
      <c r="AJ93" s="29">
        <f t="shared" si="19"/>
        <v>43</v>
      </c>
      <c r="AK93" s="29">
        <f t="shared" si="19"/>
        <v>0</v>
      </c>
      <c r="AL93" s="29">
        <f>COUNTIF(AL5:AL92,"1")</f>
        <v>15</v>
      </c>
      <c r="AM93" s="29">
        <f t="shared" ref="AM93:AP93" si="20">COUNTIF(AM5:AM92,"1")</f>
        <v>65</v>
      </c>
      <c r="AN93" s="29">
        <f t="shared" si="20"/>
        <v>26</v>
      </c>
      <c r="AO93" s="29">
        <f t="shared" si="20"/>
        <v>33</v>
      </c>
      <c r="AP93" s="29">
        <f t="shared" si="20"/>
        <v>14</v>
      </c>
      <c r="AQ93" s="35"/>
      <c r="AR93" s="35"/>
      <c r="AS93" s="35"/>
      <c r="AT93" s="35"/>
      <c r="AU93" s="35"/>
      <c r="AV93" s="35"/>
      <c r="AW93" s="29">
        <f>COUNTIF(AW5:AW92,"ผ่าน")</f>
        <v>8</v>
      </c>
      <c r="AX93" s="29">
        <f>COUNTIF(AX5:AX92,"ผ่าน")</f>
        <v>0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2" priority="4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839B-5E3D-4CA5-A445-BFF23A8DC07A}">
  <dimension ref="A1:AX94"/>
  <sheetViews>
    <sheetView zoomScale="60" zoomScaleNormal="60" workbookViewId="0">
      <pane xSplit="17" ySplit="4" topLeftCell="AJ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5.7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299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271</v>
      </c>
      <c r="S4" s="12" t="s">
        <v>298</v>
      </c>
      <c r="T4" s="11" t="s">
        <v>271</v>
      </c>
      <c r="U4" s="12" t="s">
        <v>298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271</v>
      </c>
      <c r="AI4" s="12" t="s">
        <v>298</v>
      </c>
      <c r="AJ4" s="11" t="s">
        <v>271</v>
      </c>
      <c r="AK4" s="12" t="s">
        <v>298</v>
      </c>
      <c r="AL4" s="162"/>
      <c r="AM4" s="162"/>
      <c r="AN4" s="162"/>
      <c r="AO4" s="162"/>
      <c r="AP4" s="162"/>
      <c r="AQ4" s="11" t="s">
        <v>271</v>
      </c>
      <c r="AR4" s="12" t="s">
        <v>298</v>
      </c>
      <c r="AS4" s="11" t="s">
        <v>271</v>
      </c>
      <c r="AT4" s="12" t="s">
        <v>298</v>
      </c>
      <c r="AU4" s="11" t="s">
        <v>271</v>
      </c>
      <c r="AV4" s="12" t="s">
        <v>298</v>
      </c>
      <c r="AW4" s="11" t="s">
        <v>271</v>
      </c>
      <c r="AX4" s="12" t="s">
        <v>298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2.1800000000000002</v>
      </c>
      <c r="J5" s="19">
        <v>2.0299999999999998</v>
      </c>
      <c r="K5" s="19">
        <v>0.8</v>
      </c>
      <c r="L5" s="19">
        <v>220848702.69999999</v>
      </c>
      <c r="M5" s="19">
        <v>52386127.5</v>
      </c>
      <c r="N5" s="23">
        <v>0</v>
      </c>
      <c r="O5" s="18">
        <v>26762518.440000001</v>
      </c>
      <c r="P5" s="19">
        <v>-50192842.50999999</v>
      </c>
      <c r="Q5" s="45">
        <v>16</v>
      </c>
      <c r="R5" s="10">
        <f>VLOOKUP($H5,'ค่ากลางกลุ่ม '!$C$2:$Y$22,16,0)</f>
        <v>4.4645833333333336</v>
      </c>
      <c r="S5" s="13">
        <f>VLOOKUP($H5,'ค่ากลางกลุ่ม '!$C$2:$Y$22,22,0)</f>
        <v>13.74</v>
      </c>
      <c r="T5" s="10">
        <f>VLOOKUP($H5,'ค่ากลางกลุ่ม '!$C$2:$Y$22,17,0)</f>
        <v>-0.10291666666666666</v>
      </c>
      <c r="U5" s="13">
        <f>VLOOKUP($H5,'ค่ากลางกลุ่ม '!$C$2:$Y$22,23,0)</f>
        <v>8.39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4.01</v>
      </c>
      <c r="AB5" s="7">
        <v>4.34</v>
      </c>
      <c r="AC5" s="9">
        <v>108.02</v>
      </c>
      <c r="AD5" s="9">
        <v>169.19</v>
      </c>
      <c r="AE5" s="9">
        <v>216.36</v>
      </c>
      <c r="AF5" s="9">
        <v>296.86</v>
      </c>
      <c r="AG5" s="9">
        <v>31.28</v>
      </c>
      <c r="AH5" s="10" t="str">
        <f>IF(R5&lt;=$AA5,"1","0")</f>
        <v>0</v>
      </c>
      <c r="AI5" s="13" t="str">
        <f>IF(S5&lt;=$AA5,"1","0")</f>
        <v>0</v>
      </c>
      <c r="AJ5" s="10" t="str">
        <f>IF(T5&lt;=$AB5,"1","0")</f>
        <v>1</v>
      </c>
      <c r="AK5" s="13" t="str">
        <f>IF(U5&lt;=$AB5,"1","0")</f>
        <v>0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2</v>
      </c>
      <c r="AR5" s="26">
        <f>AI5+AK5+AL5+AM5+AN5+AO5+AP5</f>
        <v>1</v>
      </c>
      <c r="AS5" s="25" t="str">
        <f>IF(AQ5=7,"A",IF(AQ5=6,"A-",IF(AQ5=5,"B",IF(AQ5=4,"B-",IF(AQ5=3,"C",IF(AQ5=2,"C-",IF(AQ5=1,"D",IF(AQ5=0,"F"))))))))</f>
        <v>C-</v>
      </c>
      <c r="AT5" s="27" t="str">
        <f>IF(AR5=7,"A",IF(AR5=6,"A-",IF(AR5=5,"B",IF(AR5=4,"B-",IF(AR5=3,"C",IF(AR5=2,"C-",IF(AR5=1,"D",IF(AR5=0,"F"))))))))</f>
        <v>D</v>
      </c>
      <c r="AU5" s="25" t="str">
        <f>$N5&amp;" "&amp;AS5</f>
        <v>0 C-</v>
      </c>
      <c r="AV5" s="27" t="str">
        <f>$N5&amp;" "&amp;AT5</f>
        <v>0 D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4.74</v>
      </c>
      <c r="J6" s="19">
        <v>4.37</v>
      </c>
      <c r="K6" s="19">
        <v>2.62</v>
      </c>
      <c r="L6" s="19">
        <v>45861496.960000001</v>
      </c>
      <c r="M6" s="19">
        <v>13793724.65</v>
      </c>
      <c r="N6" s="23">
        <v>0</v>
      </c>
      <c r="O6" s="18">
        <v>11671493.49</v>
      </c>
      <c r="P6" s="19">
        <v>19831420.559999995</v>
      </c>
      <c r="Q6" s="45">
        <v>6</v>
      </c>
      <c r="R6" s="10">
        <f>VLOOKUP($H6,'ค่ากลางกลุ่ม '!$C$2:$Y$22,16,0)</f>
        <v>5.8842857142857161</v>
      </c>
      <c r="S6" s="13">
        <f>VLOOKUP($H6,'ค่ากลางกลุ่ม '!$C$2:$Y$22,22,0)</f>
        <v>12.59</v>
      </c>
      <c r="T6" s="10">
        <f>VLOOKUP($H6,'ค่ากลางกลุ่ม '!$C$2:$Y$22,17,0)</f>
        <v>3.7780252100840372</v>
      </c>
      <c r="U6" s="13">
        <f>VLOOKUP($H6,'ค่ากลางกลุ่ม '!$C$2:$Y$22,23,0)</f>
        <v>10.43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12.6</v>
      </c>
      <c r="AB6" s="7">
        <v>17.43</v>
      </c>
      <c r="AC6" s="9">
        <v>128.59</v>
      </c>
      <c r="AD6" s="9">
        <v>111.1</v>
      </c>
      <c r="AE6" s="9">
        <v>239.22</v>
      </c>
      <c r="AF6" s="9">
        <v>741.98</v>
      </c>
      <c r="AG6" s="9">
        <v>76.599999999999994</v>
      </c>
      <c r="AH6" s="10" t="str">
        <f t="shared" ref="AH6:AH69" si="2">IF(R6&lt;=$AA6,"1","0")</f>
        <v>1</v>
      </c>
      <c r="AI6" s="13" t="str">
        <f t="shared" ref="AI6:AI69" si="3">IF(S6&lt;=$AA6,"1","0")</f>
        <v>1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2</v>
      </c>
      <c r="AR6" s="26">
        <f t="shared" ref="AR6:AR69" si="10">AI6+AK6+AL6+AM6+AN6+AO6+AP6</f>
        <v>2</v>
      </c>
      <c r="AS6" s="25" t="str">
        <f t="shared" ref="AS6:AT69" si="11">IF(AQ6=7,"A",IF(AQ6=6,"A-",IF(AQ6=5,"B",IF(AQ6=4,"B-",IF(AQ6=3,"C",IF(AQ6=2,"C-",IF(AQ6=1,"D",IF(AQ6=0,"F"))))))))</f>
        <v>C-</v>
      </c>
      <c r="AT6" s="27" t="str">
        <f t="shared" si="11"/>
        <v>C-</v>
      </c>
      <c r="AU6" s="25" t="str">
        <f t="shared" ref="AU6:AV69" si="12">$N6&amp;" "&amp;AS6</f>
        <v>0 C-</v>
      </c>
      <c r="AV6" s="27" t="str">
        <f t="shared" si="12"/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3.06</v>
      </c>
      <c r="J7" s="19">
        <v>2.81</v>
      </c>
      <c r="K7" s="19">
        <v>1.95</v>
      </c>
      <c r="L7" s="19">
        <v>27018706.77</v>
      </c>
      <c r="M7" s="19">
        <v>6544920.7999999998</v>
      </c>
      <c r="N7" s="23">
        <v>0</v>
      </c>
      <c r="O7" s="18">
        <v>8480659.3000000007</v>
      </c>
      <c r="P7" s="19">
        <v>12395607.07</v>
      </c>
      <c r="Q7" s="45">
        <v>6</v>
      </c>
      <c r="R7" s="10">
        <f>VLOOKUP($H7,'ค่ากลางกลุ่ม '!$C$2:$Y$22,16,0)</f>
        <v>5.8842857142857161</v>
      </c>
      <c r="S7" s="13">
        <f>VLOOKUP($H7,'ค่ากลางกลุ่ม '!$C$2:$Y$22,22,0)</f>
        <v>12.59</v>
      </c>
      <c r="T7" s="10">
        <f>VLOOKUP($H7,'ค่ากลางกลุ่ม '!$C$2:$Y$22,17,0)</f>
        <v>3.7780252100840372</v>
      </c>
      <c r="U7" s="13">
        <f>VLOOKUP($H7,'ค่ากลางกลุ่ม '!$C$2:$Y$22,23,0)</f>
        <v>10.43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9.4700000000000006</v>
      </c>
      <c r="AB7" s="7">
        <v>10.96</v>
      </c>
      <c r="AC7" s="9">
        <v>100.29</v>
      </c>
      <c r="AD7" s="9">
        <v>71.72</v>
      </c>
      <c r="AE7" s="9">
        <v>66.02</v>
      </c>
      <c r="AF7" s="9">
        <v>528.88</v>
      </c>
      <c r="AG7" s="9">
        <v>59.69</v>
      </c>
      <c r="AH7" s="10" t="str">
        <f t="shared" si="2"/>
        <v>1</v>
      </c>
      <c r="AI7" s="13" t="str">
        <f t="shared" si="3"/>
        <v>0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0</v>
      </c>
      <c r="AN7" s="20" t="str">
        <f t="shared" si="8"/>
        <v>0</v>
      </c>
      <c r="AO7" s="20" t="str">
        <f t="shared" si="8"/>
        <v>0</v>
      </c>
      <c r="AP7" s="20" t="str">
        <f t="shared" si="8"/>
        <v>1</v>
      </c>
      <c r="AQ7" s="24">
        <f t="shared" si="9"/>
        <v>3</v>
      </c>
      <c r="AR7" s="26">
        <f t="shared" si="10"/>
        <v>2</v>
      </c>
      <c r="AS7" s="25" t="str">
        <f t="shared" si="11"/>
        <v>C</v>
      </c>
      <c r="AT7" s="27" t="str">
        <f t="shared" si="11"/>
        <v>C-</v>
      </c>
      <c r="AU7" s="25" t="str">
        <f t="shared" si="12"/>
        <v>0 C</v>
      </c>
      <c r="AV7" s="27" t="str">
        <f t="shared" si="12"/>
        <v>0 C-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2.21</v>
      </c>
      <c r="J8" s="19">
        <v>2.04</v>
      </c>
      <c r="K8" s="19">
        <v>1.6</v>
      </c>
      <c r="L8" s="19">
        <v>23285763.07</v>
      </c>
      <c r="M8" s="19">
        <v>3568551.6</v>
      </c>
      <c r="N8" s="23">
        <v>0</v>
      </c>
      <c r="O8" s="18">
        <v>5115823.34</v>
      </c>
      <c r="P8" s="19">
        <v>11594221.059999999</v>
      </c>
      <c r="Q8" s="45">
        <v>5</v>
      </c>
      <c r="R8" s="10">
        <f>VLOOKUP($H8,'ค่ากลางกลุ่ม '!$C$2:$Y$22,16,0)</f>
        <v>6.7215199999999999</v>
      </c>
      <c r="S8" s="13">
        <f>VLOOKUP($H8,'ค่ากลางกลุ่ม '!$C$2:$Y$22,22,0)</f>
        <v>12.2</v>
      </c>
      <c r="T8" s="10">
        <f>VLOOKUP($H8,'ค่ากลางกลุ่ม '!$C$2:$Y$22,17,0)</f>
        <v>4.1368400000000003</v>
      </c>
      <c r="U8" s="13">
        <f>VLOOKUP($H8,'ค่ากลางกลุ่ม '!$C$2:$Y$22,23,0)</f>
        <v>9.91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6.46</v>
      </c>
      <c r="AB8" s="7">
        <v>5.86</v>
      </c>
      <c r="AC8" s="9">
        <v>287.58</v>
      </c>
      <c r="AD8" s="9">
        <v>50.53</v>
      </c>
      <c r="AE8" s="9">
        <v>111.5</v>
      </c>
      <c r="AF8" s="9">
        <v>693.15</v>
      </c>
      <c r="AG8" s="9">
        <v>79.55</v>
      </c>
      <c r="AH8" s="10" t="str">
        <f t="shared" si="2"/>
        <v>0</v>
      </c>
      <c r="AI8" s="13" t="str">
        <f t="shared" si="3"/>
        <v>0</v>
      </c>
      <c r="AJ8" s="10" t="str">
        <f t="shared" si="4"/>
        <v>1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2</v>
      </c>
      <c r="AR8" s="26">
        <f t="shared" si="10"/>
        <v>1</v>
      </c>
      <c r="AS8" s="25" t="str">
        <f t="shared" si="11"/>
        <v>C-</v>
      </c>
      <c r="AT8" s="27" t="str">
        <f t="shared" si="11"/>
        <v>D</v>
      </c>
      <c r="AU8" s="25" t="str">
        <f t="shared" si="12"/>
        <v>0 C-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3.07</v>
      </c>
      <c r="J9" s="19">
        <v>2.81</v>
      </c>
      <c r="K9" s="19">
        <v>2.27</v>
      </c>
      <c r="L9" s="19">
        <v>20035327.41</v>
      </c>
      <c r="M9" s="19">
        <v>18121227.32</v>
      </c>
      <c r="N9" s="23">
        <v>0</v>
      </c>
      <c r="O9" s="18">
        <v>16059972.98</v>
      </c>
      <c r="P9" s="19">
        <v>12290661.470000003</v>
      </c>
      <c r="Q9" s="45">
        <v>5</v>
      </c>
      <c r="R9" s="10">
        <f>VLOOKUP($H9,'ค่ากลางกลุ่ม '!$C$2:$Y$22,16,0)</f>
        <v>6.7215199999999999</v>
      </c>
      <c r="S9" s="13">
        <f>VLOOKUP($H9,'ค่ากลางกลุ่ม '!$C$2:$Y$22,22,0)</f>
        <v>12.2</v>
      </c>
      <c r="T9" s="10">
        <f>VLOOKUP($H9,'ค่ากลางกลุ่ม '!$C$2:$Y$22,17,0)</f>
        <v>4.1368400000000003</v>
      </c>
      <c r="U9" s="13">
        <f>VLOOKUP($H9,'ค่ากลางกลุ่ม '!$C$2:$Y$22,23,0)</f>
        <v>9.91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27.73</v>
      </c>
      <c r="AB9" s="7">
        <v>31.17</v>
      </c>
      <c r="AC9" s="9">
        <v>167.52</v>
      </c>
      <c r="AD9" s="9">
        <v>41.59</v>
      </c>
      <c r="AE9" s="9">
        <v>66.290000000000006</v>
      </c>
      <c r="AF9" s="9">
        <v>522.20000000000005</v>
      </c>
      <c r="AG9" s="9">
        <v>79.56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</v>
      </c>
      <c r="J10" s="19">
        <v>1.76</v>
      </c>
      <c r="K10" s="19">
        <v>1.1399999999999999</v>
      </c>
      <c r="L10" s="19">
        <v>20177145.48</v>
      </c>
      <c r="M10" s="19">
        <v>5198242.42</v>
      </c>
      <c r="N10" s="23">
        <v>0</v>
      </c>
      <c r="O10" s="18">
        <v>8069635.6100000003</v>
      </c>
      <c r="P10" s="19">
        <v>2777109.3999999985</v>
      </c>
      <c r="Q10" s="45">
        <v>6</v>
      </c>
      <c r="R10" s="10">
        <f>VLOOKUP($H10,'ค่ากลางกลุ่ม '!$C$2:$Y$22,16,0)</f>
        <v>5.8842857142857161</v>
      </c>
      <c r="S10" s="13">
        <f>VLOOKUP($H10,'ค่ากลางกลุ่ม '!$C$2:$Y$22,22,0)</f>
        <v>12.59</v>
      </c>
      <c r="T10" s="10">
        <f>VLOOKUP($H10,'ค่ากลางกลุ่ม '!$C$2:$Y$22,17,0)</f>
        <v>3.7780252100840372</v>
      </c>
      <c r="U10" s="13">
        <f>VLOOKUP($H10,'ค่ากลางกลุ่ม '!$C$2:$Y$22,23,0)</f>
        <v>10.43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7.89</v>
      </c>
      <c r="AB10" s="7">
        <v>7.74</v>
      </c>
      <c r="AC10" s="9">
        <v>138.41</v>
      </c>
      <c r="AD10" s="9">
        <v>49.33</v>
      </c>
      <c r="AE10" s="9">
        <v>69.77</v>
      </c>
      <c r="AF10" s="9">
        <v>270.61</v>
      </c>
      <c r="AG10" s="9">
        <v>65.239999999999995</v>
      </c>
      <c r="AH10" s="10" t="str">
        <f t="shared" si="2"/>
        <v>1</v>
      </c>
      <c r="AI10" s="13" t="str">
        <f t="shared" si="3"/>
        <v>0</v>
      </c>
      <c r="AJ10" s="10" t="str">
        <f t="shared" si="4"/>
        <v>1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3</v>
      </c>
      <c r="AR10" s="26">
        <f t="shared" si="10"/>
        <v>1</v>
      </c>
      <c r="AS10" s="25" t="str">
        <f t="shared" si="11"/>
        <v>C</v>
      </c>
      <c r="AT10" s="27" t="str">
        <f t="shared" si="11"/>
        <v>D</v>
      </c>
      <c r="AU10" s="25" t="str">
        <f t="shared" si="12"/>
        <v>0 C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2.34</v>
      </c>
      <c r="J11" s="19">
        <v>2.0499999999999998</v>
      </c>
      <c r="K11" s="19">
        <v>1.56</v>
      </c>
      <c r="L11" s="19">
        <v>29858122.690000001</v>
      </c>
      <c r="M11" s="19">
        <v>6982437.8200000003</v>
      </c>
      <c r="N11" s="23">
        <v>0</v>
      </c>
      <c r="O11" s="18">
        <v>7207280.3499999996</v>
      </c>
      <c r="P11" s="19">
        <v>12390692.769999996</v>
      </c>
      <c r="Q11" s="45">
        <v>6</v>
      </c>
      <c r="R11" s="10">
        <f>VLOOKUP($H11,'ค่ากลางกลุ่ม '!$C$2:$Y$22,16,0)</f>
        <v>5.8842857142857161</v>
      </c>
      <c r="S11" s="13">
        <f>VLOOKUP($H11,'ค่ากลางกลุ่ม '!$C$2:$Y$22,22,0)</f>
        <v>12.59</v>
      </c>
      <c r="T11" s="10">
        <f>VLOOKUP($H11,'ค่ากลางกลุ่ม '!$C$2:$Y$22,17,0)</f>
        <v>3.7780252100840372</v>
      </c>
      <c r="U11" s="13">
        <f>VLOOKUP($H11,'ค่ากลางกลุ่ม '!$C$2:$Y$22,23,0)</f>
        <v>10.43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6.28</v>
      </c>
      <c r="AB11" s="7">
        <v>10.36</v>
      </c>
      <c r="AC11" s="9">
        <v>139.5</v>
      </c>
      <c r="AD11" s="9">
        <v>62.75</v>
      </c>
      <c r="AE11" s="9">
        <v>82.34</v>
      </c>
      <c r="AF11" s="9">
        <v>451.05</v>
      </c>
      <c r="AG11" s="9">
        <v>91.35</v>
      </c>
      <c r="AH11" s="10" t="str">
        <f t="shared" si="2"/>
        <v>1</v>
      </c>
      <c r="AI11" s="13" t="str">
        <f t="shared" si="3"/>
        <v>0</v>
      </c>
      <c r="AJ11" s="10" t="str">
        <f t="shared" si="4"/>
        <v>1</v>
      </c>
      <c r="AK11" s="13" t="str">
        <f t="shared" si="5"/>
        <v>0</v>
      </c>
      <c r="AL11" s="97">
        <f t="shared" si="6"/>
        <v>0</v>
      </c>
      <c r="AM11" s="20" t="str">
        <f t="shared" si="7"/>
        <v>0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2</v>
      </c>
      <c r="AR11" s="26">
        <f t="shared" si="10"/>
        <v>0</v>
      </c>
      <c r="AS11" s="25" t="str">
        <f t="shared" si="11"/>
        <v>C-</v>
      </c>
      <c r="AT11" s="27" t="str">
        <f t="shared" si="11"/>
        <v>F</v>
      </c>
      <c r="AU11" s="25" t="str">
        <f t="shared" si="12"/>
        <v>0 C-</v>
      </c>
      <c r="AV11" s="27" t="str">
        <f t="shared" si="12"/>
        <v>0 F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3.95</v>
      </c>
      <c r="J12" s="19">
        <v>3.58</v>
      </c>
      <c r="K12" s="19">
        <v>1.74</v>
      </c>
      <c r="L12" s="19">
        <v>81966998.150000006</v>
      </c>
      <c r="M12" s="19">
        <v>32121365.57</v>
      </c>
      <c r="N12" s="23">
        <v>0</v>
      </c>
      <c r="O12" s="18">
        <v>33062254.699999999</v>
      </c>
      <c r="P12" s="19">
        <v>20692420.959999997</v>
      </c>
      <c r="Q12" s="45">
        <v>10</v>
      </c>
      <c r="R12" s="10">
        <f>VLOOKUP($H12,'ค่ากลางกลุ่ม '!$C$2:$Y$22,16,0)</f>
        <v>5.3367796610169487</v>
      </c>
      <c r="S12" s="13">
        <f>VLOOKUP($H12,'ค่ากลางกลุ่ม '!$C$2:$Y$22,22,0)</f>
        <v>11.77</v>
      </c>
      <c r="T12" s="10">
        <f>VLOOKUP($H12,'ค่ากลางกลุ่ม '!$C$2:$Y$22,17,0)</f>
        <v>3.2408474576271189</v>
      </c>
      <c r="U12" s="13">
        <f>VLOOKUP($H12,'ค่ากลางกลุ่ม '!$C$2:$Y$22,23,0)</f>
        <v>8.91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17.690000000000001</v>
      </c>
      <c r="AB12" s="7">
        <v>19.59</v>
      </c>
      <c r="AC12" s="9">
        <v>91.53</v>
      </c>
      <c r="AD12" s="9">
        <v>118.84</v>
      </c>
      <c r="AE12" s="9">
        <v>53.45</v>
      </c>
      <c r="AF12" s="9">
        <v>442.68</v>
      </c>
      <c r="AG12" s="9">
        <v>59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1</v>
      </c>
      <c r="AQ12" s="24">
        <f t="shared" si="9"/>
        <v>4</v>
      </c>
      <c r="AR12" s="26">
        <f t="shared" si="10"/>
        <v>4</v>
      </c>
      <c r="AS12" s="25" t="str">
        <f t="shared" si="11"/>
        <v>B-</v>
      </c>
      <c r="AT12" s="27" t="str">
        <f t="shared" si="11"/>
        <v>B-</v>
      </c>
      <c r="AU12" s="25" t="str">
        <f t="shared" si="12"/>
        <v>0 B-</v>
      </c>
      <c r="AV12" s="27" t="str">
        <f t="shared" si="12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2.96</v>
      </c>
      <c r="J13" s="19">
        <v>2.76</v>
      </c>
      <c r="K13" s="19">
        <v>2.27</v>
      </c>
      <c r="L13" s="19">
        <v>35853741.079999998</v>
      </c>
      <c r="M13" s="19">
        <v>10381137.1</v>
      </c>
      <c r="N13" s="23">
        <v>0</v>
      </c>
      <c r="O13" s="18">
        <v>11072781.1</v>
      </c>
      <c r="P13" s="19">
        <v>23250838.539999999</v>
      </c>
      <c r="Q13" s="45">
        <v>6</v>
      </c>
      <c r="R13" s="10">
        <f>VLOOKUP($H13,'ค่ากลางกลุ่ม '!$C$2:$Y$22,16,0)</f>
        <v>5.8842857142857161</v>
      </c>
      <c r="S13" s="13">
        <f>VLOOKUP($H13,'ค่ากลางกลุ่ม '!$C$2:$Y$22,22,0)</f>
        <v>12.59</v>
      </c>
      <c r="T13" s="10">
        <f>VLOOKUP($H13,'ค่ากลางกลุ่ม '!$C$2:$Y$22,17,0)</f>
        <v>3.7780252100840372</v>
      </c>
      <c r="U13" s="13">
        <f>VLOOKUP($H13,'ค่ากลางกลุ่ม '!$C$2:$Y$22,23,0)</f>
        <v>10.43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11.71</v>
      </c>
      <c r="AB13" s="7">
        <v>14.31</v>
      </c>
      <c r="AC13" s="9">
        <v>173.03</v>
      </c>
      <c r="AD13" s="9">
        <v>73.459999999999994</v>
      </c>
      <c r="AE13" s="9">
        <v>115.89</v>
      </c>
      <c r="AF13" s="9">
        <v>479.66</v>
      </c>
      <c r="AG13" s="9">
        <v>60.33</v>
      </c>
      <c r="AH13" s="10" t="str">
        <f t="shared" si="2"/>
        <v>1</v>
      </c>
      <c r="AI13" s="13" t="str">
        <f t="shared" si="3"/>
        <v>0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1</v>
      </c>
      <c r="AS13" s="25" t="str">
        <f t="shared" si="11"/>
        <v>C-</v>
      </c>
      <c r="AT13" s="27" t="str">
        <f t="shared" si="11"/>
        <v>D</v>
      </c>
      <c r="AU13" s="25" t="str">
        <f t="shared" si="12"/>
        <v>0 C-</v>
      </c>
      <c r="AV13" s="27" t="str">
        <f t="shared" si="12"/>
        <v>0 D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5.2</v>
      </c>
      <c r="J14" s="19">
        <v>4.6399999999999997</v>
      </c>
      <c r="K14" s="19">
        <v>3.11</v>
      </c>
      <c r="L14" s="19">
        <v>45390916.810000002</v>
      </c>
      <c r="M14" s="19">
        <v>6508143.4699999997</v>
      </c>
      <c r="N14" s="23">
        <v>0</v>
      </c>
      <c r="O14" s="18">
        <v>14015361.52</v>
      </c>
      <c r="P14" s="19">
        <v>22775588.100000001</v>
      </c>
      <c r="Q14" s="45">
        <v>6</v>
      </c>
      <c r="R14" s="10">
        <f>VLOOKUP($H14,'ค่ากลางกลุ่ม '!$C$2:$Y$22,16,0)</f>
        <v>5.8842857142857161</v>
      </c>
      <c r="S14" s="13">
        <f>VLOOKUP($H14,'ค่ากลางกลุ่ม '!$C$2:$Y$22,22,0)</f>
        <v>12.59</v>
      </c>
      <c r="T14" s="10">
        <f>VLOOKUP($H14,'ค่ากลางกลุ่ม '!$C$2:$Y$22,17,0)</f>
        <v>3.7780252100840372</v>
      </c>
      <c r="U14" s="13">
        <f>VLOOKUP($H14,'ค่ากลางกลุ่ม '!$C$2:$Y$22,23,0)</f>
        <v>10.43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14.22</v>
      </c>
      <c r="AB14" s="7">
        <v>4.66</v>
      </c>
      <c r="AC14" s="9">
        <v>55.44</v>
      </c>
      <c r="AD14" s="9">
        <v>61.78</v>
      </c>
      <c r="AE14" s="9">
        <v>83.16</v>
      </c>
      <c r="AF14" s="9">
        <v>666.85</v>
      </c>
      <c r="AG14" s="9">
        <v>62.26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0</v>
      </c>
      <c r="AL14" s="97">
        <f t="shared" si="6"/>
        <v>1</v>
      </c>
      <c r="AM14" s="20" t="str">
        <f t="shared" si="7"/>
        <v>0</v>
      </c>
      <c r="AN14" s="20" t="str">
        <f t="shared" si="8"/>
        <v>0</v>
      </c>
      <c r="AO14" s="20" t="str">
        <f t="shared" si="8"/>
        <v>0</v>
      </c>
      <c r="AP14" s="20" t="str">
        <f t="shared" si="8"/>
        <v>0</v>
      </c>
      <c r="AQ14" s="24">
        <f t="shared" si="9"/>
        <v>3</v>
      </c>
      <c r="AR14" s="26">
        <f t="shared" si="10"/>
        <v>2</v>
      </c>
      <c r="AS14" s="25" t="str">
        <f t="shared" si="11"/>
        <v>C</v>
      </c>
      <c r="AT14" s="27" t="str">
        <f t="shared" si="11"/>
        <v>C-</v>
      </c>
      <c r="AU14" s="25" t="str">
        <f t="shared" si="12"/>
        <v>0 C</v>
      </c>
      <c r="AV14" s="27" t="str">
        <f t="shared" si="12"/>
        <v>0 C-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1.1399999999999999</v>
      </c>
      <c r="J15" s="19">
        <v>0.99</v>
      </c>
      <c r="K15" s="19">
        <v>0.37</v>
      </c>
      <c r="L15" s="19">
        <v>9956786.7899999991</v>
      </c>
      <c r="M15" s="19">
        <v>39340188.229999997</v>
      </c>
      <c r="N15" s="23">
        <v>3</v>
      </c>
      <c r="O15" s="18">
        <v>33151299.940000001</v>
      </c>
      <c r="P15" s="19">
        <v>-45820694.719999976</v>
      </c>
      <c r="Q15" s="45">
        <v>13</v>
      </c>
      <c r="R15" s="10">
        <f>VLOOKUP($H15,'ค่ากลางกลุ่ม '!$C$2:$Y$22,16,0)</f>
        <v>8.0276666666666685</v>
      </c>
      <c r="S15" s="13">
        <f>VLOOKUP($H15,'ค่ากลางกลุ่ม '!$C$2:$Y$22,22,0)</f>
        <v>15.85</v>
      </c>
      <c r="T15" s="10">
        <f>VLOOKUP($H15,'ค่ากลางกลุ่ม '!$C$2:$Y$22,17,0)</f>
        <v>4.8458333333333341</v>
      </c>
      <c r="U15" s="13">
        <f>VLOOKUP($H15,'ค่ากลางกลุ่ม '!$C$2:$Y$22,23,0)</f>
        <v>9.86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14.99</v>
      </c>
      <c r="AB15" s="7">
        <v>18.149999999999999</v>
      </c>
      <c r="AC15" s="9">
        <v>290.05</v>
      </c>
      <c r="AD15" s="9">
        <v>69.52</v>
      </c>
      <c r="AE15" s="9">
        <v>67.33</v>
      </c>
      <c r="AF15" s="9">
        <v>351.82</v>
      </c>
      <c r="AG15" s="9">
        <v>65.38</v>
      </c>
      <c r="AH15" s="10" t="str">
        <f t="shared" si="2"/>
        <v>1</v>
      </c>
      <c r="AI15" s="13" t="str">
        <f t="shared" si="3"/>
        <v>0</v>
      </c>
      <c r="AJ15" s="10" t="str">
        <f t="shared" si="4"/>
        <v>1</v>
      </c>
      <c r="AK15" s="13" t="str">
        <f t="shared" si="5"/>
        <v>1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2</v>
      </c>
      <c r="AR15" s="26">
        <f t="shared" si="10"/>
        <v>1</v>
      </c>
      <c r="AS15" s="25" t="str">
        <f t="shared" si="11"/>
        <v>C-</v>
      </c>
      <c r="AT15" s="27" t="str">
        <f t="shared" si="11"/>
        <v>D</v>
      </c>
      <c r="AU15" s="25" t="str">
        <f t="shared" si="12"/>
        <v>3 C-</v>
      </c>
      <c r="AV15" s="27" t="str">
        <f t="shared" si="12"/>
        <v>3 D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3.81</v>
      </c>
      <c r="J16" s="19">
        <v>3.32</v>
      </c>
      <c r="K16" s="19">
        <v>1.67</v>
      </c>
      <c r="L16" s="19">
        <v>14690881.42</v>
      </c>
      <c r="M16" s="19">
        <v>3448982.47</v>
      </c>
      <c r="N16" s="23">
        <v>0</v>
      </c>
      <c r="O16" s="18">
        <v>7093882.46</v>
      </c>
      <c r="P16" s="19">
        <v>3479706.3500000015</v>
      </c>
      <c r="Q16" s="45">
        <v>2</v>
      </c>
      <c r="R16" s="10">
        <f>VLOOKUP($H16,'ค่ากลางกลุ่ม '!$C$2:$Y$22,16,0)</f>
        <v>6.4492307692307707</v>
      </c>
      <c r="S16" s="13">
        <f>VLOOKUP($H16,'ค่ากลางกลุ่ม '!$C$2:$Y$22,22,0)</f>
        <v>11.48</v>
      </c>
      <c r="T16" s="10">
        <f>VLOOKUP($H16,'ค่ากลางกลุ่ม '!$C$2:$Y$22,17,0)</f>
        <v>2.5605128205128205</v>
      </c>
      <c r="U16" s="13">
        <f>VLOOKUP($H16,'ค่ากลางกลุ่ม '!$C$2:$Y$22,23,0)</f>
        <v>4.78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20.96</v>
      </c>
      <c r="AB16" s="7">
        <v>5.67</v>
      </c>
      <c r="AC16" s="9">
        <v>83.56</v>
      </c>
      <c r="AD16" s="9">
        <v>89.6</v>
      </c>
      <c r="AE16" s="9">
        <v>161.43</v>
      </c>
      <c r="AF16" s="9">
        <v>274.98</v>
      </c>
      <c r="AG16" s="9">
        <v>105.27</v>
      </c>
      <c r="AH16" s="10" t="str">
        <f t="shared" si="2"/>
        <v>1</v>
      </c>
      <c r="AI16" s="13" t="str">
        <f t="shared" si="3"/>
        <v>1</v>
      </c>
      <c r="AJ16" s="10" t="str">
        <f t="shared" si="4"/>
        <v>1</v>
      </c>
      <c r="AK16" s="13" t="str">
        <f t="shared" si="5"/>
        <v>1</v>
      </c>
      <c r="AL16" s="97">
        <f t="shared" si="6"/>
        <v>1</v>
      </c>
      <c r="AM16" s="20" t="str">
        <f t="shared" si="7"/>
        <v>0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3</v>
      </c>
      <c r="AR16" s="26">
        <f t="shared" si="10"/>
        <v>3</v>
      </c>
      <c r="AS16" s="25" t="str">
        <f t="shared" si="11"/>
        <v>C</v>
      </c>
      <c r="AT16" s="27" t="str">
        <f t="shared" si="11"/>
        <v>C</v>
      </c>
      <c r="AU16" s="25" t="str">
        <f t="shared" si="12"/>
        <v>0 C</v>
      </c>
      <c r="AV16" s="27" t="str">
        <f t="shared" si="12"/>
        <v>0 C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2.79</v>
      </c>
      <c r="J17" s="19">
        <v>2.34</v>
      </c>
      <c r="K17" s="19">
        <v>1.1000000000000001</v>
      </c>
      <c r="L17" s="19">
        <v>172087861.19999999</v>
      </c>
      <c r="M17" s="19">
        <v>112442277.61</v>
      </c>
      <c r="N17" s="23">
        <v>0</v>
      </c>
      <c r="O17" s="18">
        <v>144858087.52000001</v>
      </c>
      <c r="P17" s="19">
        <v>11217828.870000005</v>
      </c>
      <c r="Q17" s="45">
        <v>16</v>
      </c>
      <c r="R17" s="10">
        <f>VLOOKUP($H17,'ค่ากลางกลุ่ม '!$C$2:$Y$22,16,0)</f>
        <v>4.4645833333333336</v>
      </c>
      <c r="S17" s="13">
        <f>VLOOKUP($H17,'ค่ากลางกลุ่ม '!$C$2:$Y$22,22,0)</f>
        <v>13.74</v>
      </c>
      <c r="T17" s="10">
        <f>VLOOKUP($H17,'ค่ากลางกลุ่ม '!$C$2:$Y$22,17,0)</f>
        <v>-0.10291666666666666</v>
      </c>
      <c r="U17" s="13">
        <f>VLOOKUP($H17,'ค่ากลางกลุ่ม '!$C$2:$Y$22,23,0)</f>
        <v>8.39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26.07</v>
      </c>
      <c r="AB17" s="7">
        <v>16.149999999999999</v>
      </c>
      <c r="AC17" s="9">
        <v>137.58000000000001</v>
      </c>
      <c r="AD17" s="9">
        <v>72.22</v>
      </c>
      <c r="AE17" s="9">
        <v>61.55</v>
      </c>
      <c r="AF17" s="9">
        <v>96.18</v>
      </c>
      <c r="AG17" s="9">
        <v>79.87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0</v>
      </c>
      <c r="AQ17" s="24">
        <f t="shared" si="9"/>
        <v>2</v>
      </c>
      <c r="AR17" s="26">
        <f t="shared" si="10"/>
        <v>2</v>
      </c>
      <c r="AS17" s="25" t="str">
        <f t="shared" si="11"/>
        <v>C-</v>
      </c>
      <c r="AT17" s="27" t="str">
        <f t="shared" si="11"/>
        <v>C-</v>
      </c>
      <c r="AU17" s="25" t="str">
        <f t="shared" si="12"/>
        <v>0 C-</v>
      </c>
      <c r="AV17" s="27" t="str">
        <f t="shared" si="12"/>
        <v>0 C-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2.81</v>
      </c>
      <c r="J18" s="19">
        <v>2.48</v>
      </c>
      <c r="K18" s="19">
        <v>1.93</v>
      </c>
      <c r="L18" s="19">
        <v>36005908.390000001</v>
      </c>
      <c r="M18" s="19">
        <v>5957643.5999999996</v>
      </c>
      <c r="N18" s="23">
        <v>0</v>
      </c>
      <c r="O18" s="18">
        <v>10076226.33</v>
      </c>
      <c r="P18" s="19">
        <v>18472892.40000001</v>
      </c>
      <c r="Q18" s="45">
        <v>6</v>
      </c>
      <c r="R18" s="10">
        <f>VLOOKUP($H18,'ค่ากลางกลุ่ม '!$C$2:$Y$22,16,0)</f>
        <v>5.8842857142857161</v>
      </c>
      <c r="S18" s="13">
        <f>VLOOKUP($H18,'ค่ากลางกลุ่ม '!$C$2:$Y$22,22,0)</f>
        <v>12.59</v>
      </c>
      <c r="T18" s="10">
        <f>VLOOKUP($H18,'ค่ากลางกลุ่ม '!$C$2:$Y$22,17,0)</f>
        <v>3.7780252100840372</v>
      </c>
      <c r="U18" s="13">
        <f>VLOOKUP($H18,'ค่ากลางกลุ่ม '!$C$2:$Y$22,23,0)</f>
        <v>10.43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10.62</v>
      </c>
      <c r="AB18" s="7">
        <v>7.37</v>
      </c>
      <c r="AC18" s="9">
        <v>86.76</v>
      </c>
      <c r="AD18" s="9">
        <v>65.760000000000005</v>
      </c>
      <c r="AE18" s="9">
        <v>82.27</v>
      </c>
      <c r="AF18" s="9">
        <v>97.88</v>
      </c>
      <c r="AG18" s="9">
        <v>82.1</v>
      </c>
      <c r="AH18" s="10" t="str">
        <f t="shared" si="2"/>
        <v>1</v>
      </c>
      <c r="AI18" s="13" t="str">
        <f t="shared" si="3"/>
        <v>0</v>
      </c>
      <c r="AJ18" s="10" t="str">
        <f t="shared" si="4"/>
        <v>1</v>
      </c>
      <c r="AK18" s="13" t="str">
        <f t="shared" si="5"/>
        <v>0</v>
      </c>
      <c r="AL18" s="97">
        <f t="shared" si="6"/>
        <v>1</v>
      </c>
      <c r="AM18" s="20" t="str">
        <f t="shared" si="7"/>
        <v>0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3</v>
      </c>
      <c r="AR18" s="26">
        <f t="shared" si="10"/>
        <v>1</v>
      </c>
      <c r="AS18" s="25" t="str">
        <f t="shared" si="11"/>
        <v>C</v>
      </c>
      <c r="AT18" s="27" t="str">
        <f t="shared" si="11"/>
        <v>D</v>
      </c>
      <c r="AU18" s="25" t="str">
        <f t="shared" si="12"/>
        <v>0 C</v>
      </c>
      <c r="AV18" s="27" t="str">
        <f t="shared" si="12"/>
        <v>0 D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1.85</v>
      </c>
      <c r="J19" s="19">
        <v>1.64</v>
      </c>
      <c r="K19" s="19">
        <v>1.1100000000000001</v>
      </c>
      <c r="L19" s="19">
        <v>23461953.52</v>
      </c>
      <c r="M19" s="19">
        <v>5663736.0999999996</v>
      </c>
      <c r="N19" s="23">
        <v>0</v>
      </c>
      <c r="O19" s="18">
        <v>9719309.2799999993</v>
      </c>
      <c r="P19" s="19">
        <v>2998446.5099999979</v>
      </c>
      <c r="Q19" s="45">
        <v>6</v>
      </c>
      <c r="R19" s="10">
        <f>VLOOKUP($H19,'ค่ากลางกลุ่ม '!$C$2:$Y$22,16,0)</f>
        <v>5.8842857142857161</v>
      </c>
      <c r="S19" s="13">
        <f>VLOOKUP($H19,'ค่ากลางกลุ่ม '!$C$2:$Y$22,22,0)</f>
        <v>12.59</v>
      </c>
      <c r="T19" s="10">
        <f>VLOOKUP($H19,'ค่ากลางกลุ่ม '!$C$2:$Y$22,17,0)</f>
        <v>3.7780252100840372</v>
      </c>
      <c r="U19" s="13">
        <f>VLOOKUP($H19,'ค่ากลางกลุ่ม '!$C$2:$Y$22,23,0)</f>
        <v>10.43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8.02</v>
      </c>
      <c r="AB19" s="7">
        <v>6.84</v>
      </c>
      <c r="AC19" s="9">
        <v>204.18</v>
      </c>
      <c r="AD19" s="9">
        <v>85.58</v>
      </c>
      <c r="AE19" s="9">
        <v>45.34</v>
      </c>
      <c r="AF19" s="9">
        <v>79.84</v>
      </c>
      <c r="AG19" s="9">
        <v>75.22</v>
      </c>
      <c r="AH19" s="10" t="str">
        <f t="shared" si="2"/>
        <v>1</v>
      </c>
      <c r="AI19" s="13" t="str">
        <f t="shared" si="3"/>
        <v>0</v>
      </c>
      <c r="AJ19" s="10" t="str">
        <f t="shared" si="4"/>
        <v>1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1</v>
      </c>
      <c r="AP19" s="20" t="str">
        <f t="shared" si="8"/>
        <v>0</v>
      </c>
      <c r="AQ19" s="24">
        <f t="shared" si="9"/>
        <v>4</v>
      </c>
      <c r="AR19" s="26">
        <f t="shared" si="10"/>
        <v>2</v>
      </c>
      <c r="AS19" s="25" t="str">
        <f t="shared" si="11"/>
        <v>B-</v>
      </c>
      <c r="AT19" s="27" t="str">
        <f t="shared" si="11"/>
        <v>C-</v>
      </c>
      <c r="AU19" s="25" t="str">
        <f t="shared" si="12"/>
        <v>0 B-</v>
      </c>
      <c r="AV19" s="27" t="str">
        <f t="shared" si="12"/>
        <v>0 C-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2.27</v>
      </c>
      <c r="J20" s="19">
        <v>2.0499999999999998</v>
      </c>
      <c r="K20" s="19">
        <v>1.01</v>
      </c>
      <c r="L20" s="19">
        <v>60433325.009999998</v>
      </c>
      <c r="M20" s="19">
        <v>8432635.6899999995</v>
      </c>
      <c r="N20" s="23">
        <v>0</v>
      </c>
      <c r="O20" s="18">
        <v>17542681.649999999</v>
      </c>
      <c r="P20" s="19">
        <v>343972.63000001013</v>
      </c>
      <c r="Q20" s="45">
        <v>13</v>
      </c>
      <c r="R20" s="10">
        <f>VLOOKUP($H20,'ค่ากลางกลุ่ม '!$C$2:$Y$22,16,0)</f>
        <v>8.0276666666666685</v>
      </c>
      <c r="S20" s="13">
        <f>VLOOKUP($H20,'ค่ากลางกลุ่ม '!$C$2:$Y$22,22,0)</f>
        <v>15.85</v>
      </c>
      <c r="T20" s="10">
        <f>VLOOKUP($H20,'ค่ากลางกลุ่ม '!$C$2:$Y$22,17,0)</f>
        <v>4.8458333333333341</v>
      </c>
      <c r="U20" s="13">
        <f>VLOOKUP($H20,'ค่ากลางกลุ่ม '!$C$2:$Y$22,23,0)</f>
        <v>9.86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10.02</v>
      </c>
      <c r="AB20" s="7">
        <v>3.67</v>
      </c>
      <c r="AC20" s="9">
        <v>164</v>
      </c>
      <c r="AD20" s="9">
        <v>148.31</v>
      </c>
      <c r="AE20" s="9">
        <v>47.89</v>
      </c>
      <c r="AF20" s="9">
        <v>20.07</v>
      </c>
      <c r="AG20" s="9">
        <v>56.91</v>
      </c>
      <c r="AH20" s="10" t="str">
        <f t="shared" si="2"/>
        <v>1</v>
      </c>
      <c r="AI20" s="13" t="str">
        <f t="shared" si="3"/>
        <v>0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1</v>
      </c>
      <c r="AQ20" s="24">
        <f t="shared" si="9"/>
        <v>4</v>
      </c>
      <c r="AR20" s="26">
        <f t="shared" si="10"/>
        <v>3</v>
      </c>
      <c r="AS20" s="25" t="str">
        <f t="shared" si="11"/>
        <v>B-</v>
      </c>
      <c r="AT20" s="27" t="str">
        <f t="shared" si="11"/>
        <v>C</v>
      </c>
      <c r="AU20" s="25" t="str">
        <f t="shared" si="12"/>
        <v>0 B-</v>
      </c>
      <c r="AV20" s="27" t="str">
        <f t="shared" si="12"/>
        <v>0 C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4.5</v>
      </c>
      <c r="J21" s="19">
        <v>4.18</v>
      </c>
      <c r="K21" s="19">
        <v>2.99</v>
      </c>
      <c r="L21" s="19">
        <v>43017815.600000001</v>
      </c>
      <c r="M21" s="19">
        <v>13494228.529999999</v>
      </c>
      <c r="N21" s="23">
        <v>0</v>
      </c>
      <c r="O21" s="18">
        <v>13275026.439999999</v>
      </c>
      <c r="P21" s="19">
        <v>24376546.20000001</v>
      </c>
      <c r="Q21" s="45">
        <v>6</v>
      </c>
      <c r="R21" s="10">
        <f>VLOOKUP($H21,'ค่ากลางกลุ่ม '!$C$2:$Y$22,16,0)</f>
        <v>5.8842857142857161</v>
      </c>
      <c r="S21" s="13">
        <f>VLOOKUP($H21,'ค่ากลางกลุ่ม '!$C$2:$Y$22,22,0)</f>
        <v>12.59</v>
      </c>
      <c r="T21" s="10">
        <f>VLOOKUP($H21,'ค่ากลางกลุ่ม '!$C$2:$Y$22,17,0)</f>
        <v>3.7780252100840372</v>
      </c>
      <c r="U21" s="13">
        <f>VLOOKUP($H21,'ค่ากลางกลุ่ม '!$C$2:$Y$22,23,0)</f>
        <v>10.43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14.85</v>
      </c>
      <c r="AB21" s="7">
        <v>15.7</v>
      </c>
      <c r="AC21" s="9">
        <v>125.44</v>
      </c>
      <c r="AD21" s="9">
        <v>127.15</v>
      </c>
      <c r="AE21" s="9">
        <v>80.23</v>
      </c>
      <c r="AF21" s="9">
        <v>91.09</v>
      </c>
      <c r="AG21" s="9">
        <v>77.790000000000006</v>
      </c>
      <c r="AH21" s="10" t="str">
        <f t="shared" si="2"/>
        <v>1</v>
      </c>
      <c r="AI21" s="13" t="str">
        <f t="shared" si="3"/>
        <v>1</v>
      </c>
      <c r="AJ21" s="10" t="str">
        <f t="shared" si="4"/>
        <v>1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2</v>
      </c>
      <c r="AS21" s="25" t="str">
        <f t="shared" si="11"/>
        <v>C-</v>
      </c>
      <c r="AT21" s="27" t="str">
        <f t="shared" si="11"/>
        <v>C-</v>
      </c>
      <c r="AU21" s="25" t="str">
        <f t="shared" si="12"/>
        <v>0 C-</v>
      </c>
      <c r="AV21" s="27" t="str">
        <f t="shared" si="12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4.2</v>
      </c>
      <c r="J22" s="19">
        <v>3.52</v>
      </c>
      <c r="K22" s="19">
        <v>2.91</v>
      </c>
      <c r="L22" s="19">
        <v>36482666.82</v>
      </c>
      <c r="M22" s="19">
        <v>9922753.8699999992</v>
      </c>
      <c r="N22" s="23">
        <v>0</v>
      </c>
      <c r="O22" s="18">
        <v>14658493.58</v>
      </c>
      <c r="P22" s="19">
        <v>21769868.520000003</v>
      </c>
      <c r="Q22" s="45">
        <v>6</v>
      </c>
      <c r="R22" s="10">
        <f>VLOOKUP($H22,'ค่ากลางกลุ่ม '!$C$2:$Y$22,16,0)</f>
        <v>5.8842857142857161</v>
      </c>
      <c r="S22" s="13">
        <f>VLOOKUP($H22,'ค่ากลางกลุ่ม '!$C$2:$Y$22,22,0)</f>
        <v>12.59</v>
      </c>
      <c r="T22" s="10">
        <f>VLOOKUP($H22,'ค่ากลางกลุ่ม '!$C$2:$Y$22,17,0)</f>
        <v>3.7780252100840372</v>
      </c>
      <c r="U22" s="13">
        <f>VLOOKUP($H22,'ค่ากลางกลุ่ม '!$C$2:$Y$22,23,0)</f>
        <v>10.43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15.76</v>
      </c>
      <c r="AB22" s="7">
        <v>12.53</v>
      </c>
      <c r="AC22" s="9">
        <v>88.22</v>
      </c>
      <c r="AD22" s="9">
        <v>35.479999999999997</v>
      </c>
      <c r="AE22" s="9">
        <v>55.91</v>
      </c>
      <c r="AF22" s="9">
        <v>75.290000000000006</v>
      </c>
      <c r="AG22" s="9">
        <v>119.69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1</v>
      </c>
      <c r="AM22" s="20" t="str">
        <f t="shared" si="7"/>
        <v>1</v>
      </c>
      <c r="AN22" s="20" t="str">
        <f t="shared" si="8"/>
        <v>1</v>
      </c>
      <c r="AO22" s="20" t="str">
        <f t="shared" si="8"/>
        <v>1</v>
      </c>
      <c r="AP22" s="20" t="str">
        <f t="shared" si="8"/>
        <v>0</v>
      </c>
      <c r="AQ22" s="24">
        <f t="shared" si="9"/>
        <v>6</v>
      </c>
      <c r="AR22" s="26">
        <f t="shared" si="10"/>
        <v>6</v>
      </c>
      <c r="AS22" s="25" t="str">
        <f t="shared" si="11"/>
        <v>A-</v>
      </c>
      <c r="AT22" s="27" t="str">
        <f t="shared" si="11"/>
        <v>A-</v>
      </c>
      <c r="AU22" s="25" t="str">
        <f t="shared" si="12"/>
        <v>0 A-</v>
      </c>
      <c r="AV22" s="27" t="str">
        <f t="shared" si="12"/>
        <v>0 A-</v>
      </c>
      <c r="AW22" s="21" t="str">
        <f t="shared" si="0"/>
        <v>ผ่าน</v>
      </c>
      <c r="AX22" s="21" t="str">
        <f t="shared" si="1"/>
        <v>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1.97</v>
      </c>
      <c r="J23" s="19">
        <v>1.77</v>
      </c>
      <c r="K23" s="19">
        <v>1.19</v>
      </c>
      <c r="L23" s="19">
        <v>23372293.07</v>
      </c>
      <c r="M23" s="19">
        <v>7470432.7199999997</v>
      </c>
      <c r="N23" s="23">
        <v>0</v>
      </c>
      <c r="O23" s="18">
        <v>9464239.1300000008</v>
      </c>
      <c r="P23" s="19">
        <v>4483605.8599999994</v>
      </c>
      <c r="Q23" s="45">
        <v>6</v>
      </c>
      <c r="R23" s="10">
        <f>VLOOKUP($H23,'ค่ากลางกลุ่ม '!$C$2:$Y$22,16,0)</f>
        <v>5.8842857142857161</v>
      </c>
      <c r="S23" s="13">
        <f>VLOOKUP($H23,'ค่ากลางกลุ่ม '!$C$2:$Y$22,22,0)</f>
        <v>12.59</v>
      </c>
      <c r="T23" s="10">
        <f>VLOOKUP($H23,'ค่ากลางกลุ่ม '!$C$2:$Y$22,17,0)</f>
        <v>3.7780252100840372</v>
      </c>
      <c r="U23" s="13">
        <f>VLOOKUP($H23,'ค่ากลางกลุ่ม '!$C$2:$Y$22,23,0)</f>
        <v>10.43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11.6</v>
      </c>
      <c r="AB23" s="7">
        <v>12.97</v>
      </c>
      <c r="AC23" s="9">
        <v>186.11</v>
      </c>
      <c r="AD23" s="9">
        <v>81.430000000000007</v>
      </c>
      <c r="AE23" s="9">
        <v>93.86</v>
      </c>
      <c r="AF23" s="9">
        <v>92.16</v>
      </c>
      <c r="AG23" s="9">
        <v>83.68</v>
      </c>
      <c r="AH23" s="10" t="str">
        <f t="shared" si="2"/>
        <v>1</v>
      </c>
      <c r="AI23" s="13" t="str">
        <f t="shared" si="3"/>
        <v>0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1</v>
      </c>
      <c r="AS23" s="25" t="str">
        <f t="shared" si="11"/>
        <v>C-</v>
      </c>
      <c r="AT23" s="27" t="str">
        <f t="shared" si="11"/>
        <v>D</v>
      </c>
      <c r="AU23" s="25" t="str">
        <f t="shared" si="12"/>
        <v>0 C-</v>
      </c>
      <c r="AV23" s="27" t="str">
        <f t="shared" si="12"/>
        <v>0 D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1.71</v>
      </c>
      <c r="J24" s="19">
        <v>1.48</v>
      </c>
      <c r="K24" s="19">
        <v>1.26</v>
      </c>
      <c r="L24" s="19">
        <v>12430613.949999999</v>
      </c>
      <c r="M24" s="19">
        <v>4046541.76</v>
      </c>
      <c r="N24" s="23">
        <v>0</v>
      </c>
      <c r="O24" s="18">
        <v>4415240.5199999996</v>
      </c>
      <c r="P24" s="19">
        <v>4502856.1499999985</v>
      </c>
      <c r="Q24" s="45">
        <v>2</v>
      </c>
      <c r="R24" s="10">
        <f>VLOOKUP($H24,'ค่ากลางกลุ่ม '!$C$2:$Y$22,16,0)</f>
        <v>6.4492307692307707</v>
      </c>
      <c r="S24" s="13">
        <f>VLOOKUP($H24,'ค่ากลางกลุ่ม '!$C$2:$Y$22,22,0)</f>
        <v>11.48</v>
      </c>
      <c r="T24" s="10">
        <f>VLOOKUP($H24,'ค่ากลางกลุ่ม '!$C$2:$Y$22,17,0)</f>
        <v>2.5605128205128205</v>
      </c>
      <c r="U24" s="13">
        <f>VLOOKUP($H24,'ค่ากลางกลุ่ม '!$C$2:$Y$22,23,0)</f>
        <v>4.78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9.8000000000000007</v>
      </c>
      <c r="AB24" s="7">
        <v>9.23</v>
      </c>
      <c r="AC24" s="9">
        <v>507.15</v>
      </c>
      <c r="AD24" s="9">
        <v>37.630000000000003</v>
      </c>
      <c r="AE24" s="9">
        <v>67.75</v>
      </c>
      <c r="AF24" s="9">
        <v>91.28</v>
      </c>
      <c r="AG24" s="9">
        <v>68.27</v>
      </c>
      <c r="AH24" s="10" t="str">
        <f t="shared" si="2"/>
        <v>1</v>
      </c>
      <c r="AI24" s="13" t="str">
        <f t="shared" si="3"/>
        <v>0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2</v>
      </c>
      <c r="AS24" s="25" t="str">
        <f t="shared" si="11"/>
        <v>C</v>
      </c>
      <c r="AT24" s="27" t="str">
        <f t="shared" si="11"/>
        <v>C-</v>
      </c>
      <c r="AU24" s="25" t="str">
        <f t="shared" si="12"/>
        <v>0 C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1.42</v>
      </c>
      <c r="J25" s="19">
        <v>1.27</v>
      </c>
      <c r="K25" s="19">
        <v>0.44</v>
      </c>
      <c r="L25" s="19">
        <v>110129304.97</v>
      </c>
      <c r="M25" s="19">
        <v>99241921.599999994</v>
      </c>
      <c r="N25" s="23">
        <v>2</v>
      </c>
      <c r="O25" s="18">
        <v>100461539.29000001</v>
      </c>
      <c r="P25" s="19">
        <v>-145738514.32999995</v>
      </c>
      <c r="Q25" s="45">
        <v>17</v>
      </c>
      <c r="R25" s="10">
        <f>VLOOKUP($H25,'ค่ากลางกลุ่ม '!$C$2:$Y$22,16,0)</f>
        <v>5.6024000000000003</v>
      </c>
      <c r="S25" s="13">
        <f>VLOOKUP($H25,'ค่ากลางกลุ่ม '!$C$2:$Y$22,22,0)</f>
        <v>14.63</v>
      </c>
      <c r="T25" s="10">
        <f>VLOOKUP($H25,'ค่ากลางกลุ่ม '!$C$2:$Y$22,17,0)</f>
        <v>4.870400000000001</v>
      </c>
      <c r="U25" s="13">
        <f>VLOOKUP($H25,'ค่ากลางกลุ่ม '!$C$2:$Y$22,23,0)</f>
        <v>9.92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10.52</v>
      </c>
      <c r="AB25" s="7">
        <v>9.6300000000000008</v>
      </c>
      <c r="AC25" s="9">
        <v>192.4</v>
      </c>
      <c r="AD25" s="9">
        <v>101.46</v>
      </c>
      <c r="AE25" s="9">
        <v>63.59</v>
      </c>
      <c r="AF25" s="9">
        <v>326.93</v>
      </c>
      <c r="AG25" s="9">
        <v>36.119999999999997</v>
      </c>
      <c r="AH25" s="10" t="str">
        <f t="shared" si="2"/>
        <v>1</v>
      </c>
      <c r="AI25" s="13" t="str">
        <f t="shared" si="3"/>
        <v>0</v>
      </c>
      <c r="AJ25" s="10" t="str">
        <f t="shared" si="4"/>
        <v>1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0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1</v>
      </c>
      <c r="AS25" s="25" t="str">
        <f t="shared" si="11"/>
        <v>C</v>
      </c>
      <c r="AT25" s="27" t="str">
        <f t="shared" si="11"/>
        <v>D</v>
      </c>
      <c r="AU25" s="25" t="str">
        <f t="shared" si="12"/>
        <v>2 C</v>
      </c>
      <c r="AV25" s="27" t="str">
        <f t="shared" si="12"/>
        <v>2 D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3.32</v>
      </c>
      <c r="J26" s="19">
        <v>3.03</v>
      </c>
      <c r="K26" s="19">
        <v>1.83</v>
      </c>
      <c r="L26" s="19">
        <v>22319484.719999999</v>
      </c>
      <c r="M26" s="19">
        <v>10999795.359999999</v>
      </c>
      <c r="N26" s="23">
        <v>0</v>
      </c>
      <c r="O26" s="18">
        <v>14152369.57</v>
      </c>
      <c r="P26" s="19">
        <v>7963018.4799999986</v>
      </c>
      <c r="Q26" s="45">
        <v>5</v>
      </c>
      <c r="R26" s="10">
        <f>VLOOKUP($H26,'ค่ากลางกลุ่ม '!$C$2:$Y$22,16,0)</f>
        <v>6.7215199999999999</v>
      </c>
      <c r="S26" s="13">
        <f>VLOOKUP($H26,'ค่ากลางกลุ่ม '!$C$2:$Y$22,22,0)</f>
        <v>12.2</v>
      </c>
      <c r="T26" s="10">
        <f>VLOOKUP($H26,'ค่ากลางกลุ่ม '!$C$2:$Y$22,17,0)</f>
        <v>4.1368400000000003</v>
      </c>
      <c r="U26" s="13">
        <f>VLOOKUP($H26,'ค่ากลางกลุ่ม '!$C$2:$Y$22,23,0)</f>
        <v>9.91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21.85</v>
      </c>
      <c r="AB26" s="7">
        <v>17.71</v>
      </c>
      <c r="AC26" s="9">
        <v>88.91</v>
      </c>
      <c r="AD26" s="9">
        <v>75.23</v>
      </c>
      <c r="AE26" s="9">
        <v>53.55</v>
      </c>
      <c r="AF26" s="9">
        <v>150.03</v>
      </c>
      <c r="AG26" s="9">
        <v>75.319999999999993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1</v>
      </c>
      <c r="AM26" s="20" t="str">
        <f t="shared" si="7"/>
        <v>0</v>
      </c>
      <c r="AN26" s="20" t="str">
        <f t="shared" si="8"/>
        <v>1</v>
      </c>
      <c r="AO26" s="20" t="str">
        <f t="shared" si="8"/>
        <v>0</v>
      </c>
      <c r="AP26" s="20" t="str">
        <f t="shared" si="8"/>
        <v>0</v>
      </c>
      <c r="AQ26" s="24">
        <f t="shared" si="9"/>
        <v>4</v>
      </c>
      <c r="AR26" s="26">
        <f t="shared" si="10"/>
        <v>4</v>
      </c>
      <c r="AS26" s="25" t="str">
        <f t="shared" si="11"/>
        <v>B-</v>
      </c>
      <c r="AT26" s="27" t="str">
        <f t="shared" si="11"/>
        <v>B-</v>
      </c>
      <c r="AU26" s="25" t="str">
        <f t="shared" si="12"/>
        <v>0 B-</v>
      </c>
      <c r="AV26" s="27" t="str">
        <f t="shared" si="12"/>
        <v>0 B-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3.56</v>
      </c>
      <c r="J27" s="19">
        <v>3.02</v>
      </c>
      <c r="K27" s="19">
        <v>1.92</v>
      </c>
      <c r="L27" s="19">
        <v>48223124.039999999</v>
      </c>
      <c r="M27" s="19">
        <v>4295337.58</v>
      </c>
      <c r="N27" s="23">
        <v>0</v>
      </c>
      <c r="O27" s="18">
        <v>7861188.8200000003</v>
      </c>
      <c r="P27" s="19">
        <v>17307293.829999994</v>
      </c>
      <c r="Q27" s="45">
        <v>6</v>
      </c>
      <c r="R27" s="10">
        <f>VLOOKUP($H27,'ค่ากลางกลุ่ม '!$C$2:$Y$22,16,0)</f>
        <v>5.8842857142857161</v>
      </c>
      <c r="S27" s="13">
        <f>VLOOKUP($H27,'ค่ากลางกลุ่ม '!$C$2:$Y$22,22,0)</f>
        <v>12.59</v>
      </c>
      <c r="T27" s="10">
        <f>VLOOKUP($H27,'ค่ากลางกลุ่ม '!$C$2:$Y$22,17,0)</f>
        <v>3.7780252100840372</v>
      </c>
      <c r="U27" s="13">
        <f>VLOOKUP($H27,'ค่ากลางกลุ่ม '!$C$2:$Y$22,23,0)</f>
        <v>10.43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6.72</v>
      </c>
      <c r="AB27" s="7">
        <v>3.91</v>
      </c>
      <c r="AC27" s="9">
        <v>87.86</v>
      </c>
      <c r="AD27" s="9">
        <v>40.81</v>
      </c>
      <c r="AE27" s="9">
        <v>46.63</v>
      </c>
      <c r="AF27" s="9">
        <v>255.19</v>
      </c>
      <c r="AG27" s="9">
        <v>96.56</v>
      </c>
      <c r="AH27" s="10" t="str">
        <f t="shared" si="2"/>
        <v>1</v>
      </c>
      <c r="AI27" s="13" t="str">
        <f t="shared" si="3"/>
        <v>0</v>
      </c>
      <c r="AJ27" s="10" t="str">
        <f t="shared" si="4"/>
        <v>1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5</v>
      </c>
      <c r="AR27" s="26">
        <f t="shared" si="10"/>
        <v>3</v>
      </c>
      <c r="AS27" s="25" t="str">
        <f t="shared" si="11"/>
        <v>B</v>
      </c>
      <c r="AT27" s="27" t="str">
        <f t="shared" si="11"/>
        <v>C</v>
      </c>
      <c r="AU27" s="25" t="str">
        <f t="shared" si="12"/>
        <v>0 B</v>
      </c>
      <c r="AV27" s="27" t="str">
        <f t="shared" si="12"/>
        <v>0 C</v>
      </c>
      <c r="AW27" s="21" t="str">
        <f t="shared" si="0"/>
        <v>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2.06</v>
      </c>
      <c r="J28" s="19">
        <v>1.85</v>
      </c>
      <c r="K28" s="19">
        <v>1.36</v>
      </c>
      <c r="L28" s="19">
        <v>24591559.690000001</v>
      </c>
      <c r="M28" s="19">
        <v>-3017225.13</v>
      </c>
      <c r="N28" s="23">
        <v>1</v>
      </c>
      <c r="O28" s="18">
        <v>1100256.2</v>
      </c>
      <c r="P28" s="19">
        <v>8381221.0200000033</v>
      </c>
      <c r="Q28" s="45">
        <v>6</v>
      </c>
      <c r="R28" s="10">
        <f>VLOOKUP($H28,'ค่ากลางกลุ่ม '!$C$2:$Y$22,16,0)</f>
        <v>5.8842857142857161</v>
      </c>
      <c r="S28" s="13">
        <f>VLOOKUP($H28,'ค่ากลางกลุ่ม '!$C$2:$Y$22,22,0)</f>
        <v>12.59</v>
      </c>
      <c r="T28" s="10">
        <f>VLOOKUP($H28,'ค่ากลางกลุ่ม '!$C$2:$Y$22,17,0)</f>
        <v>3.7780252100840372</v>
      </c>
      <c r="U28" s="13">
        <f>VLOOKUP($H28,'ค่ากลางกลุ่ม '!$C$2:$Y$22,23,0)</f>
        <v>10.43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1.31</v>
      </c>
      <c r="AB28" s="7">
        <v>-3.91</v>
      </c>
      <c r="AC28" s="9">
        <v>255.51</v>
      </c>
      <c r="AD28" s="9">
        <v>30.78</v>
      </c>
      <c r="AE28" s="9">
        <v>163.62</v>
      </c>
      <c r="AF28" s="9">
        <v>140.09</v>
      </c>
      <c r="AG28" s="9">
        <v>86.4</v>
      </c>
      <c r="AH28" s="10" t="str">
        <f t="shared" si="2"/>
        <v>0</v>
      </c>
      <c r="AI28" s="13" t="str">
        <f t="shared" si="3"/>
        <v>0</v>
      </c>
      <c r="AJ28" s="10" t="str">
        <f t="shared" si="4"/>
        <v>0</v>
      </c>
      <c r="AK28" s="13" t="str">
        <f t="shared" si="5"/>
        <v>0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1</v>
      </c>
      <c r="AR28" s="26">
        <f t="shared" si="10"/>
        <v>1</v>
      </c>
      <c r="AS28" s="25" t="str">
        <f t="shared" si="11"/>
        <v>D</v>
      </c>
      <c r="AT28" s="27" t="str">
        <f t="shared" si="11"/>
        <v>D</v>
      </c>
      <c r="AU28" s="25" t="str">
        <f t="shared" si="12"/>
        <v>1 D</v>
      </c>
      <c r="AV28" s="27" t="str">
        <f t="shared" si="12"/>
        <v>1 D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2.5099999999999998</v>
      </c>
      <c r="J29" s="19">
        <v>2.2000000000000002</v>
      </c>
      <c r="K29" s="19">
        <v>1.64</v>
      </c>
      <c r="L29" s="19">
        <v>10672126.359999999</v>
      </c>
      <c r="M29" s="19">
        <v>1756301.98</v>
      </c>
      <c r="N29" s="23">
        <v>0</v>
      </c>
      <c r="O29" s="18">
        <v>3877619.48</v>
      </c>
      <c r="P29" s="19">
        <v>4488218.459999999</v>
      </c>
      <c r="Q29" s="45">
        <v>2</v>
      </c>
      <c r="R29" s="10">
        <f>VLOOKUP($H29,'ค่ากลางกลุ่ม '!$C$2:$Y$22,16,0)</f>
        <v>6.4492307692307707</v>
      </c>
      <c r="S29" s="13">
        <f>VLOOKUP($H29,'ค่ากลางกลุ่ม '!$C$2:$Y$22,22,0)</f>
        <v>11.48</v>
      </c>
      <c r="T29" s="10">
        <f>VLOOKUP($H29,'ค่ากลางกลุ่ม '!$C$2:$Y$22,17,0)</f>
        <v>2.5605128205128205</v>
      </c>
      <c r="U29" s="13">
        <f>VLOOKUP($H29,'ค่ากลางกลุ่ม '!$C$2:$Y$22,23,0)</f>
        <v>4.78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8.7200000000000006</v>
      </c>
      <c r="AB29" s="7">
        <v>6.03</v>
      </c>
      <c r="AC29" s="9">
        <v>134.41999999999999</v>
      </c>
      <c r="AD29" s="9">
        <v>17.98</v>
      </c>
      <c r="AE29" s="9">
        <v>74.91</v>
      </c>
      <c r="AF29" s="9">
        <v>230.95</v>
      </c>
      <c r="AG29" s="9">
        <v>80.010000000000005</v>
      </c>
      <c r="AH29" s="10" t="str">
        <f t="shared" si="2"/>
        <v>1</v>
      </c>
      <c r="AI29" s="13" t="str">
        <f t="shared" si="3"/>
        <v>0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2</v>
      </c>
      <c r="AS29" s="25" t="str">
        <f t="shared" si="11"/>
        <v>C</v>
      </c>
      <c r="AT29" s="27" t="str">
        <f t="shared" si="11"/>
        <v>C-</v>
      </c>
      <c r="AU29" s="25" t="str">
        <f t="shared" si="12"/>
        <v>0 C</v>
      </c>
      <c r="AV29" s="27" t="str">
        <f t="shared" si="12"/>
        <v>0 C-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3.69</v>
      </c>
      <c r="J30" s="19">
        <v>3.35</v>
      </c>
      <c r="K30" s="19">
        <v>2.57</v>
      </c>
      <c r="L30" s="19">
        <v>17823868.43</v>
      </c>
      <c r="M30" s="19">
        <v>2388735.85</v>
      </c>
      <c r="N30" s="23">
        <v>0</v>
      </c>
      <c r="O30" s="18">
        <v>4241979.25</v>
      </c>
      <c r="P30" s="19">
        <v>10437579.440000001</v>
      </c>
      <c r="Q30" s="45">
        <v>5</v>
      </c>
      <c r="R30" s="10">
        <f>VLOOKUP($H30,'ค่ากลางกลุ่ม '!$C$2:$Y$22,16,0)</f>
        <v>6.7215199999999999</v>
      </c>
      <c r="S30" s="13">
        <f>VLOOKUP($H30,'ค่ากลางกลุ่ม '!$C$2:$Y$22,22,0)</f>
        <v>12.2</v>
      </c>
      <c r="T30" s="10">
        <f>VLOOKUP($H30,'ค่ากลางกลุ่ม '!$C$2:$Y$22,17,0)</f>
        <v>4.1368400000000003</v>
      </c>
      <c r="U30" s="13">
        <f>VLOOKUP($H30,'ค่ากลางกลุ่ม '!$C$2:$Y$22,23,0)</f>
        <v>9.91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6.85</v>
      </c>
      <c r="AB30" s="7">
        <v>5.65</v>
      </c>
      <c r="AC30" s="9">
        <v>157.59</v>
      </c>
      <c r="AD30" s="9">
        <v>22.47</v>
      </c>
      <c r="AE30" s="9">
        <v>62.68</v>
      </c>
      <c r="AF30" s="9">
        <v>227.73</v>
      </c>
      <c r="AG30" s="9">
        <v>74.61</v>
      </c>
      <c r="AH30" s="10" t="str">
        <f t="shared" si="2"/>
        <v>1</v>
      </c>
      <c r="AI30" s="13" t="str">
        <f t="shared" si="3"/>
        <v>0</v>
      </c>
      <c r="AJ30" s="10" t="str">
        <f t="shared" si="4"/>
        <v>1</v>
      </c>
      <c r="AK30" s="13" t="str">
        <f t="shared" si="5"/>
        <v>0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1</v>
      </c>
      <c r="AS30" s="25" t="str">
        <f t="shared" si="11"/>
        <v>C</v>
      </c>
      <c r="AT30" s="27" t="str">
        <f t="shared" si="11"/>
        <v>D</v>
      </c>
      <c r="AU30" s="25" t="str">
        <f t="shared" si="12"/>
        <v>0 C</v>
      </c>
      <c r="AV30" s="27" t="str">
        <f t="shared" si="12"/>
        <v>0 D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2.69</v>
      </c>
      <c r="J31" s="19">
        <v>2.2599999999999998</v>
      </c>
      <c r="K31" s="19">
        <v>1.1599999999999999</v>
      </c>
      <c r="L31" s="19">
        <v>16394922.039999999</v>
      </c>
      <c r="M31" s="19">
        <v>-1701512.93</v>
      </c>
      <c r="N31" s="23">
        <v>1</v>
      </c>
      <c r="O31" s="18">
        <v>1661584.57</v>
      </c>
      <c r="P31" s="19">
        <v>1548895.0099999998</v>
      </c>
      <c r="Q31" s="45">
        <v>5</v>
      </c>
      <c r="R31" s="10">
        <f>VLOOKUP($H31,'ค่ากลางกลุ่ม '!$C$2:$Y$22,16,0)</f>
        <v>6.7215199999999999</v>
      </c>
      <c r="S31" s="13">
        <f>VLOOKUP($H31,'ค่ากลางกลุ่ม '!$C$2:$Y$22,22,0)</f>
        <v>12.2</v>
      </c>
      <c r="T31" s="10">
        <f>VLOOKUP($H31,'ค่ากลางกลุ่ม '!$C$2:$Y$22,17,0)</f>
        <v>4.1368400000000003</v>
      </c>
      <c r="U31" s="13">
        <f>VLOOKUP($H31,'ค่ากลางกลุ่ม '!$C$2:$Y$22,23,0)</f>
        <v>9.91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2.37</v>
      </c>
      <c r="AB31" s="7">
        <v>-3.34</v>
      </c>
      <c r="AC31" s="9">
        <v>65.38</v>
      </c>
      <c r="AD31" s="9">
        <v>36.880000000000003</v>
      </c>
      <c r="AE31" s="9">
        <v>88.28</v>
      </c>
      <c r="AF31" s="9">
        <v>172.33</v>
      </c>
      <c r="AG31" s="9">
        <v>71.14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1 C-</v>
      </c>
      <c r="AV31" s="27" t="str">
        <f t="shared" si="12"/>
        <v>1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1.29</v>
      </c>
      <c r="J32" s="19">
        <v>1.04</v>
      </c>
      <c r="K32" s="19">
        <v>0.5</v>
      </c>
      <c r="L32" s="19">
        <v>20195410.510000002</v>
      </c>
      <c r="M32" s="19">
        <v>18354412.050000001</v>
      </c>
      <c r="N32" s="23">
        <v>2</v>
      </c>
      <c r="O32" s="18">
        <v>24650918.16</v>
      </c>
      <c r="P32" s="19">
        <v>-34861191.649999999</v>
      </c>
      <c r="Q32" s="45">
        <v>10</v>
      </c>
      <c r="R32" s="10">
        <f>VLOOKUP($H32,'ค่ากลางกลุ่ม '!$C$2:$Y$22,16,0)</f>
        <v>5.3367796610169487</v>
      </c>
      <c r="S32" s="13">
        <f>VLOOKUP($H32,'ค่ากลางกลุ่ม '!$C$2:$Y$22,22,0)</f>
        <v>11.77</v>
      </c>
      <c r="T32" s="10">
        <f>VLOOKUP($H32,'ค่ากลางกลุ่ม '!$C$2:$Y$22,17,0)</f>
        <v>3.2408474576271189</v>
      </c>
      <c r="U32" s="13">
        <f>VLOOKUP($H32,'ค่ากลางกลุ่ม '!$C$2:$Y$22,23,0)</f>
        <v>8.91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11</v>
      </c>
      <c r="AB32" s="7">
        <v>8.1300000000000008</v>
      </c>
      <c r="AC32" s="9">
        <v>262.22000000000003</v>
      </c>
      <c r="AD32" s="9">
        <v>51.53</v>
      </c>
      <c r="AE32" s="9">
        <v>69.489999999999995</v>
      </c>
      <c r="AF32" s="9">
        <v>242.73</v>
      </c>
      <c r="AG32" s="9">
        <v>88.9</v>
      </c>
      <c r="AH32" s="10" t="str">
        <f t="shared" si="2"/>
        <v>1</v>
      </c>
      <c r="AI32" s="13" t="str">
        <f t="shared" si="3"/>
        <v>0</v>
      </c>
      <c r="AJ32" s="10" t="str">
        <f t="shared" si="4"/>
        <v>1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1</v>
      </c>
      <c r="AS32" s="25" t="str">
        <f t="shared" si="11"/>
        <v>C</v>
      </c>
      <c r="AT32" s="27" t="str">
        <f t="shared" si="11"/>
        <v>D</v>
      </c>
      <c r="AU32" s="25" t="str">
        <f t="shared" si="12"/>
        <v>2 C</v>
      </c>
      <c r="AV32" s="27" t="str">
        <f t="shared" si="12"/>
        <v>2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1.88</v>
      </c>
      <c r="J33" s="19">
        <v>1.6</v>
      </c>
      <c r="K33" s="19">
        <v>0.8</v>
      </c>
      <c r="L33" s="19">
        <v>11387864.5</v>
      </c>
      <c r="M33" s="19">
        <v>6136241.0099999998</v>
      </c>
      <c r="N33" s="23">
        <v>0</v>
      </c>
      <c r="O33" s="18">
        <v>9266844.7799999993</v>
      </c>
      <c r="P33" s="19">
        <v>-2566720.2199999969</v>
      </c>
      <c r="Q33" s="45">
        <v>5</v>
      </c>
      <c r="R33" s="10">
        <f>VLOOKUP($H33,'ค่ากลางกลุ่ม '!$C$2:$Y$22,16,0)</f>
        <v>6.7215199999999999</v>
      </c>
      <c r="S33" s="13">
        <f>VLOOKUP($H33,'ค่ากลางกลุ่ม '!$C$2:$Y$22,22,0)</f>
        <v>12.2</v>
      </c>
      <c r="T33" s="10">
        <f>VLOOKUP($H33,'ค่ากลางกลุ่ม '!$C$2:$Y$22,17,0)</f>
        <v>4.1368400000000003</v>
      </c>
      <c r="U33" s="13">
        <f>VLOOKUP($H33,'ค่ากลางกลุ่ม '!$C$2:$Y$22,23,0)</f>
        <v>9.91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13.37</v>
      </c>
      <c r="AB33" s="7">
        <v>11.96</v>
      </c>
      <c r="AC33" s="9">
        <v>248.87</v>
      </c>
      <c r="AD33" s="9">
        <v>36.93</v>
      </c>
      <c r="AE33" s="9">
        <v>58.05</v>
      </c>
      <c r="AF33" s="9">
        <v>200.85</v>
      </c>
      <c r="AG33" s="9">
        <v>102.7</v>
      </c>
      <c r="AH33" s="10" t="str">
        <f t="shared" si="2"/>
        <v>1</v>
      </c>
      <c r="AI33" s="13" t="str">
        <f t="shared" si="3"/>
        <v>1</v>
      </c>
      <c r="AJ33" s="10" t="str">
        <f t="shared" si="4"/>
        <v>1</v>
      </c>
      <c r="AK33" s="13" t="str">
        <f t="shared" si="5"/>
        <v>1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4</v>
      </c>
      <c r="AR33" s="26">
        <f t="shared" si="10"/>
        <v>4</v>
      </c>
      <c r="AS33" s="25" t="str">
        <f t="shared" si="11"/>
        <v>B-</v>
      </c>
      <c r="AT33" s="27" t="str">
        <f t="shared" si="11"/>
        <v>B-</v>
      </c>
      <c r="AU33" s="25" t="str">
        <f t="shared" si="12"/>
        <v>0 B-</v>
      </c>
      <c r="AV33" s="27" t="str">
        <f t="shared" si="12"/>
        <v>0 B-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1.45</v>
      </c>
      <c r="J34" s="19">
        <v>1.25</v>
      </c>
      <c r="K34" s="19">
        <v>0.81</v>
      </c>
      <c r="L34" s="19">
        <v>7981525.1500000004</v>
      </c>
      <c r="M34" s="19">
        <v>404634.84</v>
      </c>
      <c r="N34" s="23">
        <v>1</v>
      </c>
      <c r="O34" s="18">
        <v>3664180.58</v>
      </c>
      <c r="P34" s="19">
        <v>-3355137.0799999982</v>
      </c>
      <c r="Q34" s="45">
        <v>5</v>
      </c>
      <c r="R34" s="10">
        <f>VLOOKUP($H34,'ค่ากลางกลุ่ม '!$C$2:$Y$22,16,0)</f>
        <v>6.7215199999999999</v>
      </c>
      <c r="S34" s="13">
        <f>VLOOKUP($H34,'ค่ากลางกลุ่ม '!$C$2:$Y$22,22,0)</f>
        <v>12.2</v>
      </c>
      <c r="T34" s="10">
        <f>VLOOKUP($H34,'ค่ากลางกลุ่ม '!$C$2:$Y$22,17,0)</f>
        <v>4.1368400000000003</v>
      </c>
      <c r="U34" s="13">
        <f>VLOOKUP($H34,'ค่ากลางกลุ่ม '!$C$2:$Y$22,23,0)</f>
        <v>9.91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5.91</v>
      </c>
      <c r="AB34" s="7">
        <v>0.87</v>
      </c>
      <c r="AC34" s="9">
        <v>218.36</v>
      </c>
      <c r="AD34" s="9">
        <v>32.979999999999997</v>
      </c>
      <c r="AE34" s="9">
        <v>73.89</v>
      </c>
      <c r="AF34" s="9">
        <v>210.69</v>
      </c>
      <c r="AG34" s="9">
        <v>93.19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1 D</v>
      </c>
      <c r="AV34" s="27" t="str">
        <f t="shared" si="12"/>
        <v>1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2.81</v>
      </c>
      <c r="J35" s="19">
        <v>2.4900000000000002</v>
      </c>
      <c r="K35" s="19">
        <v>1.8</v>
      </c>
      <c r="L35" s="19">
        <v>27543333.039999999</v>
      </c>
      <c r="M35" s="19">
        <v>3214300.71</v>
      </c>
      <c r="N35" s="23">
        <v>0</v>
      </c>
      <c r="O35" s="18">
        <v>5574891.7699999996</v>
      </c>
      <c r="P35" s="19">
        <v>12183281.210000003</v>
      </c>
      <c r="Q35" s="45">
        <v>6</v>
      </c>
      <c r="R35" s="10">
        <f>VLOOKUP($H35,'ค่ากลางกลุ่ม '!$C$2:$Y$22,16,0)</f>
        <v>5.8842857142857161</v>
      </c>
      <c r="S35" s="13">
        <f>VLOOKUP($H35,'ค่ากลางกลุ่ม '!$C$2:$Y$22,22,0)</f>
        <v>12.59</v>
      </c>
      <c r="T35" s="10">
        <f>VLOOKUP($H35,'ค่ากลางกลุ่ม '!$C$2:$Y$22,17,0)</f>
        <v>3.7780252100840372</v>
      </c>
      <c r="U35" s="13">
        <f>VLOOKUP($H35,'ค่ากลางกลุ่ม '!$C$2:$Y$22,23,0)</f>
        <v>10.43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6.27</v>
      </c>
      <c r="AB35" s="7">
        <v>4.0999999999999996</v>
      </c>
      <c r="AC35" s="9">
        <v>58.78</v>
      </c>
      <c r="AD35" s="9">
        <v>36.47</v>
      </c>
      <c r="AE35" s="9">
        <v>48.43</v>
      </c>
      <c r="AF35" s="9">
        <v>142.9</v>
      </c>
      <c r="AG35" s="9">
        <v>78.37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5</v>
      </c>
      <c r="AR35" s="26">
        <f t="shared" si="10"/>
        <v>3</v>
      </c>
      <c r="AS35" s="25" t="str">
        <f t="shared" si="11"/>
        <v>B</v>
      </c>
      <c r="AT35" s="27" t="str">
        <f t="shared" si="11"/>
        <v>C</v>
      </c>
      <c r="AU35" s="25" t="str">
        <f t="shared" si="12"/>
        <v>0 B</v>
      </c>
      <c r="AV35" s="27" t="str">
        <f t="shared" si="12"/>
        <v>0 C</v>
      </c>
      <c r="AW35" s="21" t="str">
        <f t="shared" si="0"/>
        <v>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1.27</v>
      </c>
      <c r="J36" s="19">
        <v>1.1200000000000001</v>
      </c>
      <c r="K36" s="19">
        <v>0.68</v>
      </c>
      <c r="L36" s="19">
        <v>11008157.039999999</v>
      </c>
      <c r="M36" s="19">
        <v>4027343.09</v>
      </c>
      <c r="N36" s="23">
        <v>2</v>
      </c>
      <c r="O36" s="18">
        <v>10462915.74</v>
      </c>
      <c r="P36" s="19">
        <v>-12788930.939999998</v>
      </c>
      <c r="Q36" s="45">
        <v>12</v>
      </c>
      <c r="R36" s="10">
        <f>VLOOKUP($H36,'ค่ากลางกลุ่ม '!$C$2:$Y$22,16,0)</f>
        <v>5.8426666666666645</v>
      </c>
      <c r="S36" s="13">
        <f>VLOOKUP($H36,'ค่ากลางกลุ่ม '!$C$2:$Y$22,22,0)</f>
        <v>13.87</v>
      </c>
      <c r="T36" s="10">
        <f>VLOOKUP($H36,'ค่ากลางกลุ่ม '!$C$2:$Y$22,17,0)</f>
        <v>2.9160000000000008</v>
      </c>
      <c r="U36" s="13">
        <f>VLOOKUP($H36,'ค่ากลางกลุ่ม '!$C$2:$Y$22,23,0)</f>
        <v>7.71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7.64</v>
      </c>
      <c r="AB36" s="7">
        <v>3.63</v>
      </c>
      <c r="AC36" s="9">
        <v>250.38</v>
      </c>
      <c r="AD36" s="9">
        <v>42.39</v>
      </c>
      <c r="AE36" s="9">
        <v>60.35</v>
      </c>
      <c r="AF36" s="9">
        <v>201.46</v>
      </c>
      <c r="AG36" s="9">
        <v>57.14</v>
      </c>
      <c r="AH36" s="10" t="str">
        <f t="shared" si="2"/>
        <v>1</v>
      </c>
      <c r="AI36" s="13" t="str">
        <f t="shared" si="3"/>
        <v>0</v>
      </c>
      <c r="AJ36" s="10" t="str">
        <f t="shared" si="4"/>
        <v>1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4</v>
      </c>
      <c r="AR36" s="26">
        <f t="shared" si="10"/>
        <v>2</v>
      </c>
      <c r="AS36" s="25" t="str">
        <f t="shared" si="11"/>
        <v>B-</v>
      </c>
      <c r="AT36" s="27" t="str">
        <f t="shared" si="11"/>
        <v>C-</v>
      </c>
      <c r="AU36" s="25" t="str">
        <f t="shared" si="12"/>
        <v>2 B-</v>
      </c>
      <c r="AV36" s="27" t="str">
        <f t="shared" si="12"/>
        <v>2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6.36</v>
      </c>
      <c r="J37" s="19">
        <v>6.01</v>
      </c>
      <c r="K37" s="19">
        <v>5.45</v>
      </c>
      <c r="L37" s="19">
        <v>56008881.890000001</v>
      </c>
      <c r="M37" s="19">
        <v>-1432510.76</v>
      </c>
      <c r="N37" s="23">
        <v>1</v>
      </c>
      <c r="O37" s="18">
        <v>1804409.62</v>
      </c>
      <c r="P37" s="19">
        <v>46452893.079999998</v>
      </c>
      <c r="Q37" s="45">
        <v>6</v>
      </c>
      <c r="R37" s="10">
        <f>VLOOKUP($H37,'ค่ากลางกลุ่ม '!$C$2:$Y$22,16,0)</f>
        <v>5.8842857142857161</v>
      </c>
      <c r="S37" s="13">
        <f>VLOOKUP($H37,'ค่ากลางกลุ่ม '!$C$2:$Y$22,22,0)</f>
        <v>12.59</v>
      </c>
      <c r="T37" s="10">
        <f>VLOOKUP($H37,'ค่ากลางกลุ่ม '!$C$2:$Y$22,17,0)</f>
        <v>3.7780252100840372</v>
      </c>
      <c r="U37" s="13">
        <f>VLOOKUP($H37,'ค่ากลางกลุ่ม '!$C$2:$Y$22,23,0)</f>
        <v>10.43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2.54</v>
      </c>
      <c r="AB37" s="7">
        <v>-1.48</v>
      </c>
      <c r="AC37" s="9">
        <v>108.39</v>
      </c>
      <c r="AD37" s="9">
        <v>75.489999999999995</v>
      </c>
      <c r="AE37" s="9">
        <v>101.24</v>
      </c>
      <c r="AF37" s="9">
        <v>228.51</v>
      </c>
      <c r="AG37" s="9">
        <v>72.209999999999994</v>
      </c>
      <c r="AH37" s="10" t="str">
        <f t="shared" si="2"/>
        <v>0</v>
      </c>
      <c r="AI37" s="13" t="str">
        <f t="shared" si="3"/>
        <v>0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0</v>
      </c>
      <c r="AR37" s="26">
        <f t="shared" si="10"/>
        <v>0</v>
      </c>
      <c r="AS37" s="25" t="str">
        <f t="shared" si="11"/>
        <v>F</v>
      </c>
      <c r="AT37" s="27" t="str">
        <f t="shared" si="11"/>
        <v>F</v>
      </c>
      <c r="AU37" s="25" t="str">
        <f t="shared" si="12"/>
        <v>1 F</v>
      </c>
      <c r="AV37" s="27" t="str">
        <f t="shared" si="12"/>
        <v>1 F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2.23</v>
      </c>
      <c r="J38" s="19">
        <v>1.91</v>
      </c>
      <c r="K38" s="19">
        <v>1.29</v>
      </c>
      <c r="L38" s="19">
        <v>13232621.949999999</v>
      </c>
      <c r="M38" s="19">
        <v>4374732.82</v>
      </c>
      <c r="N38" s="23">
        <v>0</v>
      </c>
      <c r="O38" s="18">
        <v>7820282.6900000004</v>
      </c>
      <c r="P38" s="19">
        <v>3139301.25</v>
      </c>
      <c r="Q38" s="45">
        <v>5</v>
      </c>
      <c r="R38" s="10">
        <f>VLOOKUP($H38,'ค่ากลางกลุ่ม '!$C$2:$Y$22,16,0)</f>
        <v>6.7215199999999999</v>
      </c>
      <c r="S38" s="13">
        <f>VLOOKUP($H38,'ค่ากลางกลุ่ม '!$C$2:$Y$22,22,0)</f>
        <v>12.2</v>
      </c>
      <c r="T38" s="10">
        <f>VLOOKUP($H38,'ค่ากลางกลุ่ม '!$C$2:$Y$22,17,0)</f>
        <v>4.1368400000000003</v>
      </c>
      <c r="U38" s="13">
        <f>VLOOKUP($H38,'ค่ากลางกลุ่ม '!$C$2:$Y$22,23,0)</f>
        <v>9.91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15.58</v>
      </c>
      <c r="AB38" s="7">
        <v>5.81</v>
      </c>
      <c r="AC38" s="9">
        <v>158.13999999999999</v>
      </c>
      <c r="AD38" s="9">
        <v>30.84</v>
      </c>
      <c r="AE38" s="9">
        <v>144.24</v>
      </c>
      <c r="AF38" s="9">
        <v>114.96</v>
      </c>
      <c r="AG38" s="9">
        <v>95.06</v>
      </c>
      <c r="AH38" s="10" t="str">
        <f t="shared" si="2"/>
        <v>1</v>
      </c>
      <c r="AI38" s="13" t="str">
        <f t="shared" si="3"/>
        <v>1</v>
      </c>
      <c r="AJ38" s="10" t="str">
        <f t="shared" si="4"/>
        <v>1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3</v>
      </c>
      <c r="AR38" s="26">
        <f t="shared" si="10"/>
        <v>2</v>
      </c>
      <c r="AS38" s="25" t="str">
        <f t="shared" si="11"/>
        <v>C</v>
      </c>
      <c r="AT38" s="27" t="str">
        <f t="shared" si="11"/>
        <v>C-</v>
      </c>
      <c r="AU38" s="25" t="str">
        <f t="shared" si="12"/>
        <v>0 C</v>
      </c>
      <c r="AV38" s="27" t="str">
        <f t="shared" si="12"/>
        <v>0 C-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1.39</v>
      </c>
      <c r="J39" s="19">
        <v>1.1599999999999999</v>
      </c>
      <c r="K39" s="19">
        <v>0.44</v>
      </c>
      <c r="L39" s="19">
        <v>250149759.15000001</v>
      </c>
      <c r="M39" s="19">
        <v>143652322.72999999</v>
      </c>
      <c r="N39" s="23">
        <v>2</v>
      </c>
      <c r="O39" s="18">
        <v>218209456.30000001</v>
      </c>
      <c r="P39" s="19">
        <v>-352382372.60999995</v>
      </c>
      <c r="Q39" s="45">
        <v>19</v>
      </c>
      <c r="R39" s="10">
        <f>VLOOKUP($H39,'ค่ากลางกลุ่ม '!$C$2:$Y$22,16,0)</f>
        <v>6.9479999999999995</v>
      </c>
      <c r="S39" s="13">
        <f>VLOOKUP($H39,'ค่ากลางกลุ่ม '!$C$2:$Y$22,22,0)</f>
        <v>14.75</v>
      </c>
      <c r="T39" s="10">
        <f>VLOOKUP($H39,'ค่ากลางกลุ่ม '!$C$2:$Y$22,17,0)</f>
        <v>3.4293333333333327</v>
      </c>
      <c r="U39" s="13">
        <f>VLOOKUP($H39,'ค่ากลางกลุ่ม '!$C$2:$Y$22,23,0)</f>
        <v>8.89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11.36</v>
      </c>
      <c r="AB39" s="7">
        <v>6.67</v>
      </c>
      <c r="AC39" s="9">
        <v>172.83</v>
      </c>
      <c r="AD39" s="9">
        <v>73.84</v>
      </c>
      <c r="AE39" s="9">
        <v>83.22</v>
      </c>
      <c r="AF39" s="9">
        <v>99.65</v>
      </c>
      <c r="AG39" s="9">
        <v>60.09</v>
      </c>
      <c r="AH39" s="10" t="str">
        <f t="shared" si="2"/>
        <v>1</v>
      </c>
      <c r="AI39" s="13" t="str">
        <f t="shared" si="3"/>
        <v>0</v>
      </c>
      <c r="AJ39" s="10" t="str">
        <f t="shared" si="4"/>
        <v>1</v>
      </c>
      <c r="AK39" s="13" t="str">
        <f t="shared" si="5"/>
        <v>0</v>
      </c>
      <c r="AL39" s="97">
        <f t="shared" si="6"/>
        <v>1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3</v>
      </c>
      <c r="AR39" s="26">
        <f t="shared" si="10"/>
        <v>1</v>
      </c>
      <c r="AS39" s="25" t="str">
        <f t="shared" si="11"/>
        <v>C</v>
      </c>
      <c r="AT39" s="27" t="str">
        <f t="shared" si="11"/>
        <v>D</v>
      </c>
      <c r="AU39" s="25" t="str">
        <f t="shared" si="12"/>
        <v>2 C</v>
      </c>
      <c r="AV39" s="27" t="str">
        <f t="shared" si="12"/>
        <v>2 D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2.56</v>
      </c>
      <c r="J40" s="19">
        <v>2.2599999999999998</v>
      </c>
      <c r="K40" s="19">
        <v>1.45</v>
      </c>
      <c r="L40" s="19">
        <v>27248088.260000002</v>
      </c>
      <c r="M40" s="19">
        <v>13874551.6</v>
      </c>
      <c r="N40" s="23">
        <v>0</v>
      </c>
      <c r="O40" s="18">
        <v>18350321.829999998</v>
      </c>
      <c r="P40" s="19">
        <v>7632339.6400000043</v>
      </c>
      <c r="Q40" s="45">
        <v>6</v>
      </c>
      <c r="R40" s="10">
        <f>VLOOKUP($H40,'ค่ากลางกลุ่ม '!$C$2:$Y$22,16,0)</f>
        <v>5.8842857142857161</v>
      </c>
      <c r="S40" s="13">
        <f>VLOOKUP($H40,'ค่ากลางกลุ่ม '!$C$2:$Y$22,22,0)</f>
        <v>12.59</v>
      </c>
      <c r="T40" s="10">
        <f>VLOOKUP($H40,'ค่ากลางกลุ่ม '!$C$2:$Y$22,17,0)</f>
        <v>3.7780252100840372</v>
      </c>
      <c r="U40" s="13">
        <f>VLOOKUP($H40,'ค่ากลางกลุ่ม '!$C$2:$Y$22,23,0)</f>
        <v>10.43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20.22</v>
      </c>
      <c r="AB40" s="7">
        <v>18.920000000000002</v>
      </c>
      <c r="AC40" s="9">
        <v>164.32</v>
      </c>
      <c r="AD40" s="9">
        <v>64.23</v>
      </c>
      <c r="AE40" s="9">
        <v>99.96</v>
      </c>
      <c r="AF40" s="9">
        <v>86.39</v>
      </c>
      <c r="AG40" s="9">
        <v>94.62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0</v>
      </c>
      <c r="AN40" s="20" t="str">
        <f t="shared" si="8"/>
        <v>0</v>
      </c>
      <c r="AO40" s="20" t="str">
        <f t="shared" si="8"/>
        <v>1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1"/>
        <v>C</v>
      </c>
      <c r="AU40" s="25" t="str">
        <f t="shared" si="12"/>
        <v>0 C</v>
      </c>
      <c r="AV40" s="27" t="str">
        <f t="shared" si="12"/>
        <v>0 C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2.12</v>
      </c>
      <c r="J41" s="19">
        <v>1.98</v>
      </c>
      <c r="K41" s="19">
        <v>1.53</v>
      </c>
      <c r="L41" s="19">
        <v>20500510.98</v>
      </c>
      <c r="M41" s="19">
        <v>7136634.8700000001</v>
      </c>
      <c r="N41" s="23">
        <v>0</v>
      </c>
      <c r="O41" s="18">
        <v>8698602.0600000005</v>
      </c>
      <c r="P41" s="19">
        <v>9382470.049999997</v>
      </c>
      <c r="Q41" s="45">
        <v>5</v>
      </c>
      <c r="R41" s="10">
        <f>VLOOKUP($H41,'ค่ากลางกลุ่ม '!$C$2:$Y$22,16,0)</f>
        <v>6.7215199999999999</v>
      </c>
      <c r="S41" s="13">
        <f>VLOOKUP($H41,'ค่ากลางกลุ่ม '!$C$2:$Y$22,22,0)</f>
        <v>12.2</v>
      </c>
      <c r="T41" s="10">
        <f>VLOOKUP($H41,'ค่ากลางกลุ่ม '!$C$2:$Y$22,17,0)</f>
        <v>4.1368400000000003</v>
      </c>
      <c r="U41" s="13">
        <f>VLOOKUP($H41,'ค่ากลางกลุ่ม '!$C$2:$Y$22,23,0)</f>
        <v>9.91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13.98</v>
      </c>
      <c r="AB41" s="7">
        <v>12.44</v>
      </c>
      <c r="AC41" s="9">
        <v>388.4</v>
      </c>
      <c r="AD41" s="9">
        <v>51.38</v>
      </c>
      <c r="AE41" s="9">
        <v>69.06</v>
      </c>
      <c r="AF41" s="9">
        <v>86.1</v>
      </c>
      <c r="AG41" s="9">
        <v>56.8</v>
      </c>
      <c r="AH41" s="10" t="str">
        <f t="shared" si="2"/>
        <v>1</v>
      </c>
      <c r="AI41" s="13" t="str">
        <f t="shared" si="3"/>
        <v>1</v>
      </c>
      <c r="AJ41" s="10" t="str">
        <f t="shared" si="4"/>
        <v>1</v>
      </c>
      <c r="AK41" s="13" t="str">
        <f t="shared" si="5"/>
        <v>1</v>
      </c>
      <c r="AL41" s="97">
        <f t="shared" si="6"/>
        <v>0</v>
      </c>
      <c r="AM41" s="20" t="str">
        <f t="shared" si="7"/>
        <v>1</v>
      </c>
      <c r="AN41" s="20" t="str">
        <f t="shared" si="8"/>
        <v>0</v>
      </c>
      <c r="AO41" s="20" t="str">
        <f t="shared" si="8"/>
        <v>1</v>
      </c>
      <c r="AP41" s="20" t="str">
        <f t="shared" si="8"/>
        <v>1</v>
      </c>
      <c r="AQ41" s="24">
        <f t="shared" si="9"/>
        <v>5</v>
      </c>
      <c r="AR41" s="26">
        <f t="shared" si="10"/>
        <v>5</v>
      </c>
      <c r="AS41" s="25" t="str">
        <f t="shared" si="11"/>
        <v>B</v>
      </c>
      <c r="AT41" s="27" t="str">
        <f t="shared" si="11"/>
        <v>B</v>
      </c>
      <c r="AU41" s="25" t="str">
        <f t="shared" si="12"/>
        <v>0 B</v>
      </c>
      <c r="AV41" s="27" t="str">
        <f t="shared" si="12"/>
        <v>0 B</v>
      </c>
      <c r="AW41" s="21" t="str">
        <f t="shared" si="13"/>
        <v>ผ่าน</v>
      </c>
      <c r="AX41" s="21" t="str">
        <f t="shared" si="14"/>
        <v>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1.3</v>
      </c>
      <c r="J42" s="19">
        <v>0.94</v>
      </c>
      <c r="K42" s="19">
        <v>0.48</v>
      </c>
      <c r="L42" s="19">
        <v>21637788.800000001</v>
      </c>
      <c r="M42" s="19">
        <v>14629571.810000001</v>
      </c>
      <c r="N42" s="23">
        <v>3</v>
      </c>
      <c r="O42" s="18">
        <v>19045624.050000001</v>
      </c>
      <c r="P42" s="19">
        <v>-37186541.929999992</v>
      </c>
      <c r="Q42" s="45">
        <v>6</v>
      </c>
      <c r="R42" s="10">
        <f>VLOOKUP($H42,'ค่ากลางกลุ่ม '!$C$2:$Y$22,16,0)</f>
        <v>5.8842857142857161</v>
      </c>
      <c r="S42" s="13">
        <f>VLOOKUP($H42,'ค่ากลางกลุ่ม '!$C$2:$Y$22,22,0)</f>
        <v>12.59</v>
      </c>
      <c r="T42" s="10">
        <f>VLOOKUP($H42,'ค่ากลางกลุ่ม '!$C$2:$Y$22,17,0)</f>
        <v>3.7780252100840372</v>
      </c>
      <c r="U42" s="13">
        <f>VLOOKUP($H42,'ค่ากลางกลุ่ม '!$C$2:$Y$22,23,0)</f>
        <v>10.43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11.36</v>
      </c>
      <c r="AB42" s="7">
        <v>10.42</v>
      </c>
      <c r="AC42" s="9">
        <v>460.67</v>
      </c>
      <c r="AD42" s="9">
        <v>58.14</v>
      </c>
      <c r="AE42" s="9">
        <v>154.85</v>
      </c>
      <c r="AF42" s="9">
        <v>79.459999999999994</v>
      </c>
      <c r="AG42" s="9">
        <v>186.65</v>
      </c>
      <c r="AH42" s="10" t="str">
        <f t="shared" si="2"/>
        <v>1</v>
      </c>
      <c r="AI42" s="13" t="str">
        <f t="shared" si="3"/>
        <v>0</v>
      </c>
      <c r="AJ42" s="10" t="str">
        <f t="shared" si="4"/>
        <v>1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1</v>
      </c>
      <c r="AP42" s="20" t="str">
        <f t="shared" si="8"/>
        <v>0</v>
      </c>
      <c r="AQ42" s="24">
        <f t="shared" si="9"/>
        <v>4</v>
      </c>
      <c r="AR42" s="26">
        <f t="shared" si="10"/>
        <v>2</v>
      </c>
      <c r="AS42" s="25" t="str">
        <f t="shared" si="11"/>
        <v>B-</v>
      </c>
      <c r="AT42" s="27" t="str">
        <f t="shared" si="11"/>
        <v>C-</v>
      </c>
      <c r="AU42" s="25" t="str">
        <f t="shared" si="12"/>
        <v>3 B-</v>
      </c>
      <c r="AV42" s="27" t="str">
        <f t="shared" si="12"/>
        <v>3 C-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1.05</v>
      </c>
      <c r="J43" s="19">
        <v>0.86</v>
      </c>
      <c r="K43" s="19">
        <v>0.35</v>
      </c>
      <c r="L43" s="19">
        <v>1525397.12</v>
      </c>
      <c r="M43" s="19">
        <v>3787274.83</v>
      </c>
      <c r="N43" s="23">
        <v>3</v>
      </c>
      <c r="O43" s="18">
        <v>9997132.1600000001</v>
      </c>
      <c r="P43" s="19">
        <v>-21126097.159999996</v>
      </c>
      <c r="Q43" s="45">
        <v>9</v>
      </c>
      <c r="R43" s="10">
        <f>VLOOKUP($H43,'ค่ากลางกลุ่ม '!$C$2:$Y$22,16,0)</f>
        <v>6.443437499999999</v>
      </c>
      <c r="S43" s="13">
        <f>VLOOKUP($H43,'ค่ากลางกลุ่ม '!$C$2:$Y$22,22,0)</f>
        <v>10.38</v>
      </c>
      <c r="T43" s="10">
        <f>VLOOKUP($H43,'ค่ากลางกลุ่ม '!$C$2:$Y$22,17,0)</f>
        <v>3.5143750000000002</v>
      </c>
      <c r="U43" s="13">
        <f>VLOOKUP($H43,'ค่ากลางกลุ่ม '!$C$2:$Y$22,23,0)</f>
        <v>7.45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7.37</v>
      </c>
      <c r="AB43" s="7">
        <v>4.24</v>
      </c>
      <c r="AC43" s="9">
        <v>164.22</v>
      </c>
      <c r="AD43" s="9">
        <v>41.15</v>
      </c>
      <c r="AE43" s="9">
        <v>50.92</v>
      </c>
      <c r="AF43" s="9">
        <v>78.290000000000006</v>
      </c>
      <c r="AG43" s="9">
        <v>47.81</v>
      </c>
      <c r="AH43" s="10" t="str">
        <f t="shared" si="2"/>
        <v>1</v>
      </c>
      <c r="AI43" s="13" t="str">
        <f t="shared" si="3"/>
        <v>0</v>
      </c>
      <c r="AJ43" s="10" t="str">
        <f t="shared" si="4"/>
        <v>1</v>
      </c>
      <c r="AK43" s="13" t="str">
        <f t="shared" si="5"/>
        <v>0</v>
      </c>
      <c r="AL43" s="97">
        <f t="shared" si="6"/>
        <v>1</v>
      </c>
      <c r="AM43" s="20" t="str">
        <f t="shared" si="7"/>
        <v>1</v>
      </c>
      <c r="AN43" s="20" t="str">
        <f t="shared" si="8"/>
        <v>1</v>
      </c>
      <c r="AO43" s="20" t="str">
        <f t="shared" si="8"/>
        <v>1</v>
      </c>
      <c r="AP43" s="20" t="str">
        <f t="shared" si="8"/>
        <v>1</v>
      </c>
      <c r="AQ43" s="24">
        <f t="shared" si="9"/>
        <v>7</v>
      </c>
      <c r="AR43" s="26">
        <f t="shared" si="10"/>
        <v>5</v>
      </c>
      <c r="AS43" s="25" t="str">
        <f t="shared" si="11"/>
        <v>A</v>
      </c>
      <c r="AT43" s="27" t="str">
        <f t="shared" si="11"/>
        <v>B</v>
      </c>
      <c r="AU43" s="25" t="str">
        <f t="shared" si="12"/>
        <v>3 A</v>
      </c>
      <c r="AV43" s="27" t="str">
        <f t="shared" si="12"/>
        <v>3 B</v>
      </c>
      <c r="AW43" s="21" t="str">
        <f t="shared" si="13"/>
        <v>ผ่าน</v>
      </c>
      <c r="AX43" s="21" t="str">
        <f t="shared" si="14"/>
        <v>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2.8</v>
      </c>
      <c r="J44" s="19">
        <v>2.38</v>
      </c>
      <c r="K44" s="19">
        <v>1.31</v>
      </c>
      <c r="L44" s="19">
        <v>19713589.98</v>
      </c>
      <c r="M44" s="19">
        <v>14821443.859999999</v>
      </c>
      <c r="N44" s="23">
        <v>0</v>
      </c>
      <c r="O44" s="18">
        <v>15697212.970000001</v>
      </c>
      <c r="P44" s="19">
        <v>3049504.6800000016</v>
      </c>
      <c r="Q44" s="45">
        <v>6</v>
      </c>
      <c r="R44" s="10">
        <f>VLOOKUP($H44,'ค่ากลางกลุ่ม '!$C$2:$Y$22,16,0)</f>
        <v>5.8842857142857161</v>
      </c>
      <c r="S44" s="13">
        <f>VLOOKUP($H44,'ค่ากลางกลุ่ม '!$C$2:$Y$22,22,0)</f>
        <v>12.59</v>
      </c>
      <c r="T44" s="10">
        <f>VLOOKUP($H44,'ค่ากลางกลุ่ม '!$C$2:$Y$22,17,0)</f>
        <v>3.7780252100840372</v>
      </c>
      <c r="U44" s="13">
        <f>VLOOKUP($H44,'ค่ากลางกลุ่ม '!$C$2:$Y$22,23,0)</f>
        <v>10.43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16.95</v>
      </c>
      <c r="AB44" s="7">
        <v>21.57</v>
      </c>
      <c r="AC44" s="9">
        <v>111</v>
      </c>
      <c r="AD44" s="9">
        <v>38.43</v>
      </c>
      <c r="AE44" s="9">
        <v>84.91</v>
      </c>
      <c r="AF44" s="9">
        <v>74.05</v>
      </c>
      <c r="AG44" s="9">
        <v>67.42</v>
      </c>
      <c r="AH44" s="10" t="str">
        <f t="shared" si="2"/>
        <v>1</v>
      </c>
      <c r="AI44" s="13" t="str">
        <f t="shared" si="3"/>
        <v>1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1</v>
      </c>
      <c r="AP44" s="20" t="str">
        <f t="shared" si="8"/>
        <v>0</v>
      </c>
      <c r="AQ44" s="24">
        <f t="shared" si="9"/>
        <v>4</v>
      </c>
      <c r="AR44" s="26">
        <f t="shared" si="10"/>
        <v>4</v>
      </c>
      <c r="AS44" s="25" t="str">
        <f t="shared" si="11"/>
        <v>B-</v>
      </c>
      <c r="AT44" s="27" t="str">
        <f t="shared" si="11"/>
        <v>B-</v>
      </c>
      <c r="AU44" s="25" t="str">
        <f t="shared" si="12"/>
        <v>0 B-</v>
      </c>
      <c r="AV44" s="27" t="str">
        <f t="shared" si="12"/>
        <v>0 B-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1.55</v>
      </c>
      <c r="J45" s="19">
        <v>1.42</v>
      </c>
      <c r="K45" s="19">
        <v>1.1000000000000001</v>
      </c>
      <c r="L45" s="19">
        <v>5639671.5899999999</v>
      </c>
      <c r="M45" s="19">
        <v>-882275.31</v>
      </c>
      <c r="N45" s="23">
        <v>1</v>
      </c>
      <c r="O45" s="18">
        <v>-234093.08</v>
      </c>
      <c r="P45" s="19">
        <v>877750.76999999955</v>
      </c>
      <c r="Q45" s="45">
        <v>2</v>
      </c>
      <c r="R45" s="10">
        <f>VLOOKUP($H45,'ค่ากลางกลุ่ม '!$C$2:$Y$22,16,0)</f>
        <v>6.4492307692307707</v>
      </c>
      <c r="S45" s="13">
        <f>VLOOKUP($H45,'ค่ากลางกลุ่ม '!$C$2:$Y$22,22,0)</f>
        <v>11.48</v>
      </c>
      <c r="T45" s="10">
        <f>VLOOKUP($H45,'ค่ากลางกลุ่ม '!$C$2:$Y$22,17,0)</f>
        <v>2.5605128205128205</v>
      </c>
      <c r="U45" s="13">
        <f>VLOOKUP($H45,'ค่ากลางกลุ่ม '!$C$2:$Y$22,23,0)</f>
        <v>4.78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-0.63</v>
      </c>
      <c r="AB45" s="7">
        <v>-2.85</v>
      </c>
      <c r="AC45" s="9">
        <v>424.39</v>
      </c>
      <c r="AD45" s="9">
        <v>53.26</v>
      </c>
      <c r="AE45" s="9">
        <v>144.34</v>
      </c>
      <c r="AF45" s="9">
        <v>92.28</v>
      </c>
      <c r="AG45" s="9">
        <v>65.06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0</v>
      </c>
      <c r="AQ45" s="24">
        <f t="shared" si="9"/>
        <v>1</v>
      </c>
      <c r="AR45" s="26">
        <f t="shared" si="10"/>
        <v>1</v>
      </c>
      <c r="AS45" s="25" t="str">
        <f t="shared" si="11"/>
        <v>D</v>
      </c>
      <c r="AT45" s="27" t="str">
        <f t="shared" si="11"/>
        <v>D</v>
      </c>
      <c r="AU45" s="25" t="str">
        <f t="shared" si="12"/>
        <v>1 D</v>
      </c>
      <c r="AV45" s="27" t="str">
        <f t="shared" si="12"/>
        <v>1 D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2.1</v>
      </c>
      <c r="J46" s="19">
        <v>1.77</v>
      </c>
      <c r="K46" s="19">
        <v>0.86</v>
      </c>
      <c r="L46" s="19">
        <v>70479833.890000001</v>
      </c>
      <c r="M46" s="19">
        <v>33539793.859999999</v>
      </c>
      <c r="N46" s="23">
        <v>0</v>
      </c>
      <c r="O46" s="18">
        <v>55997296.079999998</v>
      </c>
      <c r="P46" s="19">
        <v>-11575294.129999988</v>
      </c>
      <c r="Q46" s="45">
        <v>15</v>
      </c>
      <c r="R46" s="10">
        <f>VLOOKUP($H46,'ค่ากลางกลุ่ม '!$C$2:$Y$22,16,0)</f>
        <v>8.0255172413793101</v>
      </c>
      <c r="S46" s="13">
        <f>VLOOKUP($H46,'ค่ากลางกลุ่ม '!$C$2:$Y$22,22,0)</f>
        <v>15.36</v>
      </c>
      <c r="T46" s="10">
        <f>VLOOKUP($H46,'ค่ากลางกลุ่ม '!$C$2:$Y$22,17,0)</f>
        <v>2.7344827586206892</v>
      </c>
      <c r="U46" s="13">
        <f>VLOOKUP($H46,'ค่ากลางกลุ่ม '!$C$2:$Y$22,23,0)</f>
        <v>8.58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15.87</v>
      </c>
      <c r="AB46" s="7">
        <v>8.33</v>
      </c>
      <c r="AC46" s="9">
        <v>65.989999999999995</v>
      </c>
      <c r="AD46" s="9">
        <v>40.15</v>
      </c>
      <c r="AE46" s="9">
        <v>41.12</v>
      </c>
      <c r="AF46" s="9">
        <v>102.34</v>
      </c>
      <c r="AG46" s="9">
        <v>53.54</v>
      </c>
      <c r="AH46" s="10" t="str">
        <f t="shared" si="2"/>
        <v>1</v>
      </c>
      <c r="AI46" s="13" t="str">
        <f t="shared" si="3"/>
        <v>1</v>
      </c>
      <c r="AJ46" s="10" t="str">
        <f t="shared" si="4"/>
        <v>1</v>
      </c>
      <c r="AK46" s="13" t="str">
        <f t="shared" si="5"/>
        <v>0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6</v>
      </c>
      <c r="AR46" s="26">
        <f t="shared" si="10"/>
        <v>5</v>
      </c>
      <c r="AS46" s="25" t="str">
        <f t="shared" si="11"/>
        <v>A-</v>
      </c>
      <c r="AT46" s="27" t="str">
        <f t="shared" si="11"/>
        <v>B</v>
      </c>
      <c r="AU46" s="25" t="str">
        <f t="shared" si="12"/>
        <v>0 A-</v>
      </c>
      <c r="AV46" s="27" t="str">
        <f t="shared" si="12"/>
        <v>0 B</v>
      </c>
      <c r="AW46" s="21" t="str">
        <f t="shared" si="13"/>
        <v>ผ่าน</v>
      </c>
      <c r="AX46" s="21" t="str">
        <f t="shared" si="14"/>
        <v>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2.48</v>
      </c>
      <c r="J47" s="19">
        <v>2.1800000000000002</v>
      </c>
      <c r="K47" s="19">
        <v>1.26</v>
      </c>
      <c r="L47" s="19">
        <v>21769353.800000001</v>
      </c>
      <c r="M47" s="19">
        <v>6196368.2300000004</v>
      </c>
      <c r="N47" s="23">
        <v>0</v>
      </c>
      <c r="O47" s="18">
        <v>9630137.5999999996</v>
      </c>
      <c r="P47" s="19">
        <v>3553636.120000001</v>
      </c>
      <c r="Q47" s="45">
        <v>6</v>
      </c>
      <c r="R47" s="10">
        <f>VLOOKUP($H47,'ค่ากลางกลุ่ม '!$C$2:$Y$22,16,0)</f>
        <v>5.8842857142857161</v>
      </c>
      <c r="S47" s="13">
        <f>VLOOKUP($H47,'ค่ากลางกลุ่ม '!$C$2:$Y$22,22,0)</f>
        <v>12.59</v>
      </c>
      <c r="T47" s="10">
        <f>VLOOKUP($H47,'ค่ากลางกลุ่ม '!$C$2:$Y$22,17,0)</f>
        <v>3.7780252100840372</v>
      </c>
      <c r="U47" s="13">
        <f>VLOOKUP($H47,'ค่ากลางกลุ่ม '!$C$2:$Y$22,23,0)</f>
        <v>10.43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12.08</v>
      </c>
      <c r="AB47" s="7">
        <v>9.1999999999999993</v>
      </c>
      <c r="AC47" s="9">
        <v>106.68</v>
      </c>
      <c r="AD47" s="9">
        <v>72.61</v>
      </c>
      <c r="AE47" s="9">
        <v>72.67</v>
      </c>
      <c r="AF47" s="9">
        <v>136.72999999999999</v>
      </c>
      <c r="AG47" s="9">
        <v>81.95</v>
      </c>
      <c r="AH47" s="10" t="str">
        <f t="shared" si="2"/>
        <v>1</v>
      </c>
      <c r="AI47" s="13" t="str">
        <f t="shared" si="3"/>
        <v>0</v>
      </c>
      <c r="AJ47" s="10" t="str">
        <f t="shared" si="4"/>
        <v>1</v>
      </c>
      <c r="AK47" s="13" t="str">
        <f t="shared" si="5"/>
        <v>0</v>
      </c>
      <c r="AL47" s="97">
        <f t="shared" si="6"/>
        <v>0</v>
      </c>
      <c r="AM47" s="20" t="str">
        <f t="shared" si="7"/>
        <v>0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2</v>
      </c>
      <c r="AR47" s="26">
        <f t="shared" si="10"/>
        <v>0</v>
      </c>
      <c r="AS47" s="25" t="str">
        <f t="shared" si="11"/>
        <v>C-</v>
      </c>
      <c r="AT47" s="27" t="str">
        <f t="shared" si="11"/>
        <v>F</v>
      </c>
      <c r="AU47" s="25" t="str">
        <f t="shared" si="12"/>
        <v>0 C-</v>
      </c>
      <c r="AV47" s="27" t="str">
        <f t="shared" si="12"/>
        <v>0 F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1.38</v>
      </c>
      <c r="J48" s="19">
        <v>1.1499999999999999</v>
      </c>
      <c r="K48" s="19">
        <v>0.51</v>
      </c>
      <c r="L48" s="19">
        <v>12603920.24</v>
      </c>
      <c r="M48" s="19">
        <v>13101897.630000001</v>
      </c>
      <c r="N48" s="23">
        <v>2</v>
      </c>
      <c r="O48" s="18">
        <v>19004748.300000001</v>
      </c>
      <c r="P48" s="19">
        <v>-18321286.770000003</v>
      </c>
      <c r="Q48" s="45">
        <v>10</v>
      </c>
      <c r="R48" s="10">
        <f>VLOOKUP($H48,'ค่ากลางกลุ่ม '!$C$2:$Y$22,16,0)</f>
        <v>5.3367796610169487</v>
      </c>
      <c r="S48" s="13">
        <f>VLOOKUP($H48,'ค่ากลางกลุ่ม '!$C$2:$Y$22,22,0)</f>
        <v>11.77</v>
      </c>
      <c r="T48" s="10">
        <f>VLOOKUP($H48,'ค่ากลางกลุ่ม '!$C$2:$Y$22,17,0)</f>
        <v>3.2408474576271189</v>
      </c>
      <c r="U48" s="13">
        <f>VLOOKUP($H48,'ค่ากลางกลุ่ม '!$C$2:$Y$22,23,0)</f>
        <v>8.91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12.54</v>
      </c>
      <c r="AB48" s="7">
        <v>11.29</v>
      </c>
      <c r="AC48" s="9">
        <v>291.77</v>
      </c>
      <c r="AD48" s="9">
        <v>53.21</v>
      </c>
      <c r="AE48" s="9">
        <v>77.489999999999995</v>
      </c>
      <c r="AF48" s="9">
        <v>30.82</v>
      </c>
      <c r="AG48" s="9">
        <v>76.06</v>
      </c>
      <c r="AH48" s="10" t="str">
        <f t="shared" si="2"/>
        <v>1</v>
      </c>
      <c r="AI48" s="13" t="str">
        <f t="shared" si="3"/>
        <v>1</v>
      </c>
      <c r="AJ48" s="10" t="str">
        <f t="shared" si="4"/>
        <v>1</v>
      </c>
      <c r="AK48" s="13" t="str">
        <f t="shared" si="5"/>
        <v>1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4</v>
      </c>
      <c r="AR48" s="26">
        <f t="shared" si="10"/>
        <v>4</v>
      </c>
      <c r="AS48" s="25" t="str">
        <f t="shared" si="11"/>
        <v>B-</v>
      </c>
      <c r="AT48" s="27" t="str">
        <f t="shared" si="11"/>
        <v>B-</v>
      </c>
      <c r="AU48" s="25" t="str">
        <f t="shared" si="12"/>
        <v>2 B-</v>
      </c>
      <c r="AV48" s="27" t="str">
        <f t="shared" si="12"/>
        <v>2 B-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1.19</v>
      </c>
      <c r="J49" s="19">
        <v>0.79</v>
      </c>
      <c r="K49" s="19">
        <v>0.2</v>
      </c>
      <c r="L49" s="19">
        <v>8088369.6799999997</v>
      </c>
      <c r="M49" s="19">
        <v>31649208.030000001</v>
      </c>
      <c r="N49" s="23">
        <v>3</v>
      </c>
      <c r="O49" s="18">
        <v>33290149.68</v>
      </c>
      <c r="P49" s="19">
        <v>-33888379.339999996</v>
      </c>
      <c r="Q49" s="45">
        <v>10</v>
      </c>
      <c r="R49" s="10">
        <f>VLOOKUP($H49,'ค่ากลางกลุ่ม '!$C$2:$Y$22,16,0)</f>
        <v>5.3367796610169487</v>
      </c>
      <c r="S49" s="13">
        <f>VLOOKUP($H49,'ค่ากลางกลุ่ม '!$C$2:$Y$22,22,0)</f>
        <v>11.77</v>
      </c>
      <c r="T49" s="10">
        <f>VLOOKUP($H49,'ค่ากลางกลุ่ม '!$C$2:$Y$22,17,0)</f>
        <v>3.2408474576271189</v>
      </c>
      <c r="U49" s="13">
        <f>VLOOKUP($H49,'ค่ากลางกลุ่ม '!$C$2:$Y$22,23,0)</f>
        <v>8.91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19.96</v>
      </c>
      <c r="AB49" s="7">
        <v>28.96</v>
      </c>
      <c r="AC49" s="9">
        <v>282.91000000000003</v>
      </c>
      <c r="AD49" s="9">
        <v>33.72</v>
      </c>
      <c r="AE49" s="9">
        <v>51.31</v>
      </c>
      <c r="AF49" s="9">
        <v>127.17</v>
      </c>
      <c r="AG49" s="9">
        <v>125.12</v>
      </c>
      <c r="AH49" s="10" t="str">
        <f t="shared" si="2"/>
        <v>1</v>
      </c>
      <c r="AI49" s="13" t="str">
        <f t="shared" si="3"/>
        <v>1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4</v>
      </c>
      <c r="AS49" s="25" t="str">
        <f t="shared" si="11"/>
        <v>B-</v>
      </c>
      <c r="AT49" s="27" t="str">
        <f t="shared" si="11"/>
        <v>B-</v>
      </c>
      <c r="AU49" s="25" t="str">
        <f t="shared" si="12"/>
        <v>3 B-</v>
      </c>
      <c r="AV49" s="27" t="str">
        <f t="shared" si="12"/>
        <v>3 B-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3.54</v>
      </c>
      <c r="J50" s="19">
        <v>3.27</v>
      </c>
      <c r="K50" s="19">
        <v>2.63</v>
      </c>
      <c r="L50" s="19">
        <v>24793450.780000001</v>
      </c>
      <c r="M50" s="19">
        <v>14478487.640000001</v>
      </c>
      <c r="N50" s="23">
        <v>0</v>
      </c>
      <c r="O50" s="18">
        <v>15279483.07</v>
      </c>
      <c r="P50" s="19">
        <v>15682961.570000002</v>
      </c>
      <c r="Q50" s="45">
        <v>5</v>
      </c>
      <c r="R50" s="10">
        <f>VLOOKUP($H50,'ค่ากลางกลุ่ม '!$C$2:$Y$22,16,0)</f>
        <v>6.7215199999999999</v>
      </c>
      <c r="S50" s="13">
        <f>VLOOKUP($H50,'ค่ากลางกลุ่ม '!$C$2:$Y$22,22,0)</f>
        <v>12.2</v>
      </c>
      <c r="T50" s="10">
        <f>VLOOKUP($H50,'ค่ากลางกลุ่ม '!$C$2:$Y$22,17,0)</f>
        <v>4.1368400000000003</v>
      </c>
      <c r="U50" s="13">
        <f>VLOOKUP($H50,'ค่ากลางกลุ่ม '!$C$2:$Y$22,23,0)</f>
        <v>9.91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20.49</v>
      </c>
      <c r="AB50" s="7">
        <v>28.22</v>
      </c>
      <c r="AC50" s="9">
        <v>145.29</v>
      </c>
      <c r="AD50" s="9">
        <v>30.04</v>
      </c>
      <c r="AE50" s="9">
        <v>52.49</v>
      </c>
      <c r="AF50" s="9">
        <v>123.17</v>
      </c>
      <c r="AG50" s="9">
        <v>60.86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0</v>
      </c>
      <c r="AQ50" s="24">
        <f t="shared" si="9"/>
        <v>4</v>
      </c>
      <c r="AR50" s="26">
        <f t="shared" si="10"/>
        <v>4</v>
      </c>
      <c r="AS50" s="25" t="str">
        <f t="shared" si="11"/>
        <v>B-</v>
      </c>
      <c r="AT50" s="27" t="str">
        <f t="shared" si="11"/>
        <v>B-</v>
      </c>
      <c r="AU50" s="25" t="str">
        <f t="shared" si="12"/>
        <v>0 B-</v>
      </c>
      <c r="AV50" s="27" t="str">
        <f t="shared" si="12"/>
        <v>0 B-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1.87</v>
      </c>
      <c r="J51" s="19">
        <v>1.66</v>
      </c>
      <c r="K51" s="19">
        <v>1.18</v>
      </c>
      <c r="L51" s="19">
        <v>9161095.1999999993</v>
      </c>
      <c r="M51" s="19">
        <v>4998301.51</v>
      </c>
      <c r="N51" s="23">
        <v>0</v>
      </c>
      <c r="O51" s="18">
        <v>7762246.5099999998</v>
      </c>
      <c r="P51" s="19">
        <v>1567182.0099999998</v>
      </c>
      <c r="Q51" s="45">
        <v>5</v>
      </c>
      <c r="R51" s="10">
        <f>VLOOKUP($H51,'ค่ากลางกลุ่ม '!$C$2:$Y$22,16,0)</f>
        <v>6.7215199999999999</v>
      </c>
      <c r="S51" s="13">
        <f>VLOOKUP($H51,'ค่ากลางกลุ่ม '!$C$2:$Y$22,22,0)</f>
        <v>12.2</v>
      </c>
      <c r="T51" s="10">
        <f>VLOOKUP($H51,'ค่ากลางกลุ่ม '!$C$2:$Y$22,17,0)</f>
        <v>4.1368400000000003</v>
      </c>
      <c r="U51" s="13">
        <f>VLOOKUP($H51,'ค่ากลางกลุ่ม '!$C$2:$Y$22,23,0)</f>
        <v>9.91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14.47</v>
      </c>
      <c r="AB51" s="7">
        <v>10.66</v>
      </c>
      <c r="AC51" s="9">
        <v>278.02</v>
      </c>
      <c r="AD51" s="9">
        <v>45.54</v>
      </c>
      <c r="AE51" s="9">
        <v>130.41999999999999</v>
      </c>
      <c r="AF51" s="9">
        <v>74.36</v>
      </c>
      <c r="AG51" s="9">
        <v>62.65</v>
      </c>
      <c r="AH51" s="10" t="str">
        <f t="shared" si="2"/>
        <v>1</v>
      </c>
      <c r="AI51" s="13" t="str">
        <f t="shared" si="3"/>
        <v>1</v>
      </c>
      <c r="AJ51" s="10" t="str">
        <f t="shared" si="4"/>
        <v>1</v>
      </c>
      <c r="AK51" s="13" t="str">
        <f t="shared" si="5"/>
        <v>1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1</v>
      </c>
      <c r="AP51" s="20" t="str">
        <f t="shared" si="8"/>
        <v>0</v>
      </c>
      <c r="AQ51" s="24">
        <f t="shared" si="9"/>
        <v>4</v>
      </c>
      <c r="AR51" s="26">
        <f t="shared" si="10"/>
        <v>4</v>
      </c>
      <c r="AS51" s="25" t="str">
        <f t="shared" si="11"/>
        <v>B-</v>
      </c>
      <c r="AT51" s="27" t="str">
        <f t="shared" si="11"/>
        <v>B-</v>
      </c>
      <c r="AU51" s="25" t="str">
        <f t="shared" si="12"/>
        <v>0 B-</v>
      </c>
      <c r="AV51" s="27" t="str">
        <f t="shared" si="12"/>
        <v>0 B-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1.34</v>
      </c>
      <c r="J52" s="19">
        <v>1.21</v>
      </c>
      <c r="K52" s="19">
        <v>0.65</v>
      </c>
      <c r="L52" s="19">
        <v>7116063.4900000002</v>
      </c>
      <c r="M52" s="19">
        <v>13224177.289999999</v>
      </c>
      <c r="N52" s="23">
        <v>2</v>
      </c>
      <c r="O52" s="18">
        <v>17678627.18</v>
      </c>
      <c r="P52" s="19">
        <v>-7709162.3099999987</v>
      </c>
      <c r="Q52" s="45">
        <v>5</v>
      </c>
      <c r="R52" s="10">
        <f>VLOOKUP($H52,'ค่ากลางกลุ่ม '!$C$2:$Y$22,16,0)</f>
        <v>6.7215199999999999</v>
      </c>
      <c r="S52" s="13">
        <f>VLOOKUP($H52,'ค่ากลางกลุ่ม '!$C$2:$Y$22,22,0)</f>
        <v>12.2</v>
      </c>
      <c r="T52" s="10">
        <f>VLOOKUP($H52,'ค่ากลางกลุ่ม '!$C$2:$Y$22,17,0)</f>
        <v>4.1368400000000003</v>
      </c>
      <c r="U52" s="13">
        <f>VLOOKUP($H52,'ค่ากลางกลุ่ม '!$C$2:$Y$22,23,0)</f>
        <v>9.91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21.07</v>
      </c>
      <c r="AB52" s="7">
        <v>14.96</v>
      </c>
      <c r="AC52" s="9">
        <v>356.08</v>
      </c>
      <c r="AD52" s="9">
        <v>48.8</v>
      </c>
      <c r="AE52" s="9">
        <v>73.37</v>
      </c>
      <c r="AF52" s="9">
        <v>72.209999999999994</v>
      </c>
      <c r="AG52" s="9">
        <v>61.25</v>
      </c>
      <c r="AH52" s="10" t="str">
        <f t="shared" si="2"/>
        <v>1</v>
      </c>
      <c r="AI52" s="13" t="str">
        <f t="shared" si="3"/>
        <v>1</v>
      </c>
      <c r="AJ52" s="10" t="str">
        <f t="shared" si="4"/>
        <v>1</v>
      </c>
      <c r="AK52" s="13" t="str">
        <f t="shared" si="5"/>
        <v>1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1</v>
      </c>
      <c r="AP52" s="20" t="str">
        <f t="shared" si="8"/>
        <v>0</v>
      </c>
      <c r="AQ52" s="24">
        <f t="shared" si="9"/>
        <v>4</v>
      </c>
      <c r="AR52" s="26">
        <f t="shared" si="10"/>
        <v>4</v>
      </c>
      <c r="AS52" s="25" t="str">
        <f t="shared" si="11"/>
        <v>B-</v>
      </c>
      <c r="AT52" s="27" t="str">
        <f t="shared" si="11"/>
        <v>B-</v>
      </c>
      <c r="AU52" s="25" t="str">
        <f t="shared" si="12"/>
        <v>2 B-</v>
      </c>
      <c r="AV52" s="27" t="str">
        <f t="shared" si="12"/>
        <v>2 B-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1.62</v>
      </c>
      <c r="J53" s="19">
        <v>1.38</v>
      </c>
      <c r="K53" s="19">
        <v>1.05</v>
      </c>
      <c r="L53" s="19">
        <v>16919408.640000001</v>
      </c>
      <c r="M53" s="19">
        <v>7815941.7199999997</v>
      </c>
      <c r="N53" s="23">
        <v>0</v>
      </c>
      <c r="O53" s="18">
        <v>10335923.140000001</v>
      </c>
      <c r="P53" s="19">
        <v>1229304.4499999993</v>
      </c>
      <c r="Q53" s="45">
        <v>6</v>
      </c>
      <c r="R53" s="10">
        <f>VLOOKUP($H53,'ค่ากลางกลุ่ม '!$C$2:$Y$22,16,0)</f>
        <v>5.8842857142857161</v>
      </c>
      <c r="S53" s="13">
        <f>VLOOKUP($H53,'ค่ากลางกลุ่ม '!$C$2:$Y$22,22,0)</f>
        <v>12.59</v>
      </c>
      <c r="T53" s="10">
        <f>VLOOKUP($H53,'ค่ากลางกลุ่ม '!$C$2:$Y$22,17,0)</f>
        <v>3.7780252100840372</v>
      </c>
      <c r="U53" s="13">
        <f>VLOOKUP($H53,'ค่ากลางกลุ่ม '!$C$2:$Y$22,23,0)</f>
        <v>10.43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14.19</v>
      </c>
      <c r="AB53" s="7">
        <v>12.83</v>
      </c>
      <c r="AC53" s="9">
        <v>344.31</v>
      </c>
      <c r="AD53" s="9">
        <v>55.59</v>
      </c>
      <c r="AE53" s="9">
        <v>53.5</v>
      </c>
      <c r="AF53" s="9">
        <v>230.51</v>
      </c>
      <c r="AG53" s="9">
        <v>113.1</v>
      </c>
      <c r="AH53" s="10" t="str">
        <f t="shared" si="2"/>
        <v>1</v>
      </c>
      <c r="AI53" s="13" t="str">
        <f t="shared" si="3"/>
        <v>1</v>
      </c>
      <c r="AJ53" s="10" t="str">
        <f t="shared" si="4"/>
        <v>1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4</v>
      </c>
      <c r="AS53" s="25" t="str">
        <f t="shared" si="11"/>
        <v>B-</v>
      </c>
      <c r="AT53" s="27" t="str">
        <f t="shared" si="11"/>
        <v>B-</v>
      </c>
      <c r="AU53" s="25" t="str">
        <f t="shared" si="12"/>
        <v>0 B-</v>
      </c>
      <c r="AV53" s="27" t="str">
        <f t="shared" si="12"/>
        <v>0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5.0199999999999996</v>
      </c>
      <c r="J54" s="19">
        <v>4.5199999999999996</v>
      </c>
      <c r="K54" s="19">
        <v>2.83</v>
      </c>
      <c r="L54" s="19">
        <v>28441277.550000001</v>
      </c>
      <c r="M54" s="19">
        <v>13261968.74</v>
      </c>
      <c r="N54" s="23">
        <v>0</v>
      </c>
      <c r="O54" s="18">
        <v>14701586.48</v>
      </c>
      <c r="P54" s="19">
        <v>12955580.379999999</v>
      </c>
      <c r="Q54" s="45">
        <v>5</v>
      </c>
      <c r="R54" s="10">
        <f>VLOOKUP($H54,'ค่ากลางกลุ่ม '!$C$2:$Y$22,16,0)</f>
        <v>6.7215199999999999</v>
      </c>
      <c r="S54" s="13">
        <f>VLOOKUP($H54,'ค่ากลางกลุ่ม '!$C$2:$Y$22,22,0)</f>
        <v>12.2</v>
      </c>
      <c r="T54" s="10">
        <f>VLOOKUP($H54,'ค่ากลางกลุ่ม '!$C$2:$Y$22,17,0)</f>
        <v>4.1368400000000003</v>
      </c>
      <c r="U54" s="13">
        <f>VLOOKUP($H54,'ค่ากลางกลุ่ม '!$C$2:$Y$22,23,0)</f>
        <v>9.91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20.36</v>
      </c>
      <c r="AB54" s="7">
        <v>18.989999999999998</v>
      </c>
      <c r="AC54" s="9">
        <v>71.2</v>
      </c>
      <c r="AD54" s="9">
        <v>54.37</v>
      </c>
      <c r="AE54" s="9">
        <v>50.12</v>
      </c>
      <c r="AF54" s="9">
        <v>108.85</v>
      </c>
      <c r="AG54" s="9">
        <v>81.75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1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5</v>
      </c>
      <c r="AR54" s="26">
        <f t="shared" si="10"/>
        <v>5</v>
      </c>
      <c r="AS54" s="25" t="str">
        <f t="shared" si="11"/>
        <v>B</v>
      </c>
      <c r="AT54" s="27" t="str">
        <f t="shared" si="11"/>
        <v>B</v>
      </c>
      <c r="AU54" s="25" t="str">
        <f t="shared" si="12"/>
        <v>0 B</v>
      </c>
      <c r="AV54" s="27" t="str">
        <f t="shared" si="12"/>
        <v>0 B</v>
      </c>
      <c r="AW54" s="21" t="str">
        <f t="shared" si="13"/>
        <v>ผ่าน</v>
      </c>
      <c r="AX54" s="21" t="str">
        <f t="shared" si="14"/>
        <v>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2.37</v>
      </c>
      <c r="J55" s="19">
        <v>1.91</v>
      </c>
      <c r="K55" s="19">
        <v>0.96</v>
      </c>
      <c r="L55" s="19">
        <v>130271022.09999999</v>
      </c>
      <c r="M55" s="19">
        <v>69061435.640000001</v>
      </c>
      <c r="N55" s="23">
        <v>0</v>
      </c>
      <c r="O55" s="18">
        <v>94564328.209999993</v>
      </c>
      <c r="P55" s="19">
        <v>-3582303.7499999851</v>
      </c>
      <c r="Q55" s="45">
        <v>15</v>
      </c>
      <c r="R55" s="10">
        <f>VLOOKUP($H55,'ค่ากลางกลุ่ม '!$C$2:$Y$22,16,0)</f>
        <v>8.0255172413793101</v>
      </c>
      <c r="S55" s="13">
        <f>VLOOKUP($H55,'ค่ากลางกลุ่ม '!$C$2:$Y$22,22,0)</f>
        <v>15.36</v>
      </c>
      <c r="T55" s="10">
        <f>VLOOKUP($H55,'ค่ากลางกลุ่ม '!$C$2:$Y$22,17,0)</f>
        <v>2.7344827586206892</v>
      </c>
      <c r="U55" s="13">
        <f>VLOOKUP($H55,'ค่ากลางกลุ่ม '!$C$2:$Y$22,23,0)</f>
        <v>8.58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19.329999999999998</v>
      </c>
      <c r="AB55" s="7">
        <v>11.84</v>
      </c>
      <c r="AC55" s="9">
        <v>138.97</v>
      </c>
      <c r="AD55" s="9">
        <v>57.97</v>
      </c>
      <c r="AE55" s="9">
        <v>66.459999999999994</v>
      </c>
      <c r="AF55" s="9">
        <v>279.10000000000002</v>
      </c>
      <c r="AG55" s="9">
        <v>88.03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1</v>
      </c>
      <c r="AN55" s="20" t="str">
        <f t="shared" si="8"/>
        <v>0</v>
      </c>
      <c r="AO55" s="20" t="str">
        <f t="shared" si="8"/>
        <v>0</v>
      </c>
      <c r="AP55" s="20" t="str">
        <f t="shared" si="8"/>
        <v>0</v>
      </c>
      <c r="AQ55" s="24">
        <f t="shared" si="9"/>
        <v>3</v>
      </c>
      <c r="AR55" s="26">
        <f t="shared" si="10"/>
        <v>3</v>
      </c>
      <c r="AS55" s="25" t="str">
        <f t="shared" si="11"/>
        <v>C</v>
      </c>
      <c r="AT55" s="27" t="str">
        <f t="shared" si="11"/>
        <v>C</v>
      </c>
      <c r="AU55" s="25" t="str">
        <f t="shared" si="12"/>
        <v>0 C</v>
      </c>
      <c r="AV55" s="27" t="str">
        <f t="shared" si="12"/>
        <v>0 C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2.85</v>
      </c>
      <c r="J56" s="19">
        <v>2.42</v>
      </c>
      <c r="K56" s="19">
        <v>1.77</v>
      </c>
      <c r="L56" s="19">
        <v>20310699.149999999</v>
      </c>
      <c r="M56" s="19">
        <v>18839770.030000001</v>
      </c>
      <c r="N56" s="23">
        <v>0</v>
      </c>
      <c r="O56" s="18">
        <v>22511501.719999999</v>
      </c>
      <c r="P56" s="19">
        <v>8160973.0800000019</v>
      </c>
      <c r="Q56" s="45">
        <v>5</v>
      </c>
      <c r="R56" s="10">
        <f>VLOOKUP($H56,'ค่ากลางกลุ่ม '!$C$2:$Y$22,16,0)</f>
        <v>6.7215199999999999</v>
      </c>
      <c r="S56" s="13">
        <f>VLOOKUP($H56,'ค่ากลางกลุ่ม '!$C$2:$Y$22,22,0)</f>
        <v>12.2</v>
      </c>
      <c r="T56" s="10">
        <f>VLOOKUP($H56,'ค่ากลางกลุ่ม '!$C$2:$Y$22,17,0)</f>
        <v>4.1368400000000003</v>
      </c>
      <c r="U56" s="13">
        <f>VLOOKUP($H56,'ค่ากลางกลุ่ม '!$C$2:$Y$22,23,0)</f>
        <v>9.91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31.04</v>
      </c>
      <c r="AB56" s="7">
        <v>13.8</v>
      </c>
      <c r="AC56" s="9">
        <v>267.33</v>
      </c>
      <c r="AD56" s="9">
        <v>29.28</v>
      </c>
      <c r="AE56" s="9">
        <v>92.31</v>
      </c>
      <c r="AF56" s="9">
        <v>122.82</v>
      </c>
      <c r="AG56" s="9">
        <v>114.73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1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3</v>
      </c>
      <c r="AS56" s="25" t="str">
        <f t="shared" si="11"/>
        <v>C</v>
      </c>
      <c r="AT56" s="27" t="str">
        <f t="shared" si="11"/>
        <v>C</v>
      </c>
      <c r="AU56" s="25" t="str">
        <f t="shared" si="12"/>
        <v>0 C</v>
      </c>
      <c r="AV56" s="27" t="str">
        <f t="shared" si="12"/>
        <v>0 C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3.78</v>
      </c>
      <c r="J57" s="19">
        <v>3.41</v>
      </c>
      <c r="K57" s="19">
        <v>2.11</v>
      </c>
      <c r="L57" s="19">
        <v>413073775.41000003</v>
      </c>
      <c r="M57" s="19">
        <v>16867122.370000001</v>
      </c>
      <c r="N57" s="23">
        <v>0</v>
      </c>
      <c r="O57" s="18">
        <v>77474984.859999999</v>
      </c>
      <c r="P57" s="19">
        <v>165413035.65000001</v>
      </c>
      <c r="Q57" s="45">
        <v>16</v>
      </c>
      <c r="R57" s="10">
        <f>VLOOKUP($H57,'ค่ากลางกลุ่ม '!$C$2:$Y$22,16,0)</f>
        <v>4.4645833333333336</v>
      </c>
      <c r="S57" s="13">
        <f>VLOOKUP($H57,'ค่ากลางกลุ่ม '!$C$2:$Y$22,22,0)</f>
        <v>13.74</v>
      </c>
      <c r="T57" s="10">
        <f>VLOOKUP($H57,'ค่ากลางกลุ่ม '!$C$2:$Y$22,17,0)</f>
        <v>-0.10291666666666666</v>
      </c>
      <c r="U57" s="13">
        <f>VLOOKUP($H57,'ค่ากลางกลุ่ม '!$C$2:$Y$22,23,0)</f>
        <v>8.39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8.9600000000000009</v>
      </c>
      <c r="AB57" s="7">
        <v>1.33</v>
      </c>
      <c r="AC57" s="9">
        <v>84.37</v>
      </c>
      <c r="AD57" s="9">
        <v>67.56</v>
      </c>
      <c r="AE57" s="9">
        <v>49.44</v>
      </c>
      <c r="AF57" s="9">
        <v>195.71</v>
      </c>
      <c r="AG57" s="9">
        <v>55.98</v>
      </c>
      <c r="AH57" s="10" t="str">
        <f t="shared" si="2"/>
        <v>1</v>
      </c>
      <c r="AI57" s="13" t="str">
        <f t="shared" si="3"/>
        <v>0</v>
      </c>
      <c r="AJ57" s="10" t="str">
        <f t="shared" si="4"/>
        <v>1</v>
      </c>
      <c r="AK57" s="13" t="str">
        <f t="shared" si="5"/>
        <v>0</v>
      </c>
      <c r="AL57" s="97">
        <f t="shared" si="6"/>
        <v>1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5</v>
      </c>
      <c r="AR57" s="26">
        <f t="shared" si="10"/>
        <v>3</v>
      </c>
      <c r="AS57" s="25" t="str">
        <f t="shared" si="11"/>
        <v>B</v>
      </c>
      <c r="AT57" s="27" t="str">
        <f t="shared" si="11"/>
        <v>C</v>
      </c>
      <c r="AU57" s="25" t="str">
        <f t="shared" si="12"/>
        <v>0 B</v>
      </c>
      <c r="AV57" s="27" t="str">
        <f t="shared" si="12"/>
        <v>0 C</v>
      </c>
      <c r="AW57" s="21" t="str">
        <f t="shared" si="13"/>
        <v>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1.3</v>
      </c>
      <c r="J58" s="19">
        <v>1.1299999999999999</v>
      </c>
      <c r="K58" s="19">
        <v>0.5</v>
      </c>
      <c r="L58" s="19">
        <v>18964336.780000001</v>
      </c>
      <c r="M58" s="19">
        <v>9617677.7100000009</v>
      </c>
      <c r="N58" s="23">
        <v>2</v>
      </c>
      <c r="O58" s="18">
        <v>7082129.4100000001</v>
      </c>
      <c r="P58" s="19">
        <v>-31035793</v>
      </c>
      <c r="Q58" s="45">
        <v>10</v>
      </c>
      <c r="R58" s="10">
        <f>VLOOKUP($H58,'ค่ากลางกลุ่ม '!$C$2:$Y$22,16,0)</f>
        <v>5.3367796610169487</v>
      </c>
      <c r="S58" s="13">
        <f>VLOOKUP($H58,'ค่ากลางกลุ่ม '!$C$2:$Y$22,22,0)</f>
        <v>11.77</v>
      </c>
      <c r="T58" s="10">
        <f>VLOOKUP($H58,'ค่ากลางกลุ่ม '!$C$2:$Y$22,17,0)</f>
        <v>3.2408474576271189</v>
      </c>
      <c r="U58" s="13">
        <f>VLOOKUP($H58,'ค่ากลางกลุ่ม '!$C$2:$Y$22,23,0)</f>
        <v>8.91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3.76</v>
      </c>
      <c r="AB58" s="7">
        <v>4.72</v>
      </c>
      <c r="AC58" s="9">
        <v>259.88</v>
      </c>
      <c r="AD58" s="9">
        <v>62.82</v>
      </c>
      <c r="AE58" s="9">
        <v>105.63</v>
      </c>
      <c r="AF58" s="9">
        <v>142.38</v>
      </c>
      <c r="AG58" s="9">
        <v>71.97</v>
      </c>
      <c r="AH58" s="10" t="str">
        <f t="shared" si="2"/>
        <v>0</v>
      </c>
      <c r="AI58" s="13" t="str">
        <f t="shared" si="3"/>
        <v>0</v>
      </c>
      <c r="AJ58" s="10" t="str">
        <f t="shared" si="4"/>
        <v>1</v>
      </c>
      <c r="AK58" s="13" t="str">
        <f t="shared" si="5"/>
        <v>0</v>
      </c>
      <c r="AL58" s="97">
        <f t="shared" si="6"/>
        <v>0</v>
      </c>
      <c r="AM58" s="20" t="str">
        <f t="shared" si="7"/>
        <v>0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0</v>
      </c>
      <c r="AS58" s="25" t="str">
        <f t="shared" si="11"/>
        <v>D</v>
      </c>
      <c r="AT58" s="27" t="str">
        <f t="shared" si="11"/>
        <v>F</v>
      </c>
      <c r="AU58" s="25" t="str">
        <f t="shared" si="12"/>
        <v>2 D</v>
      </c>
      <c r="AV58" s="27" t="str">
        <f t="shared" si="12"/>
        <v>2 F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0.85</v>
      </c>
      <c r="J59" s="19">
        <v>0.74</v>
      </c>
      <c r="K59" s="19">
        <v>0.25</v>
      </c>
      <c r="L59" s="19">
        <v>-3928024.12</v>
      </c>
      <c r="M59" s="19">
        <v>-646543.72</v>
      </c>
      <c r="N59" s="23">
        <v>7</v>
      </c>
      <c r="O59" s="18">
        <v>138155.94</v>
      </c>
      <c r="P59" s="19">
        <v>-19476091.179999996</v>
      </c>
      <c r="Q59" s="45">
        <v>5</v>
      </c>
      <c r="R59" s="10">
        <f>VLOOKUP($H59,'ค่ากลางกลุ่ม '!$C$2:$Y$22,16,0)</f>
        <v>6.7215199999999999</v>
      </c>
      <c r="S59" s="13">
        <f>VLOOKUP($H59,'ค่ากลางกลุ่ม '!$C$2:$Y$22,22,0)</f>
        <v>12.2</v>
      </c>
      <c r="T59" s="10">
        <f>VLOOKUP($H59,'ค่ากลางกลุ่ม '!$C$2:$Y$22,17,0)</f>
        <v>4.1368400000000003</v>
      </c>
      <c r="U59" s="13">
        <f>VLOOKUP($H59,'ค่ากลางกลุ่ม '!$C$2:$Y$22,23,0)</f>
        <v>9.91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0.21</v>
      </c>
      <c r="AB59" s="7">
        <v>-1.59</v>
      </c>
      <c r="AC59" s="9">
        <v>442.3</v>
      </c>
      <c r="AD59" s="9">
        <v>20.76</v>
      </c>
      <c r="AE59" s="9">
        <v>50.46</v>
      </c>
      <c r="AF59" s="9">
        <v>269.56</v>
      </c>
      <c r="AG59" s="9">
        <v>79.87</v>
      </c>
      <c r="AH59" s="10" t="str">
        <f t="shared" si="2"/>
        <v>0</v>
      </c>
      <c r="AI59" s="13" t="str">
        <f t="shared" si="3"/>
        <v>0</v>
      </c>
      <c r="AJ59" s="10" t="str">
        <f t="shared" si="4"/>
        <v>0</v>
      </c>
      <c r="AK59" s="13" t="str">
        <f t="shared" si="5"/>
        <v>0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2</v>
      </c>
      <c r="AS59" s="25" t="str">
        <f t="shared" si="11"/>
        <v>C-</v>
      </c>
      <c r="AT59" s="27" t="str">
        <f t="shared" si="11"/>
        <v>C-</v>
      </c>
      <c r="AU59" s="25" t="str">
        <f t="shared" si="12"/>
        <v>7 C-</v>
      </c>
      <c r="AV59" s="27" t="str">
        <f t="shared" si="12"/>
        <v>7 C-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1.06</v>
      </c>
      <c r="J60" s="19">
        <v>0.77</v>
      </c>
      <c r="K60" s="19">
        <v>0.35</v>
      </c>
      <c r="L60" s="19">
        <v>1468455.6</v>
      </c>
      <c r="M60" s="19">
        <v>-624991.55000000005</v>
      </c>
      <c r="N60" s="23">
        <v>4</v>
      </c>
      <c r="O60" s="18">
        <v>9019747.0600000005</v>
      </c>
      <c r="P60" s="19">
        <v>-16433831.720000006</v>
      </c>
      <c r="Q60" s="45">
        <v>5</v>
      </c>
      <c r="R60" s="10">
        <f>VLOOKUP($H60,'ค่ากลางกลุ่ม '!$C$2:$Y$22,16,0)</f>
        <v>6.7215199999999999</v>
      </c>
      <c r="S60" s="13">
        <f>VLOOKUP($H60,'ค่ากลางกลุ่ม '!$C$2:$Y$22,22,0)</f>
        <v>12.2</v>
      </c>
      <c r="T60" s="10">
        <f>VLOOKUP($H60,'ค่ากลางกลุ่ม '!$C$2:$Y$22,17,0)</f>
        <v>4.1368400000000003</v>
      </c>
      <c r="U60" s="13">
        <f>VLOOKUP($H60,'ค่ากลางกลุ่ม '!$C$2:$Y$22,23,0)</f>
        <v>9.91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12.78</v>
      </c>
      <c r="AB60" s="7">
        <v>-0.3</v>
      </c>
      <c r="AC60" s="9">
        <v>231.06</v>
      </c>
      <c r="AD60" s="9">
        <v>42.26</v>
      </c>
      <c r="AE60" s="9">
        <v>87.2</v>
      </c>
      <c r="AF60" s="9">
        <v>222.18</v>
      </c>
      <c r="AG60" s="9">
        <v>57.65</v>
      </c>
      <c r="AH60" s="10" t="str">
        <f t="shared" si="2"/>
        <v>1</v>
      </c>
      <c r="AI60" s="13" t="str">
        <f t="shared" si="3"/>
        <v>1</v>
      </c>
      <c r="AJ60" s="10" t="str">
        <f t="shared" si="4"/>
        <v>0</v>
      </c>
      <c r="AK60" s="13" t="str">
        <f t="shared" si="5"/>
        <v>0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1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4 C</v>
      </c>
      <c r="AV60" s="27" t="str">
        <f t="shared" si="12"/>
        <v>4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0.71</v>
      </c>
      <c r="J61" s="19">
        <v>0.59</v>
      </c>
      <c r="K61" s="19">
        <v>0.13</v>
      </c>
      <c r="L61" s="19">
        <v>-72276636.469999999</v>
      </c>
      <c r="M61" s="19">
        <v>3175604.04</v>
      </c>
      <c r="N61" s="23">
        <v>6</v>
      </c>
      <c r="O61" s="18">
        <v>38731439.229999997</v>
      </c>
      <c r="P61" s="19">
        <v>-217023116.23000005</v>
      </c>
      <c r="Q61" s="45">
        <v>13</v>
      </c>
      <c r="R61" s="10">
        <f>VLOOKUP($H61,'ค่ากลางกลุ่ม '!$C$2:$Y$22,16,0)</f>
        <v>8.0276666666666685</v>
      </c>
      <c r="S61" s="13">
        <f>VLOOKUP($H61,'ค่ากลางกลุ่ม '!$C$2:$Y$22,22,0)</f>
        <v>15.85</v>
      </c>
      <c r="T61" s="10">
        <f>VLOOKUP($H61,'ค่ากลางกลุ่ม '!$C$2:$Y$22,17,0)</f>
        <v>4.8458333333333341</v>
      </c>
      <c r="U61" s="13">
        <f>VLOOKUP($H61,'ค่ากลางกลุ่ม '!$C$2:$Y$22,23,0)</f>
        <v>9.86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7.71</v>
      </c>
      <c r="AB61" s="7">
        <v>0.5</v>
      </c>
      <c r="AC61" s="9">
        <v>346.25</v>
      </c>
      <c r="AD61" s="9">
        <v>53.65</v>
      </c>
      <c r="AE61" s="9">
        <v>71.540000000000006</v>
      </c>
      <c r="AF61" s="9">
        <v>166.23</v>
      </c>
      <c r="AG61" s="9">
        <v>62.82</v>
      </c>
      <c r="AH61" s="10" t="str">
        <f t="shared" si="2"/>
        <v>0</v>
      </c>
      <c r="AI61" s="13" t="str">
        <f t="shared" si="3"/>
        <v>0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1</v>
      </c>
      <c r="AR61" s="26">
        <f t="shared" si="10"/>
        <v>1</v>
      </c>
      <c r="AS61" s="25" t="str">
        <f t="shared" si="11"/>
        <v>D</v>
      </c>
      <c r="AT61" s="27" t="str">
        <f t="shared" si="11"/>
        <v>D</v>
      </c>
      <c r="AU61" s="25" t="str">
        <f t="shared" si="12"/>
        <v>6 D</v>
      </c>
      <c r="AV61" s="27" t="str">
        <f t="shared" si="12"/>
        <v>6 D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2.86</v>
      </c>
      <c r="J62" s="19">
        <v>2.59</v>
      </c>
      <c r="K62" s="19">
        <v>2.02</v>
      </c>
      <c r="L62" s="19">
        <v>18502414.859999999</v>
      </c>
      <c r="M62" s="19">
        <v>4253314.83</v>
      </c>
      <c r="N62" s="23">
        <v>0</v>
      </c>
      <c r="O62" s="18">
        <v>6323452.75</v>
      </c>
      <c r="P62" s="19">
        <v>8946901.6399999969</v>
      </c>
      <c r="Q62" s="45">
        <v>3</v>
      </c>
      <c r="R62" s="10">
        <f>VLOOKUP($H62,'ค่ากลางกลุ่ม '!$C$2:$Y$22,16,0)</f>
        <v>12.627222222222223</v>
      </c>
      <c r="S62" s="13">
        <f>VLOOKUP($H62,'ค่ากลางกลุ่ม '!$C$2:$Y$22,22,0)</f>
        <v>26.45</v>
      </c>
      <c r="T62" s="10">
        <f>VLOOKUP($H62,'ค่ากลางกลุ่ม '!$C$2:$Y$22,17,0)</f>
        <v>5.8905555555555544</v>
      </c>
      <c r="U62" s="13">
        <f>VLOOKUP($H62,'ค่ากลางกลุ่ม '!$C$2:$Y$22,23,0)</f>
        <v>12.17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11.53</v>
      </c>
      <c r="AB62" s="7">
        <v>8.34</v>
      </c>
      <c r="AC62" s="9">
        <v>211.01</v>
      </c>
      <c r="AD62" s="9">
        <v>45.54</v>
      </c>
      <c r="AE62" s="9">
        <v>60.93</v>
      </c>
      <c r="AF62" s="9">
        <v>135.85</v>
      </c>
      <c r="AG62" s="9">
        <v>81.069999999999993</v>
      </c>
      <c r="AH62" s="10" t="str">
        <f t="shared" si="2"/>
        <v>0</v>
      </c>
      <c r="AI62" s="13" t="str">
        <f t="shared" si="3"/>
        <v>0</v>
      </c>
      <c r="AJ62" s="10" t="str">
        <f t="shared" si="4"/>
        <v>1</v>
      </c>
      <c r="AK62" s="13" t="str">
        <f t="shared" si="5"/>
        <v>0</v>
      </c>
      <c r="AL62" s="97">
        <f t="shared" si="6"/>
        <v>0</v>
      </c>
      <c r="AM62" s="20" t="str">
        <f t="shared" si="7"/>
        <v>1</v>
      </c>
      <c r="AN62" s="20" t="str">
        <f t="shared" si="8"/>
        <v>0</v>
      </c>
      <c r="AO62" s="20" t="str">
        <f t="shared" si="8"/>
        <v>0</v>
      </c>
      <c r="AP62" s="20" t="str">
        <f t="shared" si="8"/>
        <v>0</v>
      </c>
      <c r="AQ62" s="24">
        <f t="shared" si="9"/>
        <v>2</v>
      </c>
      <c r="AR62" s="26">
        <f t="shared" si="10"/>
        <v>1</v>
      </c>
      <c r="AS62" s="25" t="str">
        <f t="shared" si="11"/>
        <v>C-</v>
      </c>
      <c r="AT62" s="27" t="str">
        <f t="shared" si="11"/>
        <v>D</v>
      </c>
      <c r="AU62" s="25" t="str">
        <f t="shared" si="12"/>
        <v>0 C-</v>
      </c>
      <c r="AV62" s="27" t="str">
        <f t="shared" si="12"/>
        <v>0 D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1.1100000000000001</v>
      </c>
      <c r="J63" s="19">
        <v>1.01</v>
      </c>
      <c r="K63" s="19">
        <v>0.54</v>
      </c>
      <c r="L63" s="19">
        <v>1401898.13</v>
      </c>
      <c r="M63" s="19">
        <v>3729769.41</v>
      </c>
      <c r="N63" s="23">
        <v>2</v>
      </c>
      <c r="O63" s="18">
        <v>3706943.38</v>
      </c>
      <c r="P63" s="19">
        <v>-6033393.7700000014</v>
      </c>
      <c r="Q63" s="45">
        <v>2</v>
      </c>
      <c r="R63" s="10">
        <f>VLOOKUP($H63,'ค่ากลางกลุ่ม '!$C$2:$Y$22,16,0)</f>
        <v>6.4492307692307707</v>
      </c>
      <c r="S63" s="13">
        <f>VLOOKUP($H63,'ค่ากลางกลุ่ม '!$C$2:$Y$22,22,0)</f>
        <v>11.48</v>
      </c>
      <c r="T63" s="10">
        <f>VLOOKUP($H63,'ค่ากลางกลุ่ม '!$C$2:$Y$22,17,0)</f>
        <v>2.5605128205128205</v>
      </c>
      <c r="U63" s="13">
        <f>VLOOKUP($H63,'ค่ากลางกลุ่ม '!$C$2:$Y$22,23,0)</f>
        <v>4.78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11.93</v>
      </c>
      <c r="AB63" s="7">
        <v>5.83</v>
      </c>
      <c r="AC63" s="9">
        <v>635.67999999999995</v>
      </c>
      <c r="AD63" s="9">
        <v>43.43</v>
      </c>
      <c r="AE63" s="9">
        <v>54.69</v>
      </c>
      <c r="AF63" s="9">
        <v>557.37</v>
      </c>
      <c r="AG63" s="9">
        <v>92.38</v>
      </c>
      <c r="AH63" s="10" t="str">
        <f t="shared" si="2"/>
        <v>1</v>
      </c>
      <c r="AI63" s="13" t="str">
        <f t="shared" si="3"/>
        <v>1</v>
      </c>
      <c r="AJ63" s="10" t="str">
        <f t="shared" si="4"/>
        <v>1</v>
      </c>
      <c r="AK63" s="13" t="str">
        <f t="shared" si="5"/>
        <v>1</v>
      </c>
      <c r="AL63" s="97">
        <f t="shared" si="6"/>
        <v>0</v>
      </c>
      <c r="AM63" s="20" t="str">
        <f t="shared" si="7"/>
        <v>1</v>
      </c>
      <c r="AN63" s="20" t="str">
        <f t="shared" si="8"/>
        <v>1</v>
      </c>
      <c r="AO63" s="20" t="str">
        <f t="shared" si="8"/>
        <v>0</v>
      </c>
      <c r="AP63" s="20" t="str">
        <f t="shared" si="8"/>
        <v>0</v>
      </c>
      <c r="AQ63" s="24">
        <f t="shared" si="9"/>
        <v>4</v>
      </c>
      <c r="AR63" s="26">
        <f t="shared" si="10"/>
        <v>4</v>
      </c>
      <c r="AS63" s="25" t="str">
        <f t="shared" si="11"/>
        <v>B-</v>
      </c>
      <c r="AT63" s="27" t="str">
        <f t="shared" si="11"/>
        <v>B-</v>
      </c>
      <c r="AU63" s="25" t="str">
        <f t="shared" si="12"/>
        <v>2 B-</v>
      </c>
      <c r="AV63" s="27" t="str">
        <f t="shared" si="12"/>
        <v>2 B-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2.0299999999999998</v>
      </c>
      <c r="J64" s="19">
        <v>1.83</v>
      </c>
      <c r="K64" s="19">
        <v>1.52</v>
      </c>
      <c r="L64" s="19">
        <v>28342730.890000001</v>
      </c>
      <c r="M64" s="19">
        <v>-9396673.6300000008</v>
      </c>
      <c r="N64" s="23">
        <v>1</v>
      </c>
      <c r="O64" s="18">
        <v>-7363082.0899999999</v>
      </c>
      <c r="P64" s="19">
        <v>13826176.709999997</v>
      </c>
      <c r="Q64" s="45">
        <v>6</v>
      </c>
      <c r="R64" s="10">
        <f>VLOOKUP($H64,'ค่ากลางกลุ่ม '!$C$2:$Y$22,16,0)</f>
        <v>5.8842857142857161</v>
      </c>
      <c r="S64" s="13">
        <f>VLOOKUP($H64,'ค่ากลางกลุ่ม '!$C$2:$Y$22,22,0)</f>
        <v>12.59</v>
      </c>
      <c r="T64" s="10">
        <f>VLOOKUP($H64,'ค่ากลางกลุ่ม '!$C$2:$Y$22,17,0)</f>
        <v>3.7780252100840372</v>
      </c>
      <c r="U64" s="13">
        <f>VLOOKUP($H64,'ค่ากลางกลุ่ม '!$C$2:$Y$22,23,0)</f>
        <v>10.43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-15.85</v>
      </c>
      <c r="AB64" s="7">
        <v>-10.050000000000001</v>
      </c>
      <c r="AC64" s="9">
        <v>315.62</v>
      </c>
      <c r="AD64" s="9">
        <v>72.05</v>
      </c>
      <c r="AE64" s="9">
        <v>86.56</v>
      </c>
      <c r="AF64" s="9">
        <v>270.94</v>
      </c>
      <c r="AG64" s="9">
        <v>97.83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1 F</v>
      </c>
      <c r="AV64" s="27" t="str">
        <f t="shared" si="12"/>
        <v>1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1.73</v>
      </c>
      <c r="J65" s="19">
        <v>1.56</v>
      </c>
      <c r="K65" s="19">
        <v>0.61</v>
      </c>
      <c r="L65" s="19">
        <v>11212070.15</v>
      </c>
      <c r="M65" s="19">
        <v>6198885.3799999999</v>
      </c>
      <c r="N65" s="23">
        <v>1</v>
      </c>
      <c r="O65" s="18">
        <v>7088708.7999999998</v>
      </c>
      <c r="P65" s="19">
        <v>-5939171.2799999975</v>
      </c>
      <c r="Q65" s="45">
        <v>4</v>
      </c>
      <c r="R65" s="10">
        <f>VLOOKUP($H65,'ค่ากลางกลุ่ม '!$C$2:$Y$22,16,0)</f>
        <v>23.4375</v>
      </c>
      <c r="S65" s="13">
        <f>VLOOKUP($H65,'ค่ากลางกลุ่ม '!$C$2:$Y$22,22,0)</f>
        <v>32.68</v>
      </c>
      <c r="T65" s="10">
        <f>VLOOKUP($H65,'ค่ากลางกลุ่ม '!$C$2:$Y$22,17,0)</f>
        <v>13.34625</v>
      </c>
      <c r="U65" s="13">
        <f>VLOOKUP($H65,'ค่ากลางกลุ่ม '!$C$2:$Y$22,23,0)</f>
        <v>13.77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11.62</v>
      </c>
      <c r="AB65" s="7">
        <v>7.36</v>
      </c>
      <c r="AC65" s="9">
        <v>137.21</v>
      </c>
      <c r="AD65" s="9">
        <v>107.99</v>
      </c>
      <c r="AE65" s="9">
        <v>134.81</v>
      </c>
      <c r="AF65" s="9">
        <v>176.4</v>
      </c>
      <c r="AG65" s="9">
        <v>74.92</v>
      </c>
      <c r="AH65" s="10" t="str">
        <f t="shared" si="2"/>
        <v>0</v>
      </c>
      <c r="AI65" s="13" t="str">
        <f t="shared" si="3"/>
        <v>0</v>
      </c>
      <c r="AJ65" s="10" t="str">
        <f t="shared" si="4"/>
        <v>0</v>
      </c>
      <c r="AK65" s="13" t="str">
        <f t="shared" si="5"/>
        <v>0</v>
      </c>
      <c r="AL65" s="97">
        <f t="shared" si="6"/>
        <v>1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1</v>
      </c>
      <c r="AR65" s="26">
        <f t="shared" si="10"/>
        <v>1</v>
      </c>
      <c r="AS65" s="25" t="str">
        <f t="shared" si="11"/>
        <v>D</v>
      </c>
      <c r="AT65" s="27" t="str">
        <f t="shared" si="11"/>
        <v>D</v>
      </c>
      <c r="AU65" s="25" t="str">
        <f t="shared" si="12"/>
        <v>1 D</v>
      </c>
      <c r="AV65" s="27" t="str">
        <f t="shared" si="12"/>
        <v>1 D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2.52</v>
      </c>
      <c r="J66" s="19">
        <v>2.25</v>
      </c>
      <c r="K66" s="19">
        <v>1.31</v>
      </c>
      <c r="L66" s="19">
        <v>198925709.16999999</v>
      </c>
      <c r="M66" s="19">
        <v>118523108.79000001</v>
      </c>
      <c r="N66" s="23">
        <v>0</v>
      </c>
      <c r="O66" s="18">
        <v>146183566.72999999</v>
      </c>
      <c r="P66" s="19">
        <v>40073923.130000025</v>
      </c>
      <c r="Q66" s="45">
        <v>16</v>
      </c>
      <c r="R66" s="10">
        <f>VLOOKUP($H66,'ค่ากลางกลุ่ม '!$C$2:$Y$22,16,0)</f>
        <v>4.4645833333333336</v>
      </c>
      <c r="S66" s="13">
        <f>VLOOKUP($H66,'ค่ากลางกลุ่ม '!$C$2:$Y$22,22,0)</f>
        <v>13.74</v>
      </c>
      <c r="T66" s="10">
        <f>VLOOKUP($H66,'ค่ากลางกลุ่ม '!$C$2:$Y$22,17,0)</f>
        <v>-0.10291666666666666</v>
      </c>
      <c r="U66" s="13">
        <f>VLOOKUP($H66,'ค่ากลางกลุ่ม '!$C$2:$Y$22,23,0)</f>
        <v>8.39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23.6</v>
      </c>
      <c r="AB66" s="7">
        <v>21.76</v>
      </c>
      <c r="AC66" s="9">
        <v>155.66999999999999</v>
      </c>
      <c r="AD66" s="9">
        <v>56.68</v>
      </c>
      <c r="AE66" s="9">
        <v>103.97</v>
      </c>
      <c r="AF66" s="9">
        <v>37.14</v>
      </c>
      <c r="AG66" s="9">
        <v>69.77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1</v>
      </c>
      <c r="AN66" s="20" t="str">
        <f t="shared" si="8"/>
        <v>0</v>
      </c>
      <c r="AO66" s="20" t="str">
        <f t="shared" si="8"/>
        <v>1</v>
      </c>
      <c r="AP66" s="20" t="str">
        <f t="shared" si="8"/>
        <v>0</v>
      </c>
      <c r="AQ66" s="24">
        <f t="shared" si="9"/>
        <v>4</v>
      </c>
      <c r="AR66" s="26">
        <f t="shared" si="10"/>
        <v>4</v>
      </c>
      <c r="AS66" s="25" t="str">
        <f t="shared" si="11"/>
        <v>B-</v>
      </c>
      <c r="AT66" s="27" t="str">
        <f t="shared" si="11"/>
        <v>B-</v>
      </c>
      <c r="AU66" s="25" t="str">
        <f t="shared" si="12"/>
        <v>0 B-</v>
      </c>
      <c r="AV66" s="27" t="str">
        <f t="shared" si="12"/>
        <v>0 B-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1.2</v>
      </c>
      <c r="J67" s="19">
        <v>1.04</v>
      </c>
      <c r="K67" s="19">
        <v>0.75</v>
      </c>
      <c r="L67" s="19">
        <v>9420099.1999999993</v>
      </c>
      <c r="M67" s="19">
        <v>14897027.609999999</v>
      </c>
      <c r="N67" s="23">
        <v>2</v>
      </c>
      <c r="O67" s="18">
        <v>16442129</v>
      </c>
      <c r="P67" s="19">
        <v>-11901001.280000001</v>
      </c>
      <c r="Q67" s="45">
        <v>10</v>
      </c>
      <c r="R67" s="10">
        <f>VLOOKUP($H67,'ค่ากลางกลุ่ม '!$C$2:$Y$22,16,0)</f>
        <v>5.3367796610169487</v>
      </c>
      <c r="S67" s="13">
        <f>VLOOKUP($H67,'ค่ากลางกลุ่ม '!$C$2:$Y$22,22,0)</f>
        <v>11.77</v>
      </c>
      <c r="T67" s="10">
        <f>VLOOKUP($H67,'ค่ากลางกลุ่ม '!$C$2:$Y$22,17,0)</f>
        <v>3.2408474576271189</v>
      </c>
      <c r="U67" s="13">
        <f>VLOOKUP($H67,'ค่ากลางกลุ่ม '!$C$2:$Y$22,23,0)</f>
        <v>8.91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11.66</v>
      </c>
      <c r="AB67" s="7">
        <v>12.65</v>
      </c>
      <c r="AC67" s="9">
        <v>333.59</v>
      </c>
      <c r="AD67" s="9">
        <v>40.35</v>
      </c>
      <c r="AE67" s="9">
        <v>58.44</v>
      </c>
      <c r="AF67" s="9">
        <v>51.18</v>
      </c>
      <c r="AG67" s="9">
        <v>72.05</v>
      </c>
      <c r="AH67" s="10" t="str">
        <f t="shared" si="2"/>
        <v>1</v>
      </c>
      <c r="AI67" s="13" t="str">
        <f t="shared" si="3"/>
        <v>0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1</v>
      </c>
      <c r="AP67" s="20" t="str">
        <f t="shared" si="8"/>
        <v>0</v>
      </c>
      <c r="AQ67" s="24">
        <f t="shared" si="9"/>
        <v>5</v>
      </c>
      <c r="AR67" s="26">
        <f t="shared" si="10"/>
        <v>4</v>
      </c>
      <c r="AS67" s="25" t="str">
        <f t="shared" si="11"/>
        <v>B</v>
      </c>
      <c r="AT67" s="27" t="str">
        <f t="shared" si="11"/>
        <v>B-</v>
      </c>
      <c r="AU67" s="25" t="str">
        <f t="shared" si="12"/>
        <v>2 B</v>
      </c>
      <c r="AV67" s="27" t="str">
        <f t="shared" si="12"/>
        <v>2 B-</v>
      </c>
      <c r="AW67" s="21" t="str">
        <f t="shared" si="13"/>
        <v>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1.52</v>
      </c>
      <c r="J68" s="19">
        <v>1.34</v>
      </c>
      <c r="K68" s="19">
        <v>0.82</v>
      </c>
      <c r="L68" s="19">
        <v>15583071.24</v>
      </c>
      <c r="M68" s="19">
        <v>18386885.390000001</v>
      </c>
      <c r="N68" s="23">
        <v>0</v>
      </c>
      <c r="O68" s="18">
        <v>22985201.260000002</v>
      </c>
      <c r="P68" s="19">
        <v>-5369957.570000004</v>
      </c>
      <c r="Q68" s="45">
        <v>6</v>
      </c>
      <c r="R68" s="10">
        <f>VLOOKUP($H68,'ค่ากลางกลุ่ม '!$C$2:$Y$22,16,0)</f>
        <v>5.8842857142857161</v>
      </c>
      <c r="S68" s="13">
        <f>VLOOKUP($H68,'ค่ากลางกลุ่ม '!$C$2:$Y$22,22,0)</f>
        <v>12.59</v>
      </c>
      <c r="T68" s="10">
        <f>VLOOKUP($H68,'ค่ากลางกลุ่ม '!$C$2:$Y$22,17,0)</f>
        <v>3.7780252100840372</v>
      </c>
      <c r="U68" s="13">
        <f>VLOOKUP($H68,'ค่ากลางกลุ่ม '!$C$2:$Y$22,23,0)</f>
        <v>10.43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21.63</v>
      </c>
      <c r="AB68" s="7">
        <v>18.88</v>
      </c>
      <c r="AC68" s="9">
        <v>376.59</v>
      </c>
      <c r="AD68" s="9">
        <v>62.88</v>
      </c>
      <c r="AE68" s="9">
        <v>54.57</v>
      </c>
      <c r="AF68" s="9">
        <v>49.45</v>
      </c>
      <c r="AG68" s="9">
        <v>88.28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0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4</v>
      </c>
      <c r="AR68" s="26">
        <f t="shared" si="10"/>
        <v>4</v>
      </c>
      <c r="AS68" s="25" t="str">
        <f t="shared" si="11"/>
        <v>B-</v>
      </c>
      <c r="AT68" s="27" t="str">
        <f t="shared" si="11"/>
        <v>B-</v>
      </c>
      <c r="AU68" s="25" t="str">
        <f t="shared" si="12"/>
        <v>0 B-</v>
      </c>
      <c r="AV68" s="27" t="str">
        <f t="shared" si="12"/>
        <v>0 B-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1.1399999999999999</v>
      </c>
      <c r="J69" s="19">
        <v>1.04</v>
      </c>
      <c r="K69" s="19">
        <v>0.64</v>
      </c>
      <c r="L69" s="19">
        <v>7055011.4900000002</v>
      </c>
      <c r="M69" s="19">
        <v>5114993.25</v>
      </c>
      <c r="N69" s="23">
        <v>2</v>
      </c>
      <c r="O69" s="18">
        <v>10806643.359999999</v>
      </c>
      <c r="P69" s="19">
        <v>-17580422.379999992</v>
      </c>
      <c r="Q69" s="45">
        <v>10</v>
      </c>
      <c r="R69" s="10">
        <f>VLOOKUP($H69,'ค่ากลางกลุ่ม '!$C$2:$Y$22,16,0)</f>
        <v>5.3367796610169487</v>
      </c>
      <c r="S69" s="13">
        <f>VLOOKUP($H69,'ค่ากลางกลุ่ม '!$C$2:$Y$22,22,0)</f>
        <v>11.77</v>
      </c>
      <c r="T69" s="10">
        <f>VLOOKUP($H69,'ค่ากลางกลุ่ม '!$C$2:$Y$22,17,0)</f>
        <v>3.2408474576271189</v>
      </c>
      <c r="U69" s="13">
        <f>VLOOKUP($H69,'ค่ากลางกลุ่ม '!$C$2:$Y$22,23,0)</f>
        <v>8.91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6.66</v>
      </c>
      <c r="AB69" s="7">
        <v>4.28</v>
      </c>
      <c r="AC69" s="9">
        <v>303.2</v>
      </c>
      <c r="AD69" s="9">
        <v>36.9</v>
      </c>
      <c r="AE69" s="9">
        <v>47.46</v>
      </c>
      <c r="AF69" s="9">
        <v>49.66</v>
      </c>
      <c r="AG69" s="9">
        <v>53.88</v>
      </c>
      <c r="AH69" s="10" t="str">
        <f t="shared" si="2"/>
        <v>1</v>
      </c>
      <c r="AI69" s="13" t="str">
        <f t="shared" si="3"/>
        <v>0</v>
      </c>
      <c r="AJ69" s="10" t="str">
        <f t="shared" si="4"/>
        <v>1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1</v>
      </c>
      <c r="AQ69" s="24">
        <f t="shared" si="9"/>
        <v>6</v>
      </c>
      <c r="AR69" s="26">
        <f t="shared" si="10"/>
        <v>4</v>
      </c>
      <c r="AS69" s="25" t="str">
        <f t="shared" si="11"/>
        <v>A-</v>
      </c>
      <c r="AT69" s="27" t="str">
        <f t="shared" si="11"/>
        <v>B-</v>
      </c>
      <c r="AU69" s="25" t="str">
        <f t="shared" si="12"/>
        <v>2 A-</v>
      </c>
      <c r="AV69" s="27" t="str">
        <f t="shared" si="12"/>
        <v>2 B-</v>
      </c>
      <c r="AW69" s="21" t="str">
        <f t="shared" ref="AW69:AW92" si="15">IF(AQ69&gt;=5,"ผ่าน","ไม่ผ่าน")</f>
        <v>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1.8</v>
      </c>
      <c r="J70" s="19">
        <v>1.55</v>
      </c>
      <c r="K70" s="19">
        <v>0.97</v>
      </c>
      <c r="L70" s="19">
        <v>19818247.780000001</v>
      </c>
      <c r="M70" s="19">
        <v>17091987.609999999</v>
      </c>
      <c r="N70" s="23">
        <v>0</v>
      </c>
      <c r="O70" s="18">
        <v>20256435.989999998</v>
      </c>
      <c r="P70" s="19">
        <v>-744332.81999999285</v>
      </c>
      <c r="Q70" s="45">
        <v>6</v>
      </c>
      <c r="R70" s="10">
        <f>VLOOKUP($H70,'ค่ากลางกลุ่ม '!$C$2:$Y$22,16,0)</f>
        <v>5.8842857142857161</v>
      </c>
      <c r="S70" s="13">
        <f>VLOOKUP($H70,'ค่ากลางกลุ่ม '!$C$2:$Y$22,22,0)</f>
        <v>12.59</v>
      </c>
      <c r="T70" s="10">
        <f>VLOOKUP($H70,'ค่ากลางกลุ่ม '!$C$2:$Y$22,17,0)</f>
        <v>3.7780252100840372</v>
      </c>
      <c r="U70" s="13">
        <f>VLOOKUP($H70,'ค่ากลางกลุ่ม '!$C$2:$Y$22,23,0)</f>
        <v>10.43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17.48</v>
      </c>
      <c r="AB70" s="7">
        <v>21.33</v>
      </c>
      <c r="AC70" s="9">
        <v>257.81</v>
      </c>
      <c r="AD70" s="9">
        <v>69.06</v>
      </c>
      <c r="AE70" s="9">
        <v>86.08</v>
      </c>
      <c r="AF70" s="9">
        <v>40.22</v>
      </c>
      <c r="AG70" s="9">
        <v>99.6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0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</v>
      </c>
      <c r="AU70" s="25" t="str">
        <f t="shared" ref="AU70:AV92" si="27">$N70&amp;" "&amp;AS70</f>
        <v>0 C</v>
      </c>
      <c r="AV70" s="27" t="str">
        <f t="shared" si="27"/>
        <v>0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1.33</v>
      </c>
      <c r="J71" s="19">
        <v>1.1499999999999999</v>
      </c>
      <c r="K71" s="19">
        <v>0.69</v>
      </c>
      <c r="L71" s="19">
        <v>11333404.48</v>
      </c>
      <c r="M71" s="19">
        <v>12697921.689999999</v>
      </c>
      <c r="N71" s="23">
        <v>2</v>
      </c>
      <c r="O71" s="18">
        <v>17591507.510000002</v>
      </c>
      <c r="P71" s="19">
        <v>-10645732.68999999</v>
      </c>
      <c r="Q71" s="45">
        <v>5</v>
      </c>
      <c r="R71" s="10">
        <f>VLOOKUP($H71,'ค่ากลางกลุ่ม '!$C$2:$Y$22,16,0)</f>
        <v>6.7215199999999999</v>
      </c>
      <c r="S71" s="13">
        <f>VLOOKUP($H71,'ค่ากลางกลุ่ม '!$C$2:$Y$22,22,0)</f>
        <v>12.2</v>
      </c>
      <c r="T71" s="10">
        <f>VLOOKUP($H71,'ค่ากลางกลุ่ม '!$C$2:$Y$22,17,0)</f>
        <v>4.1368400000000003</v>
      </c>
      <c r="U71" s="13">
        <f>VLOOKUP($H71,'ค่ากลางกลุ่ม '!$C$2:$Y$22,23,0)</f>
        <v>9.91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21.91</v>
      </c>
      <c r="AB71" s="7">
        <v>11.13</v>
      </c>
      <c r="AC71" s="9">
        <v>434.51</v>
      </c>
      <c r="AD71" s="9">
        <v>58.65</v>
      </c>
      <c r="AE71" s="9">
        <v>75.83</v>
      </c>
      <c r="AF71" s="9">
        <v>52.17</v>
      </c>
      <c r="AG71" s="9">
        <v>146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1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4</v>
      </c>
      <c r="AR71" s="26">
        <f t="shared" si="25"/>
        <v>4</v>
      </c>
      <c r="AS71" s="25" t="str">
        <f t="shared" si="26"/>
        <v>B-</v>
      </c>
      <c r="AT71" s="27" t="str">
        <f t="shared" si="26"/>
        <v>B-</v>
      </c>
      <c r="AU71" s="25" t="str">
        <f t="shared" si="27"/>
        <v>2 B-</v>
      </c>
      <c r="AV71" s="27" t="str">
        <f t="shared" si="27"/>
        <v>2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3.07</v>
      </c>
      <c r="J72" s="19">
        <v>2.73</v>
      </c>
      <c r="K72" s="19">
        <v>1.44</v>
      </c>
      <c r="L72" s="19">
        <v>1134244523.9100001</v>
      </c>
      <c r="M72" s="19">
        <v>298854603.19999999</v>
      </c>
      <c r="N72" s="23">
        <v>0</v>
      </c>
      <c r="O72" s="18">
        <v>369286287.47000003</v>
      </c>
      <c r="P72" s="19">
        <v>256543984.15999997</v>
      </c>
      <c r="Q72" s="45">
        <v>20</v>
      </c>
      <c r="R72" s="10">
        <f>VLOOKUP($H72,'ค่ากลางกลุ่ม '!$C$2:$Y$22,16,0)</f>
        <v>3.81</v>
      </c>
      <c r="S72" s="13">
        <f>VLOOKUP($H72,'ค่ากลางกลุ่ม '!$C$2:$Y$22,22,0)</f>
        <v>16.09</v>
      </c>
      <c r="T72" s="10">
        <f>VLOOKUP($H72,'ค่ากลางกลุ่ม '!$C$2:$Y$22,17,0)</f>
        <v>1.32</v>
      </c>
      <c r="U72" s="13">
        <f>VLOOKUP($H72,'ค่ากลางกลุ่ม '!$C$2:$Y$22,23,0)</f>
        <v>9.27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12.61</v>
      </c>
      <c r="AB72" s="7">
        <v>9.56</v>
      </c>
      <c r="AC72" s="9">
        <v>80.77</v>
      </c>
      <c r="AD72" s="9">
        <v>90.28</v>
      </c>
      <c r="AE72" s="9">
        <v>40.08</v>
      </c>
      <c r="AF72" s="9">
        <v>55.66</v>
      </c>
      <c r="AG72" s="9">
        <v>49.19</v>
      </c>
      <c r="AH72" s="10" t="str">
        <f t="shared" si="17"/>
        <v>1</v>
      </c>
      <c r="AI72" s="13" t="str">
        <f t="shared" si="18"/>
        <v>0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6</v>
      </c>
      <c r="AR72" s="26">
        <f t="shared" si="25"/>
        <v>5</v>
      </c>
      <c r="AS72" s="25" t="str">
        <f t="shared" si="26"/>
        <v>A-</v>
      </c>
      <c r="AT72" s="27" t="str">
        <f t="shared" si="26"/>
        <v>B</v>
      </c>
      <c r="AU72" s="25" t="str">
        <f t="shared" si="27"/>
        <v>0 A-</v>
      </c>
      <c r="AV72" s="27" t="str">
        <f t="shared" si="27"/>
        <v>0 B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1.44</v>
      </c>
      <c r="J73" s="19">
        <v>1.28</v>
      </c>
      <c r="K73" s="19">
        <v>0.9</v>
      </c>
      <c r="L73" s="19">
        <v>15149522.720000001</v>
      </c>
      <c r="M73" s="19">
        <v>16006038.779999999</v>
      </c>
      <c r="N73" s="23">
        <v>1</v>
      </c>
      <c r="O73" s="18">
        <v>19933258.010000002</v>
      </c>
      <c r="P73" s="19">
        <v>-3270824.8900000043</v>
      </c>
      <c r="Q73" s="45">
        <v>6</v>
      </c>
      <c r="R73" s="10">
        <f>VLOOKUP($H73,'ค่ากลางกลุ่ม '!$C$2:$Y$22,16,0)</f>
        <v>5.8842857142857161</v>
      </c>
      <c r="S73" s="13">
        <f>VLOOKUP($H73,'ค่ากลางกลุ่ม '!$C$2:$Y$22,22,0)</f>
        <v>12.59</v>
      </c>
      <c r="T73" s="10">
        <f>VLOOKUP($H73,'ค่ากลางกลุ่ม '!$C$2:$Y$22,17,0)</f>
        <v>3.7780252100840372</v>
      </c>
      <c r="U73" s="13">
        <f>VLOOKUP($H73,'ค่ากลางกลุ่ม '!$C$2:$Y$22,23,0)</f>
        <v>10.43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15.16</v>
      </c>
      <c r="AB73" s="7">
        <v>17.71</v>
      </c>
      <c r="AC73" s="9">
        <v>261.16000000000003</v>
      </c>
      <c r="AD73" s="9">
        <v>32.53</v>
      </c>
      <c r="AE73" s="9">
        <v>78.319999999999993</v>
      </c>
      <c r="AF73" s="9">
        <v>69.42</v>
      </c>
      <c r="AG73" s="9">
        <v>59.13</v>
      </c>
      <c r="AH73" s="10" t="str">
        <f t="shared" si="17"/>
        <v>1</v>
      </c>
      <c r="AI73" s="13" t="str">
        <f t="shared" si="18"/>
        <v>1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1</v>
      </c>
      <c r="AQ73" s="24">
        <f t="shared" si="24"/>
        <v>5</v>
      </c>
      <c r="AR73" s="26">
        <f t="shared" si="25"/>
        <v>5</v>
      </c>
      <c r="AS73" s="25" t="str">
        <f t="shared" si="26"/>
        <v>B</v>
      </c>
      <c r="AT73" s="27" t="str">
        <f t="shared" si="26"/>
        <v>B</v>
      </c>
      <c r="AU73" s="25" t="str">
        <f t="shared" si="27"/>
        <v>1 B</v>
      </c>
      <c r="AV73" s="27" t="str">
        <f t="shared" si="27"/>
        <v>1 B</v>
      </c>
      <c r="AW73" s="21" t="str">
        <f t="shared" si="15"/>
        <v>ผ่าน</v>
      </c>
      <c r="AX73" s="21" t="str">
        <f t="shared" si="16"/>
        <v>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1.63</v>
      </c>
      <c r="J74" s="19">
        <v>1.43</v>
      </c>
      <c r="K74" s="19">
        <v>0.9</v>
      </c>
      <c r="L74" s="19">
        <v>17718247.07</v>
      </c>
      <c r="M74" s="19">
        <v>14595554.050000001</v>
      </c>
      <c r="N74" s="23">
        <v>0</v>
      </c>
      <c r="O74" s="18">
        <v>16224384.51</v>
      </c>
      <c r="P74" s="19">
        <v>-2793211.8200000003</v>
      </c>
      <c r="Q74" s="45">
        <v>6</v>
      </c>
      <c r="R74" s="10">
        <f>VLOOKUP($H74,'ค่ากลางกลุ่ม '!$C$2:$Y$22,16,0)</f>
        <v>5.8842857142857161</v>
      </c>
      <c r="S74" s="13">
        <f>VLOOKUP($H74,'ค่ากลางกลุ่ม '!$C$2:$Y$22,22,0)</f>
        <v>12.59</v>
      </c>
      <c r="T74" s="10">
        <f>VLOOKUP($H74,'ค่ากลางกลุ่ม '!$C$2:$Y$22,17,0)</f>
        <v>3.7780252100840372</v>
      </c>
      <c r="U74" s="13">
        <f>VLOOKUP($H74,'ค่ากลางกลุ่ม '!$C$2:$Y$22,23,0)</f>
        <v>10.43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12.92</v>
      </c>
      <c r="AB74" s="7">
        <v>22.39</v>
      </c>
      <c r="AC74" s="9">
        <v>276.85000000000002</v>
      </c>
      <c r="AD74" s="9">
        <v>37.020000000000003</v>
      </c>
      <c r="AE74" s="9">
        <v>73.14</v>
      </c>
      <c r="AF74" s="9">
        <v>52.6</v>
      </c>
      <c r="AG74" s="9">
        <v>67.28</v>
      </c>
      <c r="AH74" s="10" t="str">
        <f t="shared" si="17"/>
        <v>1</v>
      </c>
      <c r="AI74" s="13" t="str">
        <f t="shared" si="18"/>
        <v>1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1</v>
      </c>
      <c r="AP74" s="20" t="str">
        <f t="shared" si="23"/>
        <v>0</v>
      </c>
      <c r="AQ74" s="24">
        <f t="shared" si="24"/>
        <v>4</v>
      </c>
      <c r="AR74" s="26">
        <f t="shared" si="25"/>
        <v>4</v>
      </c>
      <c r="AS74" s="25" t="str">
        <f t="shared" si="26"/>
        <v>B-</v>
      </c>
      <c r="AT74" s="27" t="str">
        <f t="shared" si="26"/>
        <v>B-</v>
      </c>
      <c r="AU74" s="25" t="str">
        <f t="shared" si="27"/>
        <v>0 B-</v>
      </c>
      <c r="AV74" s="27" t="str">
        <f t="shared" si="27"/>
        <v>0 B-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1.2</v>
      </c>
      <c r="J75" s="19">
        <v>0.98</v>
      </c>
      <c r="K75" s="19">
        <v>0.27</v>
      </c>
      <c r="L75" s="19">
        <v>28169833.629999999</v>
      </c>
      <c r="M75" s="19">
        <v>44926274.310000002</v>
      </c>
      <c r="N75" s="23">
        <v>3</v>
      </c>
      <c r="O75" s="18">
        <v>57149293.229999997</v>
      </c>
      <c r="P75" s="19">
        <v>-104986722.93000001</v>
      </c>
      <c r="Q75" s="45">
        <v>14</v>
      </c>
      <c r="R75" s="10">
        <f>VLOOKUP($H75,'ค่ากลางกลุ่ม '!$C$2:$Y$22,16,0)</f>
        <v>8.2999999999999989</v>
      </c>
      <c r="S75" s="13">
        <f>VLOOKUP($H75,'ค่ากลางกลุ่ม '!$C$2:$Y$22,22,0)</f>
        <v>16.89</v>
      </c>
      <c r="T75" s="10">
        <f>VLOOKUP($H75,'ค่ากลางกลุ่ม '!$C$2:$Y$22,17,0)</f>
        <v>5.1022222222222213</v>
      </c>
      <c r="U75" s="13">
        <f>VLOOKUP($H75,'ค่ากลางกลุ่ม '!$C$2:$Y$22,23,0)</f>
        <v>8.85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12.38</v>
      </c>
      <c r="AB75" s="7">
        <v>6.64</v>
      </c>
      <c r="AC75" s="9">
        <v>243.89</v>
      </c>
      <c r="AD75" s="9">
        <v>58.51</v>
      </c>
      <c r="AE75" s="9">
        <v>82.25</v>
      </c>
      <c r="AF75" s="9">
        <v>74.739999999999995</v>
      </c>
      <c r="AG75" s="9">
        <v>64.78</v>
      </c>
      <c r="AH75" s="10" t="str">
        <f t="shared" si="17"/>
        <v>1</v>
      </c>
      <c r="AI75" s="13" t="str">
        <f t="shared" si="18"/>
        <v>0</v>
      </c>
      <c r="AJ75" s="10" t="str">
        <f t="shared" si="19"/>
        <v>1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4</v>
      </c>
      <c r="AR75" s="26">
        <f t="shared" si="25"/>
        <v>2</v>
      </c>
      <c r="AS75" s="25" t="str">
        <f t="shared" si="26"/>
        <v>B-</v>
      </c>
      <c r="AT75" s="27" t="str">
        <f t="shared" si="26"/>
        <v>C-</v>
      </c>
      <c r="AU75" s="25" t="str">
        <f t="shared" si="27"/>
        <v>3 B-</v>
      </c>
      <c r="AV75" s="27" t="str">
        <f t="shared" si="27"/>
        <v>3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2.88</v>
      </c>
      <c r="J76" s="19">
        <v>2.42</v>
      </c>
      <c r="K76" s="19">
        <v>1.93</v>
      </c>
      <c r="L76" s="19">
        <v>8945396.8900000006</v>
      </c>
      <c r="M76" s="19">
        <v>2483924.91</v>
      </c>
      <c r="N76" s="23">
        <v>0</v>
      </c>
      <c r="O76" s="18">
        <v>4488777.3600000003</v>
      </c>
      <c r="P76" s="19">
        <v>4427104.08</v>
      </c>
      <c r="Q76" s="45">
        <v>2</v>
      </c>
      <c r="R76" s="10">
        <f>VLOOKUP($H76,'ค่ากลางกลุ่ม '!$C$2:$Y$22,16,0)</f>
        <v>6.4492307692307707</v>
      </c>
      <c r="S76" s="13">
        <f>VLOOKUP($H76,'ค่ากลางกลุ่ม '!$C$2:$Y$22,22,0)</f>
        <v>11.48</v>
      </c>
      <c r="T76" s="10">
        <f>VLOOKUP($H76,'ค่ากลางกลุ่ม '!$C$2:$Y$22,17,0)</f>
        <v>2.5605128205128205</v>
      </c>
      <c r="U76" s="13">
        <f>VLOOKUP($H76,'ค่ากลางกลุ่ม '!$C$2:$Y$22,23,0)</f>
        <v>4.78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16.11</v>
      </c>
      <c r="AB76" s="7">
        <v>6.32</v>
      </c>
      <c r="AC76" s="9">
        <v>233.85</v>
      </c>
      <c r="AD76" s="9">
        <v>94.14</v>
      </c>
      <c r="AE76" s="9">
        <v>49.95</v>
      </c>
      <c r="AF76" s="9">
        <v>61.34</v>
      </c>
      <c r="AG76" s="9">
        <v>102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4</v>
      </c>
      <c r="AS76" s="25" t="str">
        <f t="shared" si="26"/>
        <v>B-</v>
      </c>
      <c r="AT76" s="27" t="str">
        <f t="shared" si="26"/>
        <v>B-</v>
      </c>
      <c r="AU76" s="25" t="str">
        <f t="shared" si="27"/>
        <v>0 B-</v>
      </c>
      <c r="AV76" s="27" t="str">
        <f t="shared" si="27"/>
        <v>0 B-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1.82</v>
      </c>
      <c r="J77" s="19">
        <v>1.66</v>
      </c>
      <c r="K77" s="19">
        <v>0.89</v>
      </c>
      <c r="L77" s="19">
        <v>17496828.359999999</v>
      </c>
      <c r="M77" s="19">
        <v>9625307.7699999996</v>
      </c>
      <c r="N77" s="23">
        <v>0</v>
      </c>
      <c r="O77" s="18">
        <v>11624567.140000001</v>
      </c>
      <c r="P77" s="19">
        <v>-2389726.8900000043</v>
      </c>
      <c r="Q77" s="45">
        <v>6</v>
      </c>
      <c r="R77" s="10">
        <f>VLOOKUP($H77,'ค่ากลางกลุ่ม '!$C$2:$Y$22,16,0)</f>
        <v>5.8842857142857161</v>
      </c>
      <c r="S77" s="13">
        <f>VLOOKUP($H77,'ค่ากลางกลุ่ม '!$C$2:$Y$22,22,0)</f>
        <v>12.59</v>
      </c>
      <c r="T77" s="10">
        <f>VLOOKUP($H77,'ค่ากลางกลุ่ม '!$C$2:$Y$22,17,0)</f>
        <v>3.7780252100840372</v>
      </c>
      <c r="U77" s="13">
        <f>VLOOKUP($H77,'ค่ากลางกลุ่ม '!$C$2:$Y$22,23,0)</f>
        <v>10.43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11.71</v>
      </c>
      <c r="AB77" s="7">
        <v>12.25</v>
      </c>
      <c r="AC77" s="9">
        <v>148.47999999999999</v>
      </c>
      <c r="AD77" s="9">
        <v>54.06</v>
      </c>
      <c r="AE77" s="9">
        <v>85.56</v>
      </c>
      <c r="AF77" s="9">
        <v>87.8</v>
      </c>
      <c r="AG77" s="9">
        <v>55.19</v>
      </c>
      <c r="AH77" s="10" t="str">
        <f t="shared" si="17"/>
        <v>1</v>
      </c>
      <c r="AI77" s="13" t="str">
        <f t="shared" si="18"/>
        <v>0</v>
      </c>
      <c r="AJ77" s="10" t="str">
        <f t="shared" si="19"/>
        <v>1</v>
      </c>
      <c r="AK77" s="13" t="str">
        <f t="shared" si="20"/>
        <v>1</v>
      </c>
      <c r="AL77" s="97">
        <f t="shared" si="21"/>
        <v>0</v>
      </c>
      <c r="AM77" s="20" t="str">
        <f t="shared" si="22"/>
        <v>1</v>
      </c>
      <c r="AN77" s="20" t="str">
        <f t="shared" si="23"/>
        <v>0</v>
      </c>
      <c r="AO77" s="20" t="str">
        <f t="shared" si="23"/>
        <v>1</v>
      </c>
      <c r="AP77" s="20" t="str">
        <f t="shared" si="23"/>
        <v>1</v>
      </c>
      <c r="AQ77" s="24">
        <f t="shared" si="24"/>
        <v>5</v>
      </c>
      <c r="AR77" s="26">
        <f t="shared" si="25"/>
        <v>4</v>
      </c>
      <c r="AS77" s="25" t="str">
        <f t="shared" si="26"/>
        <v>B</v>
      </c>
      <c r="AT77" s="27" t="str">
        <f t="shared" si="26"/>
        <v>B-</v>
      </c>
      <c r="AU77" s="25" t="str">
        <f t="shared" si="27"/>
        <v>0 B</v>
      </c>
      <c r="AV77" s="27" t="str">
        <f t="shared" si="27"/>
        <v>0 B-</v>
      </c>
      <c r="AW77" s="21" t="str">
        <f t="shared" si="15"/>
        <v>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1.08</v>
      </c>
      <c r="J78" s="19">
        <v>0.92</v>
      </c>
      <c r="K78" s="19">
        <v>0.56000000000000005</v>
      </c>
      <c r="L78" s="19">
        <v>6134611.1799999997</v>
      </c>
      <c r="M78" s="19">
        <v>60489684.380000003</v>
      </c>
      <c r="N78" s="23">
        <v>3</v>
      </c>
      <c r="O78" s="18">
        <v>25229420.02</v>
      </c>
      <c r="P78" s="19">
        <v>-35285231.289999984</v>
      </c>
      <c r="Q78" s="45">
        <v>13</v>
      </c>
      <c r="R78" s="10">
        <f>VLOOKUP($H78,'ค่ากลางกลุ่ม '!$C$2:$Y$22,16,0)</f>
        <v>8.0276666666666685</v>
      </c>
      <c r="S78" s="13">
        <f>VLOOKUP($H78,'ค่ากลางกลุ่ม '!$C$2:$Y$22,22,0)</f>
        <v>15.85</v>
      </c>
      <c r="T78" s="10">
        <f>VLOOKUP($H78,'ค่ากลางกลุ่ม '!$C$2:$Y$22,17,0)</f>
        <v>4.8458333333333341</v>
      </c>
      <c r="U78" s="13">
        <f>VLOOKUP($H78,'ค่ากลางกลุ่ม '!$C$2:$Y$22,23,0)</f>
        <v>9.86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10.24</v>
      </c>
      <c r="AB78" s="7">
        <v>18.48</v>
      </c>
      <c r="AC78" s="9">
        <v>210.83</v>
      </c>
      <c r="AD78" s="9">
        <v>38.159999999999997</v>
      </c>
      <c r="AE78" s="9">
        <v>50.32</v>
      </c>
      <c r="AF78" s="9">
        <v>67.3</v>
      </c>
      <c r="AG78" s="9">
        <v>52.83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1</v>
      </c>
      <c r="AQ78" s="24">
        <f t="shared" si="24"/>
        <v>6</v>
      </c>
      <c r="AR78" s="26">
        <f t="shared" si="25"/>
        <v>5</v>
      </c>
      <c r="AS78" s="25" t="str">
        <f t="shared" si="26"/>
        <v>A-</v>
      </c>
      <c r="AT78" s="27" t="str">
        <f t="shared" si="26"/>
        <v>B</v>
      </c>
      <c r="AU78" s="25" t="str">
        <f t="shared" si="27"/>
        <v>3 A-</v>
      </c>
      <c r="AV78" s="27" t="str">
        <f t="shared" si="27"/>
        <v>3 B</v>
      </c>
      <c r="AW78" s="21" t="str">
        <f t="shared" si="15"/>
        <v>ผ่าน</v>
      </c>
      <c r="AX78" s="21" t="str">
        <f t="shared" si="16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1.69</v>
      </c>
      <c r="J79" s="19">
        <v>1.42</v>
      </c>
      <c r="K79" s="19">
        <v>1.05</v>
      </c>
      <c r="L79" s="19">
        <v>9637930.4399999995</v>
      </c>
      <c r="M79" s="19">
        <v>4293583.1399999997</v>
      </c>
      <c r="N79" s="23">
        <v>0</v>
      </c>
      <c r="O79" s="18">
        <v>6029969.9000000004</v>
      </c>
      <c r="P79" s="19">
        <v>684924.16999999993</v>
      </c>
      <c r="Q79" s="45">
        <v>5</v>
      </c>
      <c r="R79" s="10">
        <f>VLOOKUP($H79,'ค่ากลางกลุ่ม '!$C$2:$Y$22,16,0)</f>
        <v>6.7215199999999999</v>
      </c>
      <c r="S79" s="13">
        <f>VLOOKUP($H79,'ค่ากลางกลุ่ม '!$C$2:$Y$22,22,0)</f>
        <v>12.2</v>
      </c>
      <c r="T79" s="10">
        <f>VLOOKUP($H79,'ค่ากลางกลุ่ม '!$C$2:$Y$22,17,0)</f>
        <v>4.1368400000000003</v>
      </c>
      <c r="U79" s="13">
        <f>VLOOKUP($H79,'ค่ากลางกลุ่ม '!$C$2:$Y$22,23,0)</f>
        <v>9.91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8.36</v>
      </c>
      <c r="AB79" s="7">
        <v>8.81</v>
      </c>
      <c r="AC79" s="9">
        <v>145.33000000000001</v>
      </c>
      <c r="AD79" s="9">
        <v>25.63</v>
      </c>
      <c r="AE79" s="9">
        <v>58.53</v>
      </c>
      <c r="AF79" s="9">
        <v>71.78</v>
      </c>
      <c r="AG79" s="9">
        <v>77.099999999999994</v>
      </c>
      <c r="AH79" s="10" t="str">
        <f t="shared" si="17"/>
        <v>1</v>
      </c>
      <c r="AI79" s="13" t="str">
        <f t="shared" si="18"/>
        <v>0</v>
      </c>
      <c r="AJ79" s="10" t="str">
        <f t="shared" si="19"/>
        <v>1</v>
      </c>
      <c r="AK79" s="13" t="str">
        <f t="shared" si="20"/>
        <v>0</v>
      </c>
      <c r="AL79" s="97">
        <f t="shared" si="21"/>
        <v>0</v>
      </c>
      <c r="AM79" s="20" t="str">
        <f t="shared" si="22"/>
        <v>1</v>
      </c>
      <c r="AN79" s="20" t="str">
        <f t="shared" si="23"/>
        <v>1</v>
      </c>
      <c r="AO79" s="20" t="str">
        <f t="shared" si="23"/>
        <v>1</v>
      </c>
      <c r="AP79" s="20" t="str">
        <f t="shared" si="23"/>
        <v>0</v>
      </c>
      <c r="AQ79" s="24">
        <f t="shared" si="24"/>
        <v>5</v>
      </c>
      <c r="AR79" s="26">
        <f t="shared" si="25"/>
        <v>3</v>
      </c>
      <c r="AS79" s="25" t="str">
        <f t="shared" si="26"/>
        <v>B</v>
      </c>
      <c r="AT79" s="27" t="str">
        <f t="shared" si="26"/>
        <v>C</v>
      </c>
      <c r="AU79" s="25" t="str">
        <f t="shared" si="27"/>
        <v>0 B</v>
      </c>
      <c r="AV79" s="27" t="str">
        <f t="shared" si="27"/>
        <v>0 C</v>
      </c>
      <c r="AW79" s="21" t="str">
        <f t="shared" si="15"/>
        <v>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1.22</v>
      </c>
      <c r="J80" s="19">
        <v>1.03</v>
      </c>
      <c r="K80" s="19">
        <v>0.69</v>
      </c>
      <c r="L80" s="19">
        <v>4383535.29</v>
      </c>
      <c r="M80" s="19">
        <v>9615177.0700000003</v>
      </c>
      <c r="N80" s="23">
        <v>2</v>
      </c>
      <c r="O80" s="18">
        <v>13833464.84</v>
      </c>
      <c r="P80" s="19">
        <v>-6187521.5299999975</v>
      </c>
      <c r="Q80" s="45">
        <v>5</v>
      </c>
      <c r="R80" s="10">
        <f>VLOOKUP($H80,'ค่ากลางกลุ่ม '!$C$2:$Y$22,16,0)</f>
        <v>6.7215199999999999</v>
      </c>
      <c r="S80" s="13">
        <f>VLOOKUP($H80,'ค่ากลางกลุ่ม '!$C$2:$Y$22,22,0)</f>
        <v>12.2</v>
      </c>
      <c r="T80" s="10">
        <f>VLOOKUP($H80,'ค่ากลางกลุ่ม '!$C$2:$Y$22,17,0)</f>
        <v>4.1368400000000003</v>
      </c>
      <c r="U80" s="13">
        <f>VLOOKUP($H80,'ค่ากลางกลุ่ม '!$C$2:$Y$22,23,0)</f>
        <v>9.91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17.78</v>
      </c>
      <c r="AB80" s="7">
        <v>15.02</v>
      </c>
      <c r="AC80" s="9">
        <v>270.69</v>
      </c>
      <c r="AD80" s="9">
        <v>50.17</v>
      </c>
      <c r="AE80" s="9">
        <v>55.48</v>
      </c>
      <c r="AF80" s="9">
        <v>62.5</v>
      </c>
      <c r="AG80" s="9">
        <v>60.84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1</v>
      </c>
      <c r="AP80" s="20" t="str">
        <f t="shared" si="23"/>
        <v>0</v>
      </c>
      <c r="AQ80" s="24">
        <f t="shared" si="24"/>
        <v>5</v>
      </c>
      <c r="AR80" s="26">
        <f t="shared" si="25"/>
        <v>5</v>
      </c>
      <c r="AS80" s="25" t="str">
        <f t="shared" si="26"/>
        <v>B</v>
      </c>
      <c r="AT80" s="27" t="str">
        <f t="shared" si="26"/>
        <v>B</v>
      </c>
      <c r="AU80" s="25" t="str">
        <f t="shared" si="27"/>
        <v>2 B</v>
      </c>
      <c r="AV80" s="27" t="str">
        <f t="shared" si="27"/>
        <v>2 B</v>
      </c>
      <c r="AW80" s="21" t="str">
        <f t="shared" si="15"/>
        <v>ผ่าน</v>
      </c>
      <c r="AX80" s="21" t="str">
        <f t="shared" si="16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2.52</v>
      </c>
      <c r="J81" s="19">
        <v>2.2200000000000002</v>
      </c>
      <c r="K81" s="19">
        <v>1.77</v>
      </c>
      <c r="L81" s="19">
        <v>30569495.309999999</v>
      </c>
      <c r="M81" s="19">
        <v>14893811.23</v>
      </c>
      <c r="N81" s="23">
        <v>0</v>
      </c>
      <c r="O81" s="18">
        <v>17696095.280000001</v>
      </c>
      <c r="P81" s="19">
        <v>15520636.689999994</v>
      </c>
      <c r="Q81" s="45">
        <v>6</v>
      </c>
      <c r="R81" s="10">
        <f>VLOOKUP($H81,'ค่ากลางกลุ่ม '!$C$2:$Y$22,16,0)</f>
        <v>5.8842857142857161</v>
      </c>
      <c r="S81" s="13">
        <f>VLOOKUP($H81,'ค่ากลางกลุ่ม '!$C$2:$Y$22,22,0)</f>
        <v>12.59</v>
      </c>
      <c r="T81" s="10">
        <f>VLOOKUP($H81,'ค่ากลางกลุ่ม '!$C$2:$Y$22,17,0)</f>
        <v>3.7780252100840372</v>
      </c>
      <c r="U81" s="13">
        <f>VLOOKUP($H81,'ค่ากลางกลุ่ม '!$C$2:$Y$22,23,0)</f>
        <v>10.43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18.100000000000001</v>
      </c>
      <c r="AB81" s="7">
        <v>19.89</v>
      </c>
      <c r="AC81" s="9">
        <v>55.67</v>
      </c>
      <c r="AD81" s="9">
        <v>17.34</v>
      </c>
      <c r="AE81" s="9">
        <v>64.97</v>
      </c>
      <c r="AF81" s="9">
        <v>96.25</v>
      </c>
      <c r="AG81" s="9">
        <v>80.3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0</v>
      </c>
      <c r="AO81" s="20" t="str">
        <f t="shared" si="23"/>
        <v>0</v>
      </c>
      <c r="AP81" s="20" t="str">
        <f t="shared" si="23"/>
        <v>0</v>
      </c>
      <c r="AQ81" s="24">
        <f t="shared" si="24"/>
        <v>4</v>
      </c>
      <c r="AR81" s="26">
        <f t="shared" si="25"/>
        <v>4</v>
      </c>
      <c r="AS81" s="25" t="str">
        <f t="shared" si="26"/>
        <v>B-</v>
      </c>
      <c r="AT81" s="27" t="str">
        <f t="shared" si="26"/>
        <v>B-</v>
      </c>
      <c r="AU81" s="25" t="str">
        <f t="shared" si="27"/>
        <v>0 B-</v>
      </c>
      <c r="AV81" s="27" t="str">
        <f t="shared" si="27"/>
        <v>0 B-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2.23</v>
      </c>
      <c r="J82" s="19">
        <v>1.81</v>
      </c>
      <c r="K82" s="19">
        <v>0.83</v>
      </c>
      <c r="L82" s="19">
        <v>34642601.920000002</v>
      </c>
      <c r="M82" s="19">
        <v>24075002.969999999</v>
      </c>
      <c r="N82" s="23">
        <v>0</v>
      </c>
      <c r="O82" s="18">
        <v>30267531.010000002</v>
      </c>
      <c r="P82" s="19">
        <v>-4707453.0199999996</v>
      </c>
      <c r="Q82" s="45">
        <v>6</v>
      </c>
      <c r="R82" s="10">
        <f>VLOOKUP($H82,'ค่ากลางกลุ่ม '!$C$2:$Y$22,16,0)</f>
        <v>5.8842857142857161</v>
      </c>
      <c r="S82" s="13">
        <f>VLOOKUP($H82,'ค่ากลางกลุ่ม '!$C$2:$Y$22,22,0)</f>
        <v>12.59</v>
      </c>
      <c r="T82" s="10">
        <f>VLOOKUP($H82,'ค่ากลางกลุ่ม '!$C$2:$Y$22,17,0)</f>
        <v>3.7780252100840372</v>
      </c>
      <c r="U82" s="13">
        <f>VLOOKUP($H82,'ค่ากลางกลุ่ม '!$C$2:$Y$22,23,0)</f>
        <v>10.43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24.52</v>
      </c>
      <c r="AB82" s="7">
        <v>22.75</v>
      </c>
      <c r="AC82" s="9">
        <v>350.27</v>
      </c>
      <c r="AD82" s="9">
        <v>102.06</v>
      </c>
      <c r="AE82" s="9">
        <v>128.05000000000001</v>
      </c>
      <c r="AF82" s="9">
        <v>101.72</v>
      </c>
      <c r="AG82" s="9">
        <v>86.72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0 C-</v>
      </c>
      <c r="AV82" s="27" t="str">
        <f t="shared" si="27"/>
        <v>0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1.44</v>
      </c>
      <c r="J83" s="19">
        <v>1.2</v>
      </c>
      <c r="K83" s="19">
        <v>0.72</v>
      </c>
      <c r="L83" s="19">
        <v>28519316.620000001</v>
      </c>
      <c r="M83" s="19">
        <v>19421889.460000001</v>
      </c>
      <c r="N83" s="23">
        <v>2</v>
      </c>
      <c r="O83" s="18">
        <v>16029300.210000001</v>
      </c>
      <c r="P83" s="19">
        <v>-18213404.519999996</v>
      </c>
      <c r="Q83" s="45">
        <v>13</v>
      </c>
      <c r="R83" s="10">
        <f>VLOOKUP($H83,'ค่ากลางกลุ่ม '!$C$2:$Y$22,16,0)</f>
        <v>8.0276666666666685</v>
      </c>
      <c r="S83" s="13">
        <f>VLOOKUP($H83,'ค่ากลางกลุ่ม '!$C$2:$Y$22,22,0)</f>
        <v>15.85</v>
      </c>
      <c r="T83" s="10">
        <f>VLOOKUP($H83,'ค่ากลางกลุ่ม '!$C$2:$Y$22,17,0)</f>
        <v>4.8458333333333341</v>
      </c>
      <c r="U83" s="13">
        <f>VLOOKUP($H83,'ค่ากลางกลุ่ม '!$C$2:$Y$22,23,0)</f>
        <v>9.86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6.65</v>
      </c>
      <c r="AB83" s="7">
        <v>6.36</v>
      </c>
      <c r="AC83" s="9">
        <v>141.05000000000001</v>
      </c>
      <c r="AD83" s="9">
        <v>35.49</v>
      </c>
      <c r="AE83" s="9">
        <v>54.75</v>
      </c>
      <c r="AF83" s="9">
        <v>85.21</v>
      </c>
      <c r="AG83" s="9">
        <v>71.56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0</v>
      </c>
      <c r="AL83" s="97">
        <f t="shared" si="21"/>
        <v>1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5</v>
      </c>
      <c r="AR83" s="26">
        <f t="shared" si="25"/>
        <v>4</v>
      </c>
      <c r="AS83" s="25" t="str">
        <f t="shared" si="26"/>
        <v>B</v>
      </c>
      <c r="AT83" s="27" t="str">
        <f t="shared" si="26"/>
        <v>B-</v>
      </c>
      <c r="AU83" s="25" t="str">
        <f t="shared" si="27"/>
        <v>2 B</v>
      </c>
      <c r="AV83" s="27" t="str">
        <f t="shared" si="27"/>
        <v>2 B-</v>
      </c>
      <c r="AW83" s="21" t="str">
        <f t="shared" si="15"/>
        <v>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2.4700000000000002</v>
      </c>
      <c r="J84" s="19">
        <v>2.17</v>
      </c>
      <c r="K84" s="19">
        <v>1.62</v>
      </c>
      <c r="L84" s="19">
        <v>47639420.43</v>
      </c>
      <c r="M84" s="19">
        <v>20354115.100000001</v>
      </c>
      <c r="N84" s="23">
        <v>0</v>
      </c>
      <c r="O84" s="18">
        <v>23461129.550000001</v>
      </c>
      <c r="P84" s="19">
        <v>20082156.160000004</v>
      </c>
      <c r="Q84" s="45">
        <v>6</v>
      </c>
      <c r="R84" s="10">
        <f>VLOOKUP($H84,'ค่ากลางกลุ่ม '!$C$2:$Y$22,16,0)</f>
        <v>5.8842857142857161</v>
      </c>
      <c r="S84" s="13">
        <f>VLOOKUP($H84,'ค่ากลางกลุ่ม '!$C$2:$Y$22,22,0)</f>
        <v>12.59</v>
      </c>
      <c r="T84" s="10">
        <f>VLOOKUP($H84,'ค่ากลางกลุ่ม '!$C$2:$Y$22,17,0)</f>
        <v>3.7780252100840372</v>
      </c>
      <c r="U84" s="13">
        <f>VLOOKUP($H84,'ค่ากลางกลุ่ม '!$C$2:$Y$22,23,0)</f>
        <v>10.43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17.579999999999998</v>
      </c>
      <c r="AB84" s="7">
        <v>16.79</v>
      </c>
      <c r="AC84" s="9">
        <v>220.44</v>
      </c>
      <c r="AD84" s="9">
        <v>47.87</v>
      </c>
      <c r="AE84" s="9">
        <v>105.56</v>
      </c>
      <c r="AF84" s="9">
        <v>88.42</v>
      </c>
      <c r="AG84" s="9">
        <v>85.06</v>
      </c>
      <c r="AH84" s="10" t="str">
        <f t="shared" si="17"/>
        <v>1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4</v>
      </c>
      <c r="AR84" s="26">
        <f t="shared" si="25"/>
        <v>4</v>
      </c>
      <c r="AS84" s="25" t="str">
        <f t="shared" si="26"/>
        <v>B-</v>
      </c>
      <c r="AT84" s="27" t="str">
        <f t="shared" si="26"/>
        <v>B-</v>
      </c>
      <c r="AU84" s="25" t="str">
        <f t="shared" si="27"/>
        <v>0 B-</v>
      </c>
      <c r="AV84" s="27" t="str">
        <f t="shared" si="27"/>
        <v>0 B-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2.6</v>
      </c>
      <c r="J85" s="19">
        <v>2.33</v>
      </c>
      <c r="K85" s="19">
        <v>1.68</v>
      </c>
      <c r="L85" s="19">
        <v>60308912.520000003</v>
      </c>
      <c r="M85" s="19">
        <v>30887490</v>
      </c>
      <c r="N85" s="23">
        <v>0</v>
      </c>
      <c r="O85" s="18">
        <v>34690577.740000002</v>
      </c>
      <c r="P85" s="19">
        <v>25817933.750000007</v>
      </c>
      <c r="Q85" s="45">
        <v>10</v>
      </c>
      <c r="R85" s="10">
        <f>VLOOKUP($H85,'ค่ากลางกลุ่ม '!$C$2:$Y$22,16,0)</f>
        <v>5.3367796610169487</v>
      </c>
      <c r="S85" s="13">
        <f>VLOOKUP($H85,'ค่ากลางกลุ่ม '!$C$2:$Y$22,22,0)</f>
        <v>11.77</v>
      </c>
      <c r="T85" s="10">
        <f>VLOOKUP($H85,'ค่ากลางกลุ่ม '!$C$2:$Y$22,17,0)</f>
        <v>3.2408474576271189</v>
      </c>
      <c r="U85" s="13">
        <f>VLOOKUP($H85,'ค่ากลางกลุ่ม '!$C$2:$Y$22,23,0)</f>
        <v>8.91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16.309999999999999</v>
      </c>
      <c r="AB85" s="7">
        <v>11.7</v>
      </c>
      <c r="AC85" s="9">
        <v>88.83</v>
      </c>
      <c r="AD85" s="9">
        <v>33.76</v>
      </c>
      <c r="AE85" s="9">
        <v>55.93</v>
      </c>
      <c r="AF85" s="9">
        <v>69.31</v>
      </c>
      <c r="AG85" s="9">
        <v>60.55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1</v>
      </c>
      <c r="AL85" s="97">
        <f t="shared" si="21"/>
        <v>1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1</v>
      </c>
      <c r="AP85" s="20" t="str">
        <f t="shared" si="23"/>
        <v>0</v>
      </c>
      <c r="AQ85" s="24">
        <f t="shared" si="24"/>
        <v>6</v>
      </c>
      <c r="AR85" s="26">
        <f t="shared" si="25"/>
        <v>6</v>
      </c>
      <c r="AS85" s="25" t="str">
        <f t="shared" si="26"/>
        <v>A-</v>
      </c>
      <c r="AT85" s="27" t="str">
        <f t="shared" si="26"/>
        <v>A-</v>
      </c>
      <c r="AU85" s="25" t="str">
        <f t="shared" si="27"/>
        <v>0 A-</v>
      </c>
      <c r="AV85" s="27" t="str">
        <f t="shared" si="27"/>
        <v>0 A-</v>
      </c>
      <c r="AW85" s="21" t="str">
        <f t="shared" si="15"/>
        <v>ผ่าน</v>
      </c>
      <c r="AX85" s="21" t="str">
        <f t="shared" si="16"/>
        <v>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1.65</v>
      </c>
      <c r="J86" s="19">
        <v>1.48</v>
      </c>
      <c r="K86" s="19">
        <v>1.31</v>
      </c>
      <c r="L86" s="19">
        <v>12304449.109999999</v>
      </c>
      <c r="M86" s="19">
        <v>3769243.39</v>
      </c>
      <c r="N86" s="23">
        <v>0</v>
      </c>
      <c r="O86" s="18">
        <v>5716833.5199999996</v>
      </c>
      <c r="P86" s="19">
        <v>5774522.0700000003</v>
      </c>
      <c r="Q86" s="45">
        <v>5</v>
      </c>
      <c r="R86" s="10">
        <f>VLOOKUP($H86,'ค่ากลางกลุ่ม '!$C$2:$Y$22,16,0)</f>
        <v>6.7215199999999999</v>
      </c>
      <c r="S86" s="13">
        <f>VLOOKUP($H86,'ค่ากลางกลุ่ม '!$C$2:$Y$22,22,0)</f>
        <v>12.2</v>
      </c>
      <c r="T86" s="10">
        <f>VLOOKUP($H86,'ค่ากลางกลุ่ม '!$C$2:$Y$22,17,0)</f>
        <v>4.1368400000000003</v>
      </c>
      <c r="U86" s="13">
        <f>VLOOKUP($H86,'ค่ากลางกลุ่ม '!$C$2:$Y$22,23,0)</f>
        <v>9.91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8.98</v>
      </c>
      <c r="AB86" s="7">
        <v>8.9600000000000009</v>
      </c>
      <c r="AC86" s="9">
        <v>245.2</v>
      </c>
      <c r="AD86" s="9">
        <v>12.93</v>
      </c>
      <c r="AE86" s="9">
        <v>64.819999999999993</v>
      </c>
      <c r="AF86" s="9">
        <v>81.400000000000006</v>
      </c>
      <c r="AG86" s="9">
        <v>99.25</v>
      </c>
      <c r="AH86" s="10" t="str">
        <f t="shared" si="17"/>
        <v>1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1</v>
      </c>
      <c r="AP86" s="20" t="str">
        <f t="shared" si="23"/>
        <v>0</v>
      </c>
      <c r="AQ86" s="24">
        <f t="shared" si="24"/>
        <v>4</v>
      </c>
      <c r="AR86" s="26">
        <f t="shared" si="25"/>
        <v>2</v>
      </c>
      <c r="AS86" s="25" t="str">
        <f t="shared" si="26"/>
        <v>B-</v>
      </c>
      <c r="AT86" s="27" t="str">
        <f t="shared" si="26"/>
        <v>C-</v>
      </c>
      <c r="AU86" s="25" t="str">
        <f t="shared" si="27"/>
        <v>0 B-</v>
      </c>
      <c r="AV86" s="27" t="str">
        <f t="shared" si="27"/>
        <v>0 C-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1.6</v>
      </c>
      <c r="J87" s="19">
        <v>1.42</v>
      </c>
      <c r="K87" s="19">
        <v>1.06</v>
      </c>
      <c r="L87" s="19">
        <v>12518145.66</v>
      </c>
      <c r="M87" s="19">
        <v>4952760.49</v>
      </c>
      <c r="N87" s="23">
        <v>0</v>
      </c>
      <c r="O87" s="18">
        <v>7426146.4400000004</v>
      </c>
      <c r="P87" s="19">
        <v>1015700.5</v>
      </c>
      <c r="Q87" s="45">
        <v>5</v>
      </c>
      <c r="R87" s="10">
        <f>VLOOKUP($H87,'ค่ากลางกลุ่ม '!$C$2:$Y$22,16,0)</f>
        <v>6.7215199999999999</v>
      </c>
      <c r="S87" s="13">
        <f>VLOOKUP($H87,'ค่ากลางกลุ่ม '!$C$2:$Y$22,22,0)</f>
        <v>12.2</v>
      </c>
      <c r="T87" s="10">
        <f>VLOOKUP($H87,'ค่ากลางกลุ่ม '!$C$2:$Y$22,17,0)</f>
        <v>4.1368400000000003</v>
      </c>
      <c r="U87" s="13">
        <f>VLOOKUP($H87,'ค่ากลางกลุ่ม '!$C$2:$Y$22,23,0)</f>
        <v>9.91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11.57</v>
      </c>
      <c r="AB87" s="7">
        <v>9.56</v>
      </c>
      <c r="AC87" s="9">
        <v>345.34</v>
      </c>
      <c r="AD87" s="9">
        <v>32.56</v>
      </c>
      <c r="AE87" s="9">
        <v>61.89</v>
      </c>
      <c r="AF87" s="9">
        <v>53.9</v>
      </c>
      <c r="AG87" s="9">
        <v>88.4</v>
      </c>
      <c r="AH87" s="10" t="str">
        <f t="shared" si="17"/>
        <v>1</v>
      </c>
      <c r="AI87" s="13" t="str">
        <f t="shared" si="18"/>
        <v>0</v>
      </c>
      <c r="AJ87" s="10" t="str">
        <f t="shared" si="19"/>
        <v>1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0</v>
      </c>
      <c r="AO87" s="20" t="str">
        <f t="shared" si="23"/>
        <v>1</v>
      </c>
      <c r="AP87" s="20" t="str">
        <f t="shared" si="23"/>
        <v>0</v>
      </c>
      <c r="AQ87" s="24">
        <f t="shared" si="24"/>
        <v>4</v>
      </c>
      <c r="AR87" s="26">
        <f t="shared" si="25"/>
        <v>2</v>
      </c>
      <c r="AS87" s="25" t="str">
        <f t="shared" si="26"/>
        <v>B-</v>
      </c>
      <c r="AT87" s="27" t="str">
        <f t="shared" si="26"/>
        <v>C-</v>
      </c>
      <c r="AU87" s="25" t="str">
        <f t="shared" si="27"/>
        <v>0 B-</v>
      </c>
      <c r="AV87" s="27" t="str">
        <f t="shared" si="27"/>
        <v>0 C-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1.48</v>
      </c>
      <c r="J88" s="19">
        <v>1.33</v>
      </c>
      <c r="K88" s="19">
        <v>1.18</v>
      </c>
      <c r="L88" s="19">
        <v>11062838.16</v>
      </c>
      <c r="M88" s="19">
        <v>2574444.71</v>
      </c>
      <c r="N88" s="23">
        <v>1</v>
      </c>
      <c r="O88" s="18">
        <v>6411289.2999999998</v>
      </c>
      <c r="P88" s="19">
        <v>4150152.6300000027</v>
      </c>
      <c r="Q88" s="45">
        <v>5</v>
      </c>
      <c r="R88" s="10">
        <f>VLOOKUP($H88,'ค่ากลางกลุ่ม '!$C$2:$Y$22,16,0)</f>
        <v>6.7215199999999999</v>
      </c>
      <c r="S88" s="13">
        <f>VLOOKUP($H88,'ค่ากลางกลุ่ม '!$C$2:$Y$22,22,0)</f>
        <v>12.2</v>
      </c>
      <c r="T88" s="10">
        <f>VLOOKUP($H88,'ค่ากลางกลุ่ม '!$C$2:$Y$22,17,0)</f>
        <v>4.1368400000000003</v>
      </c>
      <c r="U88" s="13">
        <f>VLOOKUP($H88,'ค่ากลางกลุ่ม '!$C$2:$Y$22,23,0)</f>
        <v>9.91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12.17</v>
      </c>
      <c r="AB88" s="7">
        <v>4.43</v>
      </c>
      <c r="AC88" s="9">
        <v>304.24</v>
      </c>
      <c r="AD88" s="9">
        <v>26.41</v>
      </c>
      <c r="AE88" s="9">
        <v>74.73</v>
      </c>
      <c r="AF88" s="9">
        <v>95.94</v>
      </c>
      <c r="AG88" s="9">
        <v>86.8</v>
      </c>
      <c r="AH88" s="10" t="str">
        <f t="shared" si="17"/>
        <v>1</v>
      </c>
      <c r="AI88" s="13" t="str">
        <f t="shared" si="18"/>
        <v>0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3</v>
      </c>
      <c r="AR88" s="26">
        <f t="shared" si="25"/>
        <v>1</v>
      </c>
      <c r="AS88" s="25" t="str">
        <f t="shared" si="26"/>
        <v>C</v>
      </c>
      <c r="AT88" s="27" t="str">
        <f t="shared" si="26"/>
        <v>D</v>
      </c>
      <c r="AU88" s="25" t="str">
        <f t="shared" si="27"/>
        <v>1 C</v>
      </c>
      <c r="AV88" s="27" t="str">
        <f t="shared" si="27"/>
        <v>1 D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1.59</v>
      </c>
      <c r="J89" s="19">
        <v>1.34</v>
      </c>
      <c r="K89" s="19">
        <v>0.93</v>
      </c>
      <c r="L89" s="19">
        <v>8819695.7699999996</v>
      </c>
      <c r="M89" s="19">
        <v>6241533.3499999996</v>
      </c>
      <c r="N89" s="23">
        <v>0</v>
      </c>
      <c r="O89" s="18">
        <v>8317063.2599999998</v>
      </c>
      <c r="P89" s="19">
        <v>-952933.83000000007</v>
      </c>
      <c r="Q89" s="45">
        <v>5</v>
      </c>
      <c r="R89" s="10">
        <f>VLOOKUP($H89,'ค่ากลางกลุ่ม '!$C$2:$Y$22,16,0)</f>
        <v>6.7215199999999999</v>
      </c>
      <c r="S89" s="13">
        <f>VLOOKUP($H89,'ค่ากลางกลุ่ม '!$C$2:$Y$22,22,0)</f>
        <v>12.2</v>
      </c>
      <c r="T89" s="10">
        <f>VLOOKUP($H89,'ค่ากลางกลุ่ม '!$C$2:$Y$22,17,0)</f>
        <v>4.1368400000000003</v>
      </c>
      <c r="U89" s="13">
        <f>VLOOKUP($H89,'ค่ากลางกลุ่ม '!$C$2:$Y$22,23,0)</f>
        <v>9.91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12.77</v>
      </c>
      <c r="AB89" s="7">
        <v>18.149999999999999</v>
      </c>
      <c r="AC89" s="9">
        <v>263.25</v>
      </c>
      <c r="AD89" s="9">
        <v>44.85</v>
      </c>
      <c r="AE89" s="9">
        <v>73.19</v>
      </c>
      <c r="AF89" s="9">
        <v>101.27</v>
      </c>
      <c r="AG89" s="9">
        <v>103.39</v>
      </c>
      <c r="AH89" s="10" t="str">
        <f t="shared" si="17"/>
        <v>1</v>
      </c>
      <c r="AI89" s="13" t="str">
        <f t="shared" si="18"/>
        <v>1</v>
      </c>
      <c r="AJ89" s="10" t="str">
        <f t="shared" si="19"/>
        <v>1</v>
      </c>
      <c r="AK89" s="13" t="str">
        <f t="shared" si="20"/>
        <v>1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3</v>
      </c>
      <c r="AR89" s="26">
        <f t="shared" si="25"/>
        <v>3</v>
      </c>
      <c r="AS89" s="25" t="str">
        <f t="shared" si="26"/>
        <v>C</v>
      </c>
      <c r="AT89" s="27" t="str">
        <f t="shared" si="26"/>
        <v>C</v>
      </c>
      <c r="AU89" s="25" t="str">
        <f t="shared" si="27"/>
        <v>0 C</v>
      </c>
      <c r="AV89" s="27" t="str">
        <f t="shared" si="27"/>
        <v>0 C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1.74</v>
      </c>
      <c r="J90" s="19">
        <v>1.47</v>
      </c>
      <c r="K90" s="19">
        <v>0.83</v>
      </c>
      <c r="L90" s="19">
        <v>46191961.630000003</v>
      </c>
      <c r="M90" s="19">
        <v>52011399.420000002</v>
      </c>
      <c r="N90" s="23">
        <v>0</v>
      </c>
      <c r="O90" s="18">
        <v>51137227.310000002</v>
      </c>
      <c r="P90" s="19">
        <v>-11511759.410000004</v>
      </c>
      <c r="Q90" s="45">
        <v>13</v>
      </c>
      <c r="R90" s="10">
        <f>VLOOKUP($H90,'ค่ากลางกลุ่ม '!$C$2:$Y$22,16,0)</f>
        <v>8.0276666666666685</v>
      </c>
      <c r="S90" s="13">
        <f>VLOOKUP($H90,'ค่ากลางกลุ่ม '!$C$2:$Y$22,22,0)</f>
        <v>15.85</v>
      </c>
      <c r="T90" s="10">
        <f>VLOOKUP($H90,'ค่ากลางกลุ่ม '!$C$2:$Y$22,17,0)</f>
        <v>4.8458333333333341</v>
      </c>
      <c r="U90" s="13">
        <f>VLOOKUP($H90,'ค่ากลางกลุ่ม '!$C$2:$Y$22,23,0)</f>
        <v>9.86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18.14</v>
      </c>
      <c r="AB90" s="7">
        <v>17.66</v>
      </c>
      <c r="AC90" s="9">
        <v>169.43</v>
      </c>
      <c r="AD90" s="9">
        <v>48.8</v>
      </c>
      <c r="AE90" s="9">
        <v>61.39</v>
      </c>
      <c r="AF90" s="9">
        <v>145.86000000000001</v>
      </c>
      <c r="AG90" s="9">
        <v>65</v>
      </c>
      <c r="AH90" s="10" t="str">
        <f t="shared" si="17"/>
        <v>1</v>
      </c>
      <c r="AI90" s="13" t="str">
        <f t="shared" si="18"/>
        <v>1</v>
      </c>
      <c r="AJ90" s="10" t="str">
        <f t="shared" si="19"/>
        <v>1</v>
      </c>
      <c r="AK90" s="13" t="str">
        <f t="shared" si="20"/>
        <v>1</v>
      </c>
      <c r="AL90" s="97">
        <f t="shared" si="21"/>
        <v>0</v>
      </c>
      <c r="AM90" s="20" t="str">
        <f t="shared" si="22"/>
        <v>1</v>
      </c>
      <c r="AN90" s="20" t="str">
        <f t="shared" si="23"/>
        <v>0</v>
      </c>
      <c r="AO90" s="20" t="str">
        <f t="shared" si="23"/>
        <v>0</v>
      </c>
      <c r="AP90" s="20" t="str">
        <f t="shared" si="23"/>
        <v>0</v>
      </c>
      <c r="AQ90" s="24">
        <f t="shared" si="24"/>
        <v>3</v>
      </c>
      <c r="AR90" s="26">
        <f t="shared" si="25"/>
        <v>3</v>
      </c>
      <c r="AS90" s="25" t="str">
        <f t="shared" si="26"/>
        <v>C</v>
      </c>
      <c r="AT90" s="27" t="str">
        <f t="shared" si="26"/>
        <v>C</v>
      </c>
      <c r="AU90" s="25" t="str">
        <f t="shared" si="27"/>
        <v>0 C</v>
      </c>
      <c r="AV90" s="27" t="str">
        <f t="shared" si="27"/>
        <v>0 C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1.6</v>
      </c>
      <c r="J91" s="19">
        <v>1.32</v>
      </c>
      <c r="K91" s="19">
        <v>0.78</v>
      </c>
      <c r="L91" s="19">
        <v>6225067.5300000003</v>
      </c>
      <c r="M91" s="19">
        <v>9188662.3699999992</v>
      </c>
      <c r="N91" s="23">
        <v>1</v>
      </c>
      <c r="O91" s="18">
        <v>14628025.539999999</v>
      </c>
      <c r="P91" s="19">
        <v>-2317799.3600000013</v>
      </c>
      <c r="Q91" s="45">
        <v>3</v>
      </c>
      <c r="R91" s="10">
        <f>VLOOKUP($H91,'ค่ากลางกลุ่ม '!$C$2:$Y$22,16,0)</f>
        <v>12.627222222222223</v>
      </c>
      <c r="S91" s="13">
        <f>VLOOKUP($H91,'ค่ากลางกลุ่ม '!$C$2:$Y$22,22,0)</f>
        <v>26.45</v>
      </c>
      <c r="T91" s="10">
        <f>VLOOKUP($H91,'ค่ากลางกลุ่ม '!$C$2:$Y$22,17,0)</f>
        <v>5.8905555555555544</v>
      </c>
      <c r="U91" s="13">
        <f>VLOOKUP($H91,'ค่ากลางกลุ่ม '!$C$2:$Y$22,23,0)</f>
        <v>12.17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29.83</v>
      </c>
      <c r="AB91" s="7">
        <v>11.81</v>
      </c>
      <c r="AC91" s="9">
        <v>155.96</v>
      </c>
      <c r="AD91" s="9">
        <v>31.24</v>
      </c>
      <c r="AE91" s="9">
        <v>167.11</v>
      </c>
      <c r="AF91" s="9">
        <v>108.68</v>
      </c>
      <c r="AG91" s="9">
        <v>83.98</v>
      </c>
      <c r="AH91" s="10" t="str">
        <f t="shared" si="17"/>
        <v>1</v>
      </c>
      <c r="AI91" s="13" t="str">
        <f t="shared" si="18"/>
        <v>1</v>
      </c>
      <c r="AJ91" s="10" t="str">
        <f t="shared" si="19"/>
        <v>1</v>
      </c>
      <c r="AK91" s="13" t="str">
        <f t="shared" si="20"/>
        <v>0</v>
      </c>
      <c r="AL91" s="97">
        <f t="shared" si="21"/>
        <v>1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4</v>
      </c>
      <c r="AR91" s="26">
        <f t="shared" si="25"/>
        <v>3</v>
      </c>
      <c r="AS91" s="25" t="str">
        <f t="shared" si="26"/>
        <v>B-</v>
      </c>
      <c r="AT91" s="27" t="str">
        <f t="shared" si="26"/>
        <v>C</v>
      </c>
      <c r="AU91" s="25" t="str">
        <f t="shared" si="27"/>
        <v>1 B-</v>
      </c>
      <c r="AV91" s="27" t="str">
        <f t="shared" si="27"/>
        <v>1 C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3.31</v>
      </c>
      <c r="J92" s="19">
        <v>2.97</v>
      </c>
      <c r="K92" s="19">
        <v>2.16</v>
      </c>
      <c r="L92" s="19">
        <v>17958728.59</v>
      </c>
      <c r="M92" s="19">
        <v>7150479.2000000002</v>
      </c>
      <c r="N92" s="23">
        <v>0</v>
      </c>
      <c r="O92" s="18">
        <v>11235951.18</v>
      </c>
      <c r="P92" s="19">
        <v>9004887.8500000015</v>
      </c>
      <c r="Q92" s="45">
        <v>3</v>
      </c>
      <c r="R92" s="10">
        <f>VLOOKUP($H92,'ค่ากลางกลุ่ม '!$C$2:$Y$22,16,0)</f>
        <v>12.627222222222223</v>
      </c>
      <c r="S92" s="13">
        <f>VLOOKUP($H92,'ค่ากลางกลุ่ม '!$C$2:$Y$22,22,0)</f>
        <v>26.45</v>
      </c>
      <c r="T92" s="10">
        <f>VLOOKUP($H92,'ค่ากลางกลุ่ม '!$C$2:$Y$22,17,0)</f>
        <v>5.8905555555555544</v>
      </c>
      <c r="U92" s="13">
        <f>VLOOKUP($H92,'ค่ากลางกลุ่ม '!$C$2:$Y$22,23,0)</f>
        <v>12.17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21.82</v>
      </c>
      <c r="AB92" s="7">
        <v>10.14</v>
      </c>
      <c r="AC92" s="9">
        <v>93.64</v>
      </c>
      <c r="AD92" s="9">
        <v>26.25</v>
      </c>
      <c r="AE92" s="9">
        <v>38.200000000000003</v>
      </c>
      <c r="AF92" s="9">
        <v>69.22</v>
      </c>
      <c r="AG92" s="9">
        <v>88.4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5</v>
      </c>
      <c r="AR92" s="26">
        <f t="shared" si="25"/>
        <v>3</v>
      </c>
      <c r="AS92" s="25" t="str">
        <f t="shared" si="26"/>
        <v>B</v>
      </c>
      <c r="AT92" s="27" t="str">
        <f t="shared" si="26"/>
        <v>C</v>
      </c>
      <c r="AU92" s="25" t="str">
        <f t="shared" si="27"/>
        <v>0 B</v>
      </c>
      <c r="AV92" s="27" t="str">
        <f t="shared" si="27"/>
        <v>0 C</v>
      </c>
      <c r="AW92" s="21" t="str">
        <f t="shared" si="15"/>
        <v>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74</v>
      </c>
      <c r="AI93" s="29">
        <f t="shared" ref="AI93:AK93" si="28">COUNTIF(AI5:AI92,"1")</f>
        <v>41</v>
      </c>
      <c r="AJ93" s="29">
        <f t="shared" si="28"/>
        <v>77</v>
      </c>
      <c r="AK93" s="29">
        <f t="shared" si="28"/>
        <v>46</v>
      </c>
      <c r="AL93" s="29">
        <f>COUNTIF(AL5:AL92,"1")</f>
        <v>19</v>
      </c>
      <c r="AM93" s="29">
        <f t="shared" ref="AM93:AP93" si="29">COUNTIF(AM5:AM92,"1")</f>
        <v>58</v>
      </c>
      <c r="AN93" s="29">
        <f t="shared" si="29"/>
        <v>28</v>
      </c>
      <c r="AO93" s="29">
        <f t="shared" si="29"/>
        <v>32</v>
      </c>
      <c r="AP93" s="29">
        <f t="shared" si="29"/>
        <v>16</v>
      </c>
      <c r="AQ93" s="35"/>
      <c r="AR93" s="35"/>
      <c r="AS93" s="35"/>
      <c r="AT93" s="35"/>
      <c r="AU93" s="35"/>
      <c r="AV93" s="35"/>
      <c r="AW93" s="29">
        <f>COUNTIF(AW5:AW92,"ผ่าน")</f>
        <v>19</v>
      </c>
      <c r="AX93" s="29">
        <f>COUNTIF(AX5:AX92,"ผ่าน")</f>
        <v>10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748F-5D3B-4F99-9B7C-A4C5FBC20B39}">
  <dimension ref="A1:AX94"/>
  <sheetViews>
    <sheetView zoomScale="60" zoomScaleNormal="60" workbookViewId="0">
      <pane xSplit="17" ySplit="4" topLeftCell="AD5" activePane="bottomRight" state="frozen"/>
      <selection pane="topRight" activeCell="R1" sqref="R1"/>
      <selection pane="bottomLeft" activeCell="A5" sqref="A5"/>
      <selection pane="bottomRight" activeCell="AL5" sqref="AL5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5.75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1" width="9.125" style="15" customWidth="1"/>
    <col min="32" max="32" width="10.625" style="15" customWidth="1"/>
    <col min="33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300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67" t="s">
        <v>219</v>
      </c>
      <c r="H3" s="110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10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68"/>
      <c r="H4" s="111"/>
      <c r="I4" s="104"/>
      <c r="J4" s="104"/>
      <c r="K4" s="104"/>
      <c r="L4" s="104"/>
      <c r="M4" s="104"/>
      <c r="N4" s="104"/>
      <c r="O4" s="104"/>
      <c r="P4" s="104"/>
      <c r="Q4" s="111"/>
      <c r="R4" s="11" t="s">
        <v>271</v>
      </c>
      <c r="S4" s="12" t="s">
        <v>298</v>
      </c>
      <c r="T4" s="11" t="s">
        <v>271</v>
      </c>
      <c r="U4" s="12" t="s">
        <v>298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271</v>
      </c>
      <c r="AI4" s="12" t="s">
        <v>298</v>
      </c>
      <c r="AJ4" s="11" t="s">
        <v>271</v>
      </c>
      <c r="AK4" s="12" t="s">
        <v>298</v>
      </c>
      <c r="AL4" s="162"/>
      <c r="AM4" s="162"/>
      <c r="AN4" s="162"/>
      <c r="AO4" s="162"/>
      <c r="AP4" s="162"/>
      <c r="AQ4" s="11" t="s">
        <v>271</v>
      </c>
      <c r="AR4" s="12" t="s">
        <v>298</v>
      </c>
      <c r="AS4" s="11" t="s">
        <v>271</v>
      </c>
      <c r="AT4" s="12" t="s">
        <v>298</v>
      </c>
      <c r="AU4" s="11" t="s">
        <v>271</v>
      </c>
      <c r="AV4" s="12" t="s">
        <v>298</v>
      </c>
      <c r="AW4" s="11" t="s">
        <v>271</v>
      </c>
      <c r="AX4" s="12" t="s">
        <v>298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45">
        <v>366</v>
      </c>
      <c r="H5" s="46" t="s">
        <v>18</v>
      </c>
      <c r="I5" s="19">
        <v>2.5499999999999998</v>
      </c>
      <c r="J5" s="19">
        <v>2.38</v>
      </c>
      <c r="K5" s="19">
        <v>0.85</v>
      </c>
      <c r="L5" s="19">
        <v>269122384.75</v>
      </c>
      <c r="M5" s="19">
        <v>119547373.26000001</v>
      </c>
      <c r="N5" s="23">
        <v>0</v>
      </c>
      <c r="O5" s="18">
        <v>70250785.489999995</v>
      </c>
      <c r="P5" s="19">
        <v>-40094735.749999985</v>
      </c>
      <c r="Q5" s="45">
        <v>16</v>
      </c>
      <c r="R5" s="10">
        <f>VLOOKUP($H5,'ค่ากลางกลุ่ม '!$C$2:$Y$22,16,0)</f>
        <v>4.4645833333333336</v>
      </c>
      <c r="S5" s="13">
        <f>VLOOKUP($H5,'ค่ากลางกลุ่ม '!$C$2:$Y$22,22,0)</f>
        <v>13.74</v>
      </c>
      <c r="T5" s="10">
        <f>VLOOKUP($H5,'ค่ากลางกลุ่ม '!$C$2:$Y$22,17,0)</f>
        <v>-0.10291666666666666</v>
      </c>
      <c r="U5" s="13">
        <f>VLOOKUP($H5,'ค่ากลางกลุ่ม '!$C$2:$Y$22,23,0)</f>
        <v>8.39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8.91</v>
      </c>
      <c r="AB5" s="7">
        <v>9.4700000000000006</v>
      </c>
      <c r="AC5" s="9">
        <v>105.85</v>
      </c>
      <c r="AD5" s="9">
        <v>160.22999999999999</v>
      </c>
      <c r="AE5" s="9">
        <v>204.14</v>
      </c>
      <c r="AF5" s="9">
        <v>310.99</v>
      </c>
      <c r="AG5" s="9">
        <v>30.01</v>
      </c>
      <c r="AH5" s="10" t="str">
        <f>IF(R5&lt;=$AA5,"1","0")</f>
        <v>1</v>
      </c>
      <c r="AI5" s="13" t="str">
        <f>IF(S5&lt;=$AA5,"1","0")</f>
        <v>0</v>
      </c>
      <c r="AJ5" s="10" t="str">
        <f>IF(T5&lt;=$AB5,"1","0")</f>
        <v>1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2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C-</v>
      </c>
      <c r="AU5" s="25" t="str">
        <f>$N5&amp;" "&amp;AS5</f>
        <v>0 C</v>
      </c>
      <c r="AV5" s="27" t="str">
        <f>$N5&amp;" "&amp;AT5</f>
        <v>0 C-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45">
        <v>40</v>
      </c>
      <c r="H6" s="46" t="s">
        <v>10</v>
      </c>
      <c r="I6" s="19">
        <v>7.47</v>
      </c>
      <c r="J6" s="19">
        <v>6.97</v>
      </c>
      <c r="K6" s="19">
        <v>2.58</v>
      </c>
      <c r="L6" s="19">
        <v>70210848.349999994</v>
      </c>
      <c r="M6" s="19">
        <v>37530380.350000001</v>
      </c>
      <c r="N6" s="23">
        <v>0</v>
      </c>
      <c r="O6" s="18">
        <v>35820245.189999998</v>
      </c>
      <c r="P6" s="19">
        <v>17117759.049999997</v>
      </c>
      <c r="Q6" s="45">
        <v>6</v>
      </c>
      <c r="R6" s="10">
        <f>VLOOKUP($H6,'ค่ากลางกลุ่ม '!$C$2:$Y$22,16,0)</f>
        <v>5.8842857142857161</v>
      </c>
      <c r="S6" s="13">
        <f>VLOOKUP($H6,'ค่ากลางกลุ่ม '!$C$2:$Y$22,22,0)</f>
        <v>12.59</v>
      </c>
      <c r="T6" s="10">
        <f>VLOOKUP($H6,'ค่ากลางกลุ่ม '!$C$2:$Y$22,17,0)</f>
        <v>3.7780252100840372</v>
      </c>
      <c r="U6" s="13">
        <f>VLOOKUP($H6,'ค่ากลางกลุ่ม '!$C$2:$Y$22,23,0)</f>
        <v>10.43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28</v>
      </c>
      <c r="AB6" s="7">
        <v>36.9</v>
      </c>
      <c r="AC6" s="9">
        <v>129.09</v>
      </c>
      <c r="AD6" s="9">
        <v>130.84</v>
      </c>
      <c r="AE6" s="9">
        <v>251.44</v>
      </c>
      <c r="AF6" s="9">
        <v>698.42</v>
      </c>
      <c r="AG6" s="9">
        <v>67.430000000000007</v>
      </c>
      <c r="AH6" s="10" t="str">
        <f t="shared" ref="AH6:AH69" si="2">IF(R6&lt;=$AA6,"1","0")</f>
        <v>1</v>
      </c>
      <c r="AI6" s="13" t="str">
        <f t="shared" ref="AI6:AI69" si="3">IF(S6&lt;=$AA6,"1","0")</f>
        <v>1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2</v>
      </c>
      <c r="AR6" s="26">
        <f t="shared" ref="AR6:AR69" si="10">AI6+AK6+AL6+AM6+AN6+AO6+AP6</f>
        <v>2</v>
      </c>
      <c r="AS6" s="25" t="str">
        <f t="shared" ref="AS6:AT69" si="11">IF(AQ6=7,"A",IF(AQ6=6,"A-",IF(AQ6=5,"B",IF(AQ6=4,"B-",IF(AQ6=3,"C",IF(AQ6=2,"C-",IF(AQ6=1,"D",IF(AQ6=0,"F"))))))))</f>
        <v>C-</v>
      </c>
      <c r="AT6" s="27" t="str">
        <f t="shared" si="11"/>
        <v>C-</v>
      </c>
      <c r="AU6" s="25" t="str">
        <f t="shared" ref="AU6:AV69" si="12">$N6&amp;" "&amp;AS6</f>
        <v>0 C-</v>
      </c>
      <c r="AV6" s="27" t="str">
        <f t="shared" si="12"/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45">
        <v>47</v>
      </c>
      <c r="H7" s="46" t="s">
        <v>10</v>
      </c>
      <c r="I7" s="19">
        <v>3.62</v>
      </c>
      <c r="J7" s="19">
        <v>3.37</v>
      </c>
      <c r="K7" s="19">
        <v>1.58</v>
      </c>
      <c r="L7" s="19">
        <v>38439419.93</v>
      </c>
      <c r="M7" s="19">
        <v>17710498.890000001</v>
      </c>
      <c r="N7" s="23">
        <v>0</v>
      </c>
      <c r="O7" s="18">
        <v>19974372.460000001</v>
      </c>
      <c r="P7" s="19">
        <v>8425164.9000000022</v>
      </c>
      <c r="Q7" s="45">
        <v>6</v>
      </c>
      <c r="R7" s="10">
        <f>VLOOKUP($H7,'ค่ากลางกลุ่ม '!$C$2:$Y$22,16,0)</f>
        <v>5.8842857142857161</v>
      </c>
      <c r="S7" s="13">
        <f>VLOOKUP($H7,'ค่ากลางกลุ่ม '!$C$2:$Y$22,22,0)</f>
        <v>12.59</v>
      </c>
      <c r="T7" s="10">
        <f>VLOOKUP($H7,'ค่ากลางกลุ่ม '!$C$2:$Y$22,17,0)</f>
        <v>3.7780252100840372</v>
      </c>
      <c r="U7" s="13">
        <f>VLOOKUP($H7,'ค่ากลางกลุ่ม '!$C$2:$Y$22,23,0)</f>
        <v>10.43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17.93</v>
      </c>
      <c r="AB7" s="7">
        <v>24.44</v>
      </c>
      <c r="AC7" s="9">
        <v>108.04</v>
      </c>
      <c r="AD7" s="9">
        <v>97.48</v>
      </c>
      <c r="AE7" s="9">
        <v>64.03</v>
      </c>
      <c r="AF7" s="9">
        <v>550.13</v>
      </c>
      <c r="AG7" s="9">
        <v>61.66</v>
      </c>
      <c r="AH7" s="10" t="str">
        <f t="shared" si="2"/>
        <v>1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0</v>
      </c>
      <c r="AN7" s="20" t="str">
        <f t="shared" si="8"/>
        <v>0</v>
      </c>
      <c r="AO7" s="20" t="str">
        <f t="shared" si="8"/>
        <v>0</v>
      </c>
      <c r="AP7" s="20" t="str">
        <f t="shared" si="8"/>
        <v>0</v>
      </c>
      <c r="AQ7" s="24">
        <f t="shared" si="9"/>
        <v>2</v>
      </c>
      <c r="AR7" s="26">
        <f t="shared" si="10"/>
        <v>2</v>
      </c>
      <c r="AS7" s="25" t="str">
        <f t="shared" si="11"/>
        <v>C-</v>
      </c>
      <c r="AT7" s="27" t="str">
        <f t="shared" si="11"/>
        <v>C-</v>
      </c>
      <c r="AU7" s="25" t="str">
        <f t="shared" si="12"/>
        <v>0 C-</v>
      </c>
      <c r="AV7" s="27" t="str">
        <f t="shared" si="12"/>
        <v>0 C-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45">
        <v>43</v>
      </c>
      <c r="H8" s="46" t="s">
        <v>9</v>
      </c>
      <c r="I8" s="19">
        <v>2.41</v>
      </c>
      <c r="J8" s="19">
        <v>2.2200000000000002</v>
      </c>
      <c r="K8" s="19">
        <v>1.45</v>
      </c>
      <c r="L8" s="19">
        <v>27247599.510000002</v>
      </c>
      <c r="M8" s="19">
        <v>7312763.6200000001</v>
      </c>
      <c r="N8" s="23">
        <v>0</v>
      </c>
      <c r="O8" s="18">
        <v>9370441.0299999993</v>
      </c>
      <c r="P8" s="19">
        <v>8600976.8399999999</v>
      </c>
      <c r="Q8" s="45">
        <v>5</v>
      </c>
      <c r="R8" s="10">
        <f>VLOOKUP($H8,'ค่ากลางกลุ่ม '!$C$2:$Y$22,16,0)</f>
        <v>6.7215199999999999</v>
      </c>
      <c r="S8" s="13">
        <f>VLOOKUP($H8,'ค่ากลางกลุ่ม '!$C$2:$Y$22,22,0)</f>
        <v>12.2</v>
      </c>
      <c r="T8" s="10">
        <f>VLOOKUP($H8,'ค่ากลางกลุ่ม '!$C$2:$Y$22,17,0)</f>
        <v>4.1368400000000003</v>
      </c>
      <c r="U8" s="13">
        <f>VLOOKUP($H8,'ค่ากลางกลุ่ม '!$C$2:$Y$22,23,0)</f>
        <v>9.91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10.17</v>
      </c>
      <c r="AB8" s="7">
        <v>11.33</v>
      </c>
      <c r="AC8" s="9">
        <v>282.97000000000003</v>
      </c>
      <c r="AD8" s="9">
        <v>70.16</v>
      </c>
      <c r="AE8" s="9">
        <v>100.79</v>
      </c>
      <c r="AF8" s="9">
        <v>714.14</v>
      </c>
      <c r="AG8" s="9">
        <v>81.84</v>
      </c>
      <c r="AH8" s="10" t="str">
        <f t="shared" si="2"/>
        <v>1</v>
      </c>
      <c r="AI8" s="13" t="str">
        <f t="shared" si="3"/>
        <v>0</v>
      </c>
      <c r="AJ8" s="10" t="str">
        <f t="shared" si="4"/>
        <v>1</v>
      </c>
      <c r="AK8" s="13" t="str">
        <f t="shared" si="5"/>
        <v>1</v>
      </c>
      <c r="AL8" s="97">
        <f t="shared" si="6"/>
        <v>0</v>
      </c>
      <c r="AM8" s="20" t="str">
        <f t="shared" si="7"/>
        <v>0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2</v>
      </c>
      <c r="AR8" s="26">
        <f t="shared" si="10"/>
        <v>1</v>
      </c>
      <c r="AS8" s="25" t="str">
        <f t="shared" si="11"/>
        <v>C-</v>
      </c>
      <c r="AT8" s="27" t="str">
        <f t="shared" si="11"/>
        <v>D</v>
      </c>
      <c r="AU8" s="25" t="str">
        <f t="shared" si="12"/>
        <v>0 C-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45">
        <v>40</v>
      </c>
      <c r="H9" s="46" t="s">
        <v>9</v>
      </c>
      <c r="I9" s="19">
        <v>3.34</v>
      </c>
      <c r="J9" s="19">
        <v>3.09</v>
      </c>
      <c r="K9" s="19">
        <v>1.89</v>
      </c>
      <c r="L9" s="19">
        <v>23520771.079999998</v>
      </c>
      <c r="M9" s="19">
        <v>21426658.870000001</v>
      </c>
      <c r="N9" s="23">
        <v>0</v>
      </c>
      <c r="O9" s="18">
        <v>19646280.109999999</v>
      </c>
      <c r="P9" s="19">
        <v>8939077.4799999986</v>
      </c>
      <c r="Q9" s="45">
        <v>5</v>
      </c>
      <c r="R9" s="10">
        <f>VLOOKUP($H9,'ค่ากลางกลุ่ม '!$C$2:$Y$22,16,0)</f>
        <v>6.7215199999999999</v>
      </c>
      <c r="S9" s="13">
        <f>VLOOKUP($H9,'ค่ากลางกลุ่ม '!$C$2:$Y$22,22,0)</f>
        <v>12.2</v>
      </c>
      <c r="T9" s="10">
        <f>VLOOKUP($H9,'ค่ากลางกลุ่ม '!$C$2:$Y$22,17,0)</f>
        <v>4.1368400000000003</v>
      </c>
      <c r="U9" s="13">
        <f>VLOOKUP($H9,'ค่ากลางกลุ่ม '!$C$2:$Y$22,23,0)</f>
        <v>9.91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28.73</v>
      </c>
      <c r="AB9" s="7">
        <v>34.67</v>
      </c>
      <c r="AC9" s="9">
        <v>170.09</v>
      </c>
      <c r="AD9" s="9">
        <v>64.599999999999994</v>
      </c>
      <c r="AE9" s="9">
        <v>75.11</v>
      </c>
      <c r="AF9" s="9">
        <v>554.15</v>
      </c>
      <c r="AG9" s="9">
        <v>78.23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0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2</v>
      </c>
      <c r="AR9" s="26">
        <f t="shared" si="10"/>
        <v>2</v>
      </c>
      <c r="AS9" s="25" t="str">
        <f t="shared" si="11"/>
        <v>C-</v>
      </c>
      <c r="AT9" s="27" t="str">
        <f t="shared" si="11"/>
        <v>C-</v>
      </c>
      <c r="AU9" s="25" t="str">
        <f t="shared" si="12"/>
        <v>0 C-</v>
      </c>
      <c r="AV9" s="27" t="str">
        <f t="shared" si="12"/>
        <v>0 C-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45">
        <v>39</v>
      </c>
      <c r="H10" s="46" t="s">
        <v>10</v>
      </c>
      <c r="I10" s="19">
        <v>2.11</v>
      </c>
      <c r="J10" s="19">
        <v>1.89</v>
      </c>
      <c r="K10" s="19">
        <v>0.99</v>
      </c>
      <c r="L10" s="19">
        <v>23711780.920000002</v>
      </c>
      <c r="M10" s="19">
        <v>8539245.1400000006</v>
      </c>
      <c r="N10" s="23">
        <v>0</v>
      </c>
      <c r="O10" s="18">
        <v>11814261.050000001</v>
      </c>
      <c r="P10" s="19">
        <v>-217654.66999999806</v>
      </c>
      <c r="Q10" s="45">
        <v>6</v>
      </c>
      <c r="R10" s="10">
        <f>VLOOKUP($H10,'ค่ากลางกลุ่ม '!$C$2:$Y$22,16,0)</f>
        <v>5.8842857142857161</v>
      </c>
      <c r="S10" s="13">
        <f>VLOOKUP($H10,'ค่ากลางกลุ่ม '!$C$2:$Y$22,22,0)</f>
        <v>12.59</v>
      </c>
      <c r="T10" s="10">
        <f>VLOOKUP($H10,'ค่ากลางกลุ่ม '!$C$2:$Y$22,17,0)</f>
        <v>3.7780252100840372</v>
      </c>
      <c r="U10" s="13">
        <f>VLOOKUP($H10,'ค่ากลางกลุ่ม '!$C$2:$Y$22,23,0)</f>
        <v>10.43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10.050000000000001</v>
      </c>
      <c r="AB10" s="7">
        <v>11.91</v>
      </c>
      <c r="AC10" s="9">
        <v>137.19999999999999</v>
      </c>
      <c r="AD10" s="9">
        <v>66</v>
      </c>
      <c r="AE10" s="9">
        <v>70.180000000000007</v>
      </c>
      <c r="AF10" s="9">
        <v>277.49</v>
      </c>
      <c r="AG10" s="9">
        <v>59.63</v>
      </c>
      <c r="AH10" s="10" t="str">
        <f t="shared" si="2"/>
        <v>1</v>
      </c>
      <c r="AI10" s="13" t="str">
        <f t="shared" si="3"/>
        <v>0</v>
      </c>
      <c r="AJ10" s="10" t="str">
        <f t="shared" si="4"/>
        <v>1</v>
      </c>
      <c r="AK10" s="13" t="str">
        <f t="shared" si="5"/>
        <v>1</v>
      </c>
      <c r="AL10" s="97">
        <f t="shared" si="6"/>
        <v>0</v>
      </c>
      <c r="AM10" s="20" t="str">
        <f t="shared" si="7"/>
        <v>0</v>
      </c>
      <c r="AN10" s="20" t="str">
        <f t="shared" si="8"/>
        <v>0</v>
      </c>
      <c r="AO10" s="20" t="str">
        <f t="shared" si="8"/>
        <v>0</v>
      </c>
      <c r="AP10" s="20" t="str">
        <f t="shared" si="8"/>
        <v>1</v>
      </c>
      <c r="AQ10" s="24">
        <f t="shared" si="9"/>
        <v>3</v>
      </c>
      <c r="AR10" s="26">
        <f t="shared" si="10"/>
        <v>2</v>
      </c>
      <c r="AS10" s="25" t="str">
        <f t="shared" si="11"/>
        <v>C</v>
      </c>
      <c r="AT10" s="27" t="str">
        <f t="shared" si="11"/>
        <v>C-</v>
      </c>
      <c r="AU10" s="25" t="str">
        <f t="shared" si="12"/>
        <v>0 C</v>
      </c>
      <c r="AV10" s="27" t="str">
        <f t="shared" si="12"/>
        <v>0 C-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45">
        <v>60</v>
      </c>
      <c r="H11" s="46" t="s">
        <v>10</v>
      </c>
      <c r="I11" s="19">
        <v>2.56</v>
      </c>
      <c r="J11" s="19">
        <v>2.27</v>
      </c>
      <c r="K11" s="19">
        <v>1.38</v>
      </c>
      <c r="L11" s="19">
        <v>34005699.890000001</v>
      </c>
      <c r="M11" s="19">
        <v>9259499.6999999993</v>
      </c>
      <c r="N11" s="23">
        <v>0</v>
      </c>
      <c r="O11" s="18">
        <v>9917256.9100000001</v>
      </c>
      <c r="P11" s="19">
        <v>8342467.6499999985</v>
      </c>
      <c r="Q11" s="45">
        <v>6</v>
      </c>
      <c r="R11" s="10">
        <f>VLOOKUP($H11,'ค่ากลางกลุ่ม '!$C$2:$Y$22,16,0)</f>
        <v>5.8842857142857161</v>
      </c>
      <c r="S11" s="13">
        <f>VLOOKUP($H11,'ค่ากลางกลุ่ม '!$C$2:$Y$22,22,0)</f>
        <v>12.59</v>
      </c>
      <c r="T11" s="10">
        <f>VLOOKUP($H11,'ค่ากลางกลุ่ม '!$C$2:$Y$22,17,0)</f>
        <v>3.7780252100840372</v>
      </c>
      <c r="U11" s="13">
        <f>VLOOKUP($H11,'ค่ากลางกลุ่ม '!$C$2:$Y$22,23,0)</f>
        <v>10.43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7.52</v>
      </c>
      <c r="AB11" s="7">
        <v>13.12</v>
      </c>
      <c r="AC11" s="9">
        <v>139.43</v>
      </c>
      <c r="AD11" s="9">
        <v>62.68</v>
      </c>
      <c r="AE11" s="9">
        <v>92.88</v>
      </c>
      <c r="AF11" s="9">
        <v>473.61</v>
      </c>
      <c r="AG11" s="9">
        <v>84.44</v>
      </c>
      <c r="AH11" s="10" t="str">
        <f t="shared" si="2"/>
        <v>1</v>
      </c>
      <c r="AI11" s="13" t="str">
        <f t="shared" si="3"/>
        <v>0</v>
      </c>
      <c r="AJ11" s="10" t="str">
        <f t="shared" si="4"/>
        <v>1</v>
      </c>
      <c r="AK11" s="13" t="str">
        <f t="shared" si="5"/>
        <v>1</v>
      </c>
      <c r="AL11" s="97">
        <f t="shared" si="6"/>
        <v>0</v>
      </c>
      <c r="AM11" s="20" t="str">
        <f t="shared" si="7"/>
        <v>0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2</v>
      </c>
      <c r="AR11" s="26">
        <f t="shared" si="10"/>
        <v>1</v>
      </c>
      <c r="AS11" s="25" t="str">
        <f t="shared" si="11"/>
        <v>C-</v>
      </c>
      <c r="AT11" s="27" t="str">
        <f t="shared" si="11"/>
        <v>D</v>
      </c>
      <c r="AU11" s="25" t="str">
        <f t="shared" si="12"/>
        <v>0 C-</v>
      </c>
      <c r="AV11" s="27" t="str">
        <f t="shared" si="12"/>
        <v>0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45">
        <v>90</v>
      </c>
      <c r="H12" s="46" t="s">
        <v>13</v>
      </c>
      <c r="I12" s="19">
        <v>4.32</v>
      </c>
      <c r="J12" s="19">
        <v>3.96</v>
      </c>
      <c r="K12" s="19">
        <v>1.57</v>
      </c>
      <c r="L12" s="19">
        <v>91858988.370000005</v>
      </c>
      <c r="M12" s="19">
        <v>41792213.700000003</v>
      </c>
      <c r="N12" s="23">
        <v>0</v>
      </c>
      <c r="O12" s="18">
        <v>43769641.090000004</v>
      </c>
      <c r="P12" s="19">
        <v>15873390.230000004</v>
      </c>
      <c r="Q12" s="45">
        <v>10</v>
      </c>
      <c r="R12" s="10">
        <f>VLOOKUP($H12,'ค่ากลางกลุ่ม '!$C$2:$Y$22,16,0)</f>
        <v>5.3367796610169487</v>
      </c>
      <c r="S12" s="13">
        <f>VLOOKUP($H12,'ค่ากลางกลุ่ม '!$C$2:$Y$22,22,0)</f>
        <v>11.77</v>
      </c>
      <c r="T12" s="10">
        <f>VLOOKUP($H12,'ค่ากลางกลุ่ม '!$C$2:$Y$22,17,0)</f>
        <v>3.2408474576271189</v>
      </c>
      <c r="U12" s="13">
        <f>VLOOKUP($H12,'ค่ากลางกลุ่ม '!$C$2:$Y$22,23,0)</f>
        <v>8.91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19.91</v>
      </c>
      <c r="AB12" s="7">
        <v>24.11</v>
      </c>
      <c r="AC12" s="9">
        <v>81.45</v>
      </c>
      <c r="AD12" s="9">
        <v>123.21</v>
      </c>
      <c r="AE12" s="9">
        <v>54.11</v>
      </c>
      <c r="AF12" s="9">
        <v>477.08</v>
      </c>
      <c r="AG12" s="9">
        <v>50.07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1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1</v>
      </c>
      <c r="AQ12" s="24">
        <f t="shared" si="9"/>
        <v>5</v>
      </c>
      <c r="AR12" s="26">
        <f t="shared" si="10"/>
        <v>5</v>
      </c>
      <c r="AS12" s="25" t="str">
        <f t="shared" si="11"/>
        <v>B</v>
      </c>
      <c r="AT12" s="27" t="str">
        <f t="shared" si="11"/>
        <v>B</v>
      </c>
      <c r="AU12" s="25" t="str">
        <f t="shared" si="12"/>
        <v>0 B</v>
      </c>
      <c r="AV12" s="27" t="str">
        <f t="shared" si="12"/>
        <v>0 B</v>
      </c>
      <c r="AW12" s="21" t="str">
        <f t="shared" si="0"/>
        <v>ผ่าน</v>
      </c>
      <c r="AX12" s="21" t="str">
        <f t="shared" si="1"/>
        <v>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45">
        <v>36</v>
      </c>
      <c r="H13" s="46" t="s">
        <v>10</v>
      </c>
      <c r="I13" s="19">
        <v>3.16</v>
      </c>
      <c r="J13" s="19">
        <v>2.96</v>
      </c>
      <c r="K13" s="19">
        <v>2.02</v>
      </c>
      <c r="L13" s="19">
        <v>40684190.369999997</v>
      </c>
      <c r="M13" s="19">
        <v>14903933.58</v>
      </c>
      <c r="N13" s="23">
        <v>0</v>
      </c>
      <c r="O13" s="18">
        <v>15976822.060000001</v>
      </c>
      <c r="P13" s="19">
        <v>18608709.030000005</v>
      </c>
      <c r="Q13" s="45">
        <v>6</v>
      </c>
      <c r="R13" s="10">
        <f>VLOOKUP($H13,'ค่ากลางกลุ่ม '!$C$2:$Y$22,16,0)</f>
        <v>5.8842857142857161</v>
      </c>
      <c r="S13" s="13">
        <f>VLOOKUP($H13,'ค่ากลางกลุ่ม '!$C$2:$Y$22,22,0)</f>
        <v>12.59</v>
      </c>
      <c r="T13" s="10">
        <f>VLOOKUP($H13,'ค่ากลางกลุ่ม '!$C$2:$Y$22,17,0)</f>
        <v>3.7780252100840372</v>
      </c>
      <c r="U13" s="13">
        <f>VLOOKUP($H13,'ค่ากลางกลุ่ม '!$C$2:$Y$22,23,0)</f>
        <v>10.43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14.3</v>
      </c>
      <c r="AB13" s="7">
        <v>19.12</v>
      </c>
      <c r="AC13" s="9">
        <v>178.28</v>
      </c>
      <c r="AD13" s="9">
        <v>90.63</v>
      </c>
      <c r="AE13" s="9">
        <v>130.31</v>
      </c>
      <c r="AF13" s="9">
        <v>469.38</v>
      </c>
      <c r="AG13" s="9">
        <v>54.5</v>
      </c>
      <c r="AH13" s="10" t="str">
        <f t="shared" si="2"/>
        <v>1</v>
      </c>
      <c r="AI13" s="13" t="str">
        <f t="shared" si="3"/>
        <v>1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1</v>
      </c>
      <c r="AQ13" s="24">
        <f t="shared" si="9"/>
        <v>3</v>
      </c>
      <c r="AR13" s="26">
        <f t="shared" si="10"/>
        <v>3</v>
      </c>
      <c r="AS13" s="25" t="str">
        <f t="shared" si="11"/>
        <v>C</v>
      </c>
      <c r="AT13" s="27" t="str">
        <f t="shared" si="11"/>
        <v>C</v>
      </c>
      <c r="AU13" s="25" t="str">
        <f t="shared" si="12"/>
        <v>0 C</v>
      </c>
      <c r="AV13" s="27" t="str">
        <f t="shared" si="12"/>
        <v>0 C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45">
        <v>36</v>
      </c>
      <c r="H14" s="46" t="s">
        <v>10</v>
      </c>
      <c r="I14" s="19">
        <v>6.25</v>
      </c>
      <c r="J14" s="19">
        <v>5.55</v>
      </c>
      <c r="K14" s="19">
        <v>2.7</v>
      </c>
      <c r="L14" s="19">
        <v>60728690.469999999</v>
      </c>
      <c r="M14" s="19">
        <v>20594202.379999999</v>
      </c>
      <c r="N14" s="23">
        <v>0</v>
      </c>
      <c r="O14" s="18">
        <v>28711098.41</v>
      </c>
      <c r="P14" s="19">
        <v>19661602.800000001</v>
      </c>
      <c r="Q14" s="45">
        <v>6</v>
      </c>
      <c r="R14" s="10">
        <f>VLOOKUP($H14,'ค่ากลางกลุ่ม '!$C$2:$Y$22,16,0)</f>
        <v>5.8842857142857161</v>
      </c>
      <c r="S14" s="13">
        <f>VLOOKUP($H14,'ค่ากลางกลุ่ม '!$C$2:$Y$22,22,0)</f>
        <v>12.59</v>
      </c>
      <c r="T14" s="10">
        <f>VLOOKUP($H14,'ค่ากลางกลุ่ม '!$C$2:$Y$22,17,0)</f>
        <v>3.7780252100840372</v>
      </c>
      <c r="U14" s="13">
        <f>VLOOKUP($H14,'ค่ากลางกลุ่ม '!$C$2:$Y$22,23,0)</f>
        <v>10.43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23.31</v>
      </c>
      <c r="AB14" s="7">
        <v>13.31</v>
      </c>
      <c r="AC14" s="9">
        <v>61.68</v>
      </c>
      <c r="AD14" s="9">
        <v>89.27</v>
      </c>
      <c r="AE14" s="9">
        <v>90.14</v>
      </c>
      <c r="AF14" s="9">
        <v>684.36</v>
      </c>
      <c r="AG14" s="9">
        <v>61.42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0</v>
      </c>
      <c r="AN14" s="20" t="str">
        <f t="shared" si="8"/>
        <v>0</v>
      </c>
      <c r="AO14" s="20" t="str">
        <f t="shared" si="8"/>
        <v>0</v>
      </c>
      <c r="AP14" s="20" t="str">
        <f t="shared" si="8"/>
        <v>0</v>
      </c>
      <c r="AQ14" s="24">
        <f t="shared" si="9"/>
        <v>3</v>
      </c>
      <c r="AR14" s="26">
        <f t="shared" si="10"/>
        <v>3</v>
      </c>
      <c r="AS14" s="25" t="str">
        <f t="shared" si="11"/>
        <v>C</v>
      </c>
      <c r="AT14" s="27" t="str">
        <f t="shared" si="11"/>
        <v>C</v>
      </c>
      <c r="AU14" s="25" t="str">
        <f t="shared" si="12"/>
        <v>0 C</v>
      </c>
      <c r="AV14" s="27" t="str">
        <f t="shared" si="12"/>
        <v>0 C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45">
        <v>118</v>
      </c>
      <c r="H15" s="46" t="s">
        <v>15</v>
      </c>
      <c r="I15" s="19">
        <v>1.43</v>
      </c>
      <c r="J15" s="19">
        <v>1.27</v>
      </c>
      <c r="K15" s="19">
        <v>0.28000000000000003</v>
      </c>
      <c r="L15" s="19">
        <v>29591902.609999999</v>
      </c>
      <c r="M15" s="19">
        <v>60793519.289999999</v>
      </c>
      <c r="N15" s="23">
        <v>2</v>
      </c>
      <c r="O15" s="18">
        <v>56684204.479999997</v>
      </c>
      <c r="P15" s="19">
        <v>-49943185.159999982</v>
      </c>
      <c r="Q15" s="45">
        <v>13</v>
      </c>
      <c r="R15" s="10">
        <f>VLOOKUP($H15,'ค่ากลางกลุ่ม '!$C$2:$Y$22,16,0)</f>
        <v>8.0276666666666685</v>
      </c>
      <c r="S15" s="13">
        <f>VLOOKUP($H15,'ค่ากลางกลุ่ม '!$C$2:$Y$22,22,0)</f>
        <v>15.85</v>
      </c>
      <c r="T15" s="10">
        <f>VLOOKUP($H15,'ค่ากลางกลุ่ม '!$C$2:$Y$22,17,0)</f>
        <v>4.8458333333333341</v>
      </c>
      <c r="U15" s="13">
        <f>VLOOKUP($H15,'ค่ากลางกลุ่ม '!$C$2:$Y$22,23,0)</f>
        <v>9.86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21.3</v>
      </c>
      <c r="AB15" s="7">
        <v>25.88</v>
      </c>
      <c r="AC15" s="9">
        <v>281.37</v>
      </c>
      <c r="AD15" s="9">
        <v>83.23</v>
      </c>
      <c r="AE15" s="9">
        <v>75.17</v>
      </c>
      <c r="AF15" s="9">
        <v>372.51</v>
      </c>
      <c r="AG15" s="9">
        <v>62.82</v>
      </c>
      <c r="AH15" s="10" t="str">
        <f t="shared" si="2"/>
        <v>1</v>
      </c>
      <c r="AI15" s="13" t="str">
        <f t="shared" si="3"/>
        <v>1</v>
      </c>
      <c r="AJ15" s="10" t="str">
        <f t="shared" si="4"/>
        <v>1</v>
      </c>
      <c r="AK15" s="13" t="str">
        <f t="shared" si="5"/>
        <v>1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2</v>
      </c>
      <c r="AR15" s="26">
        <f t="shared" si="10"/>
        <v>2</v>
      </c>
      <c r="AS15" s="25" t="str">
        <f t="shared" si="11"/>
        <v>C-</v>
      </c>
      <c r="AT15" s="27" t="str">
        <f t="shared" si="11"/>
        <v>C-</v>
      </c>
      <c r="AU15" s="25" t="str">
        <f t="shared" si="12"/>
        <v>2 C-</v>
      </c>
      <c r="AV15" s="27" t="str">
        <f t="shared" si="12"/>
        <v>2 C-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45">
        <v>25</v>
      </c>
      <c r="H16" s="46" t="s">
        <v>6</v>
      </c>
      <c r="I16" s="19">
        <v>3.99</v>
      </c>
      <c r="J16" s="19">
        <v>3.48</v>
      </c>
      <c r="K16" s="19">
        <v>1.25</v>
      </c>
      <c r="L16" s="19">
        <v>17441645.960000001</v>
      </c>
      <c r="M16" s="19">
        <v>5736271.8499999996</v>
      </c>
      <c r="N16" s="23">
        <v>0</v>
      </c>
      <c r="O16" s="18">
        <v>9844319.2599999998</v>
      </c>
      <c r="P16" s="19">
        <v>1430617.1499999994</v>
      </c>
      <c r="Q16" s="45">
        <v>2</v>
      </c>
      <c r="R16" s="10">
        <f>VLOOKUP($H16,'ค่ากลางกลุ่ม '!$C$2:$Y$22,16,0)</f>
        <v>6.4492307692307707</v>
      </c>
      <c r="S16" s="13">
        <f>VLOOKUP($H16,'ค่ากลางกลุ่ม '!$C$2:$Y$22,22,0)</f>
        <v>11.48</v>
      </c>
      <c r="T16" s="10">
        <f>VLOOKUP($H16,'ค่ากลางกลุ่ม '!$C$2:$Y$22,17,0)</f>
        <v>2.5605128205128205</v>
      </c>
      <c r="U16" s="13">
        <f>VLOOKUP($H16,'ค่ากลางกลุ่ม '!$C$2:$Y$22,23,0)</f>
        <v>4.78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24.55</v>
      </c>
      <c r="AB16" s="7">
        <v>9.01</v>
      </c>
      <c r="AC16" s="9">
        <v>86.64</v>
      </c>
      <c r="AD16" s="9">
        <v>103.62</v>
      </c>
      <c r="AE16" s="9">
        <v>165.16</v>
      </c>
      <c r="AF16" s="9">
        <v>253.8</v>
      </c>
      <c r="AG16" s="9">
        <v>118.36</v>
      </c>
      <c r="AH16" s="10" t="str">
        <f t="shared" si="2"/>
        <v>1</v>
      </c>
      <c r="AI16" s="13" t="str">
        <f t="shared" si="3"/>
        <v>1</v>
      </c>
      <c r="AJ16" s="10" t="str">
        <f t="shared" si="4"/>
        <v>1</v>
      </c>
      <c r="AK16" s="13" t="str">
        <f t="shared" si="5"/>
        <v>1</v>
      </c>
      <c r="AL16" s="97">
        <f t="shared" si="6"/>
        <v>1</v>
      </c>
      <c r="AM16" s="20" t="str">
        <f t="shared" si="7"/>
        <v>0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3</v>
      </c>
      <c r="AR16" s="26">
        <f t="shared" si="10"/>
        <v>3</v>
      </c>
      <c r="AS16" s="25" t="str">
        <f t="shared" si="11"/>
        <v>C</v>
      </c>
      <c r="AT16" s="27" t="str">
        <f t="shared" si="11"/>
        <v>C</v>
      </c>
      <c r="AU16" s="25" t="str">
        <f t="shared" si="12"/>
        <v>0 C</v>
      </c>
      <c r="AV16" s="27" t="str">
        <f t="shared" si="12"/>
        <v>0 C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45">
        <v>262</v>
      </c>
      <c r="H17" s="46" t="s">
        <v>18</v>
      </c>
      <c r="I17" s="19">
        <v>2.58</v>
      </c>
      <c r="J17" s="19">
        <v>2.23</v>
      </c>
      <c r="K17" s="19">
        <v>0.96</v>
      </c>
      <c r="L17" s="19">
        <v>196007225.63</v>
      </c>
      <c r="M17" s="19">
        <v>162845048.94999999</v>
      </c>
      <c r="N17" s="23">
        <v>0</v>
      </c>
      <c r="O17" s="18">
        <v>200575306.96000001</v>
      </c>
      <c r="P17" s="19">
        <v>24278605.779999986</v>
      </c>
      <c r="Q17" s="45">
        <v>16</v>
      </c>
      <c r="R17" s="10">
        <f>VLOOKUP($H17,'ค่ากลางกลุ่ม '!$C$2:$Y$22,16,0)</f>
        <v>4.4645833333333336</v>
      </c>
      <c r="S17" s="13">
        <f>VLOOKUP($H17,'ค่ากลางกลุ่ม '!$C$2:$Y$22,22,0)</f>
        <v>13.74</v>
      </c>
      <c r="T17" s="10">
        <f>VLOOKUP($H17,'ค่ากลางกลุ่ม '!$C$2:$Y$22,17,0)</f>
        <v>-0.10291666666666666</v>
      </c>
      <c r="U17" s="13">
        <f>VLOOKUP($H17,'ค่ากลางกลุ่ม '!$C$2:$Y$22,23,0)</f>
        <v>8.39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30.53</v>
      </c>
      <c r="AB17" s="7">
        <v>21.05</v>
      </c>
      <c r="AC17" s="9">
        <v>137.41999999999999</v>
      </c>
      <c r="AD17" s="9">
        <v>82.59</v>
      </c>
      <c r="AE17" s="9">
        <v>59.86</v>
      </c>
      <c r="AF17" s="9">
        <v>93.99</v>
      </c>
      <c r="AG17" s="9">
        <v>77.930000000000007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0</v>
      </c>
      <c r="AN17" s="20" t="str">
        <f t="shared" si="8"/>
        <v>1</v>
      </c>
      <c r="AO17" s="20" t="str">
        <f t="shared" si="8"/>
        <v>0</v>
      </c>
      <c r="AP17" s="20" t="str">
        <f t="shared" si="8"/>
        <v>0</v>
      </c>
      <c r="AQ17" s="24">
        <f t="shared" si="9"/>
        <v>3</v>
      </c>
      <c r="AR17" s="26">
        <f t="shared" si="10"/>
        <v>3</v>
      </c>
      <c r="AS17" s="25" t="str">
        <f t="shared" si="11"/>
        <v>C</v>
      </c>
      <c r="AT17" s="27" t="str">
        <f t="shared" si="11"/>
        <v>C</v>
      </c>
      <c r="AU17" s="25" t="str">
        <f t="shared" si="12"/>
        <v>0 C</v>
      </c>
      <c r="AV17" s="27" t="str">
        <f t="shared" si="12"/>
        <v>0 C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45">
        <v>41</v>
      </c>
      <c r="H18" s="46" t="s">
        <v>10</v>
      </c>
      <c r="I18" s="19">
        <v>3</v>
      </c>
      <c r="J18" s="19">
        <v>2.72</v>
      </c>
      <c r="K18" s="19">
        <v>1.66</v>
      </c>
      <c r="L18" s="19">
        <v>43289063.850000001</v>
      </c>
      <c r="M18" s="19">
        <v>15038172.83</v>
      </c>
      <c r="N18" s="23">
        <v>0</v>
      </c>
      <c r="O18" s="18">
        <v>19891176.350000001</v>
      </c>
      <c r="P18" s="19">
        <v>14170659.090000004</v>
      </c>
      <c r="Q18" s="45">
        <v>6</v>
      </c>
      <c r="R18" s="10">
        <f>VLOOKUP($H18,'ค่ากลางกลุ่ม '!$C$2:$Y$22,16,0)</f>
        <v>5.8842857142857161</v>
      </c>
      <c r="S18" s="13">
        <f>VLOOKUP($H18,'ค่ากลางกลุ่ม '!$C$2:$Y$22,22,0)</f>
        <v>12.59</v>
      </c>
      <c r="T18" s="10">
        <f>VLOOKUP($H18,'ค่ากลางกลุ่ม '!$C$2:$Y$22,17,0)</f>
        <v>3.7780252100840372</v>
      </c>
      <c r="U18" s="13">
        <f>VLOOKUP($H18,'ค่ากลางกลุ่ม '!$C$2:$Y$22,23,0)</f>
        <v>10.43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17.440000000000001</v>
      </c>
      <c r="AB18" s="7">
        <v>16.45</v>
      </c>
      <c r="AC18" s="9">
        <v>104.33</v>
      </c>
      <c r="AD18" s="9">
        <v>84.89</v>
      </c>
      <c r="AE18" s="9">
        <v>84.81</v>
      </c>
      <c r="AF18" s="9">
        <v>102.48</v>
      </c>
      <c r="AG18" s="9">
        <v>77.78</v>
      </c>
      <c r="AH18" s="10" t="str">
        <f t="shared" si="2"/>
        <v>1</v>
      </c>
      <c r="AI18" s="13" t="str">
        <f t="shared" si="3"/>
        <v>1</v>
      </c>
      <c r="AJ18" s="10" t="str">
        <f t="shared" si="4"/>
        <v>1</v>
      </c>
      <c r="AK18" s="13" t="str">
        <f t="shared" si="5"/>
        <v>1</v>
      </c>
      <c r="AL18" s="97">
        <f t="shared" si="6"/>
        <v>0</v>
      </c>
      <c r="AM18" s="20" t="str">
        <f t="shared" si="7"/>
        <v>0</v>
      </c>
      <c r="AN18" s="20" t="str">
        <f t="shared" si="8"/>
        <v>0</v>
      </c>
      <c r="AO18" s="20" t="str">
        <f t="shared" si="8"/>
        <v>0</v>
      </c>
      <c r="AP18" s="20" t="str">
        <f t="shared" si="8"/>
        <v>0</v>
      </c>
      <c r="AQ18" s="24">
        <f t="shared" si="9"/>
        <v>2</v>
      </c>
      <c r="AR18" s="26">
        <f t="shared" si="10"/>
        <v>2</v>
      </c>
      <c r="AS18" s="25" t="str">
        <f t="shared" si="11"/>
        <v>C-</v>
      </c>
      <c r="AT18" s="27" t="str">
        <f t="shared" si="11"/>
        <v>C-</v>
      </c>
      <c r="AU18" s="25" t="str">
        <f t="shared" si="12"/>
        <v>0 C-</v>
      </c>
      <c r="AV18" s="27" t="str">
        <f t="shared" si="12"/>
        <v>0 C-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45">
        <v>74</v>
      </c>
      <c r="H19" s="46" t="s">
        <v>10</v>
      </c>
      <c r="I19" s="19">
        <v>1.99</v>
      </c>
      <c r="J19" s="19">
        <v>1.8</v>
      </c>
      <c r="K19" s="19">
        <v>0.88</v>
      </c>
      <c r="L19" s="19">
        <v>28835046.829999998</v>
      </c>
      <c r="M19" s="19">
        <v>10525297.390000001</v>
      </c>
      <c r="N19" s="23">
        <v>0</v>
      </c>
      <c r="O19" s="18">
        <v>15090418.48</v>
      </c>
      <c r="P19" s="19">
        <v>-3355688.8999999985</v>
      </c>
      <c r="Q19" s="45">
        <v>6</v>
      </c>
      <c r="R19" s="10">
        <f>VLOOKUP($H19,'ค่ากลางกลุ่ม '!$C$2:$Y$22,16,0)</f>
        <v>5.8842857142857161</v>
      </c>
      <c r="S19" s="13">
        <f>VLOOKUP($H19,'ค่ากลางกลุ่ม '!$C$2:$Y$22,22,0)</f>
        <v>12.59</v>
      </c>
      <c r="T19" s="10">
        <f>VLOOKUP($H19,'ค่ากลางกลุ่ม '!$C$2:$Y$22,17,0)</f>
        <v>3.7780252100840372</v>
      </c>
      <c r="U19" s="13">
        <f>VLOOKUP($H19,'ค่ากลางกลุ่ม '!$C$2:$Y$22,23,0)</f>
        <v>10.43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10.61</v>
      </c>
      <c r="AB19" s="7">
        <v>11.81</v>
      </c>
      <c r="AC19" s="9">
        <v>185.78</v>
      </c>
      <c r="AD19" s="9">
        <v>89.21</v>
      </c>
      <c r="AE19" s="9">
        <v>51.55</v>
      </c>
      <c r="AF19" s="9">
        <v>85.27</v>
      </c>
      <c r="AG19" s="9">
        <v>67.930000000000007</v>
      </c>
      <c r="AH19" s="10" t="str">
        <f t="shared" si="2"/>
        <v>1</v>
      </c>
      <c r="AI19" s="13" t="str">
        <f t="shared" si="3"/>
        <v>0</v>
      </c>
      <c r="AJ19" s="10" t="str">
        <f t="shared" si="4"/>
        <v>1</v>
      </c>
      <c r="AK19" s="13" t="str">
        <f t="shared" si="5"/>
        <v>1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1</v>
      </c>
      <c r="AP19" s="20" t="str">
        <f t="shared" si="8"/>
        <v>0</v>
      </c>
      <c r="AQ19" s="24">
        <f t="shared" si="9"/>
        <v>4</v>
      </c>
      <c r="AR19" s="26">
        <f t="shared" si="10"/>
        <v>3</v>
      </c>
      <c r="AS19" s="25" t="str">
        <f t="shared" si="11"/>
        <v>B-</v>
      </c>
      <c r="AT19" s="27" t="str">
        <f t="shared" si="11"/>
        <v>C</v>
      </c>
      <c r="AU19" s="25" t="str">
        <f t="shared" si="12"/>
        <v>0 B-</v>
      </c>
      <c r="AV19" s="27" t="str">
        <f t="shared" si="12"/>
        <v>0 C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45">
        <v>116</v>
      </c>
      <c r="H20" s="46" t="s">
        <v>15</v>
      </c>
      <c r="I20" s="19">
        <v>2.5</v>
      </c>
      <c r="J20" s="19">
        <v>2.29</v>
      </c>
      <c r="K20" s="19">
        <v>0.87</v>
      </c>
      <c r="L20" s="19">
        <v>72374104.030000001</v>
      </c>
      <c r="M20" s="19">
        <v>21313193.629999999</v>
      </c>
      <c r="N20" s="23">
        <v>0</v>
      </c>
      <c r="O20" s="18">
        <v>31675175.050000001</v>
      </c>
      <c r="P20" s="19">
        <v>-6675202.4400000051</v>
      </c>
      <c r="Q20" s="45">
        <v>13</v>
      </c>
      <c r="R20" s="10">
        <f>VLOOKUP($H20,'ค่ากลางกลุ่ม '!$C$2:$Y$22,16,0)</f>
        <v>8.0276666666666685</v>
      </c>
      <c r="S20" s="13">
        <f>VLOOKUP($H20,'ค่ากลางกลุ่ม '!$C$2:$Y$22,22,0)</f>
        <v>15.85</v>
      </c>
      <c r="T20" s="10">
        <f>VLOOKUP($H20,'ค่ากลางกลุ่ม '!$C$2:$Y$22,17,0)</f>
        <v>4.8458333333333341</v>
      </c>
      <c r="U20" s="13">
        <f>VLOOKUP($H20,'ค่ากลางกลุ่ม '!$C$2:$Y$22,23,0)</f>
        <v>9.86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15.41</v>
      </c>
      <c r="AB20" s="7">
        <v>8.84</v>
      </c>
      <c r="AC20" s="9">
        <v>165.21</v>
      </c>
      <c r="AD20" s="9">
        <v>156.85</v>
      </c>
      <c r="AE20" s="9">
        <v>40.17</v>
      </c>
      <c r="AF20" s="9">
        <v>22.81</v>
      </c>
      <c r="AG20" s="9">
        <v>54.96</v>
      </c>
      <c r="AH20" s="10" t="str">
        <f t="shared" si="2"/>
        <v>1</v>
      </c>
      <c r="AI20" s="13" t="str">
        <f t="shared" si="3"/>
        <v>0</v>
      </c>
      <c r="AJ20" s="10" t="str">
        <f t="shared" si="4"/>
        <v>1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1</v>
      </c>
      <c r="AP20" s="20" t="str">
        <f t="shared" si="8"/>
        <v>1</v>
      </c>
      <c r="AQ20" s="24">
        <f t="shared" si="9"/>
        <v>5</v>
      </c>
      <c r="AR20" s="26">
        <f t="shared" si="10"/>
        <v>3</v>
      </c>
      <c r="AS20" s="25" t="str">
        <f t="shared" si="11"/>
        <v>B</v>
      </c>
      <c r="AT20" s="27" t="str">
        <f t="shared" si="11"/>
        <v>C</v>
      </c>
      <c r="AU20" s="25" t="str">
        <f t="shared" si="12"/>
        <v>0 B</v>
      </c>
      <c r="AV20" s="27" t="str">
        <f t="shared" si="12"/>
        <v>0 C</v>
      </c>
      <c r="AW20" s="21" t="str">
        <f t="shared" si="0"/>
        <v>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45">
        <v>37</v>
      </c>
      <c r="H21" s="46" t="s">
        <v>10</v>
      </c>
      <c r="I21" s="19">
        <v>4.72</v>
      </c>
      <c r="J21" s="19">
        <v>4.42</v>
      </c>
      <c r="K21" s="19">
        <v>2.61</v>
      </c>
      <c r="L21" s="19">
        <v>49919663.990000002</v>
      </c>
      <c r="M21" s="19">
        <v>22654531.07</v>
      </c>
      <c r="N21" s="23">
        <v>0</v>
      </c>
      <c r="O21" s="18">
        <v>20493485.07</v>
      </c>
      <c r="P21" s="19">
        <v>21589439.219999999</v>
      </c>
      <c r="Q21" s="45">
        <v>6</v>
      </c>
      <c r="R21" s="10">
        <f>VLOOKUP($H21,'ค่ากลางกลุ่ม '!$C$2:$Y$22,16,0)</f>
        <v>5.8842857142857161</v>
      </c>
      <c r="S21" s="13">
        <f>VLOOKUP($H21,'ค่ากลางกลุ่ม '!$C$2:$Y$22,22,0)</f>
        <v>12.59</v>
      </c>
      <c r="T21" s="10">
        <f>VLOOKUP($H21,'ค่ากลางกลุ่ม '!$C$2:$Y$22,17,0)</f>
        <v>3.7780252100840372</v>
      </c>
      <c r="U21" s="13">
        <f>VLOOKUP($H21,'ค่ากลางกลุ่ม '!$C$2:$Y$22,23,0)</f>
        <v>10.43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19.489999999999998</v>
      </c>
      <c r="AB21" s="7">
        <v>23.17</v>
      </c>
      <c r="AC21" s="9">
        <v>131.75</v>
      </c>
      <c r="AD21" s="9">
        <v>138.79</v>
      </c>
      <c r="AE21" s="9">
        <v>94.34</v>
      </c>
      <c r="AF21" s="9">
        <v>92.07</v>
      </c>
      <c r="AG21" s="9">
        <v>74.400000000000006</v>
      </c>
      <c r="AH21" s="10" t="str">
        <f t="shared" si="2"/>
        <v>1</v>
      </c>
      <c r="AI21" s="13" t="str">
        <f t="shared" si="3"/>
        <v>1</v>
      </c>
      <c r="AJ21" s="10" t="str">
        <f t="shared" si="4"/>
        <v>1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2</v>
      </c>
      <c r="AR21" s="26">
        <f t="shared" si="10"/>
        <v>2</v>
      </c>
      <c r="AS21" s="25" t="str">
        <f t="shared" si="11"/>
        <v>C-</v>
      </c>
      <c r="AT21" s="27" t="str">
        <f t="shared" si="11"/>
        <v>C-</v>
      </c>
      <c r="AU21" s="25" t="str">
        <f t="shared" si="12"/>
        <v>0 C-</v>
      </c>
      <c r="AV21" s="27" t="str">
        <f t="shared" si="12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45">
        <v>58</v>
      </c>
      <c r="H22" s="46" t="s">
        <v>10</v>
      </c>
      <c r="I22" s="19">
        <v>4.28</v>
      </c>
      <c r="J22" s="19">
        <v>3.58</v>
      </c>
      <c r="K22" s="19">
        <v>2.38</v>
      </c>
      <c r="L22" s="19">
        <v>35878769.009999998</v>
      </c>
      <c r="M22" s="19">
        <v>10782225.949999999</v>
      </c>
      <c r="N22" s="23">
        <v>0</v>
      </c>
      <c r="O22" s="18">
        <v>16043748.16</v>
      </c>
      <c r="P22" s="19">
        <v>15063677.040000001</v>
      </c>
      <c r="Q22" s="45">
        <v>6</v>
      </c>
      <c r="R22" s="10">
        <f>VLOOKUP($H22,'ค่ากลางกลุ่ม '!$C$2:$Y$22,16,0)</f>
        <v>5.8842857142857161</v>
      </c>
      <c r="S22" s="13">
        <f>VLOOKUP($H22,'ค่ากลางกลุ่ม '!$C$2:$Y$22,22,0)</f>
        <v>12.59</v>
      </c>
      <c r="T22" s="10">
        <f>VLOOKUP($H22,'ค่ากลางกลุ่ม '!$C$2:$Y$22,17,0)</f>
        <v>3.7780252100840372</v>
      </c>
      <c r="U22" s="13">
        <f>VLOOKUP($H22,'ค่ากลางกลุ่ม '!$C$2:$Y$22,23,0)</f>
        <v>10.43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15.24</v>
      </c>
      <c r="AB22" s="7">
        <v>13.65</v>
      </c>
      <c r="AC22" s="9">
        <v>88.6</v>
      </c>
      <c r="AD22" s="9">
        <v>56.53</v>
      </c>
      <c r="AE22" s="9">
        <v>57.24</v>
      </c>
      <c r="AF22" s="9">
        <v>77.08</v>
      </c>
      <c r="AG22" s="9">
        <v>120.74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1</v>
      </c>
      <c r="AM22" s="20" t="str">
        <f t="shared" si="7"/>
        <v>1</v>
      </c>
      <c r="AN22" s="20" t="str">
        <f t="shared" si="8"/>
        <v>1</v>
      </c>
      <c r="AO22" s="20" t="str">
        <f t="shared" si="8"/>
        <v>1</v>
      </c>
      <c r="AP22" s="20" t="str">
        <f t="shared" si="8"/>
        <v>0</v>
      </c>
      <c r="AQ22" s="24">
        <f t="shared" si="9"/>
        <v>6</v>
      </c>
      <c r="AR22" s="26">
        <f t="shared" si="10"/>
        <v>6</v>
      </c>
      <c r="AS22" s="25" t="str">
        <f t="shared" si="11"/>
        <v>A-</v>
      </c>
      <c r="AT22" s="27" t="str">
        <f t="shared" si="11"/>
        <v>A-</v>
      </c>
      <c r="AU22" s="25" t="str">
        <f t="shared" si="12"/>
        <v>0 A-</v>
      </c>
      <c r="AV22" s="27" t="str">
        <f t="shared" si="12"/>
        <v>0 A-</v>
      </c>
      <c r="AW22" s="21" t="str">
        <f t="shared" si="0"/>
        <v>ผ่าน</v>
      </c>
      <c r="AX22" s="21" t="str">
        <f t="shared" si="1"/>
        <v>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45">
        <v>38</v>
      </c>
      <c r="H23" s="46" t="s">
        <v>10</v>
      </c>
      <c r="I23" s="19">
        <v>3.4</v>
      </c>
      <c r="J23" s="19">
        <v>3.2</v>
      </c>
      <c r="K23" s="19">
        <v>1.1499999999999999</v>
      </c>
      <c r="L23" s="19">
        <v>56908588.530000001</v>
      </c>
      <c r="M23" s="19">
        <v>40911537.770000003</v>
      </c>
      <c r="N23" s="23">
        <v>0</v>
      </c>
      <c r="O23" s="18">
        <v>43176565.590000004</v>
      </c>
      <c r="P23" s="19">
        <v>3613280.66</v>
      </c>
      <c r="Q23" s="45">
        <v>6</v>
      </c>
      <c r="R23" s="10">
        <f>VLOOKUP($H23,'ค่ากลางกลุ่ม '!$C$2:$Y$22,16,0)</f>
        <v>5.8842857142857161</v>
      </c>
      <c r="S23" s="13">
        <f>VLOOKUP($H23,'ค่ากลางกลุ่ม '!$C$2:$Y$22,22,0)</f>
        <v>12.59</v>
      </c>
      <c r="T23" s="10">
        <f>VLOOKUP($H23,'ค่ากลางกลุ่ม '!$C$2:$Y$22,17,0)</f>
        <v>3.7780252100840372</v>
      </c>
      <c r="U23" s="13">
        <f>VLOOKUP($H23,'ค่ากลางกลุ่ม '!$C$2:$Y$22,23,0)</f>
        <v>10.43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35.4</v>
      </c>
      <c r="AB23" s="7">
        <v>46.05</v>
      </c>
      <c r="AC23" s="9">
        <v>187.04</v>
      </c>
      <c r="AD23" s="9">
        <v>137.44</v>
      </c>
      <c r="AE23" s="9">
        <v>101.14</v>
      </c>
      <c r="AF23" s="9">
        <v>90.66</v>
      </c>
      <c r="AG23" s="9">
        <v>82.68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2</v>
      </c>
      <c r="AS23" s="25" t="str">
        <f t="shared" si="11"/>
        <v>C-</v>
      </c>
      <c r="AT23" s="27" t="str">
        <f t="shared" si="11"/>
        <v>C-</v>
      </c>
      <c r="AU23" s="25" t="str">
        <f t="shared" si="12"/>
        <v>0 C-</v>
      </c>
      <c r="AV23" s="27" t="str">
        <f t="shared" si="12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45">
        <v>32</v>
      </c>
      <c r="H24" s="46" t="s">
        <v>6</v>
      </c>
      <c r="I24" s="19">
        <v>1.69</v>
      </c>
      <c r="J24" s="19">
        <v>1.47</v>
      </c>
      <c r="K24" s="19">
        <v>1.1399999999999999</v>
      </c>
      <c r="L24" s="19">
        <v>12383516.01</v>
      </c>
      <c r="M24" s="19">
        <v>3757889.97</v>
      </c>
      <c r="N24" s="23">
        <v>0</v>
      </c>
      <c r="O24" s="18">
        <v>4448730.78</v>
      </c>
      <c r="P24" s="19">
        <v>2478635.7400000058</v>
      </c>
      <c r="Q24" s="45">
        <v>2</v>
      </c>
      <c r="R24" s="10">
        <f>VLOOKUP($H24,'ค่ากลางกลุ่ม '!$C$2:$Y$22,16,0)</f>
        <v>6.4492307692307707</v>
      </c>
      <c r="S24" s="13">
        <f>VLOOKUP($H24,'ค่ากลางกลุ่ม '!$C$2:$Y$22,22,0)</f>
        <v>11.48</v>
      </c>
      <c r="T24" s="10">
        <f>VLOOKUP($H24,'ค่ากลางกลุ่ม '!$C$2:$Y$22,17,0)</f>
        <v>2.5605128205128205</v>
      </c>
      <c r="U24" s="13">
        <f>VLOOKUP($H24,'ค่ากลางกลุ่ม '!$C$2:$Y$22,23,0)</f>
        <v>4.78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8.94</v>
      </c>
      <c r="AB24" s="7">
        <v>8.5500000000000007</v>
      </c>
      <c r="AC24" s="9">
        <v>511.67</v>
      </c>
      <c r="AD24" s="9">
        <v>55.59</v>
      </c>
      <c r="AE24" s="9">
        <v>66.819999999999993</v>
      </c>
      <c r="AF24" s="9">
        <v>92.54</v>
      </c>
      <c r="AG24" s="9">
        <v>62.64</v>
      </c>
      <c r="AH24" s="10" t="str">
        <f t="shared" si="2"/>
        <v>1</v>
      </c>
      <c r="AI24" s="13" t="str">
        <f t="shared" si="3"/>
        <v>0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1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3</v>
      </c>
      <c r="AR24" s="26">
        <f t="shared" si="10"/>
        <v>2</v>
      </c>
      <c r="AS24" s="25" t="str">
        <f t="shared" si="11"/>
        <v>C</v>
      </c>
      <c r="AT24" s="27" t="str">
        <f t="shared" si="11"/>
        <v>C-</v>
      </c>
      <c r="AU24" s="25" t="str">
        <f t="shared" si="12"/>
        <v>0 C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45">
        <v>541</v>
      </c>
      <c r="H25" s="46" t="s">
        <v>19</v>
      </c>
      <c r="I25" s="19">
        <v>1.42</v>
      </c>
      <c r="J25" s="19">
        <v>1.29</v>
      </c>
      <c r="K25" s="19">
        <v>0.43</v>
      </c>
      <c r="L25" s="19">
        <v>116602752.13</v>
      </c>
      <c r="M25" s="19">
        <v>103336349.16</v>
      </c>
      <c r="N25" s="23">
        <v>2</v>
      </c>
      <c r="O25" s="18">
        <v>107699489.68000001</v>
      </c>
      <c r="P25" s="19">
        <v>-158280479.74000001</v>
      </c>
      <c r="Q25" s="45">
        <v>17</v>
      </c>
      <c r="R25" s="10">
        <f>VLOOKUP($H25,'ค่ากลางกลุ่ม '!$C$2:$Y$22,16,0)</f>
        <v>5.6024000000000003</v>
      </c>
      <c r="S25" s="13">
        <f>VLOOKUP($H25,'ค่ากลางกลุ่ม '!$C$2:$Y$22,22,0)</f>
        <v>14.63</v>
      </c>
      <c r="T25" s="10">
        <f>VLOOKUP($H25,'ค่ากลางกลุ่ม '!$C$2:$Y$22,17,0)</f>
        <v>4.870400000000001</v>
      </c>
      <c r="U25" s="13">
        <f>VLOOKUP($H25,'ค่ากลางกลุ่ม '!$C$2:$Y$22,23,0)</f>
        <v>9.92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10.16</v>
      </c>
      <c r="AB25" s="7">
        <v>9.8699999999999992</v>
      </c>
      <c r="AC25" s="9">
        <v>195.85</v>
      </c>
      <c r="AD25" s="9">
        <v>103.05</v>
      </c>
      <c r="AE25" s="9">
        <v>71.319999999999993</v>
      </c>
      <c r="AF25" s="9">
        <v>337.57</v>
      </c>
      <c r="AG25" s="9">
        <v>34.18</v>
      </c>
      <c r="AH25" s="10" t="str">
        <f t="shared" si="2"/>
        <v>1</v>
      </c>
      <c r="AI25" s="13" t="str">
        <f t="shared" si="3"/>
        <v>0</v>
      </c>
      <c r="AJ25" s="10" t="str">
        <f t="shared" si="4"/>
        <v>1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0</v>
      </c>
      <c r="AO25" s="20" t="str">
        <f t="shared" si="8"/>
        <v>0</v>
      </c>
      <c r="AP25" s="20" t="str">
        <f t="shared" si="8"/>
        <v>1</v>
      </c>
      <c r="AQ25" s="24">
        <f t="shared" si="9"/>
        <v>3</v>
      </c>
      <c r="AR25" s="26">
        <f t="shared" si="10"/>
        <v>1</v>
      </c>
      <c r="AS25" s="25" t="str">
        <f t="shared" si="11"/>
        <v>C</v>
      </c>
      <c r="AT25" s="27" t="str">
        <f t="shared" si="11"/>
        <v>D</v>
      </c>
      <c r="AU25" s="25" t="str">
        <f t="shared" si="12"/>
        <v>2 C</v>
      </c>
      <c r="AV25" s="27" t="str">
        <f t="shared" si="12"/>
        <v>2 D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45">
        <v>40</v>
      </c>
      <c r="H26" s="46" t="s">
        <v>9</v>
      </c>
      <c r="I26" s="19">
        <v>4.7</v>
      </c>
      <c r="J26" s="19">
        <v>4.3499999999999996</v>
      </c>
      <c r="K26" s="19">
        <v>1.73</v>
      </c>
      <c r="L26" s="19">
        <v>33246667.25</v>
      </c>
      <c r="M26" s="19">
        <v>21648844.43</v>
      </c>
      <c r="N26" s="23">
        <v>0</v>
      </c>
      <c r="O26" s="18">
        <v>25376572.390000001</v>
      </c>
      <c r="P26" s="19">
        <v>6543909.4600000009</v>
      </c>
      <c r="Q26" s="45">
        <v>5</v>
      </c>
      <c r="R26" s="10">
        <f>VLOOKUP($H26,'ค่ากลางกลุ่ม '!$C$2:$Y$22,16,0)</f>
        <v>6.7215199999999999</v>
      </c>
      <c r="S26" s="13">
        <f>VLOOKUP($H26,'ค่ากลางกลุ่ม '!$C$2:$Y$22,22,0)</f>
        <v>12.2</v>
      </c>
      <c r="T26" s="10">
        <f>VLOOKUP($H26,'ค่ากลางกลุ่ม '!$C$2:$Y$22,17,0)</f>
        <v>4.1368400000000003</v>
      </c>
      <c r="U26" s="13">
        <f>VLOOKUP($H26,'ค่ากลางกลุ่ม '!$C$2:$Y$22,23,0)</f>
        <v>9.91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30.94</v>
      </c>
      <c r="AB26" s="7">
        <v>30.18</v>
      </c>
      <c r="AC26" s="9">
        <v>92.45</v>
      </c>
      <c r="AD26" s="9">
        <v>97.98</v>
      </c>
      <c r="AE26" s="9">
        <v>56.06</v>
      </c>
      <c r="AF26" s="9">
        <v>165.03</v>
      </c>
      <c r="AG26" s="9">
        <v>79.12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0</v>
      </c>
      <c r="AN26" s="20" t="str">
        <f t="shared" si="8"/>
        <v>1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1"/>
        <v>C</v>
      </c>
      <c r="AU26" s="25" t="str">
        <f t="shared" si="12"/>
        <v>0 C</v>
      </c>
      <c r="AV26" s="27" t="str">
        <f t="shared" si="12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45">
        <v>59</v>
      </c>
      <c r="H27" s="46" t="s">
        <v>10</v>
      </c>
      <c r="I27" s="19">
        <v>3.85</v>
      </c>
      <c r="J27" s="19">
        <v>3.22</v>
      </c>
      <c r="K27" s="19">
        <v>1.58</v>
      </c>
      <c r="L27" s="19">
        <v>54221364.340000004</v>
      </c>
      <c r="M27" s="19">
        <v>10192619.9</v>
      </c>
      <c r="N27" s="23">
        <v>0</v>
      </c>
      <c r="O27" s="18">
        <v>14371565.91</v>
      </c>
      <c r="P27" s="19">
        <v>11137442.120000005</v>
      </c>
      <c r="Q27" s="45">
        <v>6</v>
      </c>
      <c r="R27" s="10">
        <f>VLOOKUP($H27,'ค่ากลางกลุ่ม '!$C$2:$Y$22,16,0)</f>
        <v>5.8842857142857161</v>
      </c>
      <c r="S27" s="13">
        <f>VLOOKUP($H27,'ค่ากลางกลุ่ม '!$C$2:$Y$22,22,0)</f>
        <v>12.59</v>
      </c>
      <c r="T27" s="10">
        <f>VLOOKUP($H27,'ค่ากลางกลุ่ม '!$C$2:$Y$22,17,0)</f>
        <v>3.7780252100840372</v>
      </c>
      <c r="U27" s="13">
        <f>VLOOKUP($H27,'ค่ากลางกลุ่ม '!$C$2:$Y$22,23,0)</f>
        <v>10.43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10.53</v>
      </c>
      <c r="AB27" s="7">
        <v>8.8000000000000007</v>
      </c>
      <c r="AC27" s="9">
        <v>83.61</v>
      </c>
      <c r="AD27" s="9">
        <v>71.73</v>
      </c>
      <c r="AE27" s="9">
        <v>53.56</v>
      </c>
      <c r="AF27" s="9">
        <v>252.72</v>
      </c>
      <c r="AG27" s="9">
        <v>95.57</v>
      </c>
      <c r="AH27" s="10" t="str">
        <f t="shared" si="2"/>
        <v>1</v>
      </c>
      <c r="AI27" s="13" t="str">
        <f t="shared" si="3"/>
        <v>0</v>
      </c>
      <c r="AJ27" s="10" t="str">
        <f t="shared" si="4"/>
        <v>1</v>
      </c>
      <c r="AK27" s="13" t="str">
        <f t="shared" si="5"/>
        <v>0</v>
      </c>
      <c r="AL27" s="97">
        <f t="shared" si="6"/>
        <v>1</v>
      </c>
      <c r="AM27" s="20" t="str">
        <f t="shared" si="7"/>
        <v>0</v>
      </c>
      <c r="AN27" s="20" t="str">
        <f t="shared" si="8"/>
        <v>1</v>
      </c>
      <c r="AO27" s="20" t="str">
        <f t="shared" si="8"/>
        <v>0</v>
      </c>
      <c r="AP27" s="20" t="str">
        <f t="shared" si="8"/>
        <v>0</v>
      </c>
      <c r="AQ27" s="24">
        <f t="shared" si="9"/>
        <v>4</v>
      </c>
      <c r="AR27" s="26">
        <f t="shared" si="10"/>
        <v>2</v>
      </c>
      <c r="AS27" s="25" t="str">
        <f t="shared" si="11"/>
        <v>B-</v>
      </c>
      <c r="AT27" s="27" t="str">
        <f t="shared" si="11"/>
        <v>C-</v>
      </c>
      <c r="AU27" s="25" t="str">
        <f t="shared" si="12"/>
        <v>0 B-</v>
      </c>
      <c r="AV27" s="27" t="str">
        <f t="shared" si="12"/>
        <v>0 C-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45">
        <v>53</v>
      </c>
      <c r="H28" s="46" t="s">
        <v>10</v>
      </c>
      <c r="I28" s="19">
        <v>1.92</v>
      </c>
      <c r="J28" s="19">
        <v>1.7</v>
      </c>
      <c r="K28" s="19">
        <v>1.2</v>
      </c>
      <c r="L28" s="19">
        <v>22343164.359999999</v>
      </c>
      <c r="M28" s="19">
        <v>-5143905.4400000004</v>
      </c>
      <c r="N28" s="23">
        <v>1</v>
      </c>
      <c r="O28" s="18">
        <v>-438911.35</v>
      </c>
      <c r="P28" s="19">
        <v>4745546.3299999982</v>
      </c>
      <c r="Q28" s="45">
        <v>6</v>
      </c>
      <c r="R28" s="10">
        <f>VLOOKUP($H28,'ค่ากลางกลุ่ม '!$C$2:$Y$22,16,0)</f>
        <v>5.8842857142857161</v>
      </c>
      <c r="S28" s="13">
        <f>VLOOKUP($H28,'ค่ากลางกลุ่ม '!$C$2:$Y$22,22,0)</f>
        <v>12.59</v>
      </c>
      <c r="T28" s="10">
        <f>VLOOKUP($H28,'ค่ากลางกลุ่ม '!$C$2:$Y$22,17,0)</f>
        <v>3.7780252100840372</v>
      </c>
      <c r="U28" s="13">
        <f>VLOOKUP($H28,'ค่ากลางกลุ่ม '!$C$2:$Y$22,23,0)</f>
        <v>10.43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-0.48</v>
      </c>
      <c r="AB28" s="7">
        <v>-6.77</v>
      </c>
      <c r="AC28" s="9">
        <v>252.34</v>
      </c>
      <c r="AD28" s="9">
        <v>36.49</v>
      </c>
      <c r="AE28" s="9">
        <v>167.39</v>
      </c>
      <c r="AF28" s="9">
        <v>154.88999999999999</v>
      </c>
      <c r="AG28" s="9">
        <v>85.08</v>
      </c>
      <c r="AH28" s="10" t="str">
        <f t="shared" si="2"/>
        <v>0</v>
      </c>
      <c r="AI28" s="13" t="str">
        <f t="shared" si="3"/>
        <v>0</v>
      </c>
      <c r="AJ28" s="10" t="str">
        <f t="shared" si="4"/>
        <v>0</v>
      </c>
      <c r="AK28" s="13" t="str">
        <f t="shared" si="5"/>
        <v>0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1</v>
      </c>
      <c r="AR28" s="26">
        <f t="shared" si="10"/>
        <v>1</v>
      </c>
      <c r="AS28" s="25" t="str">
        <f t="shared" si="11"/>
        <v>D</v>
      </c>
      <c r="AT28" s="27" t="str">
        <f t="shared" si="11"/>
        <v>D</v>
      </c>
      <c r="AU28" s="25" t="str">
        <f t="shared" si="12"/>
        <v>1 D</v>
      </c>
      <c r="AV28" s="27" t="str">
        <f t="shared" si="12"/>
        <v>1 D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45">
        <v>30</v>
      </c>
      <c r="H29" s="46" t="s">
        <v>6</v>
      </c>
      <c r="I29" s="19">
        <v>2.29</v>
      </c>
      <c r="J29" s="19">
        <v>1.91</v>
      </c>
      <c r="K29" s="19">
        <v>1.26</v>
      </c>
      <c r="L29" s="19">
        <v>9845002.5299999993</v>
      </c>
      <c r="M29" s="19">
        <v>1111806.47</v>
      </c>
      <c r="N29" s="23">
        <v>0</v>
      </c>
      <c r="O29" s="18">
        <v>3541318.26</v>
      </c>
      <c r="P29" s="19">
        <v>1948444.88</v>
      </c>
      <c r="Q29" s="45">
        <v>2</v>
      </c>
      <c r="R29" s="10">
        <f>VLOOKUP($H29,'ค่ากลางกลุ่ม '!$C$2:$Y$22,16,0)</f>
        <v>6.4492307692307707</v>
      </c>
      <c r="S29" s="13">
        <f>VLOOKUP($H29,'ค่ากลางกลุ่ม '!$C$2:$Y$22,22,0)</f>
        <v>11.48</v>
      </c>
      <c r="T29" s="10">
        <f>VLOOKUP($H29,'ค่ากลางกลุ่ม '!$C$2:$Y$22,17,0)</f>
        <v>2.5605128205128205</v>
      </c>
      <c r="U29" s="13">
        <f>VLOOKUP($H29,'ค่ากลางกลุ่ม '!$C$2:$Y$22,23,0)</f>
        <v>4.78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7.35</v>
      </c>
      <c r="AB29" s="7">
        <v>3.82</v>
      </c>
      <c r="AC29" s="9">
        <v>139.85</v>
      </c>
      <c r="AD29" s="9">
        <v>25.82</v>
      </c>
      <c r="AE29" s="9">
        <v>71.010000000000005</v>
      </c>
      <c r="AF29" s="9">
        <v>243.52</v>
      </c>
      <c r="AG29" s="9">
        <v>92.86</v>
      </c>
      <c r="AH29" s="10" t="str">
        <f t="shared" si="2"/>
        <v>1</v>
      </c>
      <c r="AI29" s="13" t="str">
        <f t="shared" si="3"/>
        <v>0</v>
      </c>
      <c r="AJ29" s="10" t="str">
        <f t="shared" si="4"/>
        <v>1</v>
      </c>
      <c r="AK29" s="13" t="str">
        <f t="shared" si="5"/>
        <v>0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1</v>
      </c>
      <c r="AS29" s="25" t="str">
        <f t="shared" si="11"/>
        <v>C</v>
      </c>
      <c r="AT29" s="27" t="str">
        <f t="shared" si="11"/>
        <v>D</v>
      </c>
      <c r="AU29" s="25" t="str">
        <f t="shared" si="12"/>
        <v>0 C</v>
      </c>
      <c r="AV29" s="27" t="str">
        <f t="shared" si="12"/>
        <v>0 D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45">
        <v>32</v>
      </c>
      <c r="H30" s="46" t="s">
        <v>9</v>
      </c>
      <c r="I30" s="19">
        <v>3.32</v>
      </c>
      <c r="J30" s="19">
        <v>2.99</v>
      </c>
      <c r="K30" s="19">
        <v>2.08</v>
      </c>
      <c r="L30" s="19">
        <v>17608737.640000001</v>
      </c>
      <c r="M30" s="19">
        <v>2480931.86</v>
      </c>
      <c r="N30" s="23">
        <v>0</v>
      </c>
      <c r="O30" s="18">
        <v>4652573.3499999996</v>
      </c>
      <c r="P30" s="19">
        <v>8235313.6600000001</v>
      </c>
      <c r="Q30" s="45">
        <v>5</v>
      </c>
      <c r="R30" s="10">
        <f>VLOOKUP($H30,'ค่ากลางกลุ่ม '!$C$2:$Y$22,16,0)</f>
        <v>6.7215199999999999</v>
      </c>
      <c r="S30" s="13">
        <f>VLOOKUP($H30,'ค่ากลางกลุ่ม '!$C$2:$Y$22,22,0)</f>
        <v>12.2</v>
      </c>
      <c r="T30" s="10">
        <f>VLOOKUP($H30,'ค่ากลางกลุ่ม '!$C$2:$Y$22,17,0)</f>
        <v>4.1368400000000003</v>
      </c>
      <c r="U30" s="13">
        <f>VLOOKUP($H30,'ค่ากลางกลุ่ม '!$C$2:$Y$22,23,0)</f>
        <v>9.91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6.81</v>
      </c>
      <c r="AB30" s="7">
        <v>5.74</v>
      </c>
      <c r="AC30" s="9">
        <v>158.09</v>
      </c>
      <c r="AD30" s="9">
        <v>31.46</v>
      </c>
      <c r="AE30" s="9">
        <v>63.68</v>
      </c>
      <c r="AF30" s="9">
        <v>242.73</v>
      </c>
      <c r="AG30" s="9">
        <v>77.180000000000007</v>
      </c>
      <c r="AH30" s="10" t="str">
        <f t="shared" si="2"/>
        <v>1</v>
      </c>
      <c r="AI30" s="13" t="str">
        <f t="shared" si="3"/>
        <v>0</v>
      </c>
      <c r="AJ30" s="10" t="str">
        <f t="shared" si="4"/>
        <v>1</v>
      </c>
      <c r="AK30" s="13" t="str">
        <f t="shared" si="5"/>
        <v>0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1</v>
      </c>
      <c r="AS30" s="25" t="str">
        <f t="shared" si="11"/>
        <v>C</v>
      </c>
      <c r="AT30" s="27" t="str">
        <f t="shared" si="11"/>
        <v>D</v>
      </c>
      <c r="AU30" s="25" t="str">
        <f t="shared" si="12"/>
        <v>0 C</v>
      </c>
      <c r="AV30" s="27" t="str">
        <f t="shared" si="12"/>
        <v>0 D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45">
        <v>50</v>
      </c>
      <c r="H31" s="46" t="s">
        <v>9</v>
      </c>
      <c r="I31" s="19">
        <v>3.15</v>
      </c>
      <c r="J31" s="19">
        <v>2.73</v>
      </c>
      <c r="K31" s="19">
        <v>1.06</v>
      </c>
      <c r="L31" s="19">
        <v>18370467.649999999</v>
      </c>
      <c r="M31" s="19">
        <v>248530.84</v>
      </c>
      <c r="N31" s="23">
        <v>0</v>
      </c>
      <c r="O31" s="18">
        <v>4162367.32</v>
      </c>
      <c r="P31" s="19">
        <v>500429.06999999844</v>
      </c>
      <c r="Q31" s="45">
        <v>5</v>
      </c>
      <c r="R31" s="10">
        <f>VLOOKUP($H31,'ค่ากลางกลุ่ม '!$C$2:$Y$22,16,0)</f>
        <v>6.7215199999999999</v>
      </c>
      <c r="S31" s="13">
        <f>VLOOKUP($H31,'ค่ากลางกลุ่ม '!$C$2:$Y$22,22,0)</f>
        <v>12.2</v>
      </c>
      <c r="T31" s="10">
        <f>VLOOKUP($H31,'ค่ากลางกลุ่ม '!$C$2:$Y$22,17,0)</f>
        <v>4.1368400000000003</v>
      </c>
      <c r="U31" s="13">
        <f>VLOOKUP($H31,'ค่ากลางกลุ่ม '!$C$2:$Y$22,23,0)</f>
        <v>9.91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5.23</v>
      </c>
      <c r="AB31" s="7">
        <v>0.49</v>
      </c>
      <c r="AC31" s="9">
        <v>49.34</v>
      </c>
      <c r="AD31" s="9">
        <v>32.4</v>
      </c>
      <c r="AE31" s="9">
        <v>90.13</v>
      </c>
      <c r="AF31" s="9">
        <v>183.26</v>
      </c>
      <c r="AG31" s="9">
        <v>64.41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0 C-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45">
        <v>113</v>
      </c>
      <c r="H32" s="46" t="s">
        <v>13</v>
      </c>
      <c r="I32" s="19">
        <v>1.25</v>
      </c>
      <c r="J32" s="19">
        <v>1.02</v>
      </c>
      <c r="K32" s="19">
        <v>0.45</v>
      </c>
      <c r="L32" s="19">
        <v>18590363.309999999</v>
      </c>
      <c r="M32" s="19">
        <v>17034249.859999999</v>
      </c>
      <c r="N32" s="23">
        <v>2</v>
      </c>
      <c r="O32" s="18">
        <v>24894554.670000002</v>
      </c>
      <c r="P32" s="19">
        <v>-40716704.919999987</v>
      </c>
      <c r="Q32" s="45">
        <v>10</v>
      </c>
      <c r="R32" s="10">
        <f>VLOOKUP($H32,'ค่ากลางกลุ่ม '!$C$2:$Y$22,16,0)</f>
        <v>5.3367796610169487</v>
      </c>
      <c r="S32" s="13">
        <f>VLOOKUP($H32,'ค่ากลางกลุ่ม '!$C$2:$Y$22,22,0)</f>
        <v>11.77</v>
      </c>
      <c r="T32" s="10">
        <f>VLOOKUP($H32,'ค่ากลางกลุ่ม '!$C$2:$Y$22,17,0)</f>
        <v>3.2408474576271189</v>
      </c>
      <c r="U32" s="13">
        <f>VLOOKUP($H32,'ค่ากลางกลุ่ม '!$C$2:$Y$22,23,0)</f>
        <v>8.91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9.8800000000000008</v>
      </c>
      <c r="AB32" s="7">
        <v>7.4</v>
      </c>
      <c r="AC32" s="9">
        <v>264.12</v>
      </c>
      <c r="AD32" s="9">
        <v>59.69</v>
      </c>
      <c r="AE32" s="9">
        <v>71.97</v>
      </c>
      <c r="AF32" s="9">
        <v>255.35</v>
      </c>
      <c r="AG32" s="9">
        <v>78.36</v>
      </c>
      <c r="AH32" s="10" t="str">
        <f t="shared" si="2"/>
        <v>1</v>
      </c>
      <c r="AI32" s="13" t="str">
        <f t="shared" si="3"/>
        <v>0</v>
      </c>
      <c r="AJ32" s="10" t="str">
        <f t="shared" si="4"/>
        <v>1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1</v>
      </c>
      <c r="AS32" s="25" t="str">
        <f t="shared" si="11"/>
        <v>C</v>
      </c>
      <c r="AT32" s="27" t="str">
        <f t="shared" si="11"/>
        <v>D</v>
      </c>
      <c r="AU32" s="25" t="str">
        <f t="shared" si="12"/>
        <v>2 C</v>
      </c>
      <c r="AV32" s="27" t="str">
        <f t="shared" si="12"/>
        <v>2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45">
        <v>51</v>
      </c>
      <c r="H33" s="46" t="s">
        <v>9</v>
      </c>
      <c r="I33" s="19">
        <v>1.97</v>
      </c>
      <c r="J33" s="19">
        <v>1.69</v>
      </c>
      <c r="K33" s="19">
        <v>0.6</v>
      </c>
      <c r="L33" s="19">
        <v>13897276.039999999</v>
      </c>
      <c r="M33" s="19">
        <v>8384696.0599999996</v>
      </c>
      <c r="N33" s="23">
        <v>1</v>
      </c>
      <c r="O33" s="18">
        <v>11992756.32</v>
      </c>
      <c r="P33" s="19">
        <v>-5768620.9400000013</v>
      </c>
      <c r="Q33" s="45">
        <v>5</v>
      </c>
      <c r="R33" s="10">
        <f>VLOOKUP($H33,'ค่ากลางกลุ่ม '!$C$2:$Y$22,16,0)</f>
        <v>6.7215199999999999</v>
      </c>
      <c r="S33" s="13">
        <f>VLOOKUP($H33,'ค่ากลางกลุ่ม '!$C$2:$Y$22,22,0)</f>
        <v>12.2</v>
      </c>
      <c r="T33" s="10">
        <f>VLOOKUP($H33,'ค่ากลางกลุ่ม '!$C$2:$Y$22,17,0)</f>
        <v>4.1368400000000003</v>
      </c>
      <c r="U33" s="13">
        <f>VLOOKUP($H33,'ค่ากลางกลุ่ม '!$C$2:$Y$22,23,0)</f>
        <v>9.91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15.11</v>
      </c>
      <c r="AB33" s="7">
        <v>15.25</v>
      </c>
      <c r="AC33" s="9">
        <v>256.89</v>
      </c>
      <c r="AD33" s="9">
        <v>56.13</v>
      </c>
      <c r="AE33" s="9">
        <v>56.35</v>
      </c>
      <c r="AF33" s="9">
        <v>214.99</v>
      </c>
      <c r="AG33" s="9">
        <v>109.67</v>
      </c>
      <c r="AH33" s="10" t="str">
        <f t="shared" si="2"/>
        <v>1</v>
      </c>
      <c r="AI33" s="13" t="str">
        <f t="shared" si="3"/>
        <v>1</v>
      </c>
      <c r="AJ33" s="10" t="str">
        <f t="shared" si="4"/>
        <v>1</v>
      </c>
      <c r="AK33" s="13" t="str">
        <f t="shared" si="5"/>
        <v>1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4</v>
      </c>
      <c r="AR33" s="26">
        <f t="shared" si="10"/>
        <v>4</v>
      </c>
      <c r="AS33" s="25" t="str">
        <f t="shared" si="11"/>
        <v>B-</v>
      </c>
      <c r="AT33" s="27" t="str">
        <f t="shared" si="11"/>
        <v>B-</v>
      </c>
      <c r="AU33" s="25" t="str">
        <f t="shared" si="12"/>
        <v>1 B-</v>
      </c>
      <c r="AV33" s="27" t="str">
        <f t="shared" si="12"/>
        <v>1 B-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45">
        <v>42</v>
      </c>
      <c r="H34" s="46" t="s">
        <v>9</v>
      </c>
      <c r="I34" s="19">
        <v>1.71</v>
      </c>
      <c r="J34" s="19">
        <v>1.51</v>
      </c>
      <c r="K34" s="19">
        <v>0.6</v>
      </c>
      <c r="L34" s="19">
        <v>12659311.49</v>
      </c>
      <c r="M34" s="19">
        <v>4711676.24</v>
      </c>
      <c r="N34" s="23">
        <v>1</v>
      </c>
      <c r="O34" s="18">
        <v>8425805.7899999991</v>
      </c>
      <c r="P34" s="19">
        <v>-7382741.9199999962</v>
      </c>
      <c r="Q34" s="45">
        <v>5</v>
      </c>
      <c r="R34" s="10">
        <f>VLOOKUP($H34,'ค่ากลางกลุ่ม '!$C$2:$Y$22,16,0)</f>
        <v>6.7215199999999999</v>
      </c>
      <c r="S34" s="13">
        <f>VLOOKUP($H34,'ค่ากลางกลุ่ม '!$C$2:$Y$22,22,0)</f>
        <v>12.2</v>
      </c>
      <c r="T34" s="10">
        <f>VLOOKUP($H34,'ค่ากลางกลุ่ม '!$C$2:$Y$22,17,0)</f>
        <v>4.1368400000000003</v>
      </c>
      <c r="U34" s="13">
        <f>VLOOKUP($H34,'ค่ากลางกลุ่ม '!$C$2:$Y$22,23,0)</f>
        <v>9.91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11.35</v>
      </c>
      <c r="AB34" s="7">
        <v>9.2899999999999991</v>
      </c>
      <c r="AC34" s="9">
        <v>209.96</v>
      </c>
      <c r="AD34" s="9">
        <v>69.83</v>
      </c>
      <c r="AE34" s="9">
        <v>82.92</v>
      </c>
      <c r="AF34" s="9">
        <v>219.81</v>
      </c>
      <c r="AG34" s="9">
        <v>84.87</v>
      </c>
      <c r="AH34" s="10" t="str">
        <f t="shared" si="2"/>
        <v>1</v>
      </c>
      <c r="AI34" s="13" t="str">
        <f t="shared" si="3"/>
        <v>0</v>
      </c>
      <c r="AJ34" s="10" t="str">
        <f t="shared" si="4"/>
        <v>1</v>
      </c>
      <c r="AK34" s="13" t="str">
        <f t="shared" si="5"/>
        <v>0</v>
      </c>
      <c r="AL34" s="97">
        <f t="shared" si="6"/>
        <v>0</v>
      </c>
      <c r="AM34" s="20" t="str">
        <f t="shared" si="7"/>
        <v>0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2</v>
      </c>
      <c r="AR34" s="26">
        <f t="shared" si="10"/>
        <v>0</v>
      </c>
      <c r="AS34" s="25" t="str">
        <f t="shared" si="11"/>
        <v>C-</v>
      </c>
      <c r="AT34" s="27" t="str">
        <f t="shared" si="11"/>
        <v>F</v>
      </c>
      <c r="AU34" s="25" t="str">
        <f t="shared" si="12"/>
        <v>1 C-</v>
      </c>
      <c r="AV34" s="27" t="str">
        <f t="shared" si="12"/>
        <v>1 F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45">
        <v>49</v>
      </c>
      <c r="H35" s="46" t="s">
        <v>10</v>
      </c>
      <c r="I35" s="19">
        <v>2.56</v>
      </c>
      <c r="J35" s="19">
        <v>2.31</v>
      </c>
      <c r="K35" s="19">
        <v>1.31</v>
      </c>
      <c r="L35" s="19">
        <v>32394750</v>
      </c>
      <c r="M35" s="19">
        <v>9120541.3900000006</v>
      </c>
      <c r="N35" s="23">
        <v>0</v>
      </c>
      <c r="O35" s="18">
        <v>10553626.960000001</v>
      </c>
      <c r="P35" s="19">
        <v>6521576.6300000027</v>
      </c>
      <c r="Q35" s="45">
        <v>6</v>
      </c>
      <c r="R35" s="10">
        <f>VLOOKUP($H35,'ค่ากลางกลุ่ม '!$C$2:$Y$22,16,0)</f>
        <v>5.8842857142857161</v>
      </c>
      <c r="S35" s="13">
        <f>VLOOKUP($H35,'ค่ากลางกลุ่ม '!$C$2:$Y$22,22,0)</f>
        <v>12.59</v>
      </c>
      <c r="T35" s="10">
        <f>VLOOKUP($H35,'ค่ากลางกลุ่ม '!$C$2:$Y$22,17,0)</f>
        <v>3.7780252100840372</v>
      </c>
      <c r="U35" s="13">
        <f>VLOOKUP($H35,'ค่ากลางกลุ่ม '!$C$2:$Y$22,23,0)</f>
        <v>10.43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10.050000000000001</v>
      </c>
      <c r="AB35" s="7">
        <v>9.8800000000000008</v>
      </c>
      <c r="AC35" s="9">
        <v>70.11</v>
      </c>
      <c r="AD35" s="9">
        <v>59.03</v>
      </c>
      <c r="AE35" s="9">
        <v>49.36</v>
      </c>
      <c r="AF35" s="9">
        <v>156.57</v>
      </c>
      <c r="AG35" s="9">
        <v>78.260000000000005</v>
      </c>
      <c r="AH35" s="10" t="str">
        <f t="shared" si="2"/>
        <v>1</v>
      </c>
      <c r="AI35" s="13" t="str">
        <f t="shared" si="3"/>
        <v>0</v>
      </c>
      <c r="AJ35" s="10" t="str">
        <f t="shared" si="4"/>
        <v>1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5</v>
      </c>
      <c r="AR35" s="26">
        <f t="shared" si="10"/>
        <v>3</v>
      </c>
      <c r="AS35" s="25" t="str">
        <f t="shared" si="11"/>
        <v>B</v>
      </c>
      <c r="AT35" s="27" t="str">
        <f t="shared" si="11"/>
        <v>C</v>
      </c>
      <c r="AU35" s="25" t="str">
        <f t="shared" si="12"/>
        <v>0 B</v>
      </c>
      <c r="AV35" s="27" t="str">
        <f t="shared" si="12"/>
        <v>0 C</v>
      </c>
      <c r="AW35" s="21" t="str">
        <f t="shared" si="0"/>
        <v>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45">
        <v>60</v>
      </c>
      <c r="H36" s="46" t="s">
        <v>14</v>
      </c>
      <c r="I36" s="19">
        <v>1.35</v>
      </c>
      <c r="J36" s="19">
        <v>1.18</v>
      </c>
      <c r="K36" s="19">
        <v>0.71</v>
      </c>
      <c r="L36" s="19">
        <v>13481178.550000001</v>
      </c>
      <c r="M36" s="19">
        <v>7998559.0899999999</v>
      </c>
      <c r="N36" s="23">
        <v>2</v>
      </c>
      <c r="O36" s="18">
        <v>15393180.210000001</v>
      </c>
      <c r="P36" s="19">
        <v>-11434239.350000009</v>
      </c>
      <c r="Q36" s="45">
        <v>12</v>
      </c>
      <c r="R36" s="10">
        <f>VLOOKUP($H36,'ค่ากลางกลุ่ม '!$C$2:$Y$22,16,0)</f>
        <v>5.8426666666666645</v>
      </c>
      <c r="S36" s="13">
        <f>VLOOKUP($H36,'ค่ากลางกลุ่ม '!$C$2:$Y$22,22,0)</f>
        <v>13.87</v>
      </c>
      <c r="T36" s="10">
        <f>VLOOKUP($H36,'ค่ากลางกลุ่ม '!$C$2:$Y$22,17,0)</f>
        <v>2.9160000000000008</v>
      </c>
      <c r="U36" s="13">
        <f>VLOOKUP($H36,'ค่ากลางกลุ่ม '!$C$2:$Y$22,23,0)</f>
        <v>7.71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10.07</v>
      </c>
      <c r="AB36" s="7">
        <v>7.19</v>
      </c>
      <c r="AC36" s="9">
        <v>246.86</v>
      </c>
      <c r="AD36" s="9">
        <v>44.74</v>
      </c>
      <c r="AE36" s="9">
        <v>58.43</v>
      </c>
      <c r="AF36" s="9">
        <v>211.44</v>
      </c>
      <c r="AG36" s="9">
        <v>58.66</v>
      </c>
      <c r="AH36" s="10" t="str">
        <f t="shared" si="2"/>
        <v>1</v>
      </c>
      <c r="AI36" s="13" t="str">
        <f t="shared" si="3"/>
        <v>0</v>
      </c>
      <c r="AJ36" s="10" t="str">
        <f t="shared" si="4"/>
        <v>1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1</v>
      </c>
      <c r="AO36" s="20" t="str">
        <f t="shared" si="8"/>
        <v>0</v>
      </c>
      <c r="AP36" s="20" t="str">
        <f t="shared" si="8"/>
        <v>1</v>
      </c>
      <c r="AQ36" s="24">
        <f t="shared" si="9"/>
        <v>5</v>
      </c>
      <c r="AR36" s="26">
        <f t="shared" si="10"/>
        <v>3</v>
      </c>
      <c r="AS36" s="25" t="str">
        <f t="shared" si="11"/>
        <v>B</v>
      </c>
      <c r="AT36" s="27" t="str">
        <f t="shared" si="11"/>
        <v>C</v>
      </c>
      <c r="AU36" s="25" t="str">
        <f t="shared" si="12"/>
        <v>2 B</v>
      </c>
      <c r="AV36" s="27" t="str">
        <f t="shared" si="12"/>
        <v>2 C</v>
      </c>
      <c r="AW36" s="21" t="str">
        <f t="shared" si="0"/>
        <v>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45">
        <v>38</v>
      </c>
      <c r="H37" s="46" t="s">
        <v>10</v>
      </c>
      <c r="I37" s="19">
        <v>7.49</v>
      </c>
      <c r="J37" s="19">
        <v>7.03</v>
      </c>
      <c r="K37" s="19">
        <v>5.79</v>
      </c>
      <c r="L37" s="19">
        <v>61371707.170000002</v>
      </c>
      <c r="M37" s="19">
        <v>3520613.7</v>
      </c>
      <c r="N37" s="23">
        <v>0</v>
      </c>
      <c r="O37" s="18">
        <v>7243584.9000000004</v>
      </c>
      <c r="P37" s="19">
        <v>45307337.5</v>
      </c>
      <c r="Q37" s="45">
        <v>6</v>
      </c>
      <c r="R37" s="10">
        <f>VLOOKUP($H37,'ค่ากลางกลุ่ม '!$C$2:$Y$22,16,0)</f>
        <v>5.8842857142857161</v>
      </c>
      <c r="S37" s="13">
        <f>VLOOKUP($H37,'ค่ากลางกลุ่ม '!$C$2:$Y$22,22,0)</f>
        <v>12.59</v>
      </c>
      <c r="T37" s="10">
        <f>VLOOKUP($H37,'ค่ากลางกลุ่ม '!$C$2:$Y$22,17,0)</f>
        <v>3.7780252100840372</v>
      </c>
      <c r="U37" s="13">
        <f>VLOOKUP($H37,'ค่ากลางกลุ่ม '!$C$2:$Y$22,23,0)</f>
        <v>10.43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8.7200000000000006</v>
      </c>
      <c r="AB37" s="7">
        <v>3.49</v>
      </c>
      <c r="AC37" s="9">
        <v>99.33</v>
      </c>
      <c r="AD37" s="9">
        <v>93.09</v>
      </c>
      <c r="AE37" s="9">
        <v>102.05</v>
      </c>
      <c r="AF37" s="9">
        <v>245.3</v>
      </c>
      <c r="AG37" s="9">
        <v>80.3</v>
      </c>
      <c r="AH37" s="10" t="str">
        <f t="shared" si="2"/>
        <v>1</v>
      </c>
      <c r="AI37" s="13" t="str">
        <f t="shared" si="3"/>
        <v>0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0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1</v>
      </c>
      <c r="AR37" s="26">
        <f t="shared" si="10"/>
        <v>0</v>
      </c>
      <c r="AS37" s="25" t="str">
        <f t="shared" si="11"/>
        <v>D</v>
      </c>
      <c r="AT37" s="27" t="str">
        <f t="shared" si="11"/>
        <v>F</v>
      </c>
      <c r="AU37" s="25" t="str">
        <f t="shared" si="12"/>
        <v>0 D</v>
      </c>
      <c r="AV37" s="27" t="str">
        <f t="shared" si="12"/>
        <v>0 F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45">
        <v>30</v>
      </c>
      <c r="H38" s="46" t="s">
        <v>9</v>
      </c>
      <c r="I38" s="19">
        <v>2.36</v>
      </c>
      <c r="J38" s="19">
        <v>1.99</v>
      </c>
      <c r="K38" s="19">
        <v>1.07</v>
      </c>
      <c r="L38" s="19">
        <v>14677785.300000001</v>
      </c>
      <c r="M38" s="19">
        <v>5840542.2400000002</v>
      </c>
      <c r="N38" s="23">
        <v>0</v>
      </c>
      <c r="O38" s="18">
        <v>9829109.0399999991</v>
      </c>
      <c r="P38" s="19">
        <v>803942.0700000003</v>
      </c>
      <c r="Q38" s="45">
        <v>5</v>
      </c>
      <c r="R38" s="10">
        <f>VLOOKUP($H38,'ค่ากลางกลุ่ม '!$C$2:$Y$22,16,0)</f>
        <v>6.7215199999999999</v>
      </c>
      <c r="S38" s="13">
        <f>VLOOKUP($H38,'ค่ากลางกลุ่ม '!$C$2:$Y$22,22,0)</f>
        <v>12.2</v>
      </c>
      <c r="T38" s="10">
        <f>VLOOKUP($H38,'ค่ากลางกลุ่ม '!$C$2:$Y$22,17,0)</f>
        <v>4.1368400000000003</v>
      </c>
      <c r="U38" s="13">
        <f>VLOOKUP($H38,'ค่ากลางกลุ่ม '!$C$2:$Y$22,23,0)</f>
        <v>9.91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17.13</v>
      </c>
      <c r="AB38" s="7">
        <v>7.61</v>
      </c>
      <c r="AC38" s="9">
        <v>154.69999999999999</v>
      </c>
      <c r="AD38" s="9">
        <v>48.16</v>
      </c>
      <c r="AE38" s="9">
        <v>134.79</v>
      </c>
      <c r="AF38" s="9">
        <v>111.25</v>
      </c>
      <c r="AG38" s="9">
        <v>102.2</v>
      </c>
      <c r="AH38" s="10" t="str">
        <f t="shared" si="2"/>
        <v>1</v>
      </c>
      <c r="AI38" s="13" t="str">
        <f t="shared" si="3"/>
        <v>1</v>
      </c>
      <c r="AJ38" s="10" t="str">
        <f t="shared" si="4"/>
        <v>1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3</v>
      </c>
      <c r="AR38" s="26">
        <f t="shared" si="10"/>
        <v>2</v>
      </c>
      <c r="AS38" s="25" t="str">
        <f t="shared" si="11"/>
        <v>C</v>
      </c>
      <c r="AT38" s="27" t="str">
        <f t="shared" si="11"/>
        <v>C-</v>
      </c>
      <c r="AU38" s="25" t="str">
        <f t="shared" si="12"/>
        <v>0 C</v>
      </c>
      <c r="AV38" s="27" t="str">
        <f t="shared" si="12"/>
        <v>0 C-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45">
        <v>882</v>
      </c>
      <c r="H39" s="46" t="s">
        <v>21</v>
      </c>
      <c r="I39" s="19">
        <v>1.43</v>
      </c>
      <c r="J39" s="19">
        <v>1.18</v>
      </c>
      <c r="K39" s="19">
        <v>0.42</v>
      </c>
      <c r="L39" s="19">
        <v>283242292.13</v>
      </c>
      <c r="M39" s="19">
        <v>158536295.59</v>
      </c>
      <c r="N39" s="23">
        <v>2</v>
      </c>
      <c r="O39" s="18">
        <v>248856418.59999999</v>
      </c>
      <c r="P39" s="19">
        <v>-372840881.58999985</v>
      </c>
      <c r="Q39" s="45">
        <v>19</v>
      </c>
      <c r="R39" s="10">
        <f>VLOOKUP($H39,'ค่ากลางกลุ่ม '!$C$2:$Y$22,16,0)</f>
        <v>6.9479999999999995</v>
      </c>
      <c r="S39" s="13">
        <f>VLOOKUP($H39,'ค่ากลางกลุ่ม '!$C$2:$Y$22,22,0)</f>
        <v>14.75</v>
      </c>
      <c r="T39" s="10">
        <f>VLOOKUP($H39,'ค่ากลางกลุ่ม '!$C$2:$Y$22,17,0)</f>
        <v>3.4293333333333327</v>
      </c>
      <c r="U39" s="13">
        <f>VLOOKUP($H39,'ค่ากลางกลุ่ม '!$C$2:$Y$22,23,0)</f>
        <v>8.89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11.61</v>
      </c>
      <c r="AB39" s="7">
        <v>7.23</v>
      </c>
      <c r="AC39" s="9">
        <v>172.16</v>
      </c>
      <c r="AD39" s="9">
        <v>75.37</v>
      </c>
      <c r="AE39" s="9">
        <v>88.41</v>
      </c>
      <c r="AF39" s="9">
        <v>116.53</v>
      </c>
      <c r="AG39" s="9">
        <v>62.46</v>
      </c>
      <c r="AH39" s="10" t="str">
        <f t="shared" si="2"/>
        <v>1</v>
      </c>
      <c r="AI39" s="13" t="str">
        <f t="shared" si="3"/>
        <v>0</v>
      </c>
      <c r="AJ39" s="10" t="str">
        <f t="shared" si="4"/>
        <v>1</v>
      </c>
      <c r="AK39" s="13" t="str">
        <f t="shared" si="5"/>
        <v>0</v>
      </c>
      <c r="AL39" s="97">
        <f t="shared" si="6"/>
        <v>1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3</v>
      </c>
      <c r="AR39" s="26">
        <f t="shared" si="10"/>
        <v>1</v>
      </c>
      <c r="AS39" s="25" t="str">
        <f t="shared" si="11"/>
        <v>C</v>
      </c>
      <c r="AT39" s="27" t="str">
        <f t="shared" si="11"/>
        <v>D</v>
      </c>
      <c r="AU39" s="25" t="str">
        <f t="shared" si="12"/>
        <v>2 C</v>
      </c>
      <c r="AV39" s="27" t="str">
        <f t="shared" si="12"/>
        <v>2 D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45">
        <v>40</v>
      </c>
      <c r="H40" s="46" t="s">
        <v>10</v>
      </c>
      <c r="I40" s="19">
        <v>3.59</v>
      </c>
      <c r="J40" s="19">
        <v>3.24</v>
      </c>
      <c r="K40" s="19">
        <v>1.24</v>
      </c>
      <c r="L40" s="19">
        <v>46878530.670000002</v>
      </c>
      <c r="M40" s="19">
        <v>32876801.09</v>
      </c>
      <c r="N40" s="23">
        <v>0</v>
      </c>
      <c r="O40" s="18">
        <v>38080165.909999996</v>
      </c>
      <c r="P40" s="19">
        <v>3133700.9799999967</v>
      </c>
      <c r="Q40" s="45">
        <v>6</v>
      </c>
      <c r="R40" s="10">
        <f>VLOOKUP($H40,'ค่ากลางกลุ่ม '!$C$2:$Y$22,16,0)</f>
        <v>5.8842857142857161</v>
      </c>
      <c r="S40" s="13">
        <f>VLOOKUP($H40,'ค่ากลางกลุ่ม '!$C$2:$Y$22,22,0)</f>
        <v>12.59</v>
      </c>
      <c r="T40" s="10">
        <f>VLOOKUP($H40,'ค่ากลางกลุ่ม '!$C$2:$Y$22,17,0)</f>
        <v>3.7780252100840372</v>
      </c>
      <c r="U40" s="13">
        <f>VLOOKUP($H40,'ค่ากลางกลุ่ม '!$C$2:$Y$22,23,0)</f>
        <v>10.43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31.8</v>
      </c>
      <c r="AB40" s="7">
        <v>35.21</v>
      </c>
      <c r="AC40" s="9">
        <v>164.78</v>
      </c>
      <c r="AD40" s="9">
        <v>105.06</v>
      </c>
      <c r="AE40" s="9">
        <v>98.63</v>
      </c>
      <c r="AF40" s="9">
        <v>88.89</v>
      </c>
      <c r="AG40" s="9">
        <v>95.27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0</v>
      </c>
      <c r="AN40" s="20" t="str">
        <f t="shared" si="8"/>
        <v>0</v>
      </c>
      <c r="AO40" s="20" t="str">
        <f t="shared" si="8"/>
        <v>1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1"/>
        <v>C</v>
      </c>
      <c r="AU40" s="25" t="str">
        <f t="shared" si="12"/>
        <v>0 C</v>
      </c>
      <c r="AV40" s="27" t="str">
        <f t="shared" si="12"/>
        <v>0 C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45">
        <v>39</v>
      </c>
      <c r="H41" s="46" t="s">
        <v>9</v>
      </c>
      <c r="I41" s="19">
        <v>2.34</v>
      </c>
      <c r="J41" s="19">
        <v>2.21</v>
      </c>
      <c r="K41" s="19">
        <v>1.35</v>
      </c>
      <c r="L41" s="19">
        <v>26004906</v>
      </c>
      <c r="M41" s="19">
        <v>12772223.380000001</v>
      </c>
      <c r="N41" s="23">
        <v>0</v>
      </c>
      <c r="O41" s="18">
        <v>14721997.08</v>
      </c>
      <c r="P41" s="19">
        <v>6590884.6999999955</v>
      </c>
      <c r="Q41" s="45">
        <v>5</v>
      </c>
      <c r="R41" s="10">
        <f>VLOOKUP($H41,'ค่ากลางกลุ่ม '!$C$2:$Y$22,16,0)</f>
        <v>6.7215199999999999</v>
      </c>
      <c r="S41" s="13">
        <f>VLOOKUP($H41,'ค่ากลางกลุ่ม '!$C$2:$Y$22,22,0)</f>
        <v>12.2</v>
      </c>
      <c r="T41" s="10">
        <f>VLOOKUP($H41,'ค่ากลางกลุ่ม '!$C$2:$Y$22,17,0)</f>
        <v>4.1368400000000003</v>
      </c>
      <c r="U41" s="13">
        <f>VLOOKUP($H41,'ค่ากลางกลุ่ม '!$C$2:$Y$22,23,0)</f>
        <v>9.91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19.43</v>
      </c>
      <c r="AB41" s="7">
        <v>19.920000000000002</v>
      </c>
      <c r="AC41" s="9">
        <v>379.24</v>
      </c>
      <c r="AD41" s="9">
        <v>60.19</v>
      </c>
      <c r="AE41" s="9">
        <v>73.739999999999995</v>
      </c>
      <c r="AF41" s="9">
        <v>85.73</v>
      </c>
      <c r="AG41" s="9">
        <v>55.3</v>
      </c>
      <c r="AH41" s="10" t="str">
        <f t="shared" si="2"/>
        <v>1</v>
      </c>
      <c r="AI41" s="13" t="str">
        <f t="shared" si="3"/>
        <v>1</v>
      </c>
      <c r="AJ41" s="10" t="str">
        <f t="shared" si="4"/>
        <v>1</v>
      </c>
      <c r="AK41" s="13" t="str">
        <f t="shared" si="5"/>
        <v>1</v>
      </c>
      <c r="AL41" s="97">
        <f t="shared" si="6"/>
        <v>0</v>
      </c>
      <c r="AM41" s="20" t="str">
        <f t="shared" si="7"/>
        <v>0</v>
      </c>
      <c r="AN41" s="20" t="str">
        <f t="shared" si="8"/>
        <v>0</v>
      </c>
      <c r="AO41" s="20" t="str">
        <f t="shared" si="8"/>
        <v>1</v>
      </c>
      <c r="AP41" s="20" t="str">
        <f t="shared" si="8"/>
        <v>1</v>
      </c>
      <c r="AQ41" s="24">
        <f t="shared" si="9"/>
        <v>4</v>
      </c>
      <c r="AR41" s="26">
        <f t="shared" si="10"/>
        <v>4</v>
      </c>
      <c r="AS41" s="25" t="str">
        <f t="shared" si="11"/>
        <v>B-</v>
      </c>
      <c r="AT41" s="27" t="str">
        <f t="shared" si="11"/>
        <v>B-</v>
      </c>
      <c r="AU41" s="25" t="str">
        <f t="shared" si="12"/>
        <v>0 B-</v>
      </c>
      <c r="AV41" s="27" t="str">
        <f t="shared" si="12"/>
        <v>0 B-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45">
        <v>90</v>
      </c>
      <c r="H42" s="46" t="s">
        <v>10</v>
      </c>
      <c r="I42" s="19">
        <v>1.63</v>
      </c>
      <c r="J42" s="19">
        <v>1.27</v>
      </c>
      <c r="K42" s="19">
        <v>0.46</v>
      </c>
      <c r="L42" s="19">
        <v>42830792.43</v>
      </c>
      <c r="M42" s="19">
        <v>38402935.689999998</v>
      </c>
      <c r="N42" s="23">
        <v>1</v>
      </c>
      <c r="O42" s="18">
        <v>43542887.789999999</v>
      </c>
      <c r="P42" s="19">
        <v>-37869248.359999985</v>
      </c>
      <c r="Q42" s="45">
        <v>6</v>
      </c>
      <c r="R42" s="10">
        <f>VLOOKUP($H42,'ค่ากลางกลุ่ม '!$C$2:$Y$22,16,0)</f>
        <v>5.8842857142857161</v>
      </c>
      <c r="S42" s="13">
        <f>VLOOKUP($H42,'ค่ากลางกลุ่ม '!$C$2:$Y$22,22,0)</f>
        <v>12.59</v>
      </c>
      <c r="T42" s="10">
        <f>VLOOKUP($H42,'ค่ากลางกลุ่ม '!$C$2:$Y$22,17,0)</f>
        <v>3.7780252100840372</v>
      </c>
      <c r="U42" s="13">
        <f>VLOOKUP($H42,'ค่ากลางกลุ่ม '!$C$2:$Y$22,23,0)</f>
        <v>10.43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20.6</v>
      </c>
      <c r="AB42" s="7">
        <v>24.34</v>
      </c>
      <c r="AC42" s="9">
        <v>466.16</v>
      </c>
      <c r="AD42" s="9">
        <v>79.98</v>
      </c>
      <c r="AE42" s="9">
        <v>131.16999999999999</v>
      </c>
      <c r="AF42" s="9">
        <v>87.34</v>
      </c>
      <c r="AG42" s="9">
        <v>173.64</v>
      </c>
      <c r="AH42" s="10" t="str">
        <f t="shared" si="2"/>
        <v>1</v>
      </c>
      <c r="AI42" s="13" t="str">
        <f t="shared" si="3"/>
        <v>1</v>
      </c>
      <c r="AJ42" s="10" t="str">
        <f t="shared" si="4"/>
        <v>1</v>
      </c>
      <c r="AK42" s="13" t="str">
        <f t="shared" si="5"/>
        <v>1</v>
      </c>
      <c r="AL42" s="97">
        <f t="shared" si="6"/>
        <v>0</v>
      </c>
      <c r="AM42" s="20" t="str">
        <f t="shared" si="7"/>
        <v>0</v>
      </c>
      <c r="AN42" s="20" t="str">
        <f t="shared" si="8"/>
        <v>0</v>
      </c>
      <c r="AO42" s="20" t="str">
        <f t="shared" si="8"/>
        <v>1</v>
      </c>
      <c r="AP42" s="20" t="str">
        <f t="shared" si="8"/>
        <v>0</v>
      </c>
      <c r="AQ42" s="24">
        <f t="shared" si="9"/>
        <v>3</v>
      </c>
      <c r="AR42" s="26">
        <f t="shared" si="10"/>
        <v>3</v>
      </c>
      <c r="AS42" s="25" t="str">
        <f t="shared" si="11"/>
        <v>C</v>
      </c>
      <c r="AT42" s="27" t="str">
        <f t="shared" si="11"/>
        <v>C</v>
      </c>
      <c r="AU42" s="25" t="str">
        <f t="shared" si="12"/>
        <v>1 C</v>
      </c>
      <c r="AV42" s="27" t="str">
        <f t="shared" si="12"/>
        <v>1 C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45">
        <v>114</v>
      </c>
      <c r="H43" s="46" t="s">
        <v>12</v>
      </c>
      <c r="I43" s="19">
        <v>1.32</v>
      </c>
      <c r="J43" s="19">
        <v>1.1200000000000001</v>
      </c>
      <c r="K43" s="19">
        <v>0.26</v>
      </c>
      <c r="L43" s="19">
        <v>9515102.3800000008</v>
      </c>
      <c r="M43" s="19">
        <v>10834492.789999999</v>
      </c>
      <c r="N43" s="23">
        <v>2</v>
      </c>
      <c r="O43" s="18">
        <v>18045015.309999999</v>
      </c>
      <c r="P43" s="19">
        <v>-22121393.98</v>
      </c>
      <c r="Q43" s="45">
        <v>9</v>
      </c>
      <c r="R43" s="10">
        <f>VLOOKUP($H43,'ค่ากลางกลุ่ม '!$C$2:$Y$22,16,0)</f>
        <v>6.443437499999999</v>
      </c>
      <c r="S43" s="13">
        <f>VLOOKUP($H43,'ค่ากลางกลุ่ม '!$C$2:$Y$22,22,0)</f>
        <v>10.38</v>
      </c>
      <c r="T43" s="10">
        <f>VLOOKUP($H43,'ค่ากลางกลุ่ม '!$C$2:$Y$22,17,0)</f>
        <v>3.5143750000000002</v>
      </c>
      <c r="U43" s="13">
        <f>VLOOKUP($H43,'ค่ากลางกลุ่ม '!$C$2:$Y$22,23,0)</f>
        <v>7.45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11.46</v>
      </c>
      <c r="AB43" s="7">
        <v>11.54</v>
      </c>
      <c r="AC43" s="9">
        <v>159.38999999999999</v>
      </c>
      <c r="AD43" s="9">
        <v>49.29</v>
      </c>
      <c r="AE43" s="9">
        <v>57.12</v>
      </c>
      <c r="AF43" s="9">
        <v>81.39</v>
      </c>
      <c r="AG43" s="9">
        <v>47.31</v>
      </c>
      <c r="AH43" s="10" t="str">
        <f t="shared" si="2"/>
        <v>1</v>
      </c>
      <c r="AI43" s="13" t="str">
        <f t="shared" si="3"/>
        <v>1</v>
      </c>
      <c r="AJ43" s="10" t="str">
        <f t="shared" si="4"/>
        <v>1</v>
      </c>
      <c r="AK43" s="13" t="str">
        <f t="shared" si="5"/>
        <v>1</v>
      </c>
      <c r="AL43" s="97">
        <f t="shared" si="6"/>
        <v>1</v>
      </c>
      <c r="AM43" s="20" t="str">
        <f t="shared" si="7"/>
        <v>1</v>
      </c>
      <c r="AN43" s="20" t="str">
        <f t="shared" si="8"/>
        <v>1</v>
      </c>
      <c r="AO43" s="20" t="str">
        <f t="shared" si="8"/>
        <v>1</v>
      </c>
      <c r="AP43" s="20" t="str">
        <f t="shared" si="8"/>
        <v>1</v>
      </c>
      <c r="AQ43" s="24">
        <f t="shared" si="9"/>
        <v>7</v>
      </c>
      <c r="AR43" s="26">
        <f t="shared" si="10"/>
        <v>7</v>
      </c>
      <c r="AS43" s="25" t="str">
        <f t="shared" si="11"/>
        <v>A</v>
      </c>
      <c r="AT43" s="27" t="str">
        <f t="shared" si="11"/>
        <v>A</v>
      </c>
      <c r="AU43" s="25" t="str">
        <f t="shared" si="12"/>
        <v>2 A</v>
      </c>
      <c r="AV43" s="27" t="str">
        <f t="shared" si="12"/>
        <v>2 A</v>
      </c>
      <c r="AW43" s="21" t="str">
        <f t="shared" si="13"/>
        <v>ผ่าน</v>
      </c>
      <c r="AX43" s="21" t="str">
        <f t="shared" si="14"/>
        <v>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45">
        <v>38</v>
      </c>
      <c r="H44" s="46" t="s">
        <v>10</v>
      </c>
      <c r="I44" s="19">
        <v>3.04</v>
      </c>
      <c r="J44" s="19">
        <v>2.66</v>
      </c>
      <c r="K44" s="19">
        <v>1.03</v>
      </c>
      <c r="L44" s="19">
        <v>22826991.239999998</v>
      </c>
      <c r="M44" s="19">
        <v>18984361.25</v>
      </c>
      <c r="N44" s="23">
        <v>0</v>
      </c>
      <c r="O44" s="18">
        <v>19274614.23</v>
      </c>
      <c r="P44" s="19">
        <v>108944.3900000006</v>
      </c>
      <c r="Q44" s="45">
        <v>6</v>
      </c>
      <c r="R44" s="10">
        <f>VLOOKUP($H44,'ค่ากลางกลุ่ม '!$C$2:$Y$22,16,0)</f>
        <v>5.8842857142857161</v>
      </c>
      <c r="S44" s="13">
        <f>VLOOKUP($H44,'ค่ากลางกลุ่ม '!$C$2:$Y$22,22,0)</f>
        <v>12.59</v>
      </c>
      <c r="T44" s="10">
        <f>VLOOKUP($H44,'ค่ากลางกลุ่ม '!$C$2:$Y$22,17,0)</f>
        <v>3.7780252100840372</v>
      </c>
      <c r="U44" s="13">
        <f>VLOOKUP($H44,'ค่ากลางกลุ่ม '!$C$2:$Y$22,23,0)</f>
        <v>10.43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18.350000000000001</v>
      </c>
      <c r="AB44" s="7">
        <v>25.99</v>
      </c>
      <c r="AC44" s="9">
        <v>110.7</v>
      </c>
      <c r="AD44" s="9">
        <v>56.38</v>
      </c>
      <c r="AE44" s="9">
        <v>86.77</v>
      </c>
      <c r="AF44" s="9">
        <v>73.94</v>
      </c>
      <c r="AG44" s="9">
        <v>63.66</v>
      </c>
      <c r="AH44" s="10" t="str">
        <f t="shared" si="2"/>
        <v>1</v>
      </c>
      <c r="AI44" s="13" t="str">
        <f t="shared" si="3"/>
        <v>1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0</v>
      </c>
      <c r="AO44" s="20" t="str">
        <f t="shared" si="8"/>
        <v>1</v>
      </c>
      <c r="AP44" s="20" t="str">
        <f t="shared" si="8"/>
        <v>0</v>
      </c>
      <c r="AQ44" s="24">
        <f t="shared" si="9"/>
        <v>4</v>
      </c>
      <c r="AR44" s="26">
        <f t="shared" si="10"/>
        <v>4</v>
      </c>
      <c r="AS44" s="25" t="str">
        <f t="shared" si="11"/>
        <v>B-</v>
      </c>
      <c r="AT44" s="27" t="str">
        <f t="shared" si="11"/>
        <v>B-</v>
      </c>
      <c r="AU44" s="25" t="str">
        <f t="shared" si="12"/>
        <v>0 B-</v>
      </c>
      <c r="AV44" s="27" t="str">
        <f t="shared" si="12"/>
        <v>0 B-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45">
        <v>15</v>
      </c>
      <c r="H45" s="46" t="s">
        <v>6</v>
      </c>
      <c r="I45" s="19">
        <v>1.95</v>
      </c>
      <c r="J45" s="19">
        <v>1.82</v>
      </c>
      <c r="K45" s="19">
        <v>1.01</v>
      </c>
      <c r="L45" s="19">
        <v>10117385.99</v>
      </c>
      <c r="M45" s="19">
        <v>3626507.57</v>
      </c>
      <c r="N45" s="23">
        <v>0</v>
      </c>
      <c r="O45" s="18">
        <v>4663333.3899999997</v>
      </c>
      <c r="P45" s="19">
        <v>-57294.009999999776</v>
      </c>
      <c r="Q45" s="45">
        <v>2</v>
      </c>
      <c r="R45" s="10">
        <f>VLOOKUP($H45,'ค่ากลางกลุ่ม '!$C$2:$Y$22,16,0)</f>
        <v>6.4492307692307707</v>
      </c>
      <c r="S45" s="13">
        <f>VLOOKUP($H45,'ค่ากลางกลุ่ม '!$C$2:$Y$22,22,0)</f>
        <v>11.48</v>
      </c>
      <c r="T45" s="10">
        <f>VLOOKUP($H45,'ค่ากลางกลุ่ม '!$C$2:$Y$22,17,0)</f>
        <v>2.5605128205128205</v>
      </c>
      <c r="U45" s="13">
        <f>VLOOKUP($H45,'ค่ากลางกลุ่ม '!$C$2:$Y$22,23,0)</f>
        <v>4.78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10.220000000000001</v>
      </c>
      <c r="AB45" s="7">
        <v>10.130000000000001</v>
      </c>
      <c r="AC45" s="9">
        <v>419.73</v>
      </c>
      <c r="AD45" s="9">
        <v>86.52</v>
      </c>
      <c r="AE45" s="9">
        <v>146.74</v>
      </c>
      <c r="AF45" s="9">
        <v>102.93</v>
      </c>
      <c r="AG45" s="9">
        <v>65.63</v>
      </c>
      <c r="AH45" s="10" t="str">
        <f t="shared" si="2"/>
        <v>1</v>
      </c>
      <c r="AI45" s="13" t="str">
        <f t="shared" si="3"/>
        <v>0</v>
      </c>
      <c r="AJ45" s="10" t="str">
        <f t="shared" si="4"/>
        <v>1</v>
      </c>
      <c r="AK45" s="13" t="str">
        <f t="shared" si="5"/>
        <v>1</v>
      </c>
      <c r="AL45" s="97">
        <f t="shared" si="6"/>
        <v>0</v>
      </c>
      <c r="AM45" s="20" t="str">
        <f t="shared" si="7"/>
        <v>0</v>
      </c>
      <c r="AN45" s="20" t="str">
        <f t="shared" si="8"/>
        <v>0</v>
      </c>
      <c r="AO45" s="20" t="str">
        <f t="shared" si="8"/>
        <v>0</v>
      </c>
      <c r="AP45" s="20" t="str">
        <f t="shared" si="8"/>
        <v>0</v>
      </c>
      <c r="AQ45" s="24">
        <f t="shared" si="9"/>
        <v>2</v>
      </c>
      <c r="AR45" s="26">
        <f t="shared" si="10"/>
        <v>1</v>
      </c>
      <c r="AS45" s="25" t="str">
        <f t="shared" si="11"/>
        <v>C-</v>
      </c>
      <c r="AT45" s="27" t="str">
        <f t="shared" si="11"/>
        <v>D</v>
      </c>
      <c r="AU45" s="25" t="str">
        <f t="shared" si="12"/>
        <v>0 C-</v>
      </c>
      <c r="AV45" s="27" t="str">
        <f t="shared" si="12"/>
        <v>0 D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45">
        <v>214</v>
      </c>
      <c r="H46" s="46" t="s">
        <v>17</v>
      </c>
      <c r="I46" s="19">
        <v>3.48</v>
      </c>
      <c r="J46" s="19">
        <v>3.09</v>
      </c>
      <c r="K46" s="19">
        <v>0.8</v>
      </c>
      <c r="L46" s="19">
        <v>160353321.84999999</v>
      </c>
      <c r="M46" s="19">
        <v>127125141.55</v>
      </c>
      <c r="N46" s="23">
        <v>0</v>
      </c>
      <c r="O46" s="18">
        <v>152914769.33000001</v>
      </c>
      <c r="P46" s="19">
        <v>-15452653.510000005</v>
      </c>
      <c r="Q46" s="45">
        <v>15</v>
      </c>
      <c r="R46" s="10">
        <f>VLOOKUP($H46,'ค่ากลางกลุ่ม '!$C$2:$Y$22,16,0)</f>
        <v>8.0255172413793101</v>
      </c>
      <c r="S46" s="13">
        <f>VLOOKUP($H46,'ค่ากลางกลุ่ม '!$C$2:$Y$22,22,0)</f>
        <v>15.36</v>
      </c>
      <c r="T46" s="10">
        <f>VLOOKUP($H46,'ค่ากลางกลุ่ม '!$C$2:$Y$22,17,0)</f>
        <v>2.7344827586206892</v>
      </c>
      <c r="U46" s="13">
        <f>VLOOKUP($H46,'ค่ากลางกลุ่ม '!$C$2:$Y$22,23,0)</f>
        <v>8.58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32.04</v>
      </c>
      <c r="AB46" s="7">
        <v>25.62</v>
      </c>
      <c r="AC46" s="9">
        <v>63.53</v>
      </c>
      <c r="AD46" s="9">
        <v>64.790000000000006</v>
      </c>
      <c r="AE46" s="9">
        <v>37.79</v>
      </c>
      <c r="AF46" s="9">
        <v>102</v>
      </c>
      <c r="AG46" s="9">
        <v>59.43</v>
      </c>
      <c r="AH46" s="10" t="str">
        <f t="shared" si="2"/>
        <v>1</v>
      </c>
      <c r="AI46" s="13" t="str">
        <f t="shared" si="3"/>
        <v>1</v>
      </c>
      <c r="AJ46" s="10" t="str">
        <f t="shared" si="4"/>
        <v>1</v>
      </c>
      <c r="AK46" s="13" t="str">
        <f t="shared" si="5"/>
        <v>1</v>
      </c>
      <c r="AL46" s="97">
        <f t="shared" si="6"/>
        <v>1</v>
      </c>
      <c r="AM46" s="20" t="str">
        <f t="shared" si="7"/>
        <v>0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5</v>
      </c>
      <c r="AR46" s="26">
        <f t="shared" si="10"/>
        <v>5</v>
      </c>
      <c r="AS46" s="25" t="str">
        <f t="shared" si="11"/>
        <v>B</v>
      </c>
      <c r="AT46" s="27" t="str">
        <f t="shared" si="11"/>
        <v>B</v>
      </c>
      <c r="AU46" s="25" t="str">
        <f t="shared" si="12"/>
        <v>0 B</v>
      </c>
      <c r="AV46" s="27" t="str">
        <f t="shared" si="12"/>
        <v>0 B</v>
      </c>
      <c r="AW46" s="21" t="str">
        <f t="shared" si="13"/>
        <v>ผ่าน</v>
      </c>
      <c r="AX46" s="21" t="str">
        <f t="shared" si="14"/>
        <v>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45">
        <v>38</v>
      </c>
      <c r="H47" s="46" t="s">
        <v>10</v>
      </c>
      <c r="I47" s="19">
        <v>3.95</v>
      </c>
      <c r="J47" s="19">
        <v>3.62</v>
      </c>
      <c r="K47" s="19">
        <v>1.24</v>
      </c>
      <c r="L47" s="19">
        <v>42720412.490000002</v>
      </c>
      <c r="M47" s="19">
        <v>25972386.030000001</v>
      </c>
      <c r="N47" s="23">
        <v>0</v>
      </c>
      <c r="O47" s="18">
        <v>30000815.48</v>
      </c>
      <c r="P47" s="19">
        <v>3279051.2200000025</v>
      </c>
      <c r="Q47" s="45">
        <v>6</v>
      </c>
      <c r="R47" s="10">
        <f>VLOOKUP($H47,'ค่ากลางกลุ่ม '!$C$2:$Y$22,16,0)</f>
        <v>5.8842857142857161</v>
      </c>
      <c r="S47" s="13">
        <f>VLOOKUP($H47,'ค่ากลางกลุ่ม '!$C$2:$Y$22,22,0)</f>
        <v>12.59</v>
      </c>
      <c r="T47" s="10">
        <f>VLOOKUP($H47,'ค่ากลางกลุ่ม '!$C$2:$Y$22,17,0)</f>
        <v>3.7780252100840372</v>
      </c>
      <c r="U47" s="13">
        <f>VLOOKUP($H47,'ค่ากลางกลุ่ม '!$C$2:$Y$22,23,0)</f>
        <v>10.43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27.79</v>
      </c>
      <c r="AB47" s="7">
        <v>29.87</v>
      </c>
      <c r="AC47" s="9">
        <v>114.13</v>
      </c>
      <c r="AD47" s="9">
        <v>106.05</v>
      </c>
      <c r="AE47" s="9">
        <v>72.28</v>
      </c>
      <c r="AF47" s="9">
        <v>131.25</v>
      </c>
      <c r="AG47" s="9">
        <v>82.42</v>
      </c>
      <c r="AH47" s="10" t="str">
        <f t="shared" si="2"/>
        <v>1</v>
      </c>
      <c r="AI47" s="13" t="str">
        <f t="shared" si="3"/>
        <v>1</v>
      </c>
      <c r="AJ47" s="10" t="str">
        <f t="shared" si="4"/>
        <v>1</v>
      </c>
      <c r="AK47" s="13" t="str">
        <f t="shared" si="5"/>
        <v>1</v>
      </c>
      <c r="AL47" s="97">
        <f t="shared" si="6"/>
        <v>0</v>
      </c>
      <c r="AM47" s="20" t="str">
        <f t="shared" si="7"/>
        <v>0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2</v>
      </c>
      <c r="AR47" s="26">
        <f t="shared" si="10"/>
        <v>2</v>
      </c>
      <c r="AS47" s="25" t="str">
        <f t="shared" si="11"/>
        <v>C-</v>
      </c>
      <c r="AT47" s="27" t="str">
        <f t="shared" si="11"/>
        <v>C-</v>
      </c>
      <c r="AU47" s="25" t="str">
        <f t="shared" si="12"/>
        <v>0 C-</v>
      </c>
      <c r="AV47" s="27" t="str">
        <f t="shared" si="12"/>
        <v>0 C-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45">
        <v>78</v>
      </c>
      <c r="H48" s="46" t="s">
        <v>13</v>
      </c>
      <c r="I48" s="19">
        <v>1.95</v>
      </c>
      <c r="J48" s="19">
        <v>1.72</v>
      </c>
      <c r="K48" s="19">
        <v>0.4</v>
      </c>
      <c r="L48" s="19">
        <v>33236238.32</v>
      </c>
      <c r="M48" s="19">
        <v>34773638.960000001</v>
      </c>
      <c r="N48" s="23">
        <v>1</v>
      </c>
      <c r="O48" s="18">
        <v>41745495.380000003</v>
      </c>
      <c r="P48" s="19">
        <v>-22661241.420000002</v>
      </c>
      <c r="Q48" s="45">
        <v>10</v>
      </c>
      <c r="R48" s="10">
        <f>VLOOKUP($H48,'ค่ากลางกลุ่ม '!$C$2:$Y$22,16,0)</f>
        <v>5.3367796610169487</v>
      </c>
      <c r="S48" s="13">
        <f>VLOOKUP($H48,'ค่ากลางกลุ่ม '!$C$2:$Y$22,22,0)</f>
        <v>11.77</v>
      </c>
      <c r="T48" s="10">
        <f>VLOOKUP($H48,'ค่ากลางกลุ่ม '!$C$2:$Y$22,17,0)</f>
        <v>3.2408474576271189</v>
      </c>
      <c r="U48" s="13">
        <f>VLOOKUP($H48,'ค่ากลางกลุ่ม '!$C$2:$Y$22,23,0)</f>
        <v>8.91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22.16</v>
      </c>
      <c r="AB48" s="7">
        <v>24.92</v>
      </c>
      <c r="AC48" s="9">
        <v>295.83</v>
      </c>
      <c r="AD48" s="9">
        <v>79.150000000000006</v>
      </c>
      <c r="AE48" s="9">
        <v>84.41</v>
      </c>
      <c r="AF48" s="9">
        <v>40.200000000000003</v>
      </c>
      <c r="AG48" s="9">
        <v>77.849999999999994</v>
      </c>
      <c r="AH48" s="10" t="str">
        <f t="shared" si="2"/>
        <v>1</v>
      </c>
      <c r="AI48" s="13" t="str">
        <f t="shared" si="3"/>
        <v>1</v>
      </c>
      <c r="AJ48" s="10" t="str">
        <f t="shared" si="4"/>
        <v>1</v>
      </c>
      <c r="AK48" s="13" t="str">
        <f t="shared" si="5"/>
        <v>1</v>
      </c>
      <c r="AL48" s="97">
        <f t="shared" si="6"/>
        <v>0</v>
      </c>
      <c r="AM48" s="20" t="str">
        <f t="shared" si="7"/>
        <v>0</v>
      </c>
      <c r="AN48" s="20" t="str">
        <f t="shared" si="8"/>
        <v>0</v>
      </c>
      <c r="AO48" s="20" t="str">
        <f t="shared" si="8"/>
        <v>1</v>
      </c>
      <c r="AP48" s="20" t="str">
        <f t="shared" si="8"/>
        <v>0</v>
      </c>
      <c r="AQ48" s="24">
        <f t="shared" si="9"/>
        <v>3</v>
      </c>
      <c r="AR48" s="26">
        <f t="shared" si="10"/>
        <v>3</v>
      </c>
      <c r="AS48" s="25" t="str">
        <f t="shared" si="11"/>
        <v>C</v>
      </c>
      <c r="AT48" s="27" t="str">
        <f t="shared" si="11"/>
        <v>C</v>
      </c>
      <c r="AU48" s="25" t="str">
        <f t="shared" si="12"/>
        <v>1 C</v>
      </c>
      <c r="AV48" s="27" t="str">
        <f t="shared" si="12"/>
        <v>1 C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45">
        <v>119</v>
      </c>
      <c r="H49" s="46" t="s">
        <v>13</v>
      </c>
      <c r="I49" s="19">
        <v>1.79</v>
      </c>
      <c r="J49" s="19">
        <v>1.41</v>
      </c>
      <c r="K49" s="19">
        <v>0.14000000000000001</v>
      </c>
      <c r="L49" s="19">
        <v>30228794.870000001</v>
      </c>
      <c r="M49" s="19">
        <v>55220090.530000001</v>
      </c>
      <c r="N49" s="23">
        <v>1</v>
      </c>
      <c r="O49" s="18">
        <v>57650703.649999999</v>
      </c>
      <c r="P49" s="19">
        <v>-33006648.869999997</v>
      </c>
      <c r="Q49" s="45">
        <v>10</v>
      </c>
      <c r="R49" s="10">
        <f>VLOOKUP($H49,'ค่ากลางกลุ่ม '!$C$2:$Y$22,16,0)</f>
        <v>5.3367796610169487</v>
      </c>
      <c r="S49" s="13">
        <f>VLOOKUP($H49,'ค่ากลางกลุ่ม '!$C$2:$Y$22,22,0)</f>
        <v>11.77</v>
      </c>
      <c r="T49" s="10">
        <f>VLOOKUP($H49,'ค่ากลางกลุ่ม '!$C$2:$Y$22,17,0)</f>
        <v>3.2408474576271189</v>
      </c>
      <c r="U49" s="13">
        <f>VLOOKUP($H49,'ค่ากลางกลุ่ม '!$C$2:$Y$22,23,0)</f>
        <v>8.91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27.94</v>
      </c>
      <c r="AB49" s="7">
        <v>42.87</v>
      </c>
      <c r="AC49" s="9">
        <v>278.8</v>
      </c>
      <c r="AD49" s="9">
        <v>49.03</v>
      </c>
      <c r="AE49" s="9">
        <v>59.57</v>
      </c>
      <c r="AF49" s="9">
        <v>142.87</v>
      </c>
      <c r="AG49" s="9">
        <v>107.49</v>
      </c>
      <c r="AH49" s="10" t="str">
        <f t="shared" si="2"/>
        <v>1</v>
      </c>
      <c r="AI49" s="13" t="str">
        <f t="shared" si="3"/>
        <v>1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4</v>
      </c>
      <c r="AS49" s="25" t="str">
        <f t="shared" si="11"/>
        <v>B-</v>
      </c>
      <c r="AT49" s="27" t="str">
        <f t="shared" si="11"/>
        <v>B-</v>
      </c>
      <c r="AU49" s="25" t="str">
        <f t="shared" si="12"/>
        <v>1 B-</v>
      </c>
      <c r="AV49" s="27" t="str">
        <f t="shared" si="12"/>
        <v>1 B-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45">
        <v>45</v>
      </c>
      <c r="H50" s="46" t="s">
        <v>9</v>
      </c>
      <c r="I50" s="19">
        <v>3.37</v>
      </c>
      <c r="J50" s="19">
        <v>3.11</v>
      </c>
      <c r="K50" s="19">
        <v>1.99</v>
      </c>
      <c r="L50" s="19">
        <v>30028114.129999999</v>
      </c>
      <c r="M50" s="19">
        <v>20161878.620000001</v>
      </c>
      <c r="N50" s="23">
        <v>0</v>
      </c>
      <c r="O50" s="18">
        <v>21431146.420000002</v>
      </c>
      <c r="P50" s="19">
        <v>11577062.010000002</v>
      </c>
      <c r="Q50" s="45">
        <v>5</v>
      </c>
      <c r="R50" s="10">
        <f>VLOOKUP($H50,'ค่ากลางกลุ่ม '!$C$2:$Y$22,16,0)</f>
        <v>6.7215199999999999</v>
      </c>
      <c r="S50" s="13">
        <f>VLOOKUP($H50,'ค่ากลางกลุ่ม '!$C$2:$Y$22,22,0)</f>
        <v>12.2</v>
      </c>
      <c r="T50" s="10">
        <f>VLOOKUP($H50,'ค่ากลางกลุ่ม '!$C$2:$Y$22,17,0)</f>
        <v>4.1368400000000003</v>
      </c>
      <c r="U50" s="13">
        <f>VLOOKUP($H50,'ค่ากลางกลุ่ม '!$C$2:$Y$22,23,0)</f>
        <v>9.91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24.85</v>
      </c>
      <c r="AB50" s="7">
        <v>33.64</v>
      </c>
      <c r="AC50" s="9">
        <v>152.21</v>
      </c>
      <c r="AD50" s="9">
        <v>56.48</v>
      </c>
      <c r="AE50" s="9">
        <v>59.4</v>
      </c>
      <c r="AF50" s="9">
        <v>132.96</v>
      </c>
      <c r="AG50" s="9">
        <v>68.06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0</v>
      </c>
      <c r="AQ50" s="24">
        <f t="shared" si="9"/>
        <v>4</v>
      </c>
      <c r="AR50" s="26">
        <f t="shared" si="10"/>
        <v>4</v>
      </c>
      <c r="AS50" s="25" t="str">
        <f t="shared" si="11"/>
        <v>B-</v>
      </c>
      <c r="AT50" s="27" t="str">
        <f t="shared" si="11"/>
        <v>B-</v>
      </c>
      <c r="AU50" s="25" t="str">
        <f t="shared" si="12"/>
        <v>0 B-</v>
      </c>
      <c r="AV50" s="27" t="str">
        <f t="shared" si="12"/>
        <v>0 B-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45">
        <v>38</v>
      </c>
      <c r="H51" s="46" t="s">
        <v>9</v>
      </c>
      <c r="I51" s="19">
        <v>2.2200000000000002</v>
      </c>
      <c r="J51" s="19">
        <v>2.0099999999999998</v>
      </c>
      <c r="K51" s="19">
        <v>1</v>
      </c>
      <c r="L51" s="19">
        <v>14152602.98</v>
      </c>
      <c r="M51" s="19">
        <v>9631392.5999999996</v>
      </c>
      <c r="N51" s="23">
        <v>0</v>
      </c>
      <c r="O51" s="18">
        <v>12754688.869999999</v>
      </c>
      <c r="P51" s="19">
        <v>-538698.58999999799</v>
      </c>
      <c r="Q51" s="45">
        <v>5</v>
      </c>
      <c r="R51" s="10">
        <f>VLOOKUP($H51,'ค่ากลางกลุ่ม '!$C$2:$Y$22,16,0)</f>
        <v>6.7215199999999999</v>
      </c>
      <c r="S51" s="13">
        <f>VLOOKUP($H51,'ค่ากลางกลุ่ม '!$C$2:$Y$22,22,0)</f>
        <v>12.2</v>
      </c>
      <c r="T51" s="10">
        <f>VLOOKUP($H51,'ค่ากลางกลุ่ม '!$C$2:$Y$22,17,0)</f>
        <v>4.1368400000000003</v>
      </c>
      <c r="U51" s="13">
        <f>VLOOKUP($H51,'ค่ากลางกลุ่ม '!$C$2:$Y$22,23,0)</f>
        <v>9.91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19.739999999999998</v>
      </c>
      <c r="AB51" s="7">
        <v>18.329999999999998</v>
      </c>
      <c r="AC51" s="9">
        <v>268.20999999999998</v>
      </c>
      <c r="AD51" s="9">
        <v>65.58</v>
      </c>
      <c r="AE51" s="9">
        <v>138.97999999999999</v>
      </c>
      <c r="AF51" s="9">
        <v>77.92</v>
      </c>
      <c r="AG51" s="9">
        <v>64.16</v>
      </c>
      <c r="AH51" s="10" t="str">
        <f t="shared" si="2"/>
        <v>1</v>
      </c>
      <c r="AI51" s="13" t="str">
        <f t="shared" si="3"/>
        <v>1</v>
      </c>
      <c r="AJ51" s="10" t="str">
        <f t="shared" si="4"/>
        <v>1</v>
      </c>
      <c r="AK51" s="13" t="str">
        <f t="shared" si="5"/>
        <v>1</v>
      </c>
      <c r="AL51" s="97">
        <f t="shared" si="6"/>
        <v>0</v>
      </c>
      <c r="AM51" s="20" t="str">
        <f t="shared" si="7"/>
        <v>0</v>
      </c>
      <c r="AN51" s="20" t="str">
        <f t="shared" si="8"/>
        <v>0</v>
      </c>
      <c r="AO51" s="20" t="str">
        <f t="shared" si="8"/>
        <v>1</v>
      </c>
      <c r="AP51" s="20" t="str">
        <f t="shared" si="8"/>
        <v>0</v>
      </c>
      <c r="AQ51" s="24">
        <f t="shared" si="9"/>
        <v>3</v>
      </c>
      <c r="AR51" s="26">
        <f t="shared" si="10"/>
        <v>3</v>
      </c>
      <c r="AS51" s="25" t="str">
        <f t="shared" si="11"/>
        <v>C</v>
      </c>
      <c r="AT51" s="27" t="str">
        <f t="shared" si="11"/>
        <v>C</v>
      </c>
      <c r="AU51" s="25" t="str">
        <f t="shared" si="12"/>
        <v>0 C</v>
      </c>
      <c r="AV51" s="27" t="str">
        <f t="shared" si="12"/>
        <v>0 C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45">
        <v>42</v>
      </c>
      <c r="H52" s="46" t="s">
        <v>9</v>
      </c>
      <c r="I52" s="19">
        <v>1.94</v>
      </c>
      <c r="J52" s="19">
        <v>1.8</v>
      </c>
      <c r="K52" s="19">
        <v>0.63</v>
      </c>
      <c r="L52" s="19">
        <v>20043275.32</v>
      </c>
      <c r="M52" s="19">
        <v>25676193.57</v>
      </c>
      <c r="N52" s="23">
        <v>1</v>
      </c>
      <c r="O52" s="18">
        <v>30699065.850000001</v>
      </c>
      <c r="P52" s="19">
        <v>-8821614.9300000016</v>
      </c>
      <c r="Q52" s="45">
        <v>5</v>
      </c>
      <c r="R52" s="10">
        <f>VLOOKUP($H52,'ค่ากลางกลุ่ม '!$C$2:$Y$22,16,0)</f>
        <v>6.7215199999999999</v>
      </c>
      <c r="S52" s="13">
        <f>VLOOKUP($H52,'ค่ากลางกลุ่ม '!$C$2:$Y$22,22,0)</f>
        <v>12.2</v>
      </c>
      <c r="T52" s="10">
        <f>VLOOKUP($H52,'ค่ากลางกลุ่ม '!$C$2:$Y$22,17,0)</f>
        <v>4.1368400000000003</v>
      </c>
      <c r="U52" s="13">
        <f>VLOOKUP($H52,'ค่ากลางกลุ่ม '!$C$2:$Y$22,23,0)</f>
        <v>9.91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29.58</v>
      </c>
      <c r="AB52" s="7">
        <v>25.43</v>
      </c>
      <c r="AC52" s="9">
        <v>356.51</v>
      </c>
      <c r="AD52" s="9">
        <v>68.61</v>
      </c>
      <c r="AE52" s="9">
        <v>82.82</v>
      </c>
      <c r="AF52" s="9">
        <v>73.77</v>
      </c>
      <c r="AG52" s="9">
        <v>62.89</v>
      </c>
      <c r="AH52" s="10" t="str">
        <f t="shared" si="2"/>
        <v>1</v>
      </c>
      <c r="AI52" s="13" t="str">
        <f t="shared" si="3"/>
        <v>1</v>
      </c>
      <c r="AJ52" s="10" t="str">
        <f t="shared" si="4"/>
        <v>1</v>
      </c>
      <c r="AK52" s="13" t="str">
        <f t="shared" si="5"/>
        <v>1</v>
      </c>
      <c r="AL52" s="97">
        <f t="shared" si="6"/>
        <v>0</v>
      </c>
      <c r="AM52" s="20" t="str">
        <f t="shared" si="7"/>
        <v>0</v>
      </c>
      <c r="AN52" s="20" t="str">
        <f t="shared" si="8"/>
        <v>0</v>
      </c>
      <c r="AO52" s="20" t="str">
        <f t="shared" si="8"/>
        <v>1</v>
      </c>
      <c r="AP52" s="20" t="str">
        <f t="shared" si="8"/>
        <v>0</v>
      </c>
      <c r="AQ52" s="24">
        <f t="shared" si="9"/>
        <v>3</v>
      </c>
      <c r="AR52" s="26">
        <f t="shared" si="10"/>
        <v>3</v>
      </c>
      <c r="AS52" s="25" t="str">
        <f t="shared" si="11"/>
        <v>C</v>
      </c>
      <c r="AT52" s="27" t="str">
        <f t="shared" si="11"/>
        <v>C</v>
      </c>
      <c r="AU52" s="25" t="str">
        <f t="shared" si="12"/>
        <v>1 C</v>
      </c>
      <c r="AV52" s="27" t="str">
        <f t="shared" si="12"/>
        <v>1 C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45">
        <v>40</v>
      </c>
      <c r="H53" s="46" t="s">
        <v>10</v>
      </c>
      <c r="I53" s="19">
        <v>1.66</v>
      </c>
      <c r="J53" s="19">
        <v>1.41</v>
      </c>
      <c r="K53" s="19">
        <v>0.94</v>
      </c>
      <c r="L53" s="19">
        <v>18400771.07</v>
      </c>
      <c r="M53" s="19">
        <v>9536322.5299999993</v>
      </c>
      <c r="N53" s="23">
        <v>0</v>
      </c>
      <c r="O53" s="18">
        <v>12795484.51</v>
      </c>
      <c r="P53" s="19">
        <v>-2173868.4399999976</v>
      </c>
      <c r="Q53" s="45">
        <v>6</v>
      </c>
      <c r="R53" s="10">
        <f>VLOOKUP($H53,'ค่ากลางกลุ่ม '!$C$2:$Y$22,16,0)</f>
        <v>5.8842857142857161</v>
      </c>
      <c r="S53" s="13">
        <f>VLOOKUP($H53,'ค่ากลางกลุ่ม '!$C$2:$Y$22,22,0)</f>
        <v>12.59</v>
      </c>
      <c r="T53" s="10">
        <f>VLOOKUP($H53,'ค่ากลางกลุ่ม '!$C$2:$Y$22,17,0)</f>
        <v>3.7780252100840372</v>
      </c>
      <c r="U53" s="13">
        <f>VLOOKUP($H53,'ค่ากลางกลุ่ม '!$C$2:$Y$22,23,0)</f>
        <v>10.43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15.58</v>
      </c>
      <c r="AB53" s="7">
        <v>15.14</v>
      </c>
      <c r="AC53" s="9">
        <v>335.73</v>
      </c>
      <c r="AD53" s="9">
        <v>74.08</v>
      </c>
      <c r="AE53" s="9">
        <v>60.72</v>
      </c>
      <c r="AF53" s="9">
        <v>247.1</v>
      </c>
      <c r="AG53" s="9">
        <v>119.23</v>
      </c>
      <c r="AH53" s="10" t="str">
        <f t="shared" si="2"/>
        <v>1</v>
      </c>
      <c r="AI53" s="13" t="str">
        <f t="shared" si="3"/>
        <v>1</v>
      </c>
      <c r="AJ53" s="10" t="str">
        <f t="shared" si="4"/>
        <v>1</v>
      </c>
      <c r="AK53" s="13" t="str">
        <f t="shared" si="5"/>
        <v>1</v>
      </c>
      <c r="AL53" s="97">
        <f t="shared" si="6"/>
        <v>0</v>
      </c>
      <c r="AM53" s="20" t="str">
        <f t="shared" si="7"/>
        <v>0</v>
      </c>
      <c r="AN53" s="20" t="str">
        <f t="shared" si="8"/>
        <v>0</v>
      </c>
      <c r="AO53" s="20" t="str">
        <f t="shared" si="8"/>
        <v>0</v>
      </c>
      <c r="AP53" s="20" t="str">
        <f t="shared" si="8"/>
        <v>0</v>
      </c>
      <c r="AQ53" s="24">
        <f t="shared" si="9"/>
        <v>2</v>
      </c>
      <c r="AR53" s="26">
        <f t="shared" si="10"/>
        <v>2</v>
      </c>
      <c r="AS53" s="25" t="str">
        <f t="shared" si="11"/>
        <v>C-</v>
      </c>
      <c r="AT53" s="27" t="str">
        <f t="shared" si="11"/>
        <v>C-</v>
      </c>
      <c r="AU53" s="25" t="str">
        <f t="shared" si="12"/>
        <v>0 C-</v>
      </c>
      <c r="AV53" s="27" t="str">
        <f t="shared" si="12"/>
        <v>0 C-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45">
        <v>34</v>
      </c>
      <c r="H54" s="46" t="s">
        <v>9</v>
      </c>
      <c r="I54" s="19">
        <v>8.91</v>
      </c>
      <c r="J54" s="19">
        <v>8.3699999999999992</v>
      </c>
      <c r="K54" s="19">
        <v>2.84</v>
      </c>
      <c r="L54" s="19">
        <v>54949069.259999998</v>
      </c>
      <c r="M54" s="19">
        <v>40711136.310000002</v>
      </c>
      <c r="N54" s="23">
        <v>0</v>
      </c>
      <c r="O54" s="18">
        <v>41940878.189999998</v>
      </c>
      <c r="P54" s="19">
        <v>12808343.469999999</v>
      </c>
      <c r="Q54" s="45">
        <v>5</v>
      </c>
      <c r="R54" s="10">
        <f>VLOOKUP($H54,'ค่ากลางกลุ่ม '!$C$2:$Y$22,16,0)</f>
        <v>6.7215199999999999</v>
      </c>
      <c r="S54" s="13">
        <f>VLOOKUP($H54,'ค่ากลางกลุ่ม '!$C$2:$Y$22,22,0)</f>
        <v>12.2</v>
      </c>
      <c r="T54" s="10">
        <f>VLOOKUP($H54,'ค่ากลางกลุ่ม '!$C$2:$Y$22,17,0)</f>
        <v>4.1368400000000003</v>
      </c>
      <c r="U54" s="13">
        <f>VLOOKUP($H54,'ค่ากลางกลุ่ม '!$C$2:$Y$22,23,0)</f>
        <v>9.91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39.479999999999997</v>
      </c>
      <c r="AB54" s="7">
        <v>41.91</v>
      </c>
      <c r="AC54" s="9">
        <v>75.47</v>
      </c>
      <c r="AD54" s="9">
        <v>97.76</v>
      </c>
      <c r="AE54" s="9">
        <v>48.29</v>
      </c>
      <c r="AF54" s="9">
        <v>111.38</v>
      </c>
      <c r="AG54" s="9">
        <v>84.44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1</v>
      </c>
      <c r="AL54" s="97">
        <f t="shared" si="6"/>
        <v>1</v>
      </c>
      <c r="AM54" s="20" t="str">
        <f t="shared" si="7"/>
        <v>0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4</v>
      </c>
      <c r="AR54" s="26">
        <f t="shared" si="10"/>
        <v>4</v>
      </c>
      <c r="AS54" s="25" t="str">
        <f t="shared" si="11"/>
        <v>B-</v>
      </c>
      <c r="AT54" s="27" t="str">
        <f t="shared" si="11"/>
        <v>B-</v>
      </c>
      <c r="AU54" s="25" t="str">
        <f t="shared" si="12"/>
        <v>0 B-</v>
      </c>
      <c r="AV54" s="27" t="str">
        <f t="shared" si="12"/>
        <v>0 B-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45">
        <v>240</v>
      </c>
      <c r="H55" s="46" t="s">
        <v>17</v>
      </c>
      <c r="I55" s="19">
        <v>2.33</v>
      </c>
      <c r="J55" s="19">
        <v>1.9</v>
      </c>
      <c r="K55" s="19">
        <v>0.87</v>
      </c>
      <c r="L55" s="19">
        <v>150432967.66</v>
      </c>
      <c r="M55" s="19">
        <v>97163196.219999999</v>
      </c>
      <c r="N55" s="23">
        <v>0</v>
      </c>
      <c r="O55" s="18">
        <v>125806004.45</v>
      </c>
      <c r="P55" s="19">
        <v>-16993500.729999974</v>
      </c>
      <c r="Q55" s="45">
        <v>15</v>
      </c>
      <c r="R55" s="10">
        <f>VLOOKUP($H55,'ค่ากลางกลุ่ม '!$C$2:$Y$22,16,0)</f>
        <v>8.0255172413793101</v>
      </c>
      <c r="S55" s="13">
        <f>VLOOKUP($H55,'ค่ากลางกลุ่ม '!$C$2:$Y$22,22,0)</f>
        <v>15.36</v>
      </c>
      <c r="T55" s="10">
        <f>VLOOKUP($H55,'ค่ากลางกลุ่ม '!$C$2:$Y$22,17,0)</f>
        <v>2.7344827586206892</v>
      </c>
      <c r="U55" s="13">
        <f>VLOOKUP($H55,'ค่ากลางกลุ่ม '!$C$2:$Y$22,23,0)</f>
        <v>8.58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22.18</v>
      </c>
      <c r="AB55" s="7">
        <v>15.56</v>
      </c>
      <c r="AC55" s="9">
        <v>139.88</v>
      </c>
      <c r="AD55" s="9">
        <v>66.3</v>
      </c>
      <c r="AE55" s="9">
        <v>69.040000000000006</v>
      </c>
      <c r="AF55" s="9">
        <v>284.27999999999997</v>
      </c>
      <c r="AG55" s="9">
        <v>88.41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0</v>
      </c>
      <c r="AN55" s="20" t="str">
        <f t="shared" si="8"/>
        <v>0</v>
      </c>
      <c r="AO55" s="20" t="str">
        <f t="shared" si="8"/>
        <v>0</v>
      </c>
      <c r="AP55" s="20" t="str">
        <f t="shared" si="8"/>
        <v>0</v>
      </c>
      <c r="AQ55" s="24">
        <f t="shared" si="9"/>
        <v>2</v>
      </c>
      <c r="AR55" s="26">
        <f t="shared" si="10"/>
        <v>2</v>
      </c>
      <c r="AS55" s="25" t="str">
        <f t="shared" si="11"/>
        <v>C-</v>
      </c>
      <c r="AT55" s="27" t="str">
        <f t="shared" si="11"/>
        <v>C-</v>
      </c>
      <c r="AU55" s="25" t="str">
        <f t="shared" si="12"/>
        <v>0 C-</v>
      </c>
      <c r="AV55" s="27" t="str">
        <f t="shared" si="12"/>
        <v>0 C-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45">
        <v>46</v>
      </c>
      <c r="H56" s="46" t="s">
        <v>9</v>
      </c>
      <c r="I56" s="19">
        <v>3.82</v>
      </c>
      <c r="J56" s="19">
        <v>3.35</v>
      </c>
      <c r="K56" s="19">
        <v>1.58</v>
      </c>
      <c r="L56" s="19">
        <v>31035820.640000001</v>
      </c>
      <c r="M56" s="19">
        <v>29760123.98</v>
      </c>
      <c r="N56" s="23">
        <v>0</v>
      </c>
      <c r="O56" s="18">
        <v>34246771.509999998</v>
      </c>
      <c r="P56" s="19">
        <v>5785692.6999999955</v>
      </c>
      <c r="Q56" s="45">
        <v>5</v>
      </c>
      <c r="R56" s="10">
        <f>VLOOKUP($H56,'ค่ากลางกลุ่ม '!$C$2:$Y$22,16,0)</f>
        <v>6.7215199999999999</v>
      </c>
      <c r="S56" s="13">
        <f>VLOOKUP($H56,'ค่ากลางกลุ่ม '!$C$2:$Y$22,22,0)</f>
        <v>12.2</v>
      </c>
      <c r="T56" s="10">
        <f>VLOOKUP($H56,'ค่ากลางกลุ่ม '!$C$2:$Y$22,17,0)</f>
        <v>4.1368400000000003</v>
      </c>
      <c r="U56" s="13">
        <f>VLOOKUP($H56,'ค่ากลางกลุ่ม '!$C$2:$Y$22,23,0)</f>
        <v>9.91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38.1</v>
      </c>
      <c r="AB56" s="7">
        <v>20.25</v>
      </c>
      <c r="AC56" s="9">
        <v>248.35</v>
      </c>
      <c r="AD56" s="9">
        <v>58.79</v>
      </c>
      <c r="AE56" s="9">
        <v>105.12</v>
      </c>
      <c r="AF56" s="9">
        <v>121.76</v>
      </c>
      <c r="AG56" s="9">
        <v>107.96</v>
      </c>
      <c r="AH56" s="10" t="str">
        <f t="shared" si="2"/>
        <v>1</v>
      </c>
      <c r="AI56" s="13" t="str">
        <f t="shared" si="3"/>
        <v>1</v>
      </c>
      <c r="AJ56" s="10" t="str">
        <f t="shared" si="4"/>
        <v>1</v>
      </c>
      <c r="AK56" s="13" t="str">
        <f t="shared" si="5"/>
        <v>1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3</v>
      </c>
      <c r="AR56" s="26">
        <f t="shared" si="10"/>
        <v>3</v>
      </c>
      <c r="AS56" s="25" t="str">
        <f t="shared" si="11"/>
        <v>C</v>
      </c>
      <c r="AT56" s="27" t="str">
        <f t="shared" si="11"/>
        <v>C</v>
      </c>
      <c r="AU56" s="25" t="str">
        <f t="shared" si="12"/>
        <v>0 C</v>
      </c>
      <c r="AV56" s="27" t="str">
        <f t="shared" si="12"/>
        <v>0 C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45">
        <v>400</v>
      </c>
      <c r="H57" s="46" t="s">
        <v>18</v>
      </c>
      <c r="I57" s="19">
        <v>3.86</v>
      </c>
      <c r="J57" s="19">
        <v>3.49</v>
      </c>
      <c r="K57" s="19">
        <v>2.17</v>
      </c>
      <c r="L57" s="19">
        <v>470573187.39999998</v>
      </c>
      <c r="M57" s="19">
        <v>74049185.670000002</v>
      </c>
      <c r="N57" s="23">
        <v>0</v>
      </c>
      <c r="O57" s="18">
        <v>137312656.84999999</v>
      </c>
      <c r="P57" s="19">
        <v>192132631.01000005</v>
      </c>
      <c r="Q57" s="45">
        <v>16</v>
      </c>
      <c r="R57" s="10">
        <f>VLOOKUP($H57,'ค่ากลางกลุ่ม '!$C$2:$Y$22,16,0)</f>
        <v>4.4645833333333336</v>
      </c>
      <c r="S57" s="13">
        <f>VLOOKUP($H57,'ค่ากลางกลุ่ม '!$C$2:$Y$22,22,0)</f>
        <v>13.74</v>
      </c>
      <c r="T57" s="10">
        <f>VLOOKUP($H57,'ค่ากลางกลุ่ม '!$C$2:$Y$22,17,0)</f>
        <v>-0.10291666666666666</v>
      </c>
      <c r="U57" s="13">
        <f>VLOOKUP($H57,'ค่ากลางกลุ่ม '!$C$2:$Y$22,23,0)</f>
        <v>8.39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13.62</v>
      </c>
      <c r="AB57" s="7">
        <v>5.52</v>
      </c>
      <c r="AC57" s="9">
        <v>84.32</v>
      </c>
      <c r="AD57" s="9">
        <v>68.88</v>
      </c>
      <c r="AE57" s="9">
        <v>48.13</v>
      </c>
      <c r="AF57" s="9">
        <v>136.71</v>
      </c>
      <c r="AG57" s="9">
        <v>58.6</v>
      </c>
      <c r="AH57" s="10" t="str">
        <f t="shared" si="2"/>
        <v>1</v>
      </c>
      <c r="AI57" s="13" t="str">
        <f t="shared" si="3"/>
        <v>0</v>
      </c>
      <c r="AJ57" s="10" t="str">
        <f t="shared" si="4"/>
        <v>1</v>
      </c>
      <c r="AK57" s="13" t="str">
        <f t="shared" si="5"/>
        <v>0</v>
      </c>
      <c r="AL57" s="97">
        <f t="shared" si="6"/>
        <v>1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5</v>
      </c>
      <c r="AR57" s="26">
        <f t="shared" si="10"/>
        <v>3</v>
      </c>
      <c r="AS57" s="25" t="str">
        <f t="shared" si="11"/>
        <v>B</v>
      </c>
      <c r="AT57" s="27" t="str">
        <f t="shared" si="11"/>
        <v>C</v>
      </c>
      <c r="AU57" s="25" t="str">
        <f t="shared" si="12"/>
        <v>0 B</v>
      </c>
      <c r="AV57" s="27" t="str">
        <f t="shared" si="12"/>
        <v>0 C</v>
      </c>
      <c r="AW57" s="21" t="str">
        <f t="shared" si="13"/>
        <v>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45">
        <v>109</v>
      </c>
      <c r="H58" s="46" t="s">
        <v>13</v>
      </c>
      <c r="I58" s="19">
        <v>1.58</v>
      </c>
      <c r="J58" s="19">
        <v>1.39</v>
      </c>
      <c r="K58" s="19">
        <v>0.51</v>
      </c>
      <c r="L58" s="19">
        <v>32684410.420000002</v>
      </c>
      <c r="M58" s="19">
        <v>18264076.390000001</v>
      </c>
      <c r="N58" s="23">
        <v>1</v>
      </c>
      <c r="O58" s="18">
        <v>15142716.109999999</v>
      </c>
      <c r="P58" s="19">
        <v>-27884793.980000004</v>
      </c>
      <c r="Q58" s="45">
        <v>10</v>
      </c>
      <c r="R58" s="10">
        <f>VLOOKUP($H58,'ค่ากลางกลุ่ม '!$C$2:$Y$22,16,0)</f>
        <v>5.3367796610169487</v>
      </c>
      <c r="S58" s="13">
        <f>VLOOKUP($H58,'ค่ากลางกลุ่ม '!$C$2:$Y$22,22,0)</f>
        <v>11.77</v>
      </c>
      <c r="T58" s="10">
        <f>VLOOKUP($H58,'ค่ากลางกลุ่ม '!$C$2:$Y$22,17,0)</f>
        <v>3.2408474576271189</v>
      </c>
      <c r="U58" s="13">
        <f>VLOOKUP($H58,'ค่ากลางกลุ่ม '!$C$2:$Y$22,23,0)</f>
        <v>8.91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6.9</v>
      </c>
      <c r="AB58" s="7">
        <v>8.6999999999999993</v>
      </c>
      <c r="AC58" s="9">
        <v>238.79</v>
      </c>
      <c r="AD58" s="9">
        <v>73.95</v>
      </c>
      <c r="AE58" s="9">
        <v>109.73</v>
      </c>
      <c r="AF58" s="9">
        <v>157.44</v>
      </c>
      <c r="AG58" s="9">
        <v>70.14</v>
      </c>
      <c r="AH58" s="10" t="str">
        <f t="shared" si="2"/>
        <v>1</v>
      </c>
      <c r="AI58" s="13" t="str">
        <f t="shared" si="3"/>
        <v>0</v>
      </c>
      <c r="AJ58" s="10" t="str">
        <f t="shared" si="4"/>
        <v>1</v>
      </c>
      <c r="AK58" s="13" t="str">
        <f t="shared" si="5"/>
        <v>0</v>
      </c>
      <c r="AL58" s="97">
        <f t="shared" si="6"/>
        <v>0</v>
      </c>
      <c r="AM58" s="20" t="str">
        <f t="shared" si="7"/>
        <v>0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2</v>
      </c>
      <c r="AR58" s="26">
        <f t="shared" si="10"/>
        <v>0</v>
      </c>
      <c r="AS58" s="25" t="str">
        <f t="shared" si="11"/>
        <v>C-</v>
      </c>
      <c r="AT58" s="27" t="str">
        <f t="shared" si="11"/>
        <v>F</v>
      </c>
      <c r="AU58" s="25" t="str">
        <f t="shared" si="12"/>
        <v>1 C-</v>
      </c>
      <c r="AV58" s="27" t="str">
        <f t="shared" si="12"/>
        <v>1 F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45">
        <v>33</v>
      </c>
      <c r="H59" s="46" t="s">
        <v>9</v>
      </c>
      <c r="I59" s="19">
        <v>0.82</v>
      </c>
      <c r="J59" s="19">
        <v>0.7</v>
      </c>
      <c r="K59" s="19">
        <v>0.25</v>
      </c>
      <c r="L59" s="19">
        <v>-4095066.93</v>
      </c>
      <c r="M59" s="19">
        <v>2120768.19</v>
      </c>
      <c r="N59" s="23">
        <v>6</v>
      </c>
      <c r="O59" s="18">
        <v>382913.13</v>
      </c>
      <c r="P59" s="19">
        <v>-16767648.050000001</v>
      </c>
      <c r="Q59" s="45">
        <v>5</v>
      </c>
      <c r="R59" s="10">
        <f>VLOOKUP($H59,'ค่ากลางกลุ่ม '!$C$2:$Y$22,16,0)</f>
        <v>6.7215199999999999</v>
      </c>
      <c r="S59" s="13">
        <f>VLOOKUP($H59,'ค่ากลางกลุ่ม '!$C$2:$Y$22,22,0)</f>
        <v>12.2</v>
      </c>
      <c r="T59" s="10">
        <f>VLOOKUP($H59,'ค่ากลางกลุ่ม '!$C$2:$Y$22,17,0)</f>
        <v>4.1368400000000003</v>
      </c>
      <c r="U59" s="13">
        <f>VLOOKUP($H59,'ค่ากลางกลุ่ม '!$C$2:$Y$22,23,0)</f>
        <v>9.91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0.51</v>
      </c>
      <c r="AB59" s="7">
        <v>5.73</v>
      </c>
      <c r="AC59" s="9">
        <v>466.84</v>
      </c>
      <c r="AD59" s="9">
        <v>28.18</v>
      </c>
      <c r="AE59" s="9">
        <v>43.39</v>
      </c>
      <c r="AF59" s="9">
        <v>194.82</v>
      </c>
      <c r="AG59" s="9">
        <v>78.599999999999994</v>
      </c>
      <c r="AH59" s="10" t="str">
        <f t="shared" si="2"/>
        <v>0</v>
      </c>
      <c r="AI59" s="13" t="str">
        <f t="shared" si="3"/>
        <v>0</v>
      </c>
      <c r="AJ59" s="10" t="str">
        <f t="shared" si="4"/>
        <v>1</v>
      </c>
      <c r="AK59" s="13" t="str">
        <f t="shared" si="5"/>
        <v>0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3</v>
      </c>
      <c r="AR59" s="26">
        <f t="shared" si="10"/>
        <v>2</v>
      </c>
      <c r="AS59" s="25" t="str">
        <f t="shared" si="11"/>
        <v>C</v>
      </c>
      <c r="AT59" s="27" t="str">
        <f t="shared" si="11"/>
        <v>C-</v>
      </c>
      <c r="AU59" s="25" t="str">
        <f t="shared" si="12"/>
        <v>6 C</v>
      </c>
      <c r="AV59" s="27" t="str">
        <f t="shared" si="12"/>
        <v>6 C-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45">
        <v>71</v>
      </c>
      <c r="H60" s="46" t="s">
        <v>9</v>
      </c>
      <c r="I60" s="19">
        <v>1.17</v>
      </c>
      <c r="J60" s="19">
        <v>1</v>
      </c>
      <c r="K60" s="19">
        <v>0.4</v>
      </c>
      <c r="L60" s="19">
        <v>3917810.35</v>
      </c>
      <c r="M60" s="19">
        <v>3871917.72</v>
      </c>
      <c r="N60" s="23">
        <v>2</v>
      </c>
      <c r="O60" s="18">
        <v>12291134.529999999</v>
      </c>
      <c r="P60" s="19">
        <v>-13401162.219999999</v>
      </c>
      <c r="Q60" s="45">
        <v>5</v>
      </c>
      <c r="R60" s="10">
        <f>VLOOKUP($H60,'ค่ากลางกลุ่ม '!$C$2:$Y$22,16,0)</f>
        <v>6.7215199999999999</v>
      </c>
      <c r="S60" s="13">
        <f>VLOOKUP($H60,'ค่ากลางกลุ่ม '!$C$2:$Y$22,22,0)</f>
        <v>12.2</v>
      </c>
      <c r="T60" s="10">
        <f>VLOOKUP($H60,'ค่ากลางกลุ่ม '!$C$2:$Y$22,17,0)</f>
        <v>4.1368400000000003</v>
      </c>
      <c r="U60" s="13">
        <f>VLOOKUP($H60,'ค่ากลางกลุ่ม '!$C$2:$Y$22,23,0)</f>
        <v>9.91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15.37</v>
      </c>
      <c r="AB60" s="7">
        <v>1.87</v>
      </c>
      <c r="AC60" s="9">
        <v>245.57</v>
      </c>
      <c r="AD60" s="9">
        <v>53.87</v>
      </c>
      <c r="AE60" s="9">
        <v>85.98</v>
      </c>
      <c r="AF60" s="9">
        <v>105.2</v>
      </c>
      <c r="AG60" s="9">
        <v>61.82</v>
      </c>
      <c r="AH60" s="10" t="str">
        <f t="shared" si="2"/>
        <v>1</v>
      </c>
      <c r="AI60" s="13" t="str">
        <f t="shared" si="3"/>
        <v>1</v>
      </c>
      <c r="AJ60" s="10" t="str">
        <f t="shared" si="4"/>
        <v>0</v>
      </c>
      <c r="AK60" s="13" t="str">
        <f t="shared" si="5"/>
        <v>0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2</v>
      </c>
      <c r="AR60" s="26">
        <f t="shared" si="10"/>
        <v>2</v>
      </c>
      <c r="AS60" s="25" t="str">
        <f t="shared" si="11"/>
        <v>C-</v>
      </c>
      <c r="AT60" s="27" t="str">
        <f t="shared" si="11"/>
        <v>C-</v>
      </c>
      <c r="AU60" s="25" t="str">
        <f t="shared" si="12"/>
        <v>2 C-</v>
      </c>
      <c r="AV60" s="27" t="str">
        <f t="shared" si="12"/>
        <v>2 C-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45">
        <v>283</v>
      </c>
      <c r="H61" s="46" t="s">
        <v>15</v>
      </c>
      <c r="I61" s="19">
        <v>0.81</v>
      </c>
      <c r="J61" s="19">
        <v>0.68</v>
      </c>
      <c r="K61" s="19">
        <v>0.15</v>
      </c>
      <c r="L61" s="19">
        <v>-47991675.530000001</v>
      </c>
      <c r="M61" s="19">
        <v>92424878.75</v>
      </c>
      <c r="N61" s="23">
        <v>5</v>
      </c>
      <c r="O61" s="18">
        <v>71026239.739999995</v>
      </c>
      <c r="P61" s="19">
        <v>-217617425.78999999</v>
      </c>
      <c r="Q61" s="45">
        <v>13</v>
      </c>
      <c r="R61" s="10">
        <f>VLOOKUP($H61,'ค่ากลางกลุ่ม '!$C$2:$Y$22,16,0)</f>
        <v>8.0276666666666685</v>
      </c>
      <c r="S61" s="13">
        <f>VLOOKUP($H61,'ค่ากลางกลุ่ม '!$C$2:$Y$22,22,0)</f>
        <v>15.85</v>
      </c>
      <c r="T61" s="10">
        <f>VLOOKUP($H61,'ค่ากลางกลุ่ม '!$C$2:$Y$22,17,0)</f>
        <v>4.8458333333333341</v>
      </c>
      <c r="U61" s="13">
        <f>VLOOKUP($H61,'ค่ากลางกลุ่ม '!$C$2:$Y$22,23,0)</f>
        <v>9.86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12.34</v>
      </c>
      <c r="AB61" s="7">
        <v>12.65</v>
      </c>
      <c r="AC61" s="9">
        <v>351.81</v>
      </c>
      <c r="AD61" s="9">
        <v>61.63</v>
      </c>
      <c r="AE61" s="9">
        <v>74.06</v>
      </c>
      <c r="AF61" s="9">
        <v>91.84</v>
      </c>
      <c r="AG61" s="9">
        <v>67.239999999999995</v>
      </c>
      <c r="AH61" s="10" t="str">
        <f t="shared" si="2"/>
        <v>1</v>
      </c>
      <c r="AI61" s="13" t="str">
        <f t="shared" si="3"/>
        <v>0</v>
      </c>
      <c r="AJ61" s="10" t="str">
        <f t="shared" si="4"/>
        <v>1</v>
      </c>
      <c r="AK61" s="13" t="str">
        <f t="shared" si="5"/>
        <v>1</v>
      </c>
      <c r="AL61" s="97">
        <f t="shared" si="6"/>
        <v>0</v>
      </c>
      <c r="AM61" s="20" t="str">
        <f t="shared" si="7"/>
        <v>0</v>
      </c>
      <c r="AN61" s="20" t="str">
        <f t="shared" si="8"/>
        <v>0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1</v>
      </c>
      <c r="AS61" s="25" t="str">
        <f t="shared" si="11"/>
        <v>C-</v>
      </c>
      <c r="AT61" s="27" t="str">
        <f t="shared" si="11"/>
        <v>D</v>
      </c>
      <c r="AU61" s="25" t="str">
        <f t="shared" si="12"/>
        <v>5 C-</v>
      </c>
      <c r="AV61" s="27" t="str">
        <f t="shared" si="12"/>
        <v>5 D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45">
        <v>28</v>
      </c>
      <c r="H62" s="46" t="s">
        <v>7</v>
      </c>
      <c r="I62" s="19">
        <v>3.53</v>
      </c>
      <c r="J62" s="19">
        <v>3.27</v>
      </c>
      <c r="K62" s="19">
        <v>1.81</v>
      </c>
      <c r="L62" s="19">
        <v>28351174.539999999</v>
      </c>
      <c r="M62" s="19">
        <v>13946903.91</v>
      </c>
      <c r="N62" s="23">
        <v>0</v>
      </c>
      <c r="O62" s="18">
        <v>16295607.26</v>
      </c>
      <c r="P62" s="19">
        <v>6909305.9199999999</v>
      </c>
      <c r="Q62" s="45">
        <v>3</v>
      </c>
      <c r="R62" s="10">
        <f>VLOOKUP($H62,'ค่ากลางกลุ่ม '!$C$2:$Y$22,16,0)</f>
        <v>12.627222222222223</v>
      </c>
      <c r="S62" s="13">
        <f>VLOOKUP($H62,'ค่ากลางกลุ่ม '!$C$2:$Y$22,22,0)</f>
        <v>26.45</v>
      </c>
      <c r="T62" s="10">
        <f>VLOOKUP($H62,'ค่ากลางกลุ่ม '!$C$2:$Y$22,17,0)</f>
        <v>5.8905555555555544</v>
      </c>
      <c r="U62" s="13">
        <f>VLOOKUP($H62,'ค่ากลางกลุ่ม '!$C$2:$Y$22,23,0)</f>
        <v>12.17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23.22</v>
      </c>
      <c r="AB62" s="7">
        <v>22.67</v>
      </c>
      <c r="AC62" s="9">
        <v>217.67</v>
      </c>
      <c r="AD62" s="9">
        <v>73.16</v>
      </c>
      <c r="AE62" s="9">
        <v>56.49</v>
      </c>
      <c r="AF62" s="9">
        <v>150.61000000000001</v>
      </c>
      <c r="AG62" s="9">
        <v>80.680000000000007</v>
      </c>
      <c r="AH62" s="10" t="str">
        <f t="shared" si="2"/>
        <v>1</v>
      </c>
      <c r="AI62" s="13" t="str">
        <f t="shared" si="3"/>
        <v>0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0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3</v>
      </c>
      <c r="AR62" s="26">
        <f t="shared" si="10"/>
        <v>2</v>
      </c>
      <c r="AS62" s="25" t="str">
        <f t="shared" si="11"/>
        <v>C</v>
      </c>
      <c r="AT62" s="27" t="str">
        <f t="shared" si="11"/>
        <v>C-</v>
      </c>
      <c r="AU62" s="25" t="str">
        <f t="shared" si="12"/>
        <v>0 C</v>
      </c>
      <c r="AV62" s="27" t="str">
        <f t="shared" si="12"/>
        <v>0 C-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45">
        <v>23</v>
      </c>
      <c r="H63" s="46" t="s">
        <v>6</v>
      </c>
      <c r="I63" s="19">
        <v>1.19</v>
      </c>
      <c r="J63" s="19">
        <v>1.07</v>
      </c>
      <c r="K63" s="19">
        <v>0.51</v>
      </c>
      <c r="L63" s="19">
        <v>2381778.04</v>
      </c>
      <c r="M63" s="19">
        <v>5583427.1799999997</v>
      </c>
      <c r="N63" s="23">
        <v>2</v>
      </c>
      <c r="O63" s="18">
        <v>5056263.03</v>
      </c>
      <c r="P63" s="19">
        <v>-6884069.3200000003</v>
      </c>
      <c r="Q63" s="45">
        <v>2</v>
      </c>
      <c r="R63" s="10">
        <f>VLOOKUP($H63,'ค่ากลางกลุ่ม '!$C$2:$Y$22,16,0)</f>
        <v>6.4492307692307707</v>
      </c>
      <c r="S63" s="13">
        <f>VLOOKUP($H63,'ค่ากลางกลุ่ม '!$C$2:$Y$22,22,0)</f>
        <v>11.48</v>
      </c>
      <c r="T63" s="10">
        <f>VLOOKUP($H63,'ค่ากลางกลุ่ม '!$C$2:$Y$22,17,0)</f>
        <v>2.5605128205128205</v>
      </c>
      <c r="U63" s="13">
        <f>VLOOKUP($H63,'ค่ากลางกลุ่ม '!$C$2:$Y$22,23,0)</f>
        <v>4.78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14.2</v>
      </c>
      <c r="AB63" s="7">
        <v>8.5500000000000007</v>
      </c>
      <c r="AC63" s="9">
        <v>616.36</v>
      </c>
      <c r="AD63" s="9">
        <v>65.97</v>
      </c>
      <c r="AE63" s="9">
        <v>62.57</v>
      </c>
      <c r="AF63" s="9">
        <v>258.27999999999997</v>
      </c>
      <c r="AG63" s="9">
        <v>98.37</v>
      </c>
      <c r="AH63" s="10" t="str">
        <f t="shared" si="2"/>
        <v>1</v>
      </c>
      <c r="AI63" s="13" t="str">
        <f t="shared" si="3"/>
        <v>1</v>
      </c>
      <c r="AJ63" s="10" t="str">
        <f t="shared" si="4"/>
        <v>1</v>
      </c>
      <c r="AK63" s="13" t="str">
        <f t="shared" si="5"/>
        <v>1</v>
      </c>
      <c r="AL63" s="97">
        <f t="shared" si="6"/>
        <v>0</v>
      </c>
      <c r="AM63" s="20" t="str">
        <f t="shared" si="7"/>
        <v>0</v>
      </c>
      <c r="AN63" s="20" t="str">
        <f t="shared" si="8"/>
        <v>0</v>
      </c>
      <c r="AO63" s="20" t="str">
        <f t="shared" si="8"/>
        <v>0</v>
      </c>
      <c r="AP63" s="20" t="str">
        <f t="shared" si="8"/>
        <v>0</v>
      </c>
      <c r="AQ63" s="24">
        <f t="shared" si="9"/>
        <v>2</v>
      </c>
      <c r="AR63" s="26">
        <f t="shared" si="10"/>
        <v>2</v>
      </c>
      <c r="AS63" s="25" t="str">
        <f t="shared" si="11"/>
        <v>C-</v>
      </c>
      <c r="AT63" s="27" t="str">
        <f t="shared" si="11"/>
        <v>C-</v>
      </c>
      <c r="AU63" s="25" t="str">
        <f t="shared" si="12"/>
        <v>2 C-</v>
      </c>
      <c r="AV63" s="27" t="str">
        <f t="shared" si="12"/>
        <v>2 C-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45">
        <v>30</v>
      </c>
      <c r="H64" s="46" t="s">
        <v>10</v>
      </c>
      <c r="I64" s="19">
        <v>2.17</v>
      </c>
      <c r="J64" s="19">
        <v>1.99</v>
      </c>
      <c r="K64" s="19">
        <v>1.42</v>
      </c>
      <c r="L64" s="19">
        <v>34230133.479999997</v>
      </c>
      <c r="M64" s="19">
        <v>-4340309.88</v>
      </c>
      <c r="N64" s="23">
        <v>1</v>
      </c>
      <c r="O64" s="18">
        <v>-1964334.46</v>
      </c>
      <c r="P64" s="19">
        <v>12127981.150000002</v>
      </c>
      <c r="Q64" s="45">
        <v>6</v>
      </c>
      <c r="R64" s="10">
        <f>VLOOKUP($H64,'ค่ากลางกลุ่ม '!$C$2:$Y$22,16,0)</f>
        <v>5.8842857142857161</v>
      </c>
      <c r="S64" s="13">
        <f>VLOOKUP($H64,'ค่ากลางกลุ่ม '!$C$2:$Y$22,22,0)</f>
        <v>12.59</v>
      </c>
      <c r="T64" s="10">
        <f>VLOOKUP($H64,'ค่ากลางกลุ่ม '!$C$2:$Y$22,17,0)</f>
        <v>3.7780252100840372</v>
      </c>
      <c r="U64" s="13">
        <f>VLOOKUP($H64,'ค่ากลางกลุ่ม '!$C$2:$Y$22,23,0)</f>
        <v>10.43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-3.28</v>
      </c>
      <c r="AB64" s="7">
        <v>-4.3099999999999996</v>
      </c>
      <c r="AC64" s="9">
        <v>314.07</v>
      </c>
      <c r="AD64" s="9">
        <v>102.48</v>
      </c>
      <c r="AE64" s="9">
        <v>87.54</v>
      </c>
      <c r="AF64" s="9">
        <v>259.08</v>
      </c>
      <c r="AG64" s="9">
        <v>99.1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1 F</v>
      </c>
      <c r="AV64" s="27" t="str">
        <f t="shared" si="12"/>
        <v>1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45">
        <v>30</v>
      </c>
      <c r="H65" s="46" t="s">
        <v>8</v>
      </c>
      <c r="I65" s="19">
        <v>2.08</v>
      </c>
      <c r="J65" s="19">
        <v>1.87</v>
      </c>
      <c r="K65" s="19">
        <v>0.46</v>
      </c>
      <c r="L65" s="19">
        <v>15204028.140000001</v>
      </c>
      <c r="M65" s="19">
        <v>10123303.6</v>
      </c>
      <c r="N65" s="23">
        <v>1</v>
      </c>
      <c r="O65" s="18">
        <v>11030486.23</v>
      </c>
      <c r="P65" s="19">
        <v>-8339864.8299999982</v>
      </c>
      <c r="Q65" s="45">
        <v>4</v>
      </c>
      <c r="R65" s="10">
        <f>VLOOKUP($H65,'ค่ากลางกลุ่ม '!$C$2:$Y$22,16,0)</f>
        <v>23.4375</v>
      </c>
      <c r="S65" s="13">
        <f>VLOOKUP($H65,'ค่ากลางกลุ่ม '!$C$2:$Y$22,22,0)</f>
        <v>32.68</v>
      </c>
      <c r="T65" s="10">
        <f>VLOOKUP($H65,'ค่ากลางกลุ่ม '!$C$2:$Y$22,17,0)</f>
        <v>13.34625</v>
      </c>
      <c r="U65" s="13">
        <f>VLOOKUP($H65,'ค่ากลางกลุ่ม '!$C$2:$Y$22,23,0)</f>
        <v>13.77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15.52</v>
      </c>
      <c r="AB65" s="7">
        <v>11.63</v>
      </c>
      <c r="AC65" s="9">
        <v>128.77000000000001</v>
      </c>
      <c r="AD65" s="9">
        <v>124.94</v>
      </c>
      <c r="AE65" s="9">
        <v>139.9</v>
      </c>
      <c r="AF65" s="9">
        <v>192.11</v>
      </c>
      <c r="AG65" s="9">
        <v>75.739999999999995</v>
      </c>
      <c r="AH65" s="10" t="str">
        <f t="shared" si="2"/>
        <v>0</v>
      </c>
      <c r="AI65" s="13" t="str">
        <f t="shared" si="3"/>
        <v>0</v>
      </c>
      <c r="AJ65" s="10" t="str">
        <f t="shared" si="4"/>
        <v>0</v>
      </c>
      <c r="AK65" s="13" t="str">
        <f t="shared" si="5"/>
        <v>0</v>
      </c>
      <c r="AL65" s="97">
        <f t="shared" si="6"/>
        <v>1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1</v>
      </c>
      <c r="AR65" s="26">
        <f t="shared" si="10"/>
        <v>1</v>
      </c>
      <c r="AS65" s="25" t="str">
        <f t="shared" si="11"/>
        <v>D</v>
      </c>
      <c r="AT65" s="27" t="str">
        <f t="shared" si="11"/>
        <v>D</v>
      </c>
      <c r="AU65" s="25" t="str">
        <f t="shared" si="12"/>
        <v>1 D</v>
      </c>
      <c r="AV65" s="27" t="str">
        <f t="shared" si="12"/>
        <v>1 D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45">
        <v>353</v>
      </c>
      <c r="H66" s="46" t="s">
        <v>18</v>
      </c>
      <c r="I66" s="19">
        <v>2.71</v>
      </c>
      <c r="J66" s="19">
        <v>2.4300000000000002</v>
      </c>
      <c r="K66" s="19">
        <v>1.35</v>
      </c>
      <c r="L66" s="19">
        <v>244144416.38</v>
      </c>
      <c r="M66" s="19">
        <v>176885486.28</v>
      </c>
      <c r="N66" s="23">
        <v>0</v>
      </c>
      <c r="O66" s="18">
        <v>209550848.11000001</v>
      </c>
      <c r="P66" s="19">
        <v>49933784.649999976</v>
      </c>
      <c r="Q66" s="45">
        <v>16</v>
      </c>
      <c r="R66" s="10">
        <f>VLOOKUP($H66,'ค่ากลางกลุ่ม '!$C$2:$Y$22,16,0)</f>
        <v>4.4645833333333336</v>
      </c>
      <c r="S66" s="13">
        <f>VLOOKUP($H66,'ค่ากลางกลุ่ม '!$C$2:$Y$22,22,0)</f>
        <v>13.74</v>
      </c>
      <c r="T66" s="10">
        <f>VLOOKUP($H66,'ค่ากลางกลุ่ม '!$C$2:$Y$22,17,0)</f>
        <v>-0.10291666666666666</v>
      </c>
      <c r="U66" s="13">
        <f>VLOOKUP($H66,'ค่ากลางกลุ่ม '!$C$2:$Y$22,23,0)</f>
        <v>8.39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28.9</v>
      </c>
      <c r="AB66" s="7">
        <v>29.15</v>
      </c>
      <c r="AC66" s="9">
        <v>154.88999999999999</v>
      </c>
      <c r="AD66" s="9">
        <v>62.49</v>
      </c>
      <c r="AE66" s="9">
        <v>98.66</v>
      </c>
      <c r="AF66" s="9">
        <v>28.86</v>
      </c>
      <c r="AG66" s="9">
        <v>71.75</v>
      </c>
      <c r="AH66" s="10" t="str">
        <f t="shared" si="2"/>
        <v>1</v>
      </c>
      <c r="AI66" s="13" t="str">
        <f t="shared" si="3"/>
        <v>1</v>
      </c>
      <c r="AJ66" s="10" t="str">
        <f t="shared" si="4"/>
        <v>1</v>
      </c>
      <c r="AK66" s="13" t="str">
        <f t="shared" si="5"/>
        <v>1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1</v>
      </c>
      <c r="AP66" s="20" t="str">
        <f t="shared" si="8"/>
        <v>0</v>
      </c>
      <c r="AQ66" s="24">
        <f t="shared" si="9"/>
        <v>3</v>
      </c>
      <c r="AR66" s="26">
        <f t="shared" si="10"/>
        <v>3</v>
      </c>
      <c r="AS66" s="25" t="str">
        <f t="shared" si="11"/>
        <v>C</v>
      </c>
      <c r="AT66" s="27" t="str">
        <f t="shared" si="11"/>
        <v>C</v>
      </c>
      <c r="AU66" s="25" t="str">
        <f t="shared" si="12"/>
        <v>0 C</v>
      </c>
      <c r="AV66" s="27" t="str">
        <f t="shared" si="12"/>
        <v>0 C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45">
        <v>78</v>
      </c>
      <c r="H67" s="46" t="s">
        <v>13</v>
      </c>
      <c r="I67" s="19">
        <v>1.4</v>
      </c>
      <c r="J67" s="19">
        <v>1.23</v>
      </c>
      <c r="K67" s="19">
        <v>0.66</v>
      </c>
      <c r="L67" s="19">
        <v>19397312.02</v>
      </c>
      <c r="M67" s="19">
        <v>25314254.530000001</v>
      </c>
      <c r="N67" s="23">
        <v>2</v>
      </c>
      <c r="O67" s="18">
        <v>26280442.66</v>
      </c>
      <c r="P67" s="19">
        <v>-16582028.310000006</v>
      </c>
      <c r="Q67" s="45">
        <v>10</v>
      </c>
      <c r="R67" s="10">
        <f>VLOOKUP($H67,'ค่ากลางกลุ่ม '!$C$2:$Y$22,16,0)</f>
        <v>5.3367796610169487</v>
      </c>
      <c r="S67" s="13">
        <f>VLOOKUP($H67,'ค่ากลางกลุ่ม '!$C$2:$Y$22,22,0)</f>
        <v>11.77</v>
      </c>
      <c r="T67" s="10">
        <f>VLOOKUP($H67,'ค่ากลางกลุ่ม '!$C$2:$Y$22,17,0)</f>
        <v>3.2408474576271189</v>
      </c>
      <c r="U67" s="13">
        <f>VLOOKUP($H67,'ค่ากลางกลุ่ม '!$C$2:$Y$22,23,0)</f>
        <v>8.91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15.87</v>
      </c>
      <c r="AB67" s="7">
        <v>19.670000000000002</v>
      </c>
      <c r="AC67" s="9">
        <v>325.64</v>
      </c>
      <c r="AD67" s="9">
        <v>66.63</v>
      </c>
      <c r="AE67" s="9">
        <v>59.06</v>
      </c>
      <c r="AF67" s="9">
        <v>51.33</v>
      </c>
      <c r="AG67" s="9">
        <v>73.010000000000005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0</v>
      </c>
      <c r="AN67" s="20" t="str">
        <f t="shared" si="8"/>
        <v>1</v>
      </c>
      <c r="AO67" s="20" t="str">
        <f t="shared" si="8"/>
        <v>1</v>
      </c>
      <c r="AP67" s="20" t="str">
        <f t="shared" si="8"/>
        <v>0</v>
      </c>
      <c r="AQ67" s="24">
        <f t="shared" si="9"/>
        <v>4</v>
      </c>
      <c r="AR67" s="26">
        <f t="shared" si="10"/>
        <v>4</v>
      </c>
      <c r="AS67" s="25" t="str">
        <f t="shared" si="11"/>
        <v>B-</v>
      </c>
      <c r="AT67" s="27" t="str">
        <f t="shared" si="11"/>
        <v>B-</v>
      </c>
      <c r="AU67" s="25" t="str">
        <f t="shared" si="12"/>
        <v>2 B-</v>
      </c>
      <c r="AV67" s="27" t="str">
        <f t="shared" si="12"/>
        <v>2 B-</v>
      </c>
      <c r="AW67" s="21" t="str">
        <f t="shared" si="13"/>
        <v>ไม่ผ่าน</v>
      </c>
      <c r="AX67" s="21" t="str">
        <f t="shared" si="14"/>
        <v>ไม่ผ่าน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45">
        <v>40</v>
      </c>
      <c r="H68" s="46" t="s">
        <v>10</v>
      </c>
      <c r="I68" s="19">
        <v>1.94</v>
      </c>
      <c r="J68" s="19">
        <v>1.74</v>
      </c>
      <c r="K68" s="19">
        <v>0.67</v>
      </c>
      <c r="L68" s="19">
        <v>28670047.300000001</v>
      </c>
      <c r="M68" s="19">
        <v>31466398.789999999</v>
      </c>
      <c r="N68" s="23">
        <v>1</v>
      </c>
      <c r="O68" s="18">
        <v>36526192.799999997</v>
      </c>
      <c r="P68" s="19">
        <v>-10135170.91</v>
      </c>
      <c r="Q68" s="45">
        <v>6</v>
      </c>
      <c r="R68" s="10">
        <f>VLOOKUP($H68,'ค่ากลางกลุ่ม '!$C$2:$Y$22,16,0)</f>
        <v>5.8842857142857161</v>
      </c>
      <c r="S68" s="13">
        <f>VLOOKUP($H68,'ค่ากลางกลุ่ม '!$C$2:$Y$22,22,0)</f>
        <v>12.59</v>
      </c>
      <c r="T68" s="10">
        <f>VLOOKUP($H68,'ค่ากลางกลุ่ม '!$C$2:$Y$22,17,0)</f>
        <v>3.7780252100840372</v>
      </c>
      <c r="U68" s="13">
        <f>VLOOKUP($H68,'ค่ากลางกลุ่ม '!$C$2:$Y$22,23,0)</f>
        <v>10.43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28</v>
      </c>
      <c r="AB68" s="7">
        <v>28.31</v>
      </c>
      <c r="AC68" s="9">
        <v>366.61</v>
      </c>
      <c r="AD68" s="9">
        <v>94.35</v>
      </c>
      <c r="AE68" s="9">
        <v>59.25</v>
      </c>
      <c r="AF68" s="9">
        <v>51.51</v>
      </c>
      <c r="AG68" s="9">
        <v>92.27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0</v>
      </c>
      <c r="AN68" s="20" t="str">
        <f t="shared" si="8"/>
        <v>1</v>
      </c>
      <c r="AO68" s="20" t="str">
        <f t="shared" si="8"/>
        <v>1</v>
      </c>
      <c r="AP68" s="20" t="str">
        <f t="shared" si="8"/>
        <v>0</v>
      </c>
      <c r="AQ68" s="24">
        <f t="shared" si="9"/>
        <v>4</v>
      </c>
      <c r="AR68" s="26">
        <f t="shared" si="10"/>
        <v>4</v>
      </c>
      <c r="AS68" s="25" t="str">
        <f t="shared" si="11"/>
        <v>B-</v>
      </c>
      <c r="AT68" s="27" t="str">
        <f t="shared" si="11"/>
        <v>B-</v>
      </c>
      <c r="AU68" s="25" t="str">
        <f t="shared" si="12"/>
        <v>1 B-</v>
      </c>
      <c r="AV68" s="27" t="str">
        <f t="shared" si="12"/>
        <v>1 B-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45">
        <v>90</v>
      </c>
      <c r="H69" s="46" t="s">
        <v>13</v>
      </c>
      <c r="I69" s="19">
        <v>1.34</v>
      </c>
      <c r="J69" s="19">
        <v>1.19</v>
      </c>
      <c r="K69" s="19">
        <v>0.56000000000000005</v>
      </c>
      <c r="L69" s="19">
        <v>17114301.690000001</v>
      </c>
      <c r="M69" s="19">
        <v>14783676.210000001</v>
      </c>
      <c r="N69" s="23">
        <v>2</v>
      </c>
      <c r="O69" s="18">
        <v>21440113.219999999</v>
      </c>
      <c r="P69" s="19">
        <v>-22051634.310000002</v>
      </c>
      <c r="Q69" s="45">
        <v>10</v>
      </c>
      <c r="R69" s="10">
        <f>VLOOKUP($H69,'ค่ากลางกลุ่ม '!$C$2:$Y$22,16,0)</f>
        <v>5.3367796610169487</v>
      </c>
      <c r="S69" s="13">
        <f>VLOOKUP($H69,'ค่ากลางกลุ่ม '!$C$2:$Y$22,22,0)</f>
        <v>11.77</v>
      </c>
      <c r="T69" s="10">
        <f>VLOOKUP($H69,'ค่ากลางกลุ่ม '!$C$2:$Y$22,17,0)</f>
        <v>3.2408474576271189</v>
      </c>
      <c r="U69" s="13">
        <f>VLOOKUP($H69,'ค่ากลางกลุ่ม '!$C$2:$Y$22,23,0)</f>
        <v>8.91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11.45</v>
      </c>
      <c r="AB69" s="7">
        <v>11.39</v>
      </c>
      <c r="AC69" s="9">
        <v>306.58</v>
      </c>
      <c r="AD69" s="9">
        <v>50.2</v>
      </c>
      <c r="AE69" s="9">
        <v>57.4</v>
      </c>
      <c r="AF69" s="9">
        <v>50.36</v>
      </c>
      <c r="AG69" s="9">
        <v>66.78</v>
      </c>
      <c r="AH69" s="10" t="str">
        <f t="shared" si="2"/>
        <v>1</v>
      </c>
      <c r="AI69" s="13" t="str">
        <f t="shared" si="3"/>
        <v>0</v>
      </c>
      <c r="AJ69" s="10" t="str">
        <f t="shared" si="4"/>
        <v>1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1</v>
      </c>
      <c r="AO69" s="20" t="str">
        <f t="shared" si="8"/>
        <v>1</v>
      </c>
      <c r="AP69" s="20" t="str">
        <f t="shared" si="8"/>
        <v>0</v>
      </c>
      <c r="AQ69" s="24">
        <f t="shared" si="9"/>
        <v>5</v>
      </c>
      <c r="AR69" s="26">
        <f t="shared" si="10"/>
        <v>4</v>
      </c>
      <c r="AS69" s="25" t="str">
        <f t="shared" si="11"/>
        <v>B</v>
      </c>
      <c r="AT69" s="27" t="str">
        <f t="shared" si="11"/>
        <v>B-</v>
      </c>
      <c r="AU69" s="25" t="str">
        <f t="shared" si="12"/>
        <v>2 B</v>
      </c>
      <c r="AV69" s="27" t="str">
        <f t="shared" si="12"/>
        <v>2 B-</v>
      </c>
      <c r="AW69" s="21" t="str">
        <f t="shared" ref="AW69:AW92" si="15">IF(AQ69&gt;=5,"ผ่าน","ไม่ผ่าน")</f>
        <v>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45">
        <v>66</v>
      </c>
      <c r="H70" s="46" t="s">
        <v>10</v>
      </c>
      <c r="I70" s="19">
        <v>2.15</v>
      </c>
      <c r="J70" s="19">
        <v>1.89</v>
      </c>
      <c r="K70" s="19">
        <v>0.78</v>
      </c>
      <c r="L70" s="19">
        <v>29417417.93</v>
      </c>
      <c r="M70" s="19">
        <v>27232530.539999999</v>
      </c>
      <c r="N70" s="23">
        <v>1</v>
      </c>
      <c r="O70" s="18">
        <v>30941404.469999999</v>
      </c>
      <c r="P70" s="19">
        <v>-5681383.3799999952</v>
      </c>
      <c r="Q70" s="45">
        <v>6</v>
      </c>
      <c r="R70" s="10">
        <f>VLOOKUP($H70,'ค่ากลางกลุ่ม '!$C$2:$Y$22,16,0)</f>
        <v>5.8842857142857161</v>
      </c>
      <c r="S70" s="13">
        <f>VLOOKUP($H70,'ค่ากลางกลุ่ม '!$C$2:$Y$22,22,0)</f>
        <v>12.59</v>
      </c>
      <c r="T70" s="10">
        <f>VLOOKUP($H70,'ค่ากลางกลุ่ม '!$C$2:$Y$22,17,0)</f>
        <v>3.7780252100840372</v>
      </c>
      <c r="U70" s="13">
        <f>VLOOKUP($H70,'ค่ากลางกลุ่ม '!$C$2:$Y$22,23,0)</f>
        <v>10.43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22.57</v>
      </c>
      <c r="AB70" s="7">
        <v>29.88</v>
      </c>
      <c r="AC70" s="9">
        <v>250.74</v>
      </c>
      <c r="AD70" s="9">
        <v>94.92</v>
      </c>
      <c r="AE70" s="9">
        <v>78.14</v>
      </c>
      <c r="AF70" s="9">
        <v>35.229999999999997</v>
      </c>
      <c r="AG70" s="9">
        <v>100.33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0</v>
      </c>
      <c r="AN70" s="20" t="str">
        <f t="shared" ref="AN70:AP92" si="23">IF(AE70&lt;=X70,"1","0")</f>
        <v>0</v>
      </c>
      <c r="AO70" s="20" t="str">
        <f t="shared" si="23"/>
        <v>1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</v>
      </c>
      <c r="AU70" s="25" t="str">
        <f t="shared" ref="AU70:AV92" si="27">$N70&amp;" "&amp;AS70</f>
        <v>1 C</v>
      </c>
      <c r="AV70" s="27" t="str">
        <f t="shared" si="27"/>
        <v>1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45">
        <v>46</v>
      </c>
      <c r="H71" s="46" t="s">
        <v>9</v>
      </c>
      <c r="I71" s="19">
        <v>1.8</v>
      </c>
      <c r="J71" s="19">
        <v>1.62</v>
      </c>
      <c r="K71" s="19">
        <v>0.61</v>
      </c>
      <c r="L71" s="19">
        <v>25860639.440000001</v>
      </c>
      <c r="M71" s="19">
        <v>27824170.079999998</v>
      </c>
      <c r="N71" s="23">
        <v>1</v>
      </c>
      <c r="O71" s="18">
        <v>33698056.590000004</v>
      </c>
      <c r="P71" s="19">
        <v>-12652527.819999997</v>
      </c>
      <c r="Q71" s="45">
        <v>5</v>
      </c>
      <c r="R71" s="10">
        <f>VLOOKUP($H71,'ค่ากลางกลุ่ม '!$C$2:$Y$22,16,0)</f>
        <v>6.7215199999999999</v>
      </c>
      <c r="S71" s="13">
        <f>VLOOKUP($H71,'ค่ากลางกลุ่ม '!$C$2:$Y$22,22,0)</f>
        <v>12.2</v>
      </c>
      <c r="T71" s="10">
        <f>VLOOKUP($H71,'ค่ากลางกลุ่ม '!$C$2:$Y$22,17,0)</f>
        <v>4.1368400000000003</v>
      </c>
      <c r="U71" s="13">
        <f>VLOOKUP($H71,'ค่ากลางกลุ่ม '!$C$2:$Y$22,23,0)</f>
        <v>9.91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32.729999999999997</v>
      </c>
      <c r="AB71" s="7">
        <v>22.13</v>
      </c>
      <c r="AC71" s="9">
        <v>422.22</v>
      </c>
      <c r="AD71" s="9">
        <v>84.05</v>
      </c>
      <c r="AE71" s="9">
        <v>77.2</v>
      </c>
      <c r="AF71" s="9">
        <v>49.34</v>
      </c>
      <c r="AG71" s="9">
        <v>134.62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1</v>
      </c>
      <c r="AK71" s="13" t="str">
        <f t="shared" si="20"/>
        <v>1</v>
      </c>
      <c r="AL71" s="97">
        <f t="shared" si="21"/>
        <v>0</v>
      </c>
      <c r="AM71" s="20" t="str">
        <f t="shared" si="22"/>
        <v>0</v>
      </c>
      <c r="AN71" s="20" t="str">
        <f t="shared" si="23"/>
        <v>0</v>
      </c>
      <c r="AO71" s="20" t="str">
        <f t="shared" si="23"/>
        <v>1</v>
      </c>
      <c r="AP71" s="20" t="str">
        <f t="shared" si="23"/>
        <v>0</v>
      </c>
      <c r="AQ71" s="24">
        <f t="shared" si="24"/>
        <v>3</v>
      </c>
      <c r="AR71" s="26">
        <f t="shared" si="25"/>
        <v>3</v>
      </c>
      <c r="AS71" s="25" t="str">
        <f t="shared" si="26"/>
        <v>C</v>
      </c>
      <c r="AT71" s="27" t="str">
        <f t="shared" si="26"/>
        <v>C</v>
      </c>
      <c r="AU71" s="25" t="str">
        <f t="shared" si="27"/>
        <v>1 C</v>
      </c>
      <c r="AV71" s="27" t="str">
        <f t="shared" si="27"/>
        <v>1 C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45">
        <v>1148</v>
      </c>
      <c r="H72" s="46" t="s">
        <v>22</v>
      </c>
      <c r="I72" s="19">
        <v>3.35</v>
      </c>
      <c r="J72" s="19">
        <v>3.02</v>
      </c>
      <c r="K72" s="19">
        <v>1.49</v>
      </c>
      <c r="L72" s="19">
        <v>1328183735.5</v>
      </c>
      <c r="M72" s="19">
        <v>494859594.88999999</v>
      </c>
      <c r="N72" s="23">
        <v>0</v>
      </c>
      <c r="O72" s="18">
        <v>582837893.10000002</v>
      </c>
      <c r="P72" s="19">
        <v>278212585.30999994</v>
      </c>
      <c r="Q72" s="45">
        <v>20</v>
      </c>
      <c r="R72" s="10">
        <f>VLOOKUP($H72,'ค่ากลางกลุ่ม '!$C$2:$Y$22,16,0)</f>
        <v>3.81</v>
      </c>
      <c r="S72" s="13">
        <f>VLOOKUP($H72,'ค่ากลางกลุ่ม '!$C$2:$Y$22,22,0)</f>
        <v>16.09</v>
      </c>
      <c r="T72" s="10">
        <f>VLOOKUP($H72,'ค่ากลางกลุ่ม '!$C$2:$Y$22,17,0)</f>
        <v>1.32</v>
      </c>
      <c r="U72" s="13">
        <f>VLOOKUP($H72,'ค่ากลางกลุ่ม '!$C$2:$Y$22,23,0)</f>
        <v>9.27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17.04</v>
      </c>
      <c r="AB72" s="7">
        <v>14.84</v>
      </c>
      <c r="AC72" s="9">
        <v>78.989999999999995</v>
      </c>
      <c r="AD72" s="9">
        <v>98.16</v>
      </c>
      <c r="AE72" s="9">
        <v>40.69</v>
      </c>
      <c r="AF72" s="9">
        <v>69.95</v>
      </c>
      <c r="AG72" s="9">
        <v>47.32</v>
      </c>
      <c r="AH72" s="10" t="str">
        <f t="shared" si="17"/>
        <v>1</v>
      </c>
      <c r="AI72" s="13" t="str">
        <f t="shared" si="18"/>
        <v>1</v>
      </c>
      <c r="AJ72" s="10" t="str">
        <f t="shared" si="19"/>
        <v>1</v>
      </c>
      <c r="AK72" s="13" t="str">
        <f t="shared" si="20"/>
        <v>1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1</v>
      </c>
      <c r="AP72" s="20" t="str">
        <f t="shared" si="23"/>
        <v>1</v>
      </c>
      <c r="AQ72" s="24">
        <f t="shared" si="24"/>
        <v>6</v>
      </c>
      <c r="AR72" s="26">
        <f t="shared" si="25"/>
        <v>6</v>
      </c>
      <c r="AS72" s="25" t="str">
        <f t="shared" si="26"/>
        <v>A-</v>
      </c>
      <c r="AT72" s="27" t="str">
        <f t="shared" si="26"/>
        <v>A-</v>
      </c>
      <c r="AU72" s="25" t="str">
        <f t="shared" si="27"/>
        <v>0 A-</v>
      </c>
      <c r="AV72" s="27" t="str">
        <f t="shared" si="27"/>
        <v>0 A-</v>
      </c>
      <c r="AW72" s="21" t="str">
        <f t="shared" si="15"/>
        <v>ผ่าน</v>
      </c>
      <c r="AX72" s="21" t="str">
        <f t="shared" si="16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45">
        <v>52</v>
      </c>
      <c r="H73" s="46" t="s">
        <v>10</v>
      </c>
      <c r="I73" s="19">
        <v>1.49</v>
      </c>
      <c r="J73" s="19">
        <v>1.32</v>
      </c>
      <c r="K73" s="19">
        <v>0.82</v>
      </c>
      <c r="L73" s="19">
        <v>17479876.850000001</v>
      </c>
      <c r="M73" s="19">
        <v>21580905.949999999</v>
      </c>
      <c r="N73" s="23">
        <v>1</v>
      </c>
      <c r="O73" s="18">
        <v>25885396.800000001</v>
      </c>
      <c r="P73" s="19">
        <v>-6291613.8099999987</v>
      </c>
      <c r="Q73" s="45">
        <v>6</v>
      </c>
      <c r="R73" s="10">
        <f>VLOOKUP($H73,'ค่ากลางกลุ่ม '!$C$2:$Y$22,16,0)</f>
        <v>5.8842857142857161</v>
      </c>
      <c r="S73" s="13">
        <f>VLOOKUP($H73,'ค่ากลางกลุ่ม '!$C$2:$Y$22,22,0)</f>
        <v>12.59</v>
      </c>
      <c r="T73" s="10">
        <f>VLOOKUP($H73,'ค่ากลางกลุ่ม '!$C$2:$Y$22,17,0)</f>
        <v>3.7780252100840372</v>
      </c>
      <c r="U73" s="13">
        <f>VLOOKUP($H73,'ค่ากลางกลุ่ม '!$C$2:$Y$22,23,0)</f>
        <v>10.43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17.690000000000001</v>
      </c>
      <c r="AB73" s="7">
        <v>22.15</v>
      </c>
      <c r="AC73" s="9">
        <v>264.70999999999998</v>
      </c>
      <c r="AD73" s="9">
        <v>43.27</v>
      </c>
      <c r="AE73" s="9">
        <v>73.89</v>
      </c>
      <c r="AF73" s="9">
        <v>70.92</v>
      </c>
      <c r="AG73" s="9">
        <v>59.93</v>
      </c>
      <c r="AH73" s="10" t="str">
        <f t="shared" si="17"/>
        <v>1</v>
      </c>
      <c r="AI73" s="13" t="str">
        <f t="shared" si="18"/>
        <v>1</v>
      </c>
      <c r="AJ73" s="10" t="str">
        <f t="shared" si="19"/>
        <v>1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1</v>
      </c>
      <c r="AP73" s="20" t="str">
        <f t="shared" si="23"/>
        <v>1</v>
      </c>
      <c r="AQ73" s="24">
        <f t="shared" si="24"/>
        <v>5</v>
      </c>
      <c r="AR73" s="26">
        <f t="shared" si="25"/>
        <v>5</v>
      </c>
      <c r="AS73" s="25" t="str">
        <f t="shared" si="26"/>
        <v>B</v>
      </c>
      <c r="AT73" s="27" t="str">
        <f t="shared" si="26"/>
        <v>B</v>
      </c>
      <c r="AU73" s="25" t="str">
        <f t="shared" si="27"/>
        <v>1 B</v>
      </c>
      <c r="AV73" s="27" t="str">
        <f t="shared" si="27"/>
        <v>1 B</v>
      </c>
      <c r="AW73" s="21" t="str">
        <f t="shared" si="15"/>
        <v>ผ่าน</v>
      </c>
      <c r="AX73" s="21" t="str">
        <f t="shared" si="16"/>
        <v>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45">
        <v>60</v>
      </c>
      <c r="H74" s="46" t="s">
        <v>10</v>
      </c>
      <c r="I74" s="19">
        <v>1.86</v>
      </c>
      <c r="J74" s="19">
        <v>1.66</v>
      </c>
      <c r="K74" s="19">
        <v>0.78</v>
      </c>
      <c r="L74" s="19">
        <v>24747646.989999998</v>
      </c>
      <c r="M74" s="19">
        <v>21273407.010000002</v>
      </c>
      <c r="N74" s="23">
        <v>1</v>
      </c>
      <c r="O74" s="18">
        <v>23253784.43</v>
      </c>
      <c r="P74" s="19">
        <v>-6434479.5200000033</v>
      </c>
      <c r="Q74" s="45">
        <v>6</v>
      </c>
      <c r="R74" s="10">
        <f>VLOOKUP($H74,'ค่ากลางกลุ่ม '!$C$2:$Y$22,16,0)</f>
        <v>5.8842857142857161</v>
      </c>
      <c r="S74" s="13">
        <f>VLOOKUP($H74,'ค่ากลางกลุ่ม '!$C$2:$Y$22,22,0)</f>
        <v>12.59</v>
      </c>
      <c r="T74" s="10">
        <f>VLOOKUP($H74,'ค่ากลางกลุ่ม '!$C$2:$Y$22,17,0)</f>
        <v>3.7780252100840372</v>
      </c>
      <c r="U74" s="13">
        <f>VLOOKUP($H74,'ค่ากลางกลุ่ม '!$C$2:$Y$22,23,0)</f>
        <v>10.43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16.05</v>
      </c>
      <c r="AB74" s="7">
        <v>29.36</v>
      </c>
      <c r="AC74" s="9">
        <v>288.39</v>
      </c>
      <c r="AD74" s="9">
        <v>52.56</v>
      </c>
      <c r="AE74" s="9">
        <v>78.540000000000006</v>
      </c>
      <c r="AF74" s="9">
        <v>56.01</v>
      </c>
      <c r="AG74" s="9">
        <v>67.61</v>
      </c>
      <c r="AH74" s="10" t="str">
        <f t="shared" si="17"/>
        <v>1</v>
      </c>
      <c r="AI74" s="13" t="str">
        <f t="shared" si="18"/>
        <v>1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0</v>
      </c>
      <c r="AO74" s="20" t="str">
        <f t="shared" si="23"/>
        <v>1</v>
      </c>
      <c r="AP74" s="20" t="str">
        <f t="shared" si="23"/>
        <v>0</v>
      </c>
      <c r="AQ74" s="24">
        <f t="shared" si="24"/>
        <v>4</v>
      </c>
      <c r="AR74" s="26">
        <f t="shared" si="25"/>
        <v>4</v>
      </c>
      <c r="AS74" s="25" t="str">
        <f t="shared" si="26"/>
        <v>B-</v>
      </c>
      <c r="AT74" s="27" t="str">
        <f t="shared" si="26"/>
        <v>B-</v>
      </c>
      <c r="AU74" s="25" t="str">
        <f t="shared" si="27"/>
        <v>1 B-</v>
      </c>
      <c r="AV74" s="27" t="str">
        <f t="shared" si="27"/>
        <v>1 B-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45">
        <v>199</v>
      </c>
      <c r="H75" s="46" t="s">
        <v>16</v>
      </c>
      <c r="I75" s="19">
        <v>1.36</v>
      </c>
      <c r="J75" s="19">
        <v>1.1499999999999999</v>
      </c>
      <c r="K75" s="19">
        <v>0.21</v>
      </c>
      <c r="L75" s="19">
        <v>54769595.630000003</v>
      </c>
      <c r="M75" s="19">
        <v>82330768</v>
      </c>
      <c r="N75" s="23">
        <v>2</v>
      </c>
      <c r="O75" s="18">
        <v>94234704.790000007</v>
      </c>
      <c r="P75" s="19">
        <v>-123217086.86999997</v>
      </c>
      <c r="Q75" s="45">
        <v>14</v>
      </c>
      <c r="R75" s="10">
        <f>VLOOKUP($H75,'ค่ากลางกลุ่ม '!$C$2:$Y$22,16,0)</f>
        <v>8.2999999999999989</v>
      </c>
      <c r="S75" s="13">
        <f>VLOOKUP($H75,'ค่ากลางกลุ่ม '!$C$2:$Y$22,22,0)</f>
        <v>16.89</v>
      </c>
      <c r="T75" s="10">
        <f>VLOOKUP($H75,'ค่ากลางกลุ่ม '!$C$2:$Y$22,17,0)</f>
        <v>5.1022222222222213</v>
      </c>
      <c r="U75" s="13">
        <f>VLOOKUP($H75,'ค่ากลางกลุ่ม '!$C$2:$Y$22,23,0)</f>
        <v>8.85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17.18</v>
      </c>
      <c r="AB75" s="7">
        <v>11.45</v>
      </c>
      <c r="AC75" s="9">
        <v>238.51</v>
      </c>
      <c r="AD75" s="9">
        <v>69.47</v>
      </c>
      <c r="AE75" s="9">
        <v>74.62</v>
      </c>
      <c r="AF75" s="9">
        <v>75.95</v>
      </c>
      <c r="AG75" s="9">
        <v>64.11</v>
      </c>
      <c r="AH75" s="10" t="str">
        <f t="shared" si="17"/>
        <v>1</v>
      </c>
      <c r="AI75" s="13" t="str">
        <f t="shared" si="18"/>
        <v>1</v>
      </c>
      <c r="AJ75" s="10" t="str">
        <f t="shared" si="19"/>
        <v>1</v>
      </c>
      <c r="AK75" s="13" t="str">
        <f t="shared" si="20"/>
        <v>1</v>
      </c>
      <c r="AL75" s="97">
        <f t="shared" si="21"/>
        <v>0</v>
      </c>
      <c r="AM75" s="20" t="str">
        <f t="shared" si="22"/>
        <v>0</v>
      </c>
      <c r="AN75" s="20" t="str">
        <f t="shared" si="23"/>
        <v>0</v>
      </c>
      <c r="AO75" s="20" t="str">
        <f t="shared" si="23"/>
        <v>1</v>
      </c>
      <c r="AP75" s="20" t="str">
        <f t="shared" si="23"/>
        <v>0</v>
      </c>
      <c r="AQ75" s="24">
        <f t="shared" si="24"/>
        <v>3</v>
      </c>
      <c r="AR75" s="26">
        <f t="shared" si="25"/>
        <v>3</v>
      </c>
      <c r="AS75" s="25" t="str">
        <f t="shared" si="26"/>
        <v>C</v>
      </c>
      <c r="AT75" s="27" t="str">
        <f t="shared" si="26"/>
        <v>C</v>
      </c>
      <c r="AU75" s="25" t="str">
        <f t="shared" si="27"/>
        <v>2 C</v>
      </c>
      <c r="AV75" s="27" t="str">
        <f t="shared" si="27"/>
        <v>2 C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45">
        <v>8</v>
      </c>
      <c r="H76" s="46" t="s">
        <v>6</v>
      </c>
      <c r="I76" s="19">
        <v>3.07</v>
      </c>
      <c r="J76" s="19">
        <v>2.84</v>
      </c>
      <c r="K76" s="19">
        <v>1.1499999999999999</v>
      </c>
      <c r="L76" s="19">
        <v>16043775.689999999</v>
      </c>
      <c r="M76" s="19">
        <v>11028308.119999999</v>
      </c>
      <c r="N76" s="23">
        <v>0</v>
      </c>
      <c r="O76" s="18">
        <v>11940660.539999999</v>
      </c>
      <c r="P76" s="19">
        <v>1162102</v>
      </c>
      <c r="Q76" s="45">
        <v>2</v>
      </c>
      <c r="R76" s="10">
        <f>VLOOKUP($H76,'ค่ากลางกลุ่ม '!$C$2:$Y$22,16,0)</f>
        <v>6.4492307692307707</v>
      </c>
      <c r="S76" s="13">
        <f>VLOOKUP($H76,'ค่ากลางกลุ่ม '!$C$2:$Y$22,22,0)</f>
        <v>11.48</v>
      </c>
      <c r="T76" s="10">
        <f>VLOOKUP($H76,'ค่ากลางกลุ่ม '!$C$2:$Y$22,17,0)</f>
        <v>2.5605128205128205</v>
      </c>
      <c r="U76" s="13">
        <f>VLOOKUP($H76,'ค่ากลางกลุ่ม '!$C$2:$Y$22,23,0)</f>
        <v>4.78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29.58</v>
      </c>
      <c r="AB76" s="7">
        <v>21.68</v>
      </c>
      <c r="AC76" s="9">
        <v>239.37</v>
      </c>
      <c r="AD76" s="9">
        <v>139.81</v>
      </c>
      <c r="AE76" s="9">
        <v>51.17</v>
      </c>
      <c r="AF76" s="9">
        <v>68.489999999999995</v>
      </c>
      <c r="AG76" s="9">
        <v>62.83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1</v>
      </c>
      <c r="AP76" s="20" t="str">
        <f t="shared" si="23"/>
        <v>0</v>
      </c>
      <c r="AQ76" s="24">
        <f t="shared" si="24"/>
        <v>4</v>
      </c>
      <c r="AR76" s="26">
        <f t="shared" si="25"/>
        <v>4</v>
      </c>
      <c r="AS76" s="25" t="str">
        <f t="shared" si="26"/>
        <v>B-</v>
      </c>
      <c r="AT76" s="27" t="str">
        <f t="shared" si="26"/>
        <v>B-</v>
      </c>
      <c r="AU76" s="25" t="str">
        <f t="shared" si="27"/>
        <v>0 B-</v>
      </c>
      <c r="AV76" s="27" t="str">
        <f t="shared" si="27"/>
        <v>0 B-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45">
        <v>40</v>
      </c>
      <c r="H77" s="46" t="s">
        <v>10</v>
      </c>
      <c r="I77" s="19">
        <v>2.11</v>
      </c>
      <c r="J77" s="19">
        <v>1.9</v>
      </c>
      <c r="K77" s="19">
        <v>0.62</v>
      </c>
      <c r="L77" s="19">
        <v>21249851.920000002</v>
      </c>
      <c r="M77" s="19">
        <v>15502583.48</v>
      </c>
      <c r="N77" s="23">
        <v>1</v>
      </c>
      <c r="O77" s="18">
        <v>16511202.699999999</v>
      </c>
      <c r="P77" s="19">
        <v>-7933394.0399999991</v>
      </c>
      <c r="Q77" s="45">
        <v>6</v>
      </c>
      <c r="R77" s="10">
        <f>VLOOKUP($H77,'ค่ากลางกลุ่ม '!$C$2:$Y$22,16,0)</f>
        <v>5.8842857142857161</v>
      </c>
      <c r="S77" s="13">
        <f>VLOOKUP($H77,'ค่ากลางกลุ่ม '!$C$2:$Y$22,22,0)</f>
        <v>12.59</v>
      </c>
      <c r="T77" s="10">
        <f>VLOOKUP($H77,'ค่ากลางกลุ่ม '!$C$2:$Y$22,17,0)</f>
        <v>3.7780252100840372</v>
      </c>
      <c r="U77" s="13">
        <f>VLOOKUP($H77,'ค่ากลางกลุ่ม '!$C$2:$Y$22,23,0)</f>
        <v>10.43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14.53</v>
      </c>
      <c r="AB77" s="7">
        <v>18.82</v>
      </c>
      <c r="AC77" s="9">
        <v>127.25</v>
      </c>
      <c r="AD77" s="9">
        <v>66.87</v>
      </c>
      <c r="AE77" s="9">
        <v>88.32</v>
      </c>
      <c r="AF77" s="9">
        <v>90.16</v>
      </c>
      <c r="AG77" s="9">
        <v>58.28</v>
      </c>
      <c r="AH77" s="10" t="str">
        <f t="shared" si="17"/>
        <v>1</v>
      </c>
      <c r="AI77" s="13" t="str">
        <f t="shared" si="18"/>
        <v>1</v>
      </c>
      <c r="AJ77" s="10" t="str">
        <f t="shared" si="19"/>
        <v>1</v>
      </c>
      <c r="AK77" s="13" t="str">
        <f t="shared" si="20"/>
        <v>1</v>
      </c>
      <c r="AL77" s="97">
        <f t="shared" si="21"/>
        <v>1</v>
      </c>
      <c r="AM77" s="20" t="str">
        <f t="shared" si="22"/>
        <v>0</v>
      </c>
      <c r="AN77" s="20" t="str">
        <f t="shared" si="23"/>
        <v>0</v>
      </c>
      <c r="AO77" s="20" t="str">
        <f t="shared" si="23"/>
        <v>0</v>
      </c>
      <c r="AP77" s="20" t="str">
        <f t="shared" si="23"/>
        <v>1</v>
      </c>
      <c r="AQ77" s="24">
        <f t="shared" si="24"/>
        <v>4</v>
      </c>
      <c r="AR77" s="26">
        <f t="shared" si="25"/>
        <v>4</v>
      </c>
      <c r="AS77" s="25" t="str">
        <f t="shared" si="26"/>
        <v>B-</v>
      </c>
      <c r="AT77" s="27" t="str">
        <f t="shared" si="26"/>
        <v>B-</v>
      </c>
      <c r="AU77" s="25" t="str">
        <f t="shared" si="27"/>
        <v>1 B-</v>
      </c>
      <c r="AV77" s="27" t="str">
        <f t="shared" si="27"/>
        <v>1 B-</v>
      </c>
      <c r="AW77" s="21" t="str">
        <f t="shared" si="15"/>
        <v>ไม่ผ่าน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45">
        <v>126</v>
      </c>
      <c r="H78" s="46" t="s">
        <v>15</v>
      </c>
      <c r="I78" s="19">
        <v>1.27</v>
      </c>
      <c r="J78" s="19">
        <v>1.08</v>
      </c>
      <c r="K78" s="19">
        <v>0.46</v>
      </c>
      <c r="L78" s="19">
        <v>22454347.899999999</v>
      </c>
      <c r="M78" s="19">
        <v>76431301.099999994</v>
      </c>
      <c r="N78" s="23">
        <v>2</v>
      </c>
      <c r="O78" s="18">
        <v>43102953.670000002</v>
      </c>
      <c r="P78" s="19">
        <v>-44848469.109999985</v>
      </c>
      <c r="Q78" s="45">
        <v>13</v>
      </c>
      <c r="R78" s="10">
        <f>VLOOKUP($H78,'ค่ากลางกลุ่ม '!$C$2:$Y$22,16,0)</f>
        <v>8.0276666666666685</v>
      </c>
      <c r="S78" s="13">
        <f>VLOOKUP($H78,'ค่ากลางกลุ่ม '!$C$2:$Y$22,22,0)</f>
        <v>15.85</v>
      </c>
      <c r="T78" s="10">
        <f>VLOOKUP($H78,'ค่ากลางกลุ่ม '!$C$2:$Y$22,17,0)</f>
        <v>4.8458333333333341</v>
      </c>
      <c r="U78" s="13">
        <f>VLOOKUP($H78,'ค่ากลางกลุ่ม '!$C$2:$Y$22,23,0)</f>
        <v>9.86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14.88</v>
      </c>
      <c r="AB78" s="7">
        <v>22.18</v>
      </c>
      <c r="AC78" s="9">
        <v>205.25</v>
      </c>
      <c r="AD78" s="9">
        <v>54.09</v>
      </c>
      <c r="AE78" s="9">
        <v>51.01</v>
      </c>
      <c r="AF78" s="9">
        <v>67.37</v>
      </c>
      <c r="AG78" s="9">
        <v>60.63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1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1</v>
      </c>
      <c r="AP78" s="20" t="str">
        <f t="shared" si="23"/>
        <v>0</v>
      </c>
      <c r="AQ78" s="24">
        <f t="shared" si="24"/>
        <v>5</v>
      </c>
      <c r="AR78" s="26">
        <f t="shared" si="25"/>
        <v>4</v>
      </c>
      <c r="AS78" s="25" t="str">
        <f t="shared" si="26"/>
        <v>B</v>
      </c>
      <c r="AT78" s="27" t="str">
        <f t="shared" si="26"/>
        <v>B-</v>
      </c>
      <c r="AU78" s="25" t="str">
        <f t="shared" si="27"/>
        <v>2 B</v>
      </c>
      <c r="AV78" s="27" t="str">
        <f t="shared" si="27"/>
        <v>2 B-</v>
      </c>
      <c r="AW78" s="21" t="str">
        <f t="shared" si="15"/>
        <v>ผ่าน</v>
      </c>
      <c r="AX78" s="21" t="str">
        <f t="shared" si="16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45">
        <v>30</v>
      </c>
      <c r="H79" s="46" t="s">
        <v>9</v>
      </c>
      <c r="I79" s="19">
        <v>1.6</v>
      </c>
      <c r="J79" s="19">
        <v>1.34</v>
      </c>
      <c r="K79" s="19">
        <v>0.86</v>
      </c>
      <c r="L79" s="19">
        <v>8468891.4299999997</v>
      </c>
      <c r="M79" s="19">
        <v>4355406.3499999996</v>
      </c>
      <c r="N79" s="23">
        <v>0</v>
      </c>
      <c r="O79" s="18">
        <v>5371679.8899999997</v>
      </c>
      <c r="P79" s="19">
        <v>-2430302.3499999996</v>
      </c>
      <c r="Q79" s="45">
        <v>5</v>
      </c>
      <c r="R79" s="10">
        <f>VLOOKUP($H79,'ค่ากลางกลุ่ม '!$C$2:$Y$22,16,0)</f>
        <v>6.7215199999999999</v>
      </c>
      <c r="S79" s="13">
        <f>VLOOKUP($H79,'ค่ากลางกลุ่ม '!$C$2:$Y$22,22,0)</f>
        <v>12.2</v>
      </c>
      <c r="T79" s="10">
        <f>VLOOKUP($H79,'ค่ากลางกลุ่ม '!$C$2:$Y$22,17,0)</f>
        <v>4.1368400000000003</v>
      </c>
      <c r="U79" s="13">
        <f>VLOOKUP($H79,'ค่ากลางกลุ่ม '!$C$2:$Y$22,23,0)</f>
        <v>9.91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6.82</v>
      </c>
      <c r="AB79" s="7">
        <v>8.89</v>
      </c>
      <c r="AC79" s="9">
        <v>143.16999999999999</v>
      </c>
      <c r="AD79" s="9">
        <v>33.880000000000003</v>
      </c>
      <c r="AE79" s="9">
        <v>58.47</v>
      </c>
      <c r="AF79" s="9">
        <v>75.75</v>
      </c>
      <c r="AG79" s="9">
        <v>73.83</v>
      </c>
      <c r="AH79" s="10" t="str">
        <f t="shared" si="17"/>
        <v>1</v>
      </c>
      <c r="AI79" s="13" t="str">
        <f t="shared" si="18"/>
        <v>0</v>
      </c>
      <c r="AJ79" s="10" t="str">
        <f t="shared" si="19"/>
        <v>1</v>
      </c>
      <c r="AK79" s="13" t="str">
        <f t="shared" si="20"/>
        <v>0</v>
      </c>
      <c r="AL79" s="97">
        <f t="shared" si="21"/>
        <v>0</v>
      </c>
      <c r="AM79" s="20" t="str">
        <f t="shared" si="22"/>
        <v>1</v>
      </c>
      <c r="AN79" s="20" t="str">
        <f t="shared" si="23"/>
        <v>1</v>
      </c>
      <c r="AO79" s="20" t="str">
        <f t="shared" si="23"/>
        <v>1</v>
      </c>
      <c r="AP79" s="20" t="str">
        <f t="shared" si="23"/>
        <v>0</v>
      </c>
      <c r="AQ79" s="24">
        <f t="shared" si="24"/>
        <v>5</v>
      </c>
      <c r="AR79" s="26">
        <f t="shared" si="25"/>
        <v>3</v>
      </c>
      <c r="AS79" s="25" t="str">
        <f t="shared" si="26"/>
        <v>B</v>
      </c>
      <c r="AT79" s="27" t="str">
        <f t="shared" si="26"/>
        <v>C</v>
      </c>
      <c r="AU79" s="25" t="str">
        <f t="shared" si="27"/>
        <v>0 B</v>
      </c>
      <c r="AV79" s="27" t="str">
        <f t="shared" si="27"/>
        <v>0 C</v>
      </c>
      <c r="AW79" s="21" t="str">
        <f t="shared" si="15"/>
        <v>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45">
        <v>30</v>
      </c>
      <c r="H80" s="46" t="s">
        <v>9</v>
      </c>
      <c r="I80" s="19">
        <v>1.1399999999999999</v>
      </c>
      <c r="J80" s="19">
        <v>0.96</v>
      </c>
      <c r="K80" s="19">
        <v>0.46</v>
      </c>
      <c r="L80" s="19">
        <v>2862558.56</v>
      </c>
      <c r="M80" s="19">
        <v>8783323.7599999998</v>
      </c>
      <c r="N80" s="23">
        <v>3</v>
      </c>
      <c r="O80" s="18">
        <v>10030888.109999999</v>
      </c>
      <c r="P80" s="19">
        <v>-11260949.050000004</v>
      </c>
      <c r="Q80" s="45">
        <v>5</v>
      </c>
      <c r="R80" s="10">
        <f>VLOOKUP($H80,'ค่ากลางกลุ่ม '!$C$2:$Y$22,16,0)</f>
        <v>6.7215199999999999</v>
      </c>
      <c r="S80" s="13">
        <f>VLOOKUP($H80,'ค่ากลางกลุ่ม '!$C$2:$Y$22,22,0)</f>
        <v>12.2</v>
      </c>
      <c r="T80" s="10">
        <f>VLOOKUP($H80,'ค่ากลางกลุ่ม '!$C$2:$Y$22,17,0)</f>
        <v>4.1368400000000003</v>
      </c>
      <c r="U80" s="13">
        <f>VLOOKUP($H80,'ค่ากลางกลุ่ม '!$C$2:$Y$22,23,0)</f>
        <v>9.91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11.68</v>
      </c>
      <c r="AB80" s="7">
        <v>13.79</v>
      </c>
      <c r="AC80" s="9">
        <v>265.72000000000003</v>
      </c>
      <c r="AD80" s="9">
        <v>56.03</v>
      </c>
      <c r="AE80" s="9">
        <v>53.79</v>
      </c>
      <c r="AF80" s="9">
        <v>70.05</v>
      </c>
      <c r="AG80" s="9">
        <v>59.86</v>
      </c>
      <c r="AH80" s="10" t="str">
        <f t="shared" si="17"/>
        <v>1</v>
      </c>
      <c r="AI80" s="13" t="str">
        <f t="shared" si="18"/>
        <v>0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1</v>
      </c>
      <c r="AP80" s="20" t="str">
        <f t="shared" si="23"/>
        <v>1</v>
      </c>
      <c r="AQ80" s="24">
        <f t="shared" si="24"/>
        <v>6</v>
      </c>
      <c r="AR80" s="26">
        <f t="shared" si="25"/>
        <v>5</v>
      </c>
      <c r="AS80" s="25" t="str">
        <f t="shared" si="26"/>
        <v>A-</v>
      </c>
      <c r="AT80" s="27" t="str">
        <f t="shared" si="26"/>
        <v>B</v>
      </c>
      <c r="AU80" s="25" t="str">
        <f t="shared" si="27"/>
        <v>3 A-</v>
      </c>
      <c r="AV80" s="27" t="str">
        <f t="shared" si="27"/>
        <v>3 B</v>
      </c>
      <c r="AW80" s="21" t="str">
        <f t="shared" si="15"/>
        <v>ผ่าน</v>
      </c>
      <c r="AX80" s="21" t="str">
        <f t="shared" si="16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45">
        <v>38</v>
      </c>
      <c r="H81" s="46" t="s">
        <v>10</v>
      </c>
      <c r="I81" s="19">
        <v>2.59</v>
      </c>
      <c r="J81" s="19">
        <v>2.31</v>
      </c>
      <c r="K81" s="19">
        <v>1.72</v>
      </c>
      <c r="L81" s="19">
        <v>30880102.359999999</v>
      </c>
      <c r="M81" s="19">
        <v>18974852.629999999</v>
      </c>
      <c r="N81" s="23">
        <v>0</v>
      </c>
      <c r="O81" s="18">
        <v>18566343.989999998</v>
      </c>
      <c r="P81" s="19">
        <v>13896664.82</v>
      </c>
      <c r="Q81" s="45">
        <v>6</v>
      </c>
      <c r="R81" s="10">
        <f>VLOOKUP($H81,'ค่ากลางกลุ่ม '!$C$2:$Y$22,16,0)</f>
        <v>5.8842857142857161</v>
      </c>
      <c r="S81" s="13">
        <f>VLOOKUP($H81,'ค่ากลางกลุ่ม '!$C$2:$Y$22,22,0)</f>
        <v>12.59</v>
      </c>
      <c r="T81" s="10">
        <f>VLOOKUP($H81,'ค่ากลางกลุ่ม '!$C$2:$Y$22,17,0)</f>
        <v>3.7780252100840372</v>
      </c>
      <c r="U81" s="13">
        <f>VLOOKUP($H81,'ค่ากลางกลุ่ม '!$C$2:$Y$22,23,0)</f>
        <v>10.43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17.22</v>
      </c>
      <c r="AB81" s="7">
        <v>24.29</v>
      </c>
      <c r="AC81" s="9">
        <v>49.63</v>
      </c>
      <c r="AD81" s="9">
        <v>21.65</v>
      </c>
      <c r="AE81" s="9">
        <v>57.58</v>
      </c>
      <c r="AF81" s="9">
        <v>91.52</v>
      </c>
      <c r="AG81" s="9">
        <v>74.22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1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0</v>
      </c>
      <c r="AP81" s="20" t="str">
        <f t="shared" si="23"/>
        <v>0</v>
      </c>
      <c r="AQ81" s="24">
        <f t="shared" si="24"/>
        <v>5</v>
      </c>
      <c r="AR81" s="26">
        <f t="shared" si="25"/>
        <v>5</v>
      </c>
      <c r="AS81" s="25" t="str">
        <f t="shared" si="26"/>
        <v>B</v>
      </c>
      <c r="AT81" s="27" t="str">
        <f t="shared" si="26"/>
        <v>B</v>
      </c>
      <c r="AU81" s="25" t="str">
        <f t="shared" si="27"/>
        <v>0 B</v>
      </c>
      <c r="AV81" s="27" t="str">
        <f t="shared" si="27"/>
        <v>0 B</v>
      </c>
      <c r="AW81" s="21" t="str">
        <f t="shared" si="15"/>
        <v>ผ่าน</v>
      </c>
      <c r="AX81" s="21" t="str">
        <f t="shared" si="16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45">
        <v>55</v>
      </c>
      <c r="H82" s="46" t="s">
        <v>10</v>
      </c>
      <c r="I82" s="19">
        <v>2.5099999999999998</v>
      </c>
      <c r="J82" s="19">
        <v>2.09</v>
      </c>
      <c r="K82" s="19">
        <v>0.71</v>
      </c>
      <c r="L82" s="19">
        <v>40889456.490000002</v>
      </c>
      <c r="M82" s="19">
        <v>31103134.43</v>
      </c>
      <c r="N82" s="23">
        <v>1</v>
      </c>
      <c r="O82" s="18">
        <v>38007409.719999999</v>
      </c>
      <c r="P82" s="19">
        <v>-7812159.8099999949</v>
      </c>
      <c r="Q82" s="45">
        <v>6</v>
      </c>
      <c r="R82" s="10">
        <f>VLOOKUP($H82,'ค่ากลางกลุ่ม '!$C$2:$Y$22,16,0)</f>
        <v>5.8842857142857161</v>
      </c>
      <c r="S82" s="13">
        <f>VLOOKUP($H82,'ค่ากลางกลุ่ม '!$C$2:$Y$22,22,0)</f>
        <v>12.59</v>
      </c>
      <c r="T82" s="10">
        <f>VLOOKUP($H82,'ค่ากลางกลุ่ม '!$C$2:$Y$22,17,0)</f>
        <v>3.7780252100840372</v>
      </c>
      <c r="U82" s="13">
        <f>VLOOKUP($H82,'ค่ากลางกลุ่ม '!$C$2:$Y$22,23,0)</f>
        <v>10.43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27.05</v>
      </c>
      <c r="AB82" s="7">
        <v>27.82</v>
      </c>
      <c r="AC82" s="9">
        <v>343.72</v>
      </c>
      <c r="AD82" s="9">
        <v>111.55</v>
      </c>
      <c r="AE82" s="9">
        <v>129.30000000000001</v>
      </c>
      <c r="AF82" s="9">
        <v>98.55</v>
      </c>
      <c r="AG82" s="9">
        <v>83.94</v>
      </c>
      <c r="AH82" s="10" t="str">
        <f t="shared" si="17"/>
        <v>1</v>
      </c>
      <c r="AI82" s="13" t="str">
        <f t="shared" si="18"/>
        <v>1</v>
      </c>
      <c r="AJ82" s="10" t="str">
        <f t="shared" si="19"/>
        <v>1</v>
      </c>
      <c r="AK82" s="13" t="str">
        <f t="shared" si="20"/>
        <v>1</v>
      </c>
      <c r="AL82" s="97">
        <f t="shared" si="21"/>
        <v>0</v>
      </c>
      <c r="AM82" s="20" t="str">
        <f t="shared" si="22"/>
        <v>0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1 C-</v>
      </c>
      <c r="AV82" s="27" t="str">
        <f t="shared" si="27"/>
        <v>1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45">
        <v>114</v>
      </c>
      <c r="H83" s="46" t="s">
        <v>15</v>
      </c>
      <c r="I83" s="19">
        <v>1.59</v>
      </c>
      <c r="J83" s="19">
        <v>1.35</v>
      </c>
      <c r="K83" s="19">
        <v>0.65</v>
      </c>
      <c r="L83" s="19">
        <v>37841796.939999998</v>
      </c>
      <c r="M83" s="19">
        <v>32316663.5</v>
      </c>
      <c r="N83" s="23">
        <v>1</v>
      </c>
      <c r="O83" s="18">
        <v>25947485.210000001</v>
      </c>
      <c r="P83" s="19">
        <v>-22507936.060000002</v>
      </c>
      <c r="Q83" s="45">
        <v>13</v>
      </c>
      <c r="R83" s="10">
        <f>VLOOKUP($H83,'ค่ากลางกลุ่ม '!$C$2:$Y$22,16,0)</f>
        <v>8.0276666666666685</v>
      </c>
      <c r="S83" s="13">
        <f>VLOOKUP($H83,'ค่ากลางกลุ่ม '!$C$2:$Y$22,22,0)</f>
        <v>15.85</v>
      </c>
      <c r="T83" s="10">
        <f>VLOOKUP($H83,'ค่ากลางกลุ่ม '!$C$2:$Y$22,17,0)</f>
        <v>4.8458333333333341</v>
      </c>
      <c r="U83" s="13">
        <f>VLOOKUP($H83,'ค่ากลางกลุ่ม '!$C$2:$Y$22,23,0)</f>
        <v>9.86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9.48</v>
      </c>
      <c r="AB83" s="7">
        <v>10.14</v>
      </c>
      <c r="AC83" s="9">
        <v>142.94</v>
      </c>
      <c r="AD83" s="9">
        <v>50.94</v>
      </c>
      <c r="AE83" s="9">
        <v>51.79</v>
      </c>
      <c r="AF83" s="9">
        <v>86.55</v>
      </c>
      <c r="AG83" s="9">
        <v>70.27</v>
      </c>
      <c r="AH83" s="10" t="str">
        <f t="shared" si="17"/>
        <v>1</v>
      </c>
      <c r="AI83" s="13" t="str">
        <f t="shared" si="18"/>
        <v>0</v>
      </c>
      <c r="AJ83" s="10" t="str">
        <f t="shared" si="19"/>
        <v>1</v>
      </c>
      <c r="AK83" s="13" t="str">
        <f t="shared" si="20"/>
        <v>1</v>
      </c>
      <c r="AL83" s="97">
        <f t="shared" si="21"/>
        <v>1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1</v>
      </c>
      <c r="AP83" s="20" t="str">
        <f t="shared" si="23"/>
        <v>0</v>
      </c>
      <c r="AQ83" s="24">
        <f t="shared" si="24"/>
        <v>6</v>
      </c>
      <c r="AR83" s="26">
        <f t="shared" si="25"/>
        <v>5</v>
      </c>
      <c r="AS83" s="25" t="str">
        <f t="shared" si="26"/>
        <v>A-</v>
      </c>
      <c r="AT83" s="27" t="str">
        <f t="shared" si="26"/>
        <v>B</v>
      </c>
      <c r="AU83" s="25" t="str">
        <f t="shared" si="27"/>
        <v>1 A-</v>
      </c>
      <c r="AV83" s="27" t="str">
        <f t="shared" si="27"/>
        <v>1 B</v>
      </c>
      <c r="AW83" s="21" t="str">
        <f t="shared" si="15"/>
        <v>ผ่าน</v>
      </c>
      <c r="AX83" s="21" t="str">
        <f t="shared" si="16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45">
        <v>88</v>
      </c>
      <c r="H84" s="46" t="s">
        <v>10</v>
      </c>
      <c r="I84" s="19">
        <v>2.56</v>
      </c>
      <c r="J84" s="19">
        <v>2.25</v>
      </c>
      <c r="K84" s="19">
        <v>1.46</v>
      </c>
      <c r="L84" s="19">
        <v>51202339.140000001</v>
      </c>
      <c r="M84" s="19">
        <v>24360202.399999999</v>
      </c>
      <c r="N84" s="23">
        <v>0</v>
      </c>
      <c r="O84" s="18">
        <v>28123137.260000002</v>
      </c>
      <c r="P84" s="19">
        <v>15182106.440000001</v>
      </c>
      <c r="Q84" s="45">
        <v>6</v>
      </c>
      <c r="R84" s="10">
        <f>VLOOKUP($H84,'ค่ากลางกลุ่ม '!$C$2:$Y$22,16,0)</f>
        <v>5.8842857142857161</v>
      </c>
      <c r="S84" s="13">
        <f>VLOOKUP($H84,'ค่ากลางกลุ่ม '!$C$2:$Y$22,22,0)</f>
        <v>12.59</v>
      </c>
      <c r="T84" s="10">
        <f>VLOOKUP($H84,'ค่ากลางกลุ่ม '!$C$2:$Y$22,17,0)</f>
        <v>3.7780252100840372</v>
      </c>
      <c r="U84" s="13">
        <f>VLOOKUP($H84,'ค่ากลางกลุ่ม '!$C$2:$Y$22,23,0)</f>
        <v>10.43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18.61</v>
      </c>
      <c r="AB84" s="7">
        <v>19.39</v>
      </c>
      <c r="AC84" s="9">
        <v>216.12</v>
      </c>
      <c r="AD84" s="9">
        <v>62.1</v>
      </c>
      <c r="AE84" s="9">
        <v>99.66</v>
      </c>
      <c r="AF84" s="9">
        <v>87.16</v>
      </c>
      <c r="AG84" s="9">
        <v>83.93</v>
      </c>
      <c r="AH84" s="10" t="str">
        <f t="shared" si="17"/>
        <v>1</v>
      </c>
      <c r="AI84" s="13" t="str">
        <f t="shared" si="18"/>
        <v>1</v>
      </c>
      <c r="AJ84" s="10" t="str">
        <f t="shared" si="19"/>
        <v>1</v>
      </c>
      <c r="AK84" s="13" t="str">
        <f t="shared" si="20"/>
        <v>1</v>
      </c>
      <c r="AL84" s="97">
        <f t="shared" si="21"/>
        <v>0</v>
      </c>
      <c r="AM84" s="20" t="str">
        <f t="shared" si="22"/>
        <v>0</v>
      </c>
      <c r="AN84" s="20" t="str">
        <f t="shared" si="23"/>
        <v>0</v>
      </c>
      <c r="AO84" s="20" t="str">
        <f t="shared" si="23"/>
        <v>1</v>
      </c>
      <c r="AP84" s="20" t="str">
        <f t="shared" si="23"/>
        <v>0</v>
      </c>
      <c r="AQ84" s="24">
        <f t="shared" si="24"/>
        <v>3</v>
      </c>
      <c r="AR84" s="26">
        <f t="shared" si="25"/>
        <v>3</v>
      </c>
      <c r="AS84" s="25" t="str">
        <f t="shared" si="26"/>
        <v>C</v>
      </c>
      <c r="AT84" s="27" t="str">
        <f t="shared" si="26"/>
        <v>C</v>
      </c>
      <c r="AU84" s="25" t="str">
        <f t="shared" si="27"/>
        <v>0 C</v>
      </c>
      <c r="AV84" s="27" t="str">
        <f t="shared" si="27"/>
        <v>0 C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45">
        <v>114</v>
      </c>
      <c r="H85" s="46" t="s">
        <v>13</v>
      </c>
      <c r="I85" s="19">
        <v>2.86</v>
      </c>
      <c r="J85" s="19">
        <v>2.54</v>
      </c>
      <c r="K85" s="19">
        <v>1.62</v>
      </c>
      <c r="L85" s="19">
        <v>64342052.539999999</v>
      </c>
      <c r="M85" s="19">
        <v>33245209.890000001</v>
      </c>
      <c r="N85" s="23">
        <v>0</v>
      </c>
      <c r="O85" s="18">
        <v>38893445.43</v>
      </c>
      <c r="P85" s="19">
        <v>21572756.699999996</v>
      </c>
      <c r="Q85" s="45">
        <v>10</v>
      </c>
      <c r="R85" s="10">
        <f>VLOOKUP($H85,'ค่ากลางกลุ่ม '!$C$2:$Y$22,16,0)</f>
        <v>5.3367796610169487</v>
      </c>
      <c r="S85" s="13">
        <f>VLOOKUP($H85,'ค่ากลางกลุ่ม '!$C$2:$Y$22,22,0)</f>
        <v>11.77</v>
      </c>
      <c r="T85" s="10">
        <f>VLOOKUP($H85,'ค่ากลางกลุ่ม '!$C$2:$Y$22,17,0)</f>
        <v>3.2408474576271189</v>
      </c>
      <c r="U85" s="13">
        <f>VLOOKUP($H85,'ค่ากลางกลุ่ม '!$C$2:$Y$22,23,0)</f>
        <v>8.91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16.440000000000001</v>
      </c>
      <c r="AB85" s="7">
        <v>12.66</v>
      </c>
      <c r="AC85" s="9">
        <v>91.91</v>
      </c>
      <c r="AD85" s="9">
        <v>41.22</v>
      </c>
      <c r="AE85" s="9">
        <v>65.239999999999995</v>
      </c>
      <c r="AF85" s="9">
        <v>71.7</v>
      </c>
      <c r="AG85" s="9">
        <v>63.84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0</v>
      </c>
      <c r="AO85" s="20" t="str">
        <f t="shared" si="23"/>
        <v>1</v>
      </c>
      <c r="AP85" s="20" t="str">
        <f t="shared" si="23"/>
        <v>0</v>
      </c>
      <c r="AQ85" s="24">
        <f t="shared" si="24"/>
        <v>4</v>
      </c>
      <c r="AR85" s="26">
        <f t="shared" si="25"/>
        <v>4</v>
      </c>
      <c r="AS85" s="25" t="str">
        <f t="shared" si="26"/>
        <v>B-</v>
      </c>
      <c r="AT85" s="27" t="str">
        <f t="shared" si="26"/>
        <v>B-</v>
      </c>
      <c r="AU85" s="25" t="str">
        <f t="shared" si="27"/>
        <v>0 B-</v>
      </c>
      <c r="AV85" s="27" t="str">
        <f t="shared" si="27"/>
        <v>0 B-</v>
      </c>
      <c r="AW85" s="21" t="str">
        <f t="shared" si="15"/>
        <v>ไม่ผ่าน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45">
        <v>30</v>
      </c>
      <c r="H86" s="46" t="s">
        <v>9</v>
      </c>
      <c r="I86" s="19">
        <v>1.49</v>
      </c>
      <c r="J86" s="19">
        <v>1.31</v>
      </c>
      <c r="K86" s="19">
        <v>1.1000000000000001</v>
      </c>
      <c r="L86" s="19">
        <v>9447255.2200000007</v>
      </c>
      <c r="M86" s="19">
        <v>3145203.06</v>
      </c>
      <c r="N86" s="23">
        <v>1</v>
      </c>
      <c r="O86" s="18">
        <v>3439654.83</v>
      </c>
      <c r="P86" s="19">
        <v>1777895.8099999987</v>
      </c>
      <c r="Q86" s="45">
        <v>5</v>
      </c>
      <c r="R86" s="10">
        <f>VLOOKUP($H86,'ค่ากลางกลุ่ม '!$C$2:$Y$22,16,0)</f>
        <v>6.7215199999999999</v>
      </c>
      <c r="S86" s="13">
        <f>VLOOKUP($H86,'ค่ากลางกลุ่ม '!$C$2:$Y$22,22,0)</f>
        <v>12.2</v>
      </c>
      <c r="T86" s="10">
        <f>VLOOKUP($H86,'ค่ากลางกลุ่ม '!$C$2:$Y$22,17,0)</f>
        <v>4.1368400000000003</v>
      </c>
      <c r="U86" s="13">
        <f>VLOOKUP($H86,'ค่ากลางกลุ่ม '!$C$2:$Y$22,23,0)</f>
        <v>9.91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5</v>
      </c>
      <c r="AB86" s="7">
        <v>7.51</v>
      </c>
      <c r="AC86" s="9">
        <v>236.2</v>
      </c>
      <c r="AD86" s="9">
        <v>22.52</v>
      </c>
      <c r="AE86" s="9">
        <v>65.83</v>
      </c>
      <c r="AF86" s="9">
        <v>90.42</v>
      </c>
      <c r="AG86" s="9">
        <v>97.62</v>
      </c>
      <c r="AH86" s="10" t="str">
        <f t="shared" si="17"/>
        <v>0</v>
      </c>
      <c r="AI86" s="13" t="str">
        <f t="shared" si="18"/>
        <v>0</v>
      </c>
      <c r="AJ86" s="10" t="str">
        <f t="shared" si="19"/>
        <v>1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0</v>
      </c>
      <c r="AO86" s="20" t="str">
        <f t="shared" si="23"/>
        <v>0</v>
      </c>
      <c r="AP86" s="20" t="str">
        <f t="shared" si="23"/>
        <v>0</v>
      </c>
      <c r="AQ86" s="24">
        <f t="shared" si="24"/>
        <v>2</v>
      </c>
      <c r="AR86" s="26">
        <f t="shared" si="25"/>
        <v>1</v>
      </c>
      <c r="AS86" s="25" t="str">
        <f t="shared" si="26"/>
        <v>C-</v>
      </c>
      <c r="AT86" s="27" t="str">
        <f t="shared" si="26"/>
        <v>D</v>
      </c>
      <c r="AU86" s="25" t="str">
        <f t="shared" si="27"/>
        <v>1 C-</v>
      </c>
      <c r="AV86" s="27" t="str">
        <f t="shared" si="27"/>
        <v>1 D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47">
        <v>30</v>
      </c>
      <c r="H87" s="46" t="s">
        <v>9</v>
      </c>
      <c r="I87" s="19">
        <v>1.72</v>
      </c>
      <c r="J87" s="19">
        <v>1.53</v>
      </c>
      <c r="K87" s="19">
        <v>0.88</v>
      </c>
      <c r="L87" s="19">
        <v>15677337.15</v>
      </c>
      <c r="M87" s="19">
        <v>8339026.3300000001</v>
      </c>
      <c r="N87" s="23">
        <v>0</v>
      </c>
      <c r="O87" s="18">
        <v>11086828.970000001</v>
      </c>
      <c r="P87" s="19">
        <v>-2813721.140000008</v>
      </c>
      <c r="Q87" s="45">
        <v>5</v>
      </c>
      <c r="R87" s="10">
        <f>VLOOKUP($H87,'ค่ากลางกลุ่ม '!$C$2:$Y$22,16,0)</f>
        <v>6.7215199999999999</v>
      </c>
      <c r="S87" s="13">
        <f>VLOOKUP($H87,'ค่ากลางกลุ่ม '!$C$2:$Y$22,22,0)</f>
        <v>12.2</v>
      </c>
      <c r="T87" s="10">
        <f>VLOOKUP($H87,'ค่ากลางกลุ่ม '!$C$2:$Y$22,17,0)</f>
        <v>4.1368400000000003</v>
      </c>
      <c r="U87" s="13">
        <f>VLOOKUP($H87,'ค่ากลางกลุ่ม '!$C$2:$Y$22,23,0)</f>
        <v>9.91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14.77</v>
      </c>
      <c r="AB87" s="7">
        <v>14.79</v>
      </c>
      <c r="AC87" s="9">
        <v>330.18</v>
      </c>
      <c r="AD87" s="9">
        <v>56.99</v>
      </c>
      <c r="AE87" s="9">
        <v>69.790000000000006</v>
      </c>
      <c r="AF87" s="9">
        <v>52.8</v>
      </c>
      <c r="AG87" s="9">
        <v>91.04</v>
      </c>
      <c r="AH87" s="10" t="str">
        <f t="shared" si="17"/>
        <v>1</v>
      </c>
      <c r="AI87" s="13" t="str">
        <f t="shared" si="18"/>
        <v>1</v>
      </c>
      <c r="AJ87" s="10" t="str">
        <f t="shared" si="19"/>
        <v>1</v>
      </c>
      <c r="AK87" s="13" t="str">
        <f t="shared" si="20"/>
        <v>1</v>
      </c>
      <c r="AL87" s="97">
        <f t="shared" si="21"/>
        <v>0</v>
      </c>
      <c r="AM87" s="20" t="str">
        <f t="shared" si="22"/>
        <v>1</v>
      </c>
      <c r="AN87" s="20" t="str">
        <f t="shared" si="23"/>
        <v>0</v>
      </c>
      <c r="AO87" s="20" t="str">
        <f t="shared" si="23"/>
        <v>1</v>
      </c>
      <c r="AP87" s="20" t="str">
        <f t="shared" si="23"/>
        <v>0</v>
      </c>
      <c r="AQ87" s="24">
        <f t="shared" si="24"/>
        <v>4</v>
      </c>
      <c r="AR87" s="26">
        <f t="shared" si="25"/>
        <v>4</v>
      </c>
      <c r="AS87" s="25" t="str">
        <f t="shared" si="26"/>
        <v>B-</v>
      </c>
      <c r="AT87" s="27" t="str">
        <f t="shared" si="26"/>
        <v>B-</v>
      </c>
      <c r="AU87" s="25" t="str">
        <f t="shared" si="27"/>
        <v>0 B-</v>
      </c>
      <c r="AV87" s="27" t="str">
        <f t="shared" si="27"/>
        <v>0 B-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45">
        <v>36</v>
      </c>
      <c r="H88" s="46" t="s">
        <v>9</v>
      </c>
      <c r="I88" s="19">
        <v>1.51</v>
      </c>
      <c r="J88" s="19">
        <v>1.34</v>
      </c>
      <c r="K88" s="19">
        <v>1.06</v>
      </c>
      <c r="L88" s="19">
        <v>11198543.68</v>
      </c>
      <c r="M88" s="19">
        <v>3493712.05</v>
      </c>
      <c r="N88" s="23">
        <v>0</v>
      </c>
      <c r="O88" s="18">
        <v>7732967.2999999998</v>
      </c>
      <c r="P88" s="19">
        <v>1438775.0700000003</v>
      </c>
      <c r="Q88" s="45">
        <v>5</v>
      </c>
      <c r="R88" s="10">
        <f>VLOOKUP($H88,'ค่ากลางกลุ่ม '!$C$2:$Y$22,16,0)</f>
        <v>6.7215199999999999</v>
      </c>
      <c r="S88" s="13">
        <f>VLOOKUP($H88,'ค่ากลางกลุ่ม '!$C$2:$Y$22,22,0)</f>
        <v>12.2</v>
      </c>
      <c r="T88" s="10">
        <f>VLOOKUP($H88,'ค่ากลางกลุ่ม '!$C$2:$Y$22,17,0)</f>
        <v>4.1368400000000003</v>
      </c>
      <c r="U88" s="13">
        <f>VLOOKUP($H88,'ค่ากลางกลุ่ม '!$C$2:$Y$22,23,0)</f>
        <v>9.91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13.12</v>
      </c>
      <c r="AB88" s="7">
        <v>6.03</v>
      </c>
      <c r="AC88" s="9">
        <v>294.45</v>
      </c>
      <c r="AD88" s="9">
        <v>42.79</v>
      </c>
      <c r="AE88" s="9">
        <v>73.41</v>
      </c>
      <c r="AF88" s="9">
        <v>101.02</v>
      </c>
      <c r="AG88" s="9">
        <v>86.68</v>
      </c>
      <c r="AH88" s="10" t="str">
        <f t="shared" si="17"/>
        <v>1</v>
      </c>
      <c r="AI88" s="13" t="str">
        <f t="shared" si="18"/>
        <v>1</v>
      </c>
      <c r="AJ88" s="10" t="str">
        <f t="shared" si="19"/>
        <v>1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3</v>
      </c>
      <c r="AR88" s="26">
        <f t="shared" si="25"/>
        <v>2</v>
      </c>
      <c r="AS88" s="25" t="str">
        <f t="shared" si="26"/>
        <v>C</v>
      </c>
      <c r="AT88" s="27" t="str">
        <f t="shared" si="26"/>
        <v>C-</v>
      </c>
      <c r="AU88" s="25" t="str">
        <f t="shared" si="27"/>
        <v>0 C</v>
      </c>
      <c r="AV88" s="27" t="str">
        <f t="shared" si="27"/>
        <v>0 C-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45">
        <v>30</v>
      </c>
      <c r="H89" s="46" t="s">
        <v>9</v>
      </c>
      <c r="I89" s="19">
        <v>1.71</v>
      </c>
      <c r="J89" s="19">
        <v>1.52</v>
      </c>
      <c r="K89" s="19">
        <v>0.77</v>
      </c>
      <c r="L89" s="19">
        <v>11337735.85</v>
      </c>
      <c r="M89" s="19">
        <v>8684313.6799999997</v>
      </c>
      <c r="N89" s="23">
        <v>1</v>
      </c>
      <c r="O89" s="18">
        <v>11015103.34</v>
      </c>
      <c r="P89" s="19">
        <v>-3812899.3299999982</v>
      </c>
      <c r="Q89" s="45">
        <v>5</v>
      </c>
      <c r="R89" s="10">
        <f>VLOOKUP($H89,'ค่ากลางกลุ่ม '!$C$2:$Y$22,16,0)</f>
        <v>6.7215199999999999</v>
      </c>
      <c r="S89" s="13">
        <f>VLOOKUP($H89,'ค่ากลางกลุ่ม '!$C$2:$Y$22,22,0)</f>
        <v>12.2</v>
      </c>
      <c r="T89" s="10">
        <f>VLOOKUP($H89,'ค่ากลางกลุ่ม '!$C$2:$Y$22,17,0)</f>
        <v>4.1368400000000003</v>
      </c>
      <c r="U89" s="13">
        <f>VLOOKUP($H89,'ค่ากลางกลุ่ม '!$C$2:$Y$22,23,0)</f>
        <v>9.91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14.63</v>
      </c>
      <c r="AB89" s="7">
        <v>22.9</v>
      </c>
      <c r="AC89" s="9">
        <v>259.33</v>
      </c>
      <c r="AD89" s="9">
        <v>57.71</v>
      </c>
      <c r="AE89" s="9">
        <v>87.8</v>
      </c>
      <c r="AF89" s="9">
        <v>102.73</v>
      </c>
      <c r="AG89" s="9">
        <v>84.74</v>
      </c>
      <c r="AH89" s="10" t="str">
        <f t="shared" si="17"/>
        <v>1</v>
      </c>
      <c r="AI89" s="13" t="str">
        <f t="shared" si="18"/>
        <v>1</v>
      </c>
      <c r="AJ89" s="10" t="str">
        <f t="shared" si="19"/>
        <v>1</v>
      </c>
      <c r="AK89" s="13" t="str">
        <f t="shared" si="20"/>
        <v>1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3</v>
      </c>
      <c r="AR89" s="26">
        <f t="shared" si="25"/>
        <v>3</v>
      </c>
      <c r="AS89" s="25" t="str">
        <f t="shared" si="26"/>
        <v>C</v>
      </c>
      <c r="AT89" s="27" t="str">
        <f t="shared" si="26"/>
        <v>C</v>
      </c>
      <c r="AU89" s="25" t="str">
        <f t="shared" si="27"/>
        <v>1 C</v>
      </c>
      <c r="AV89" s="27" t="str">
        <f t="shared" si="27"/>
        <v>1 C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45">
        <v>139</v>
      </c>
      <c r="H90" s="46" t="s">
        <v>15</v>
      </c>
      <c r="I90" s="19">
        <v>1.95</v>
      </c>
      <c r="J90" s="19">
        <v>1.72</v>
      </c>
      <c r="K90" s="19">
        <v>0.7</v>
      </c>
      <c r="L90" s="19">
        <v>69579883.480000004</v>
      </c>
      <c r="M90" s="19">
        <v>77106475.150000006</v>
      </c>
      <c r="N90" s="23">
        <v>1</v>
      </c>
      <c r="O90" s="18">
        <v>79016825.739999995</v>
      </c>
      <c r="P90" s="19">
        <v>-21848344.930000007</v>
      </c>
      <c r="Q90" s="45">
        <v>13</v>
      </c>
      <c r="R90" s="10">
        <f>VLOOKUP($H90,'ค่ากลางกลุ่ม '!$C$2:$Y$22,16,0)</f>
        <v>8.0276666666666685</v>
      </c>
      <c r="S90" s="13">
        <f>VLOOKUP($H90,'ค่ากลางกลุ่ม '!$C$2:$Y$22,22,0)</f>
        <v>15.85</v>
      </c>
      <c r="T90" s="10">
        <f>VLOOKUP($H90,'ค่ากลางกลุ่ม '!$C$2:$Y$22,17,0)</f>
        <v>4.8458333333333341</v>
      </c>
      <c r="U90" s="13">
        <f>VLOOKUP($H90,'ค่ากลางกลุ่ม '!$C$2:$Y$22,23,0)</f>
        <v>9.86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23.1</v>
      </c>
      <c r="AB90" s="7">
        <v>23.49</v>
      </c>
      <c r="AC90" s="9">
        <v>176.38</v>
      </c>
      <c r="AD90" s="9">
        <v>70.22</v>
      </c>
      <c r="AE90" s="9">
        <v>60.56</v>
      </c>
      <c r="AF90" s="9">
        <v>161.47999999999999</v>
      </c>
      <c r="AG90" s="9">
        <v>60.58</v>
      </c>
      <c r="AH90" s="10" t="str">
        <f t="shared" si="17"/>
        <v>1</v>
      </c>
      <c r="AI90" s="13" t="str">
        <f t="shared" si="18"/>
        <v>1</v>
      </c>
      <c r="AJ90" s="10" t="str">
        <f t="shared" si="19"/>
        <v>1</v>
      </c>
      <c r="AK90" s="13" t="str">
        <f t="shared" si="20"/>
        <v>1</v>
      </c>
      <c r="AL90" s="97">
        <f t="shared" si="21"/>
        <v>1</v>
      </c>
      <c r="AM90" s="20" t="str">
        <f t="shared" si="22"/>
        <v>0</v>
      </c>
      <c r="AN90" s="20" t="str">
        <f t="shared" si="23"/>
        <v>0</v>
      </c>
      <c r="AO90" s="20" t="str">
        <f t="shared" si="23"/>
        <v>0</v>
      </c>
      <c r="AP90" s="20" t="str">
        <f t="shared" si="23"/>
        <v>0</v>
      </c>
      <c r="AQ90" s="24">
        <f t="shared" si="24"/>
        <v>3</v>
      </c>
      <c r="AR90" s="26">
        <f t="shared" si="25"/>
        <v>3</v>
      </c>
      <c r="AS90" s="25" t="str">
        <f t="shared" si="26"/>
        <v>C</v>
      </c>
      <c r="AT90" s="27" t="str">
        <f t="shared" si="26"/>
        <v>C</v>
      </c>
      <c r="AU90" s="25" t="str">
        <f t="shared" si="27"/>
        <v>1 C</v>
      </c>
      <c r="AV90" s="27" t="str">
        <f t="shared" si="27"/>
        <v>1 C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45">
        <v>30</v>
      </c>
      <c r="H91" s="46" t="s">
        <v>7</v>
      </c>
      <c r="I91" s="19">
        <v>1.53</v>
      </c>
      <c r="J91" s="19">
        <v>1.32</v>
      </c>
      <c r="K91" s="19">
        <v>0.43</v>
      </c>
      <c r="L91" s="19">
        <v>7937333.1900000004</v>
      </c>
      <c r="M91" s="19">
        <v>12875945.35</v>
      </c>
      <c r="N91" s="23">
        <v>1</v>
      </c>
      <c r="O91" s="18">
        <v>19031864.629999999</v>
      </c>
      <c r="P91" s="19">
        <v>-8477073.620000001</v>
      </c>
      <c r="Q91" s="45">
        <v>3</v>
      </c>
      <c r="R91" s="10">
        <f>VLOOKUP($H91,'ค่ากลางกลุ่ม '!$C$2:$Y$22,16,0)</f>
        <v>12.627222222222223</v>
      </c>
      <c r="S91" s="13">
        <f>VLOOKUP($H91,'ค่ากลางกลุ่ม '!$C$2:$Y$22,22,0)</f>
        <v>26.45</v>
      </c>
      <c r="T91" s="10">
        <f>VLOOKUP($H91,'ค่ากลางกลุ่ม '!$C$2:$Y$22,17,0)</f>
        <v>5.8905555555555544</v>
      </c>
      <c r="U91" s="13">
        <f>VLOOKUP($H91,'ค่ากลางกลุ่ม '!$C$2:$Y$22,23,0)</f>
        <v>12.17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31.84</v>
      </c>
      <c r="AB91" s="7">
        <v>14.97</v>
      </c>
      <c r="AC91" s="9">
        <v>171.65</v>
      </c>
      <c r="AD91" s="9">
        <v>52.93</v>
      </c>
      <c r="AE91" s="9">
        <v>164.44</v>
      </c>
      <c r="AF91" s="9">
        <v>88.63</v>
      </c>
      <c r="AG91" s="9">
        <v>79.25</v>
      </c>
      <c r="AH91" s="10" t="str">
        <f t="shared" si="17"/>
        <v>1</v>
      </c>
      <c r="AI91" s="13" t="str">
        <f t="shared" si="18"/>
        <v>1</v>
      </c>
      <c r="AJ91" s="10" t="str">
        <f t="shared" si="19"/>
        <v>1</v>
      </c>
      <c r="AK91" s="13" t="str">
        <f t="shared" si="20"/>
        <v>1</v>
      </c>
      <c r="AL91" s="97">
        <f t="shared" si="21"/>
        <v>1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1</v>
      </c>
      <c r="AP91" s="20" t="str">
        <f t="shared" si="23"/>
        <v>0</v>
      </c>
      <c r="AQ91" s="24">
        <f t="shared" si="24"/>
        <v>5</v>
      </c>
      <c r="AR91" s="26">
        <f t="shared" si="25"/>
        <v>5</v>
      </c>
      <c r="AS91" s="25" t="str">
        <f t="shared" si="26"/>
        <v>B</v>
      </c>
      <c r="AT91" s="27" t="str">
        <f t="shared" si="26"/>
        <v>B</v>
      </c>
      <c r="AU91" s="25" t="str">
        <f t="shared" si="27"/>
        <v>1 B</v>
      </c>
      <c r="AV91" s="27" t="str">
        <f t="shared" si="27"/>
        <v>1 B</v>
      </c>
      <c r="AW91" s="21" t="str">
        <f t="shared" si="15"/>
        <v>ผ่าน</v>
      </c>
      <c r="AX91" s="21" t="str">
        <f t="shared" si="16"/>
        <v>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45">
        <v>30</v>
      </c>
      <c r="H92" s="46" t="s">
        <v>7</v>
      </c>
      <c r="I92" s="19">
        <v>2.91</v>
      </c>
      <c r="J92" s="19">
        <v>2.59</v>
      </c>
      <c r="K92" s="19">
        <v>1.71</v>
      </c>
      <c r="L92" s="19">
        <v>17497322.879999999</v>
      </c>
      <c r="M92" s="19">
        <v>7227789.7000000002</v>
      </c>
      <c r="N92" s="23">
        <v>0</v>
      </c>
      <c r="O92" s="18">
        <v>11755344.48</v>
      </c>
      <c r="P92" s="19">
        <v>6548269.3599999975</v>
      </c>
      <c r="Q92" s="45">
        <v>3</v>
      </c>
      <c r="R92" s="10">
        <f>VLOOKUP($H92,'ค่ากลางกลุ่ม '!$C$2:$Y$22,16,0)</f>
        <v>12.627222222222223</v>
      </c>
      <c r="S92" s="13">
        <f>VLOOKUP($H92,'ค่ากลางกลุ่ม '!$C$2:$Y$22,22,0)</f>
        <v>26.45</v>
      </c>
      <c r="T92" s="10">
        <f>VLOOKUP($H92,'ค่ากลางกลุ่ม '!$C$2:$Y$22,17,0)</f>
        <v>5.8905555555555544</v>
      </c>
      <c r="U92" s="13">
        <f>VLOOKUP($H92,'ค่ากลางกลุ่ม '!$C$2:$Y$22,23,0)</f>
        <v>12.17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20.62</v>
      </c>
      <c r="AB92" s="7">
        <v>10.039999999999999</v>
      </c>
      <c r="AC92" s="9">
        <v>94.59</v>
      </c>
      <c r="AD92" s="9">
        <v>33.57</v>
      </c>
      <c r="AE92" s="9">
        <v>37.36</v>
      </c>
      <c r="AF92" s="9">
        <v>68.45</v>
      </c>
      <c r="AG92" s="9">
        <v>91.07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1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1</v>
      </c>
      <c r="AP92" s="20" t="str">
        <f t="shared" si="23"/>
        <v>0</v>
      </c>
      <c r="AQ92" s="24">
        <f t="shared" si="24"/>
        <v>5</v>
      </c>
      <c r="AR92" s="26">
        <f t="shared" si="25"/>
        <v>3</v>
      </c>
      <c r="AS92" s="25" t="str">
        <f t="shared" si="26"/>
        <v>B</v>
      </c>
      <c r="AT92" s="27" t="str">
        <f t="shared" si="26"/>
        <v>C</v>
      </c>
      <c r="AU92" s="25" t="str">
        <f t="shared" si="27"/>
        <v>0 B</v>
      </c>
      <c r="AV92" s="27" t="str">
        <f t="shared" si="27"/>
        <v>0 C</v>
      </c>
      <c r="AW92" s="21" t="str">
        <f t="shared" si="15"/>
        <v>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82</v>
      </c>
      <c r="AI93" s="29">
        <f t="shared" ref="AI93:AK93" si="28">COUNTIF(AI5:AI92,"1")</f>
        <v>54</v>
      </c>
      <c r="AJ93" s="29">
        <f t="shared" si="28"/>
        <v>82</v>
      </c>
      <c r="AK93" s="29">
        <f t="shared" si="28"/>
        <v>64</v>
      </c>
      <c r="AL93" s="29">
        <f>COUNTIF(AL5:AL92,"1")</f>
        <v>19</v>
      </c>
      <c r="AM93" s="29">
        <f t="shared" ref="AM93:AP93" si="29">COUNTIF(AM5:AM92,"1")</f>
        <v>33</v>
      </c>
      <c r="AN93" s="29">
        <f t="shared" si="29"/>
        <v>29</v>
      </c>
      <c r="AO93" s="29">
        <f t="shared" si="29"/>
        <v>31</v>
      </c>
      <c r="AP93" s="29">
        <f t="shared" si="29"/>
        <v>15</v>
      </c>
      <c r="AQ93" s="35"/>
      <c r="AR93" s="35"/>
      <c r="AS93" s="35"/>
      <c r="AT93" s="35"/>
      <c r="AU93" s="35"/>
      <c r="AV93" s="35"/>
      <c r="AW93" s="29">
        <f>COUNTIF(AW5:AW92,"ผ่าน")</f>
        <v>18</v>
      </c>
      <c r="AX93" s="29">
        <f>COUNTIF(AX5:AX92,"ผ่าน")</f>
        <v>10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0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AEA8-0BC1-4D19-A46D-18C241532F56}">
  <dimension ref="A1:AY93"/>
  <sheetViews>
    <sheetView workbookViewId="0">
      <pane xSplit="5" ySplit="3" topLeftCell="N81" activePane="bottomRight" state="frozen"/>
      <selection pane="topRight" activeCell="F1" sqref="F1"/>
      <selection pane="bottomLeft" activeCell="A4" sqref="A4"/>
      <selection pane="bottomRight" activeCell="AC9" sqref="AC9"/>
    </sheetView>
  </sheetViews>
  <sheetFormatPr defaultRowHeight="15" x14ac:dyDescent="0.25"/>
  <cols>
    <col min="1" max="1" width="5.125" style="83" customWidth="1"/>
    <col min="2" max="2" width="4.5" style="83" customWidth="1"/>
    <col min="3" max="3" width="7.5" style="83" customWidth="1"/>
    <col min="4" max="4" width="4.875" style="83" customWidth="1"/>
    <col min="5" max="5" width="12.625" style="83" customWidth="1"/>
    <col min="6" max="6" width="5.375" style="83" customWidth="1"/>
    <col min="7" max="7" width="4.875" style="84" customWidth="1"/>
    <col min="8" max="8" width="14.875" style="83" customWidth="1"/>
    <col min="9" max="9" width="6.875" style="84" customWidth="1"/>
    <col min="10" max="30" width="6.75" style="83" customWidth="1"/>
    <col min="31" max="31" width="13.25" style="85" customWidth="1"/>
    <col min="32" max="51" width="6.75" style="83" customWidth="1"/>
    <col min="52" max="16384" width="9" style="83"/>
  </cols>
  <sheetData>
    <row r="1" spans="1:51" ht="18.75" x14ac:dyDescent="0.3">
      <c r="A1" s="82" t="s">
        <v>302</v>
      </c>
    </row>
    <row r="2" spans="1:51" s="79" customFormat="1" ht="28.5" customHeight="1" x14ac:dyDescent="0.2">
      <c r="A2" s="119" t="s">
        <v>216</v>
      </c>
      <c r="B2" s="119" t="s">
        <v>130</v>
      </c>
      <c r="C2" s="119" t="s">
        <v>129</v>
      </c>
      <c r="D2" s="119" t="s">
        <v>131</v>
      </c>
      <c r="E2" s="119" t="s">
        <v>217</v>
      </c>
      <c r="F2" s="119" t="s">
        <v>218</v>
      </c>
      <c r="G2" s="123" t="s">
        <v>219</v>
      </c>
      <c r="H2" s="119" t="s">
        <v>0</v>
      </c>
      <c r="I2" s="123" t="s">
        <v>220</v>
      </c>
      <c r="J2" s="125">
        <v>22920</v>
      </c>
      <c r="K2" s="126"/>
      <c r="L2" s="127">
        <v>22951</v>
      </c>
      <c r="M2" s="128"/>
      <c r="N2" s="75">
        <v>22981</v>
      </c>
      <c r="O2" s="125">
        <v>23012</v>
      </c>
      <c r="P2" s="126"/>
      <c r="Q2" s="125">
        <v>23043</v>
      </c>
      <c r="R2" s="126"/>
      <c r="S2" s="76">
        <v>23071</v>
      </c>
      <c r="T2" s="125">
        <v>23102</v>
      </c>
      <c r="U2" s="126"/>
      <c r="V2" s="125">
        <v>23132</v>
      </c>
      <c r="W2" s="126"/>
      <c r="X2" s="75">
        <v>23163</v>
      </c>
      <c r="Y2" s="125">
        <v>23193</v>
      </c>
      <c r="Z2" s="126"/>
      <c r="AA2" s="125">
        <v>23224</v>
      </c>
      <c r="AB2" s="126"/>
      <c r="AC2" s="76">
        <v>23255</v>
      </c>
      <c r="AD2" s="130" t="s">
        <v>219</v>
      </c>
      <c r="AE2" s="132" t="s">
        <v>0</v>
      </c>
      <c r="AF2" s="130" t="s">
        <v>220</v>
      </c>
      <c r="AG2" s="129">
        <v>23285</v>
      </c>
      <c r="AH2" s="129"/>
      <c r="AI2" s="129">
        <v>23316</v>
      </c>
      <c r="AJ2" s="129"/>
      <c r="AK2" s="77">
        <v>23346</v>
      </c>
      <c r="AL2" s="121">
        <v>23377</v>
      </c>
      <c r="AM2" s="122"/>
      <c r="AN2" s="121">
        <v>23408</v>
      </c>
      <c r="AO2" s="122"/>
      <c r="AP2" s="77">
        <v>23437</v>
      </c>
      <c r="AQ2" s="121">
        <v>23468</v>
      </c>
      <c r="AR2" s="122"/>
      <c r="AS2" s="121">
        <v>23498</v>
      </c>
      <c r="AT2" s="122"/>
      <c r="AU2" s="78">
        <v>23529</v>
      </c>
      <c r="AV2" s="121">
        <v>23559</v>
      </c>
      <c r="AW2" s="122"/>
      <c r="AX2" s="121">
        <v>23590</v>
      </c>
      <c r="AY2" s="122"/>
    </row>
    <row r="3" spans="1:51" s="79" customFormat="1" ht="28.5" customHeight="1" x14ac:dyDescent="0.2">
      <c r="A3" s="120"/>
      <c r="B3" s="120"/>
      <c r="C3" s="120"/>
      <c r="D3" s="120"/>
      <c r="E3" s="120"/>
      <c r="F3" s="120"/>
      <c r="G3" s="124"/>
      <c r="H3" s="120"/>
      <c r="I3" s="124"/>
      <c r="J3" s="76" t="s">
        <v>243</v>
      </c>
      <c r="K3" s="76" t="s">
        <v>244</v>
      </c>
      <c r="L3" s="76" t="s">
        <v>243</v>
      </c>
      <c r="M3" s="76" t="s">
        <v>244</v>
      </c>
      <c r="N3" s="76" t="s">
        <v>253</v>
      </c>
      <c r="O3" s="76" t="s">
        <v>258</v>
      </c>
      <c r="P3" s="76" t="s">
        <v>253</v>
      </c>
      <c r="Q3" s="76" t="s">
        <v>258</v>
      </c>
      <c r="R3" s="76" t="s">
        <v>253</v>
      </c>
      <c r="S3" s="76" t="s">
        <v>261</v>
      </c>
      <c r="T3" s="76" t="s">
        <v>265</v>
      </c>
      <c r="U3" s="76" t="s">
        <v>261</v>
      </c>
      <c r="V3" s="76" t="s">
        <v>265</v>
      </c>
      <c r="W3" s="76" t="s">
        <v>261</v>
      </c>
      <c r="X3" s="76" t="s">
        <v>264</v>
      </c>
      <c r="Y3" s="76" t="s">
        <v>244</v>
      </c>
      <c r="Z3" s="76" t="s">
        <v>264</v>
      </c>
      <c r="AA3" s="76" t="s">
        <v>244</v>
      </c>
      <c r="AB3" s="76" t="s">
        <v>264</v>
      </c>
      <c r="AC3" s="76" t="s">
        <v>271</v>
      </c>
      <c r="AD3" s="131"/>
      <c r="AE3" s="133"/>
      <c r="AF3" s="131"/>
      <c r="AG3" s="78" t="s">
        <v>253</v>
      </c>
      <c r="AH3" s="78" t="s">
        <v>271</v>
      </c>
      <c r="AI3" s="78" t="s">
        <v>253</v>
      </c>
      <c r="AJ3" s="78" t="s">
        <v>271</v>
      </c>
      <c r="AK3" s="78" t="s">
        <v>290</v>
      </c>
      <c r="AL3" s="78" t="s">
        <v>261</v>
      </c>
      <c r="AM3" s="78" t="s">
        <v>290</v>
      </c>
      <c r="AN3" s="78" t="s">
        <v>261</v>
      </c>
      <c r="AO3" s="78" t="s">
        <v>290</v>
      </c>
      <c r="AP3" s="78" t="s">
        <v>294</v>
      </c>
      <c r="AQ3" s="78" t="s">
        <v>264</v>
      </c>
      <c r="AR3" s="78" t="s">
        <v>294</v>
      </c>
      <c r="AS3" s="78" t="s">
        <v>264</v>
      </c>
      <c r="AT3" s="78" t="s">
        <v>294</v>
      </c>
      <c r="AU3" s="78" t="s">
        <v>298</v>
      </c>
      <c r="AV3" s="78" t="s">
        <v>271</v>
      </c>
      <c r="AW3" s="78" t="s">
        <v>298</v>
      </c>
      <c r="AX3" s="78" t="s">
        <v>271</v>
      </c>
      <c r="AY3" s="78" t="s">
        <v>298</v>
      </c>
    </row>
    <row r="4" spans="1:51" x14ac:dyDescent="0.25">
      <c r="A4" s="86">
        <v>1</v>
      </c>
      <c r="B4" s="86">
        <v>8</v>
      </c>
      <c r="C4" s="87" t="s">
        <v>29</v>
      </c>
      <c r="D4" s="88" t="s">
        <v>30</v>
      </c>
      <c r="E4" s="87" t="s">
        <v>132</v>
      </c>
      <c r="F4" s="88" t="s">
        <v>232</v>
      </c>
      <c r="G4" s="86">
        <v>405</v>
      </c>
      <c r="H4" s="87" t="s">
        <v>19</v>
      </c>
      <c r="I4" s="86">
        <v>17</v>
      </c>
      <c r="J4" s="89" t="str">
        <f>'ต.ค.62 '!AW5</f>
        <v>ไม่ผ่าน</v>
      </c>
      <c r="K4" s="89" t="str">
        <f>'ต.ค.62 '!AX5</f>
        <v>ไม่ผ่าน</v>
      </c>
      <c r="L4" s="86" t="str">
        <f>'พ.ย.62  '!AW5</f>
        <v>ไม่ผ่าน</v>
      </c>
      <c r="M4" s="86" t="str">
        <f>'พ.ย.62  '!AX5</f>
        <v>ไม่ผ่าน</v>
      </c>
      <c r="N4" s="86" t="str">
        <f>ธ.ค.62!AW5</f>
        <v>ไม่ผ่าน</v>
      </c>
      <c r="O4" s="86" t="str">
        <f>ม.ค.63!AW5</f>
        <v>ไม่ผ่าน</v>
      </c>
      <c r="P4" s="86" t="str">
        <f>ม.ค.63!AX5</f>
        <v>ไม่ผ่าน</v>
      </c>
      <c r="Q4" s="86" t="str">
        <f>'ก.พ.63 '!AW5</f>
        <v>ไม่ผ่าน</v>
      </c>
      <c r="R4" s="86" t="str">
        <f>'ก.พ.63 '!AX5</f>
        <v>ไม่ผ่าน</v>
      </c>
      <c r="S4" s="86" t="str">
        <f>'มี.ค.63 '!AW5</f>
        <v>ไม่ผ่าน</v>
      </c>
      <c r="T4" s="86" t="str">
        <f>'เม.ย.63  '!AW5</f>
        <v>ไม่ผ่าน</v>
      </c>
      <c r="U4" s="86" t="str">
        <f>'เม.ย.63  '!AX5</f>
        <v>ไม่ผ่าน</v>
      </c>
      <c r="V4" s="86" t="str">
        <f>พ.ค.63!AW5</f>
        <v>ไม่ผ่าน</v>
      </c>
      <c r="W4" s="86" t="str">
        <f>พ.ค.63!AX5</f>
        <v>ไม่ผ่าน</v>
      </c>
      <c r="X4" s="86" t="str">
        <f>มิ.ย.63!AW5</f>
        <v>ไม่ผ่าน</v>
      </c>
      <c r="Y4" s="86" t="str">
        <f>ก.ค.63!AW5</f>
        <v>ไม่ผ่าน</v>
      </c>
      <c r="Z4" s="86" t="str">
        <f>ก.ค.63!AX5</f>
        <v>ไม่ผ่าน</v>
      </c>
      <c r="AA4" s="86" t="str">
        <f>ส.ค.63!AW5</f>
        <v>ไม่ผ่าน</v>
      </c>
      <c r="AB4" s="86" t="str">
        <f>ส.ค.63!AX5</f>
        <v>ไม่ผ่าน</v>
      </c>
      <c r="AC4" s="86" t="str">
        <f>ก.ย.63!AW5</f>
        <v>ไม่ผ่าน</v>
      </c>
      <c r="AD4" s="86">
        <v>366</v>
      </c>
      <c r="AE4" s="90" t="s">
        <v>18</v>
      </c>
      <c r="AF4" s="86">
        <v>16</v>
      </c>
      <c r="AG4" s="86" t="str">
        <f>ต.ค.63!AW5</f>
        <v>ไม่ผ่าน</v>
      </c>
      <c r="AH4" s="86" t="str">
        <f>ต.ค.63!AX5</f>
        <v>ไม่ผ่าน</v>
      </c>
      <c r="AI4" s="86" t="str">
        <f>พ.ย.63!AW5</f>
        <v>ไม่ผ่าน</v>
      </c>
      <c r="AJ4" s="86" t="str">
        <f>พ.ย.63!AX5</f>
        <v>ไม่ผ่าน</v>
      </c>
      <c r="AK4" s="86" t="str">
        <f>ธ.ค.63!AW5</f>
        <v>ไม่ผ่าน</v>
      </c>
      <c r="AL4" s="86" t="str">
        <f>ม.ค.64!AW5</f>
        <v>ไม่ผ่าน</v>
      </c>
      <c r="AM4" s="86" t="str">
        <f>ม.ค.64!AX5</f>
        <v>ไม่ผ่าน</v>
      </c>
      <c r="AN4" s="86" t="str">
        <f>'ก.พ.64 '!AW5</f>
        <v>ไม่ผ่าน</v>
      </c>
      <c r="AO4" s="86" t="str">
        <f>'ก.พ.64 '!AX5</f>
        <v>ไม่ผ่าน</v>
      </c>
      <c r="AP4" s="86" t="str">
        <f>มี.ค.64!AW5</f>
        <v>ไม่ผ่าน</v>
      </c>
      <c r="AQ4" s="86" t="str">
        <f>เม.ย.64!AW5</f>
        <v>ไม่ผ่าน</v>
      </c>
      <c r="AR4" s="86" t="str">
        <f>เม.ย.64!AX5</f>
        <v>ไม่ผ่าน</v>
      </c>
      <c r="AS4" s="86" t="str">
        <f>พ.ค.64!AW5</f>
        <v>ไม่ผ่าน</v>
      </c>
      <c r="AT4" s="86" t="str">
        <f>พ.ค.64!AX5</f>
        <v>ไม่ผ่าน</v>
      </c>
      <c r="AU4" s="86" t="str">
        <f>มิ.ย.64!AW5</f>
        <v>ไม่ผ่าน</v>
      </c>
      <c r="AV4" s="86" t="str">
        <f>ก.ค.64!AW5</f>
        <v>ไม่ผ่าน</v>
      </c>
      <c r="AW4" s="86" t="str">
        <f>ก.ค.64!AX5</f>
        <v>ไม่ผ่าน</v>
      </c>
      <c r="AX4" s="86" t="str">
        <f>ส.ค.64!AW5</f>
        <v>ไม่ผ่าน</v>
      </c>
      <c r="AY4" s="86" t="str">
        <f>ส.ค.64!AX5</f>
        <v>ไม่ผ่าน</v>
      </c>
    </row>
    <row r="5" spans="1:51" x14ac:dyDescent="0.25">
      <c r="A5" s="86">
        <v>2</v>
      </c>
      <c r="B5" s="86">
        <v>8</v>
      </c>
      <c r="C5" s="87" t="s">
        <v>29</v>
      </c>
      <c r="D5" s="88" t="s">
        <v>31</v>
      </c>
      <c r="E5" s="87" t="s">
        <v>133</v>
      </c>
      <c r="F5" s="88" t="s">
        <v>233</v>
      </c>
      <c r="G5" s="86">
        <v>50</v>
      </c>
      <c r="H5" s="87" t="s">
        <v>10</v>
      </c>
      <c r="I5" s="86">
        <v>6</v>
      </c>
      <c r="J5" s="89" t="str">
        <f>'ต.ค.62 '!AW6</f>
        <v>ไม่ผ่าน</v>
      </c>
      <c r="K5" s="89" t="str">
        <f>'ต.ค.62 '!AX6</f>
        <v>ไม่ผ่าน</v>
      </c>
      <c r="L5" s="86" t="str">
        <f>'พ.ย.62  '!AW6</f>
        <v>ไม่ผ่าน</v>
      </c>
      <c r="M5" s="86" t="str">
        <f>'พ.ย.62  '!AX6</f>
        <v>ไม่ผ่าน</v>
      </c>
      <c r="N5" s="86" t="str">
        <f>ธ.ค.62!AW6</f>
        <v>ไม่ผ่าน</v>
      </c>
      <c r="O5" s="86" t="str">
        <f>ม.ค.63!AW6</f>
        <v>ไม่ผ่าน</v>
      </c>
      <c r="P5" s="86" t="str">
        <f>ม.ค.63!AX6</f>
        <v>ไม่ผ่าน</v>
      </c>
      <c r="Q5" s="86" t="str">
        <f>'ก.พ.63 '!AW6</f>
        <v>ไม่ผ่าน</v>
      </c>
      <c r="R5" s="86" t="str">
        <f>'ก.พ.63 '!AX6</f>
        <v>ไม่ผ่าน</v>
      </c>
      <c r="S5" s="86" t="str">
        <f>'มี.ค.63 '!AW6</f>
        <v>ไม่ผ่าน</v>
      </c>
      <c r="T5" s="86" t="str">
        <f>'เม.ย.63  '!AW6</f>
        <v>ไม่ผ่าน</v>
      </c>
      <c r="U5" s="86" t="str">
        <f>'เม.ย.63  '!AX6</f>
        <v>ไม่ผ่าน</v>
      </c>
      <c r="V5" s="86" t="str">
        <f>พ.ค.63!AW6</f>
        <v>ไม่ผ่าน</v>
      </c>
      <c r="W5" s="86" t="str">
        <f>พ.ค.63!AX6</f>
        <v>ไม่ผ่าน</v>
      </c>
      <c r="X5" s="86" t="str">
        <f>มิ.ย.63!AW6</f>
        <v>ไม่ผ่าน</v>
      </c>
      <c r="Y5" s="86" t="str">
        <f>ก.ค.63!AW6</f>
        <v>ไม่ผ่าน</v>
      </c>
      <c r="Z5" s="86" t="str">
        <f>ก.ค.63!AX6</f>
        <v>ไม่ผ่าน</v>
      </c>
      <c r="AA5" s="86" t="str">
        <f>ส.ค.63!AW6</f>
        <v>ไม่ผ่าน</v>
      </c>
      <c r="AB5" s="86" t="str">
        <f>ส.ค.63!AX6</f>
        <v>ไม่ผ่าน</v>
      </c>
      <c r="AC5" s="86" t="str">
        <f>ก.ย.63!AW6</f>
        <v>ไม่ผ่าน</v>
      </c>
      <c r="AD5" s="86">
        <v>40</v>
      </c>
      <c r="AE5" s="90" t="s">
        <v>10</v>
      </c>
      <c r="AF5" s="86">
        <v>6</v>
      </c>
      <c r="AG5" s="86" t="str">
        <f>ต.ค.63!AW6</f>
        <v>ไม่ผ่าน</v>
      </c>
      <c r="AH5" s="86" t="str">
        <f>ต.ค.63!AX6</f>
        <v>ไม่ผ่าน</v>
      </c>
      <c r="AI5" s="86" t="str">
        <f>พ.ย.63!AW6</f>
        <v>ไม่ผ่าน</v>
      </c>
      <c r="AJ5" s="86" t="str">
        <f>พ.ย.63!AX6</f>
        <v>ไม่ผ่าน</v>
      </c>
      <c r="AK5" s="86" t="str">
        <f>ธ.ค.63!AW6</f>
        <v>ไม่ผ่าน</v>
      </c>
      <c r="AL5" s="86" t="str">
        <f>ม.ค.64!AW6</f>
        <v>ไม่ผ่าน</v>
      </c>
      <c r="AM5" s="86" t="str">
        <f>ม.ค.64!AX6</f>
        <v>ไม่ผ่าน</v>
      </c>
      <c r="AN5" s="86" t="str">
        <f>'ก.พ.64 '!AW6</f>
        <v>ไม่ผ่าน</v>
      </c>
      <c r="AO5" s="86" t="str">
        <f>'ก.พ.64 '!AX6</f>
        <v>ไม่ผ่าน</v>
      </c>
      <c r="AP5" s="86" t="str">
        <f>มี.ค.64!AW6</f>
        <v>ไม่ผ่าน</v>
      </c>
      <c r="AQ5" s="86" t="str">
        <f>เม.ย.64!AW6</f>
        <v>ไม่ผ่าน</v>
      </c>
      <c r="AR5" s="86" t="str">
        <f>เม.ย.64!AX6</f>
        <v>ไม่ผ่าน</v>
      </c>
      <c r="AS5" s="86" t="str">
        <f>พ.ค.64!AW6</f>
        <v>ไม่ผ่าน</v>
      </c>
      <c r="AT5" s="86" t="str">
        <f>พ.ค.64!AX6</f>
        <v>ไม่ผ่าน</v>
      </c>
      <c r="AU5" s="86" t="str">
        <f>มิ.ย.64!AW6</f>
        <v>ไม่ผ่าน</v>
      </c>
      <c r="AV5" s="86" t="str">
        <f>ก.ค.64!AW6</f>
        <v>ไม่ผ่าน</v>
      </c>
      <c r="AW5" s="86" t="str">
        <f>ก.ค.64!AX6</f>
        <v>ไม่ผ่าน</v>
      </c>
      <c r="AX5" s="86" t="str">
        <f>ส.ค.64!AW6</f>
        <v>ไม่ผ่าน</v>
      </c>
      <c r="AY5" s="86" t="str">
        <f>ส.ค.64!AX6</f>
        <v>ไม่ผ่าน</v>
      </c>
    </row>
    <row r="6" spans="1:51" x14ac:dyDescent="0.25">
      <c r="A6" s="86">
        <v>3</v>
      </c>
      <c r="B6" s="86">
        <v>8</v>
      </c>
      <c r="C6" s="87" t="s">
        <v>29</v>
      </c>
      <c r="D6" s="88" t="s">
        <v>32</v>
      </c>
      <c r="E6" s="87" t="s">
        <v>134</v>
      </c>
      <c r="F6" s="88" t="s">
        <v>233</v>
      </c>
      <c r="G6" s="86">
        <v>40</v>
      </c>
      <c r="H6" s="87" t="s">
        <v>10</v>
      </c>
      <c r="I6" s="86">
        <v>6</v>
      </c>
      <c r="J6" s="89" t="str">
        <f>'ต.ค.62 '!AW7</f>
        <v>ผ่าน</v>
      </c>
      <c r="K6" s="89" t="str">
        <f>'ต.ค.62 '!AX7</f>
        <v>ผ่าน</v>
      </c>
      <c r="L6" s="86" t="str">
        <f>'พ.ย.62  '!AW7</f>
        <v>ผ่าน</v>
      </c>
      <c r="M6" s="86" t="str">
        <f>'พ.ย.62  '!AX7</f>
        <v>ผ่าน</v>
      </c>
      <c r="N6" s="86" t="str">
        <f>ธ.ค.62!AW7</f>
        <v>ไม่ผ่าน</v>
      </c>
      <c r="O6" s="86" t="str">
        <f>ม.ค.63!AW7</f>
        <v>ไม่ผ่าน</v>
      </c>
      <c r="P6" s="86" t="str">
        <f>ม.ค.63!AX7</f>
        <v>ไม่ผ่าน</v>
      </c>
      <c r="Q6" s="86" t="str">
        <f>'ก.พ.63 '!AW7</f>
        <v>ไม่ผ่าน</v>
      </c>
      <c r="R6" s="86" t="str">
        <f>'ก.พ.63 '!AX7</f>
        <v>ไม่ผ่าน</v>
      </c>
      <c r="S6" s="86" t="str">
        <f>'มี.ค.63 '!AW7</f>
        <v>ผ่าน</v>
      </c>
      <c r="T6" s="86" t="str">
        <f>'เม.ย.63  '!AW7</f>
        <v>ผ่าน</v>
      </c>
      <c r="U6" s="86" t="str">
        <f>'เม.ย.63  '!AX7</f>
        <v>ผ่าน</v>
      </c>
      <c r="V6" s="86" t="str">
        <f>พ.ค.63!AW7</f>
        <v>ไม่ผ่าน</v>
      </c>
      <c r="W6" s="86" t="str">
        <f>พ.ค.63!AX7</f>
        <v>ไม่ผ่าน</v>
      </c>
      <c r="X6" s="86" t="str">
        <f>มิ.ย.63!AW7</f>
        <v>ไม่ผ่าน</v>
      </c>
      <c r="Y6" s="86" t="str">
        <f>ก.ค.63!AW7</f>
        <v>ไม่ผ่าน</v>
      </c>
      <c r="Z6" s="86" t="str">
        <f>ก.ค.63!AX7</f>
        <v>ไม่ผ่าน</v>
      </c>
      <c r="AA6" s="86" t="str">
        <f>ส.ค.63!AW7</f>
        <v>ไม่ผ่าน</v>
      </c>
      <c r="AB6" s="86" t="str">
        <f>ส.ค.63!AX7</f>
        <v>ไม่ผ่าน</v>
      </c>
      <c r="AC6" s="86" t="str">
        <f>ก.ย.63!AW7</f>
        <v>ไม่ผ่าน</v>
      </c>
      <c r="AD6" s="86">
        <v>47</v>
      </c>
      <c r="AE6" s="90" t="s">
        <v>10</v>
      </c>
      <c r="AF6" s="86">
        <v>6</v>
      </c>
      <c r="AG6" s="86" t="str">
        <f>ต.ค.63!AW7</f>
        <v>ไม่ผ่าน</v>
      </c>
      <c r="AH6" s="86" t="str">
        <f>ต.ค.63!AX7</f>
        <v>ไม่ผ่าน</v>
      </c>
      <c r="AI6" s="86" t="str">
        <f>พ.ย.63!AW7</f>
        <v>ไม่ผ่าน</v>
      </c>
      <c r="AJ6" s="86" t="str">
        <f>พ.ย.63!AX7</f>
        <v>ไม่ผ่าน</v>
      </c>
      <c r="AK6" s="86" t="str">
        <f>ธ.ค.63!AW7</f>
        <v>ไม่ผ่าน</v>
      </c>
      <c r="AL6" s="86" t="str">
        <f>ม.ค.64!AW7</f>
        <v>ไม่ผ่าน</v>
      </c>
      <c r="AM6" s="86" t="str">
        <f>ม.ค.64!AX7</f>
        <v>ไม่ผ่าน</v>
      </c>
      <c r="AN6" s="86" t="str">
        <f>'ก.พ.64 '!AW7</f>
        <v>ไม่ผ่าน</v>
      </c>
      <c r="AO6" s="86" t="str">
        <f>'ก.พ.64 '!AX7</f>
        <v>ไม่ผ่าน</v>
      </c>
      <c r="AP6" s="86" t="str">
        <f>มี.ค.64!AW7</f>
        <v>ไม่ผ่าน</v>
      </c>
      <c r="AQ6" s="86" t="str">
        <f>เม.ย.64!AW7</f>
        <v>ไม่ผ่าน</v>
      </c>
      <c r="AR6" s="86" t="str">
        <f>เม.ย.64!AX7</f>
        <v>ไม่ผ่าน</v>
      </c>
      <c r="AS6" s="86" t="str">
        <f>พ.ค.64!AW7</f>
        <v>ไม่ผ่าน</v>
      </c>
      <c r="AT6" s="86" t="str">
        <f>พ.ค.64!AX7</f>
        <v>ไม่ผ่าน</v>
      </c>
      <c r="AU6" s="86" t="str">
        <f>มิ.ย.64!AW7</f>
        <v>ไม่ผ่าน</v>
      </c>
      <c r="AV6" s="86" t="str">
        <f>ก.ค.64!AW7</f>
        <v>ไม่ผ่าน</v>
      </c>
      <c r="AW6" s="86" t="str">
        <f>ก.ค.64!AX7</f>
        <v>ไม่ผ่าน</v>
      </c>
      <c r="AX6" s="86" t="str">
        <f>ส.ค.64!AW7</f>
        <v>ไม่ผ่าน</v>
      </c>
      <c r="AY6" s="86" t="str">
        <f>ส.ค.64!AX7</f>
        <v>ไม่ผ่าน</v>
      </c>
    </row>
    <row r="7" spans="1:51" x14ac:dyDescent="0.25">
      <c r="A7" s="86">
        <v>4</v>
      </c>
      <c r="B7" s="86">
        <v>8</v>
      </c>
      <c r="C7" s="87" t="s">
        <v>29</v>
      </c>
      <c r="D7" s="88" t="s">
        <v>33</v>
      </c>
      <c r="E7" s="87" t="s">
        <v>135</v>
      </c>
      <c r="F7" s="88" t="s">
        <v>233</v>
      </c>
      <c r="G7" s="86">
        <v>43</v>
      </c>
      <c r="H7" s="87" t="s">
        <v>9</v>
      </c>
      <c r="I7" s="86">
        <v>5</v>
      </c>
      <c r="J7" s="89" t="str">
        <f>'ต.ค.62 '!AW8</f>
        <v>ไม่ผ่าน</v>
      </c>
      <c r="K7" s="89" t="str">
        <f>'ต.ค.62 '!AX8</f>
        <v>ไม่ผ่าน</v>
      </c>
      <c r="L7" s="86" t="str">
        <f>'พ.ย.62  '!AW8</f>
        <v>ไม่ผ่าน</v>
      </c>
      <c r="M7" s="86" t="str">
        <f>'พ.ย.62  '!AX8</f>
        <v>ไม่ผ่าน</v>
      </c>
      <c r="N7" s="86" t="str">
        <f>ธ.ค.62!AW8</f>
        <v>ไม่ผ่าน</v>
      </c>
      <c r="O7" s="86" t="str">
        <f>ม.ค.63!AW8</f>
        <v>ไม่ผ่าน</v>
      </c>
      <c r="P7" s="86" t="str">
        <f>ม.ค.63!AX8</f>
        <v>ไม่ผ่าน</v>
      </c>
      <c r="Q7" s="86" t="str">
        <f>'ก.พ.63 '!AW8</f>
        <v>ไม่ผ่าน</v>
      </c>
      <c r="R7" s="86" t="str">
        <f>'ก.พ.63 '!AX8</f>
        <v>ไม่ผ่าน</v>
      </c>
      <c r="S7" s="86" t="str">
        <f>'มี.ค.63 '!AW8</f>
        <v>ไม่ผ่าน</v>
      </c>
      <c r="T7" s="86" t="str">
        <f>'เม.ย.63  '!AW8</f>
        <v>ไม่ผ่าน</v>
      </c>
      <c r="U7" s="86" t="str">
        <f>'เม.ย.63  '!AX8</f>
        <v>ไม่ผ่าน</v>
      </c>
      <c r="V7" s="86" t="str">
        <f>พ.ค.63!AW8</f>
        <v>ไม่ผ่าน</v>
      </c>
      <c r="W7" s="86" t="str">
        <f>พ.ค.63!AX8</f>
        <v>ไม่ผ่าน</v>
      </c>
      <c r="X7" s="86" t="str">
        <f>มิ.ย.63!AW8</f>
        <v>ไม่ผ่าน</v>
      </c>
      <c r="Y7" s="86" t="str">
        <f>ก.ค.63!AW8</f>
        <v>ไม่ผ่าน</v>
      </c>
      <c r="Z7" s="86" t="str">
        <f>ก.ค.63!AX8</f>
        <v>ไม่ผ่าน</v>
      </c>
      <c r="AA7" s="86" t="str">
        <f>ส.ค.63!AW8</f>
        <v>ไม่ผ่าน</v>
      </c>
      <c r="AB7" s="86" t="str">
        <f>ส.ค.63!AX8</f>
        <v>ไม่ผ่าน</v>
      </c>
      <c r="AC7" s="86" t="str">
        <f>ก.ย.63!AW8</f>
        <v>ไม่ผ่าน</v>
      </c>
      <c r="AD7" s="86">
        <v>43</v>
      </c>
      <c r="AE7" s="90" t="s">
        <v>9</v>
      </c>
      <c r="AF7" s="86">
        <v>5</v>
      </c>
      <c r="AG7" s="86" t="str">
        <f>ต.ค.63!AW8</f>
        <v>ไม่ผ่าน</v>
      </c>
      <c r="AH7" s="86" t="str">
        <f>ต.ค.63!AX8</f>
        <v>ไม่ผ่าน</v>
      </c>
      <c r="AI7" s="86" t="str">
        <f>พ.ย.63!AW8</f>
        <v>ไม่ผ่าน</v>
      </c>
      <c r="AJ7" s="86" t="str">
        <f>พ.ย.63!AX8</f>
        <v>ไม่ผ่าน</v>
      </c>
      <c r="AK7" s="86" t="str">
        <f>ธ.ค.63!AW8</f>
        <v>ไม่ผ่าน</v>
      </c>
      <c r="AL7" s="86" t="str">
        <f>ม.ค.64!AW8</f>
        <v>ไม่ผ่าน</v>
      </c>
      <c r="AM7" s="86" t="str">
        <f>ม.ค.64!AX8</f>
        <v>ไม่ผ่าน</v>
      </c>
      <c r="AN7" s="86" t="str">
        <f>'ก.พ.64 '!AW8</f>
        <v>ไม่ผ่าน</v>
      </c>
      <c r="AO7" s="86" t="str">
        <f>'ก.พ.64 '!AX8</f>
        <v>ไม่ผ่าน</v>
      </c>
      <c r="AP7" s="86" t="str">
        <f>มี.ค.64!AW8</f>
        <v>ไม่ผ่าน</v>
      </c>
      <c r="AQ7" s="86" t="str">
        <f>เม.ย.64!AW8</f>
        <v>ไม่ผ่าน</v>
      </c>
      <c r="AR7" s="86" t="str">
        <f>เม.ย.64!AX8</f>
        <v>ไม่ผ่าน</v>
      </c>
      <c r="AS7" s="86" t="str">
        <f>พ.ค.64!AW8</f>
        <v>ไม่ผ่าน</v>
      </c>
      <c r="AT7" s="86" t="str">
        <f>พ.ค.64!AX8</f>
        <v>ไม่ผ่าน</v>
      </c>
      <c r="AU7" s="86" t="str">
        <f>มิ.ย.64!AW8</f>
        <v>ไม่ผ่าน</v>
      </c>
      <c r="AV7" s="86" t="str">
        <f>ก.ค.64!AW8</f>
        <v>ไม่ผ่าน</v>
      </c>
      <c r="AW7" s="86" t="str">
        <f>ก.ค.64!AX8</f>
        <v>ไม่ผ่าน</v>
      </c>
      <c r="AX7" s="86" t="str">
        <f>ส.ค.64!AW8</f>
        <v>ไม่ผ่าน</v>
      </c>
      <c r="AY7" s="86" t="str">
        <f>ส.ค.64!AX8</f>
        <v>ไม่ผ่าน</v>
      </c>
    </row>
    <row r="8" spans="1:51" x14ac:dyDescent="0.25">
      <c r="A8" s="86">
        <v>5</v>
      </c>
      <c r="B8" s="86">
        <v>8</v>
      </c>
      <c r="C8" s="87" t="s">
        <v>29</v>
      </c>
      <c r="D8" s="88" t="s">
        <v>34</v>
      </c>
      <c r="E8" s="87" t="s">
        <v>136</v>
      </c>
      <c r="F8" s="88" t="s">
        <v>233</v>
      </c>
      <c r="G8" s="86">
        <v>30</v>
      </c>
      <c r="H8" s="87" t="s">
        <v>9</v>
      </c>
      <c r="I8" s="86">
        <v>5</v>
      </c>
      <c r="J8" s="89" t="str">
        <f>'ต.ค.62 '!AW9</f>
        <v>ไม่ผ่าน</v>
      </c>
      <c r="K8" s="89" t="str">
        <f>'ต.ค.62 '!AX9</f>
        <v>ไม่ผ่าน</v>
      </c>
      <c r="L8" s="86" t="str">
        <f>'พ.ย.62  '!AW9</f>
        <v>ไม่ผ่าน</v>
      </c>
      <c r="M8" s="86" t="str">
        <f>'พ.ย.62  '!AX9</f>
        <v>ไม่ผ่าน</v>
      </c>
      <c r="N8" s="86" t="str">
        <f>ธ.ค.62!AW9</f>
        <v>ไม่ผ่าน</v>
      </c>
      <c r="O8" s="86" t="str">
        <f>ม.ค.63!AW9</f>
        <v>ไม่ผ่าน</v>
      </c>
      <c r="P8" s="86" t="str">
        <f>ม.ค.63!AX9</f>
        <v>ไม่ผ่าน</v>
      </c>
      <c r="Q8" s="86" t="str">
        <f>'ก.พ.63 '!AW9</f>
        <v>ไม่ผ่าน</v>
      </c>
      <c r="R8" s="86" t="str">
        <f>'ก.พ.63 '!AX9</f>
        <v>ไม่ผ่าน</v>
      </c>
      <c r="S8" s="86" t="str">
        <f>'มี.ค.63 '!AW9</f>
        <v>ไม่ผ่าน</v>
      </c>
      <c r="T8" s="86" t="str">
        <f>'เม.ย.63  '!AW9</f>
        <v>ไม่ผ่าน</v>
      </c>
      <c r="U8" s="86" t="str">
        <f>'เม.ย.63  '!AX9</f>
        <v>ไม่ผ่าน</v>
      </c>
      <c r="V8" s="86" t="str">
        <f>พ.ค.63!AW9</f>
        <v>ไม่ผ่าน</v>
      </c>
      <c r="W8" s="86" t="str">
        <f>พ.ค.63!AX9</f>
        <v>ไม่ผ่าน</v>
      </c>
      <c r="X8" s="86" t="str">
        <f>มิ.ย.63!AW9</f>
        <v>ไม่ผ่าน</v>
      </c>
      <c r="Y8" s="86" t="str">
        <f>ก.ค.63!AW9</f>
        <v>ไม่ผ่าน</v>
      </c>
      <c r="Z8" s="86" t="str">
        <f>ก.ค.63!AX9</f>
        <v>ไม่ผ่าน</v>
      </c>
      <c r="AA8" s="86" t="str">
        <f>ส.ค.63!AW9</f>
        <v>ไม่ผ่าน</v>
      </c>
      <c r="AB8" s="86" t="str">
        <f>ส.ค.63!AX9</f>
        <v>ไม่ผ่าน</v>
      </c>
      <c r="AC8" s="86" t="str">
        <f>ก.ย.63!AW9</f>
        <v>ไม่ผ่าน</v>
      </c>
      <c r="AD8" s="86">
        <v>40</v>
      </c>
      <c r="AE8" s="90" t="s">
        <v>9</v>
      </c>
      <c r="AF8" s="86">
        <v>5</v>
      </c>
      <c r="AG8" s="86" t="str">
        <f>ต.ค.63!AW9</f>
        <v>ไม่ผ่าน</v>
      </c>
      <c r="AH8" s="86" t="str">
        <f>ต.ค.63!AX9</f>
        <v>ไม่ผ่าน</v>
      </c>
      <c r="AI8" s="86" t="str">
        <f>พ.ย.63!AW9</f>
        <v>ไม่ผ่าน</v>
      </c>
      <c r="AJ8" s="86" t="str">
        <f>พ.ย.63!AX9</f>
        <v>ไม่ผ่าน</v>
      </c>
      <c r="AK8" s="86" t="str">
        <f>ธ.ค.63!AW9</f>
        <v>ไม่ผ่าน</v>
      </c>
      <c r="AL8" s="86" t="str">
        <f>ม.ค.64!AW9</f>
        <v>ไม่ผ่าน</v>
      </c>
      <c r="AM8" s="86" t="str">
        <f>ม.ค.64!AX9</f>
        <v>ไม่ผ่าน</v>
      </c>
      <c r="AN8" s="86" t="str">
        <f>'ก.พ.64 '!AW9</f>
        <v>ไม่ผ่าน</v>
      </c>
      <c r="AO8" s="86" t="str">
        <f>'ก.พ.64 '!AX9</f>
        <v>ไม่ผ่าน</v>
      </c>
      <c r="AP8" s="86" t="str">
        <f>มี.ค.64!AW9</f>
        <v>ไม่ผ่าน</v>
      </c>
      <c r="AQ8" s="86" t="str">
        <f>เม.ย.64!AW9</f>
        <v>ไม่ผ่าน</v>
      </c>
      <c r="AR8" s="86" t="str">
        <f>เม.ย.64!AX9</f>
        <v>ไม่ผ่าน</v>
      </c>
      <c r="AS8" s="86" t="str">
        <f>พ.ค.64!AW9</f>
        <v>ไม่ผ่าน</v>
      </c>
      <c r="AT8" s="86" t="str">
        <f>พ.ค.64!AX9</f>
        <v>ไม่ผ่าน</v>
      </c>
      <c r="AU8" s="86" t="str">
        <f>มิ.ย.64!AW9</f>
        <v>ไม่ผ่าน</v>
      </c>
      <c r="AV8" s="86" t="str">
        <f>ก.ค.64!AW9</f>
        <v>ไม่ผ่าน</v>
      </c>
      <c r="AW8" s="86" t="str">
        <f>ก.ค.64!AX9</f>
        <v>ไม่ผ่าน</v>
      </c>
      <c r="AX8" s="86" t="str">
        <f>ส.ค.64!AW9</f>
        <v>ไม่ผ่าน</v>
      </c>
      <c r="AY8" s="86" t="str">
        <f>ส.ค.64!AX9</f>
        <v>ไม่ผ่าน</v>
      </c>
    </row>
    <row r="9" spans="1:51" x14ac:dyDescent="0.25">
      <c r="A9" s="86">
        <v>6</v>
      </c>
      <c r="B9" s="86">
        <v>8</v>
      </c>
      <c r="C9" s="87" t="s">
        <v>29</v>
      </c>
      <c r="D9" s="88" t="s">
        <v>35</v>
      </c>
      <c r="E9" s="87" t="s">
        <v>137</v>
      </c>
      <c r="F9" s="88" t="s">
        <v>233</v>
      </c>
      <c r="G9" s="86">
        <v>46</v>
      </c>
      <c r="H9" s="87" t="s">
        <v>10</v>
      </c>
      <c r="I9" s="86">
        <v>6</v>
      </c>
      <c r="J9" s="89" t="str">
        <f>'ต.ค.62 '!AW10</f>
        <v>ไม่ผ่าน</v>
      </c>
      <c r="K9" s="89" t="str">
        <f>'ต.ค.62 '!AX10</f>
        <v>ไม่ผ่าน</v>
      </c>
      <c r="L9" s="86" t="str">
        <f>'พ.ย.62  '!AW10</f>
        <v>ไม่ผ่าน</v>
      </c>
      <c r="M9" s="86" t="str">
        <f>'พ.ย.62  '!AX10</f>
        <v>ไม่ผ่าน</v>
      </c>
      <c r="N9" s="86" t="str">
        <f>ธ.ค.62!AW10</f>
        <v>ไม่ผ่าน</v>
      </c>
      <c r="O9" s="86" t="str">
        <f>ม.ค.63!AW10</f>
        <v>ไม่ผ่าน</v>
      </c>
      <c r="P9" s="86" t="str">
        <f>ม.ค.63!AX10</f>
        <v>ไม่ผ่าน</v>
      </c>
      <c r="Q9" s="86" t="str">
        <f>'ก.พ.63 '!AW10</f>
        <v>ไม่ผ่าน</v>
      </c>
      <c r="R9" s="86" t="str">
        <f>'ก.พ.63 '!AX10</f>
        <v>ไม่ผ่าน</v>
      </c>
      <c r="S9" s="86" t="str">
        <f>'มี.ค.63 '!AW10</f>
        <v>ไม่ผ่าน</v>
      </c>
      <c r="T9" s="86" t="str">
        <f>'เม.ย.63  '!AW10</f>
        <v>ไม่ผ่าน</v>
      </c>
      <c r="U9" s="86" t="str">
        <f>'เม.ย.63  '!AX10</f>
        <v>ไม่ผ่าน</v>
      </c>
      <c r="V9" s="86" t="str">
        <f>พ.ค.63!AW10</f>
        <v>ไม่ผ่าน</v>
      </c>
      <c r="W9" s="86" t="str">
        <f>พ.ค.63!AX10</f>
        <v>ไม่ผ่าน</v>
      </c>
      <c r="X9" s="86" t="str">
        <f>มิ.ย.63!AW10</f>
        <v>ไม่ผ่าน</v>
      </c>
      <c r="Y9" s="86" t="str">
        <f>ก.ค.63!AW10</f>
        <v>ไม่ผ่าน</v>
      </c>
      <c r="Z9" s="86" t="str">
        <f>ก.ค.63!AX10</f>
        <v>ไม่ผ่าน</v>
      </c>
      <c r="AA9" s="86" t="str">
        <f>ส.ค.63!AW10</f>
        <v>ไม่ผ่าน</v>
      </c>
      <c r="AB9" s="86" t="str">
        <f>ส.ค.63!AX10</f>
        <v>ไม่ผ่าน</v>
      </c>
      <c r="AC9" s="86" t="str">
        <f>ก.ย.63!AW10</f>
        <v>ไม่ผ่าน</v>
      </c>
      <c r="AD9" s="86">
        <v>39</v>
      </c>
      <c r="AE9" s="90" t="s">
        <v>10</v>
      </c>
      <c r="AF9" s="86">
        <v>6</v>
      </c>
      <c r="AG9" s="86" t="str">
        <f>ต.ค.63!AW10</f>
        <v>ไม่ผ่าน</v>
      </c>
      <c r="AH9" s="86" t="str">
        <f>ต.ค.63!AX10</f>
        <v>ไม่ผ่าน</v>
      </c>
      <c r="AI9" s="86" t="str">
        <f>พ.ย.63!AW10</f>
        <v>ไม่ผ่าน</v>
      </c>
      <c r="AJ9" s="86" t="str">
        <f>พ.ย.63!AX10</f>
        <v>ไม่ผ่าน</v>
      </c>
      <c r="AK9" s="86" t="str">
        <f>ธ.ค.63!AW10</f>
        <v>ไม่ผ่าน</v>
      </c>
      <c r="AL9" s="86" t="str">
        <f>ม.ค.64!AW10</f>
        <v>ไม่ผ่าน</v>
      </c>
      <c r="AM9" s="86" t="str">
        <f>ม.ค.64!AX10</f>
        <v>ไม่ผ่าน</v>
      </c>
      <c r="AN9" s="86" t="str">
        <f>'ก.พ.64 '!AW10</f>
        <v>ไม่ผ่าน</v>
      </c>
      <c r="AO9" s="86" t="str">
        <f>'ก.พ.64 '!AX10</f>
        <v>ไม่ผ่าน</v>
      </c>
      <c r="AP9" s="86" t="str">
        <f>มี.ค.64!AW10</f>
        <v>ไม่ผ่าน</v>
      </c>
      <c r="AQ9" s="86" t="str">
        <f>เม.ย.64!AW10</f>
        <v>ไม่ผ่าน</v>
      </c>
      <c r="AR9" s="86" t="str">
        <f>เม.ย.64!AX10</f>
        <v>ไม่ผ่าน</v>
      </c>
      <c r="AS9" s="86" t="str">
        <f>พ.ค.64!AW10</f>
        <v>ไม่ผ่าน</v>
      </c>
      <c r="AT9" s="86" t="str">
        <f>พ.ค.64!AX10</f>
        <v>ไม่ผ่าน</v>
      </c>
      <c r="AU9" s="86" t="str">
        <f>มิ.ย.64!AW10</f>
        <v>ไม่ผ่าน</v>
      </c>
      <c r="AV9" s="86" t="str">
        <f>ก.ค.64!AW10</f>
        <v>ไม่ผ่าน</v>
      </c>
      <c r="AW9" s="86" t="str">
        <f>ก.ค.64!AX10</f>
        <v>ไม่ผ่าน</v>
      </c>
      <c r="AX9" s="86" t="str">
        <f>ส.ค.64!AW10</f>
        <v>ไม่ผ่าน</v>
      </c>
      <c r="AY9" s="86" t="str">
        <f>ส.ค.64!AX10</f>
        <v>ไม่ผ่าน</v>
      </c>
    </row>
    <row r="10" spans="1:51" x14ac:dyDescent="0.25">
      <c r="A10" s="86">
        <v>7</v>
      </c>
      <c r="B10" s="86">
        <v>8</v>
      </c>
      <c r="C10" s="87" t="s">
        <v>29</v>
      </c>
      <c r="D10" s="88" t="s">
        <v>36</v>
      </c>
      <c r="E10" s="87" t="s">
        <v>138</v>
      </c>
      <c r="F10" s="88" t="s">
        <v>233</v>
      </c>
      <c r="G10" s="86">
        <v>59</v>
      </c>
      <c r="H10" s="87" t="s">
        <v>10</v>
      </c>
      <c r="I10" s="86">
        <v>6</v>
      </c>
      <c r="J10" s="89" t="str">
        <f>'ต.ค.62 '!AW11</f>
        <v>ไม่ผ่าน</v>
      </c>
      <c r="K10" s="89" t="str">
        <f>'ต.ค.62 '!AX11</f>
        <v>ไม่ผ่าน</v>
      </c>
      <c r="L10" s="86" t="str">
        <f>'พ.ย.62  '!AW11</f>
        <v>ไม่ผ่าน</v>
      </c>
      <c r="M10" s="86" t="str">
        <f>'พ.ย.62  '!AX11</f>
        <v>ไม่ผ่าน</v>
      </c>
      <c r="N10" s="86" t="str">
        <f>ธ.ค.62!AW11</f>
        <v>ไม่ผ่าน</v>
      </c>
      <c r="O10" s="86" t="str">
        <f>ม.ค.63!AW11</f>
        <v>ไม่ผ่าน</v>
      </c>
      <c r="P10" s="86" t="str">
        <f>ม.ค.63!AX11</f>
        <v>ไม่ผ่าน</v>
      </c>
      <c r="Q10" s="86" t="str">
        <f>'ก.พ.63 '!AW11</f>
        <v>ไม่ผ่าน</v>
      </c>
      <c r="R10" s="86" t="str">
        <f>'ก.พ.63 '!AX11</f>
        <v>ไม่ผ่าน</v>
      </c>
      <c r="S10" s="86" t="str">
        <f>'มี.ค.63 '!AW11</f>
        <v>ไม่ผ่าน</v>
      </c>
      <c r="T10" s="86" t="str">
        <f>'เม.ย.63  '!AW11</f>
        <v>ไม่ผ่าน</v>
      </c>
      <c r="U10" s="86" t="str">
        <f>'เม.ย.63  '!AX11</f>
        <v>ไม่ผ่าน</v>
      </c>
      <c r="V10" s="86" t="str">
        <f>พ.ค.63!AW11</f>
        <v>ไม่ผ่าน</v>
      </c>
      <c r="W10" s="86" t="str">
        <f>พ.ค.63!AX11</f>
        <v>ไม่ผ่าน</v>
      </c>
      <c r="X10" s="86" t="str">
        <f>มิ.ย.63!AW11</f>
        <v>ไม่ผ่าน</v>
      </c>
      <c r="Y10" s="86" t="str">
        <f>ก.ค.63!AW11</f>
        <v>ไม่ผ่าน</v>
      </c>
      <c r="Z10" s="86" t="str">
        <f>ก.ค.63!AX11</f>
        <v>ไม่ผ่าน</v>
      </c>
      <c r="AA10" s="86" t="str">
        <f>ส.ค.63!AW11</f>
        <v>ไม่ผ่าน</v>
      </c>
      <c r="AB10" s="86" t="str">
        <f>ส.ค.63!AX11</f>
        <v>ไม่ผ่าน</v>
      </c>
      <c r="AC10" s="86" t="str">
        <f>ก.ย.63!AW11</f>
        <v>ไม่ผ่าน</v>
      </c>
      <c r="AD10" s="86">
        <v>60</v>
      </c>
      <c r="AE10" s="90" t="s">
        <v>10</v>
      </c>
      <c r="AF10" s="86">
        <v>6</v>
      </c>
      <c r="AG10" s="86" t="str">
        <f>ต.ค.63!AW11</f>
        <v>ไม่ผ่าน</v>
      </c>
      <c r="AH10" s="86" t="str">
        <f>ต.ค.63!AX11</f>
        <v>ไม่ผ่าน</v>
      </c>
      <c r="AI10" s="86" t="str">
        <f>พ.ย.63!AW11</f>
        <v>ไม่ผ่าน</v>
      </c>
      <c r="AJ10" s="86" t="str">
        <f>พ.ย.63!AX11</f>
        <v>ไม่ผ่าน</v>
      </c>
      <c r="AK10" s="86" t="str">
        <f>ธ.ค.63!AW11</f>
        <v>ไม่ผ่าน</v>
      </c>
      <c r="AL10" s="86" t="str">
        <f>ม.ค.64!AW11</f>
        <v>ไม่ผ่าน</v>
      </c>
      <c r="AM10" s="86" t="str">
        <f>ม.ค.64!AX11</f>
        <v>ไม่ผ่าน</v>
      </c>
      <c r="AN10" s="86" t="str">
        <f>'ก.พ.64 '!AW11</f>
        <v>ไม่ผ่าน</v>
      </c>
      <c r="AO10" s="86" t="str">
        <f>'ก.พ.64 '!AX11</f>
        <v>ไม่ผ่าน</v>
      </c>
      <c r="AP10" s="86" t="str">
        <f>มี.ค.64!AW11</f>
        <v>ไม่ผ่าน</v>
      </c>
      <c r="AQ10" s="86" t="str">
        <f>เม.ย.64!AW11</f>
        <v>ไม่ผ่าน</v>
      </c>
      <c r="AR10" s="86" t="str">
        <f>เม.ย.64!AX11</f>
        <v>ไม่ผ่าน</v>
      </c>
      <c r="AS10" s="86" t="str">
        <f>พ.ค.64!AW11</f>
        <v>ไม่ผ่าน</v>
      </c>
      <c r="AT10" s="86" t="str">
        <f>พ.ค.64!AX11</f>
        <v>ไม่ผ่าน</v>
      </c>
      <c r="AU10" s="86" t="str">
        <f>มิ.ย.64!AW11</f>
        <v>ไม่ผ่าน</v>
      </c>
      <c r="AV10" s="86" t="str">
        <f>ก.ค.64!AW11</f>
        <v>ไม่ผ่าน</v>
      </c>
      <c r="AW10" s="86" t="str">
        <f>ก.ค.64!AX11</f>
        <v>ไม่ผ่าน</v>
      </c>
      <c r="AX10" s="86" t="str">
        <f>ส.ค.64!AW11</f>
        <v>ไม่ผ่าน</v>
      </c>
      <c r="AY10" s="86" t="str">
        <f>ส.ค.64!AX11</f>
        <v>ไม่ผ่าน</v>
      </c>
    </row>
    <row r="11" spans="1:51" x14ac:dyDescent="0.25">
      <c r="A11" s="86">
        <v>8</v>
      </c>
      <c r="B11" s="86">
        <v>8</v>
      </c>
      <c r="C11" s="87" t="s">
        <v>29</v>
      </c>
      <c r="D11" s="88" t="s">
        <v>37</v>
      </c>
      <c r="E11" s="87" t="s">
        <v>139</v>
      </c>
      <c r="F11" s="88" t="s">
        <v>233</v>
      </c>
      <c r="G11" s="86">
        <v>80</v>
      </c>
      <c r="H11" s="87" t="s">
        <v>13</v>
      </c>
      <c r="I11" s="86">
        <v>10</v>
      </c>
      <c r="J11" s="89" t="str">
        <f>'ต.ค.62 '!AW12</f>
        <v>ไม่ผ่าน</v>
      </c>
      <c r="K11" s="89" t="str">
        <f>'ต.ค.62 '!AX12</f>
        <v>ไม่ผ่าน</v>
      </c>
      <c r="L11" s="86" t="str">
        <f>'พ.ย.62  '!AW12</f>
        <v>ไม่ผ่าน</v>
      </c>
      <c r="M11" s="86" t="str">
        <f>'พ.ย.62  '!AX12</f>
        <v>ไม่ผ่าน</v>
      </c>
      <c r="N11" s="86" t="str">
        <f>ธ.ค.62!AW12</f>
        <v>ไม่ผ่าน</v>
      </c>
      <c r="O11" s="86" t="str">
        <f>ม.ค.63!AW12</f>
        <v>ไม่ผ่าน</v>
      </c>
      <c r="P11" s="86" t="str">
        <f>ม.ค.63!AX12</f>
        <v>ไม่ผ่าน</v>
      </c>
      <c r="Q11" s="86" t="str">
        <f>'ก.พ.63 '!AW12</f>
        <v>ไม่ผ่าน</v>
      </c>
      <c r="R11" s="86" t="str">
        <f>'ก.พ.63 '!AX12</f>
        <v>ไม่ผ่าน</v>
      </c>
      <c r="S11" s="86" t="str">
        <f>'มี.ค.63 '!AW12</f>
        <v>ไม่ผ่าน</v>
      </c>
      <c r="T11" s="86" t="str">
        <f>'เม.ย.63  '!AW12</f>
        <v>ไม่ผ่าน</v>
      </c>
      <c r="U11" s="86" t="str">
        <f>'เม.ย.63  '!AX12</f>
        <v>ไม่ผ่าน</v>
      </c>
      <c r="V11" s="86" t="str">
        <f>พ.ค.63!AW12</f>
        <v>ไม่ผ่าน</v>
      </c>
      <c r="W11" s="86" t="str">
        <f>พ.ค.63!AX12</f>
        <v>ไม่ผ่าน</v>
      </c>
      <c r="X11" s="86" t="str">
        <f>มิ.ย.63!AW12</f>
        <v>ไม่ผ่าน</v>
      </c>
      <c r="Y11" s="86" t="str">
        <f>ก.ค.63!AW12</f>
        <v>ไม่ผ่าน</v>
      </c>
      <c r="Z11" s="86" t="str">
        <f>ก.ค.63!AX12</f>
        <v>ไม่ผ่าน</v>
      </c>
      <c r="AA11" s="86" t="str">
        <f>ส.ค.63!AW12</f>
        <v>ไม่ผ่าน</v>
      </c>
      <c r="AB11" s="86" t="str">
        <f>ส.ค.63!AX12</f>
        <v>ไม่ผ่าน</v>
      </c>
      <c r="AC11" s="86" t="str">
        <f>ก.ย.63!AW12</f>
        <v>ไม่ผ่าน</v>
      </c>
      <c r="AD11" s="86">
        <v>90</v>
      </c>
      <c r="AE11" s="90" t="s">
        <v>13</v>
      </c>
      <c r="AF11" s="86">
        <v>10</v>
      </c>
      <c r="AG11" s="86" t="str">
        <f>ต.ค.63!AW12</f>
        <v>ไม่ผ่าน</v>
      </c>
      <c r="AH11" s="86" t="str">
        <f>ต.ค.63!AX12</f>
        <v>ไม่ผ่าน</v>
      </c>
      <c r="AI11" s="86" t="str">
        <f>พ.ย.63!AW12</f>
        <v>ไม่ผ่าน</v>
      </c>
      <c r="AJ11" s="86" t="str">
        <f>พ.ย.63!AX12</f>
        <v>ไม่ผ่าน</v>
      </c>
      <c r="AK11" s="86" t="str">
        <f>ธ.ค.63!AW12</f>
        <v>ไม่ผ่าน</v>
      </c>
      <c r="AL11" s="86" t="str">
        <f>ม.ค.64!AW12</f>
        <v>ไม่ผ่าน</v>
      </c>
      <c r="AM11" s="86" t="str">
        <f>ม.ค.64!AX12</f>
        <v>ไม่ผ่าน</v>
      </c>
      <c r="AN11" s="86" t="str">
        <f>'ก.พ.64 '!AW12</f>
        <v>ไม่ผ่าน</v>
      </c>
      <c r="AO11" s="86" t="str">
        <f>'ก.พ.64 '!AX12</f>
        <v>ไม่ผ่าน</v>
      </c>
      <c r="AP11" s="86" t="str">
        <f>มี.ค.64!AW12</f>
        <v>ไม่ผ่าน</v>
      </c>
      <c r="AQ11" s="86" t="str">
        <f>เม.ย.64!AW12</f>
        <v>ไม่ผ่าน</v>
      </c>
      <c r="AR11" s="86" t="str">
        <f>เม.ย.64!AX12</f>
        <v>ไม่ผ่าน</v>
      </c>
      <c r="AS11" s="86" t="str">
        <f>พ.ค.64!AW12</f>
        <v>ไม่ผ่าน</v>
      </c>
      <c r="AT11" s="86" t="str">
        <f>พ.ค.64!AX12</f>
        <v>ไม่ผ่าน</v>
      </c>
      <c r="AU11" s="86" t="str">
        <f>มิ.ย.64!AW12</f>
        <v>ไม่ผ่าน</v>
      </c>
      <c r="AV11" s="86" t="str">
        <f>ก.ค.64!AW12</f>
        <v>ไม่ผ่าน</v>
      </c>
      <c r="AW11" s="86" t="str">
        <f>ก.ค.64!AX12</f>
        <v>ไม่ผ่าน</v>
      </c>
      <c r="AX11" s="86" t="str">
        <f>ส.ค.64!AW12</f>
        <v>ผ่าน</v>
      </c>
      <c r="AY11" s="86" t="str">
        <f>ส.ค.64!AX12</f>
        <v>ผ่าน</v>
      </c>
    </row>
    <row r="12" spans="1:51" x14ac:dyDescent="0.25">
      <c r="A12" s="86">
        <v>9</v>
      </c>
      <c r="B12" s="86">
        <v>8</v>
      </c>
      <c r="C12" s="87" t="s">
        <v>29</v>
      </c>
      <c r="D12" s="88" t="s">
        <v>38</v>
      </c>
      <c r="E12" s="87" t="s">
        <v>140</v>
      </c>
      <c r="F12" s="88" t="s">
        <v>233</v>
      </c>
      <c r="G12" s="86">
        <v>29</v>
      </c>
      <c r="H12" s="87" t="s">
        <v>10</v>
      </c>
      <c r="I12" s="86">
        <v>6</v>
      </c>
      <c r="J12" s="89" t="str">
        <f>'ต.ค.62 '!AW13</f>
        <v>ไม่ผ่าน</v>
      </c>
      <c r="K12" s="89" t="str">
        <f>'ต.ค.62 '!AX13</f>
        <v>ไม่ผ่าน</v>
      </c>
      <c r="L12" s="86" t="str">
        <f>'พ.ย.62  '!AW13</f>
        <v>ไม่ผ่าน</v>
      </c>
      <c r="M12" s="86" t="str">
        <f>'พ.ย.62  '!AX13</f>
        <v>ไม่ผ่าน</v>
      </c>
      <c r="N12" s="86" t="str">
        <f>ธ.ค.62!AW13</f>
        <v>ไม่ผ่าน</v>
      </c>
      <c r="O12" s="86" t="str">
        <f>ม.ค.63!AW13</f>
        <v>ไม่ผ่าน</v>
      </c>
      <c r="P12" s="86" t="str">
        <f>ม.ค.63!AX13</f>
        <v>ไม่ผ่าน</v>
      </c>
      <c r="Q12" s="86" t="str">
        <f>'ก.พ.63 '!AW13</f>
        <v>ไม่ผ่าน</v>
      </c>
      <c r="R12" s="86" t="str">
        <f>'ก.พ.63 '!AX13</f>
        <v>ไม่ผ่าน</v>
      </c>
      <c r="S12" s="86" t="str">
        <f>'มี.ค.63 '!AW13</f>
        <v>ไม่ผ่าน</v>
      </c>
      <c r="T12" s="86" t="str">
        <f>'เม.ย.63  '!AW13</f>
        <v>ไม่ผ่าน</v>
      </c>
      <c r="U12" s="86" t="str">
        <f>'เม.ย.63  '!AX13</f>
        <v>ไม่ผ่าน</v>
      </c>
      <c r="V12" s="86" t="str">
        <f>พ.ค.63!AW13</f>
        <v>ไม่ผ่าน</v>
      </c>
      <c r="W12" s="86" t="str">
        <f>พ.ค.63!AX13</f>
        <v>ไม่ผ่าน</v>
      </c>
      <c r="X12" s="86" t="str">
        <f>มิ.ย.63!AW13</f>
        <v>ไม่ผ่าน</v>
      </c>
      <c r="Y12" s="86" t="str">
        <f>ก.ค.63!AW13</f>
        <v>ไม่ผ่าน</v>
      </c>
      <c r="Z12" s="86" t="str">
        <f>ก.ค.63!AX13</f>
        <v>ไม่ผ่าน</v>
      </c>
      <c r="AA12" s="86" t="str">
        <f>ส.ค.63!AW13</f>
        <v>ไม่ผ่าน</v>
      </c>
      <c r="AB12" s="86" t="str">
        <f>ส.ค.63!AX13</f>
        <v>ไม่ผ่าน</v>
      </c>
      <c r="AC12" s="86" t="str">
        <f>ก.ย.63!AW13</f>
        <v>ไม่ผ่าน</v>
      </c>
      <c r="AD12" s="86">
        <v>36</v>
      </c>
      <c r="AE12" s="90" t="s">
        <v>10</v>
      </c>
      <c r="AF12" s="86">
        <v>6</v>
      </c>
      <c r="AG12" s="86" t="str">
        <f>ต.ค.63!AW13</f>
        <v>ไม่ผ่าน</v>
      </c>
      <c r="AH12" s="86" t="str">
        <f>ต.ค.63!AX13</f>
        <v>ไม่ผ่าน</v>
      </c>
      <c r="AI12" s="86" t="str">
        <f>พ.ย.63!AW13</f>
        <v>ไม่ผ่าน</v>
      </c>
      <c r="AJ12" s="86" t="str">
        <f>พ.ย.63!AX13</f>
        <v>ไม่ผ่าน</v>
      </c>
      <c r="AK12" s="86" t="str">
        <f>ธ.ค.63!AW13</f>
        <v>ไม่ผ่าน</v>
      </c>
      <c r="AL12" s="86" t="str">
        <f>ม.ค.64!AW13</f>
        <v>ไม่ผ่าน</v>
      </c>
      <c r="AM12" s="86" t="str">
        <f>ม.ค.64!AX13</f>
        <v>ไม่ผ่าน</v>
      </c>
      <c r="AN12" s="86" t="str">
        <f>'ก.พ.64 '!AW13</f>
        <v>ไม่ผ่าน</v>
      </c>
      <c r="AO12" s="86" t="str">
        <f>'ก.พ.64 '!AX13</f>
        <v>ไม่ผ่าน</v>
      </c>
      <c r="AP12" s="86" t="str">
        <f>มี.ค.64!AW13</f>
        <v>ไม่ผ่าน</v>
      </c>
      <c r="AQ12" s="86" t="str">
        <f>เม.ย.64!AW13</f>
        <v>ไม่ผ่าน</v>
      </c>
      <c r="AR12" s="86" t="str">
        <f>เม.ย.64!AX13</f>
        <v>ไม่ผ่าน</v>
      </c>
      <c r="AS12" s="86" t="str">
        <f>พ.ค.64!AW13</f>
        <v>ไม่ผ่าน</v>
      </c>
      <c r="AT12" s="86" t="str">
        <f>พ.ค.64!AX13</f>
        <v>ไม่ผ่าน</v>
      </c>
      <c r="AU12" s="86" t="str">
        <f>มิ.ย.64!AW13</f>
        <v>ไม่ผ่าน</v>
      </c>
      <c r="AV12" s="86" t="str">
        <f>ก.ค.64!AW13</f>
        <v>ไม่ผ่าน</v>
      </c>
      <c r="AW12" s="86" t="str">
        <f>ก.ค.64!AX13</f>
        <v>ไม่ผ่าน</v>
      </c>
      <c r="AX12" s="86" t="str">
        <f>ส.ค.64!AW13</f>
        <v>ไม่ผ่าน</v>
      </c>
      <c r="AY12" s="86" t="str">
        <f>ส.ค.64!AX13</f>
        <v>ไม่ผ่าน</v>
      </c>
    </row>
    <row r="13" spans="1:51" x14ac:dyDescent="0.25">
      <c r="A13" s="86">
        <v>10</v>
      </c>
      <c r="B13" s="86">
        <v>8</v>
      </c>
      <c r="C13" s="87" t="s">
        <v>29</v>
      </c>
      <c r="D13" s="88" t="s">
        <v>39</v>
      </c>
      <c r="E13" s="87" t="s">
        <v>141</v>
      </c>
      <c r="F13" s="88" t="s">
        <v>233</v>
      </c>
      <c r="G13" s="86">
        <v>40</v>
      </c>
      <c r="H13" s="87" t="s">
        <v>10</v>
      </c>
      <c r="I13" s="86">
        <v>6</v>
      </c>
      <c r="J13" s="89" t="str">
        <f>'ต.ค.62 '!AW14</f>
        <v>ไม่ผ่าน</v>
      </c>
      <c r="K13" s="89" t="str">
        <f>'ต.ค.62 '!AX14</f>
        <v>ไม่ผ่าน</v>
      </c>
      <c r="L13" s="86" t="str">
        <f>'พ.ย.62  '!AW14</f>
        <v>ผ่าน</v>
      </c>
      <c r="M13" s="86" t="str">
        <f>'พ.ย.62  '!AX14</f>
        <v>ผ่าน</v>
      </c>
      <c r="N13" s="86" t="str">
        <f>ธ.ค.62!AW14</f>
        <v>ผ่าน</v>
      </c>
      <c r="O13" s="86" t="str">
        <f>ม.ค.63!AW14</f>
        <v>ไม่ผ่าน</v>
      </c>
      <c r="P13" s="86" t="str">
        <f>ม.ค.63!AX14</f>
        <v>ไม่ผ่าน</v>
      </c>
      <c r="Q13" s="86" t="str">
        <f>'ก.พ.63 '!AW14</f>
        <v>ผ่าน</v>
      </c>
      <c r="R13" s="86" t="str">
        <f>'ก.พ.63 '!AX14</f>
        <v>ผ่าน</v>
      </c>
      <c r="S13" s="86" t="str">
        <f>'มี.ค.63 '!AW14</f>
        <v>ผ่าน</v>
      </c>
      <c r="T13" s="86" t="str">
        <f>'เม.ย.63  '!AW14</f>
        <v>ผ่าน</v>
      </c>
      <c r="U13" s="86" t="str">
        <f>'เม.ย.63  '!AX14</f>
        <v>ผ่าน</v>
      </c>
      <c r="V13" s="86" t="str">
        <f>พ.ค.63!AW14</f>
        <v>ผ่าน</v>
      </c>
      <c r="W13" s="86" t="str">
        <f>พ.ค.63!AX14</f>
        <v>ผ่าน</v>
      </c>
      <c r="X13" s="86" t="str">
        <f>มิ.ย.63!AW14</f>
        <v>ผ่าน</v>
      </c>
      <c r="Y13" s="86" t="str">
        <f>ก.ค.63!AW14</f>
        <v>ผ่าน</v>
      </c>
      <c r="Z13" s="86" t="str">
        <f>ก.ค.63!AX14</f>
        <v>ผ่าน</v>
      </c>
      <c r="AA13" s="86" t="str">
        <f>ส.ค.63!AW14</f>
        <v>ผ่าน</v>
      </c>
      <c r="AB13" s="86" t="str">
        <f>ส.ค.63!AX14</f>
        <v>ผ่าน</v>
      </c>
      <c r="AC13" s="86" t="str">
        <f>ก.ย.63!AW14</f>
        <v>ผ่าน</v>
      </c>
      <c r="AD13" s="86">
        <v>36</v>
      </c>
      <c r="AE13" s="90" t="s">
        <v>10</v>
      </c>
      <c r="AF13" s="86">
        <v>6</v>
      </c>
      <c r="AG13" s="86" t="str">
        <f>ต.ค.63!AW14</f>
        <v>ผ่าน</v>
      </c>
      <c r="AH13" s="86" t="str">
        <f>ต.ค.63!AX14</f>
        <v>ผ่าน</v>
      </c>
      <c r="AI13" s="86" t="str">
        <f>พ.ย.63!AW14</f>
        <v>ไม่ผ่าน</v>
      </c>
      <c r="AJ13" s="86" t="str">
        <f>พ.ย.63!AX14</f>
        <v>ผ่าน</v>
      </c>
      <c r="AK13" s="86" t="str">
        <f>ธ.ค.63!AW14</f>
        <v>ไม่ผ่าน</v>
      </c>
      <c r="AL13" s="86" t="str">
        <f>ม.ค.64!AW14</f>
        <v>ไม่ผ่าน</v>
      </c>
      <c r="AM13" s="86" t="str">
        <f>ม.ค.64!AX14</f>
        <v>ไม่ผ่าน</v>
      </c>
      <c r="AN13" s="86" t="str">
        <f>'ก.พ.64 '!AW14</f>
        <v>ไม่ผ่าน</v>
      </c>
      <c r="AO13" s="86" t="str">
        <f>'ก.พ.64 '!AX14</f>
        <v>ไม่ผ่าน</v>
      </c>
      <c r="AP13" s="86" t="str">
        <f>มี.ค.64!AW14</f>
        <v>ไม่ผ่าน</v>
      </c>
      <c r="AQ13" s="86" t="str">
        <f>เม.ย.64!AW14</f>
        <v>ไม่ผ่าน</v>
      </c>
      <c r="AR13" s="86" t="str">
        <f>เม.ย.64!AX14</f>
        <v>ไม่ผ่าน</v>
      </c>
      <c r="AS13" s="86" t="str">
        <f>พ.ค.64!AW14</f>
        <v>ไม่ผ่าน</v>
      </c>
      <c r="AT13" s="86" t="str">
        <f>พ.ค.64!AX14</f>
        <v>ไม่ผ่าน</v>
      </c>
      <c r="AU13" s="86" t="str">
        <f>มิ.ย.64!AW14</f>
        <v>ไม่ผ่าน</v>
      </c>
      <c r="AV13" s="86" t="str">
        <f>ก.ค.64!AW14</f>
        <v>ไม่ผ่าน</v>
      </c>
      <c r="AW13" s="86" t="str">
        <f>ก.ค.64!AX14</f>
        <v>ไม่ผ่าน</v>
      </c>
      <c r="AX13" s="86" t="str">
        <f>ส.ค.64!AW14</f>
        <v>ไม่ผ่าน</v>
      </c>
      <c r="AY13" s="86" t="str">
        <f>ส.ค.64!AX14</f>
        <v>ไม่ผ่าน</v>
      </c>
    </row>
    <row r="14" spans="1:51" x14ac:dyDescent="0.25">
      <c r="A14" s="86">
        <v>11</v>
      </c>
      <c r="B14" s="86">
        <v>8</v>
      </c>
      <c r="C14" s="87" t="s">
        <v>29</v>
      </c>
      <c r="D14" s="88" t="s">
        <v>40</v>
      </c>
      <c r="E14" s="87" t="s">
        <v>41</v>
      </c>
      <c r="F14" s="88" t="s">
        <v>233</v>
      </c>
      <c r="G14" s="86">
        <v>108</v>
      </c>
      <c r="H14" s="87" t="s">
        <v>15</v>
      </c>
      <c r="I14" s="86">
        <v>13</v>
      </c>
      <c r="J14" s="89" t="str">
        <f>'ต.ค.62 '!AW15</f>
        <v>ไม่ผ่าน</v>
      </c>
      <c r="K14" s="89" t="str">
        <f>'ต.ค.62 '!AX15</f>
        <v>ไม่ผ่าน</v>
      </c>
      <c r="L14" s="86" t="str">
        <f>'พ.ย.62  '!AW15</f>
        <v>ไม่ผ่าน</v>
      </c>
      <c r="M14" s="86" t="str">
        <f>'พ.ย.62  '!AX15</f>
        <v>ไม่ผ่าน</v>
      </c>
      <c r="N14" s="86" t="str">
        <f>ธ.ค.62!AW15</f>
        <v>ไม่ผ่าน</v>
      </c>
      <c r="O14" s="86" t="str">
        <f>ม.ค.63!AW15</f>
        <v>ไม่ผ่าน</v>
      </c>
      <c r="P14" s="86" t="str">
        <f>ม.ค.63!AX15</f>
        <v>ไม่ผ่าน</v>
      </c>
      <c r="Q14" s="86" t="str">
        <f>'ก.พ.63 '!AW15</f>
        <v>ไม่ผ่าน</v>
      </c>
      <c r="R14" s="86" t="str">
        <f>'ก.พ.63 '!AX15</f>
        <v>ไม่ผ่าน</v>
      </c>
      <c r="S14" s="86" t="str">
        <f>'มี.ค.63 '!AW15</f>
        <v>ไม่ผ่าน</v>
      </c>
      <c r="T14" s="86" t="str">
        <f>'เม.ย.63  '!AW15</f>
        <v>ไม่ผ่าน</v>
      </c>
      <c r="U14" s="86" t="str">
        <f>'เม.ย.63  '!AX15</f>
        <v>ไม่ผ่าน</v>
      </c>
      <c r="V14" s="86" t="str">
        <f>พ.ค.63!AW15</f>
        <v>ไม่ผ่าน</v>
      </c>
      <c r="W14" s="86" t="str">
        <f>พ.ค.63!AX15</f>
        <v>ไม่ผ่าน</v>
      </c>
      <c r="X14" s="86" t="str">
        <f>มิ.ย.63!AW15</f>
        <v>ไม่ผ่าน</v>
      </c>
      <c r="Y14" s="86" t="str">
        <f>ก.ค.63!AW15</f>
        <v>ไม่ผ่าน</v>
      </c>
      <c r="Z14" s="86" t="str">
        <f>ก.ค.63!AX15</f>
        <v>ไม่ผ่าน</v>
      </c>
      <c r="AA14" s="86" t="str">
        <f>ส.ค.63!AW15</f>
        <v>ไม่ผ่าน</v>
      </c>
      <c r="AB14" s="86" t="str">
        <f>ส.ค.63!AX15</f>
        <v>ไม่ผ่าน</v>
      </c>
      <c r="AC14" s="86" t="str">
        <f>ก.ย.63!AW15</f>
        <v>ไม่ผ่าน</v>
      </c>
      <c r="AD14" s="86">
        <v>118</v>
      </c>
      <c r="AE14" s="90" t="s">
        <v>15</v>
      </c>
      <c r="AF14" s="86">
        <v>13</v>
      </c>
      <c r="AG14" s="86" t="str">
        <f>ต.ค.63!AW15</f>
        <v>ไม่ผ่าน</v>
      </c>
      <c r="AH14" s="86" t="str">
        <f>ต.ค.63!AX15</f>
        <v>ไม่ผ่าน</v>
      </c>
      <c r="AI14" s="86" t="str">
        <f>พ.ย.63!AW15</f>
        <v>ไม่ผ่าน</v>
      </c>
      <c r="AJ14" s="86" t="str">
        <f>พ.ย.63!AX15</f>
        <v>ไม่ผ่าน</v>
      </c>
      <c r="AK14" s="86" t="str">
        <f>ธ.ค.63!AW15</f>
        <v>ไม่ผ่าน</v>
      </c>
      <c r="AL14" s="86" t="str">
        <f>ม.ค.64!AW15</f>
        <v>ไม่ผ่าน</v>
      </c>
      <c r="AM14" s="86" t="str">
        <f>ม.ค.64!AX15</f>
        <v>ไม่ผ่าน</v>
      </c>
      <c r="AN14" s="86" t="str">
        <f>'ก.พ.64 '!AW15</f>
        <v>ไม่ผ่าน</v>
      </c>
      <c r="AO14" s="86" t="str">
        <f>'ก.พ.64 '!AX15</f>
        <v>ไม่ผ่าน</v>
      </c>
      <c r="AP14" s="86" t="str">
        <f>มี.ค.64!AW15</f>
        <v>ไม่ผ่าน</v>
      </c>
      <c r="AQ14" s="86" t="str">
        <f>เม.ย.64!AW15</f>
        <v>ไม่ผ่าน</v>
      </c>
      <c r="AR14" s="86" t="str">
        <f>เม.ย.64!AX15</f>
        <v>ไม่ผ่าน</v>
      </c>
      <c r="AS14" s="86" t="str">
        <f>พ.ค.64!AW15</f>
        <v>ไม่ผ่าน</v>
      </c>
      <c r="AT14" s="86" t="str">
        <f>พ.ค.64!AX15</f>
        <v>ไม่ผ่าน</v>
      </c>
      <c r="AU14" s="86" t="str">
        <f>มิ.ย.64!AW15</f>
        <v>ไม่ผ่าน</v>
      </c>
      <c r="AV14" s="86" t="str">
        <f>ก.ค.64!AW15</f>
        <v>ไม่ผ่าน</v>
      </c>
      <c r="AW14" s="86" t="str">
        <f>ก.ค.64!AX15</f>
        <v>ไม่ผ่าน</v>
      </c>
      <c r="AX14" s="86" t="str">
        <f>ส.ค.64!AW15</f>
        <v>ไม่ผ่าน</v>
      </c>
      <c r="AY14" s="86" t="str">
        <f>ส.ค.64!AX15</f>
        <v>ไม่ผ่าน</v>
      </c>
    </row>
    <row r="15" spans="1:51" x14ac:dyDescent="0.25">
      <c r="A15" s="86">
        <v>12</v>
      </c>
      <c r="B15" s="86">
        <v>8</v>
      </c>
      <c r="C15" s="87" t="s">
        <v>29</v>
      </c>
      <c r="D15" s="88" t="s">
        <v>42</v>
      </c>
      <c r="E15" s="87" t="s">
        <v>142</v>
      </c>
      <c r="F15" s="88" t="s">
        <v>233</v>
      </c>
      <c r="G15" s="86">
        <v>10</v>
      </c>
      <c r="H15" s="87" t="s">
        <v>6</v>
      </c>
      <c r="I15" s="86">
        <v>2</v>
      </c>
      <c r="J15" s="89" t="str">
        <f>'ต.ค.62 '!AW16</f>
        <v>ไม่ผ่าน</v>
      </c>
      <c r="K15" s="89" t="str">
        <f>'ต.ค.62 '!AX16</f>
        <v>ไม่ผ่าน</v>
      </c>
      <c r="L15" s="86" t="str">
        <f>'พ.ย.62  '!AW16</f>
        <v>ไม่ผ่าน</v>
      </c>
      <c r="M15" s="86" t="str">
        <f>'พ.ย.62  '!AX16</f>
        <v>ไม่ผ่าน</v>
      </c>
      <c r="N15" s="86" t="str">
        <f>ธ.ค.62!AW16</f>
        <v>ไม่ผ่าน</v>
      </c>
      <c r="O15" s="86" t="str">
        <f>ม.ค.63!AW16</f>
        <v>ไม่ผ่าน</v>
      </c>
      <c r="P15" s="86" t="str">
        <f>ม.ค.63!AX16</f>
        <v>ไม่ผ่าน</v>
      </c>
      <c r="Q15" s="86" t="str">
        <f>'ก.พ.63 '!AW16</f>
        <v>ไม่ผ่าน</v>
      </c>
      <c r="R15" s="86" t="str">
        <f>'ก.พ.63 '!AX16</f>
        <v>ไม่ผ่าน</v>
      </c>
      <c r="S15" s="86" t="str">
        <f>'มี.ค.63 '!AW16</f>
        <v>ไม่ผ่าน</v>
      </c>
      <c r="T15" s="86" t="str">
        <f>'เม.ย.63  '!AW16</f>
        <v>ไม่ผ่าน</v>
      </c>
      <c r="U15" s="86" t="str">
        <f>'เม.ย.63  '!AX16</f>
        <v>ไม่ผ่าน</v>
      </c>
      <c r="V15" s="86" t="str">
        <f>พ.ค.63!AW16</f>
        <v>ไม่ผ่าน</v>
      </c>
      <c r="W15" s="86" t="str">
        <f>พ.ค.63!AX16</f>
        <v>ไม่ผ่าน</v>
      </c>
      <c r="X15" s="86" t="str">
        <f>มิ.ย.63!AW16</f>
        <v>ไม่ผ่าน</v>
      </c>
      <c r="Y15" s="86" t="str">
        <f>ก.ค.63!AW16</f>
        <v>ไม่ผ่าน</v>
      </c>
      <c r="Z15" s="86" t="str">
        <f>ก.ค.63!AX16</f>
        <v>ไม่ผ่าน</v>
      </c>
      <c r="AA15" s="86" t="str">
        <f>ส.ค.63!AW16</f>
        <v>ไม่ผ่าน</v>
      </c>
      <c r="AB15" s="86" t="str">
        <f>ส.ค.63!AX16</f>
        <v>ไม่ผ่าน</v>
      </c>
      <c r="AC15" s="86" t="str">
        <f>ก.ย.63!AW16</f>
        <v>ไม่ผ่าน</v>
      </c>
      <c r="AD15" s="86">
        <v>25</v>
      </c>
      <c r="AE15" s="90" t="s">
        <v>6</v>
      </c>
      <c r="AF15" s="86">
        <v>2</v>
      </c>
      <c r="AG15" s="86" t="str">
        <f>ต.ค.63!AW16</f>
        <v>ไม่ผ่าน</v>
      </c>
      <c r="AH15" s="86" t="str">
        <f>ต.ค.63!AX16</f>
        <v>ไม่ผ่าน</v>
      </c>
      <c r="AI15" s="86" t="str">
        <f>พ.ย.63!AW16</f>
        <v>ไม่ผ่าน</v>
      </c>
      <c r="AJ15" s="86" t="str">
        <f>พ.ย.63!AX16</f>
        <v>ไม่ผ่าน</v>
      </c>
      <c r="AK15" s="86" t="str">
        <f>ธ.ค.63!AW16</f>
        <v>ไม่ผ่าน</v>
      </c>
      <c r="AL15" s="86" t="str">
        <f>ม.ค.64!AW16</f>
        <v>ไม่ผ่าน</v>
      </c>
      <c r="AM15" s="86" t="str">
        <f>ม.ค.64!AX16</f>
        <v>ไม่ผ่าน</v>
      </c>
      <c r="AN15" s="86" t="str">
        <f>'ก.พ.64 '!AW16</f>
        <v>ไม่ผ่าน</v>
      </c>
      <c r="AO15" s="86" t="str">
        <f>'ก.พ.64 '!AX16</f>
        <v>ไม่ผ่าน</v>
      </c>
      <c r="AP15" s="86" t="str">
        <f>มี.ค.64!AW16</f>
        <v>ไม่ผ่าน</v>
      </c>
      <c r="AQ15" s="86" t="str">
        <f>เม.ย.64!AW16</f>
        <v>ไม่ผ่าน</v>
      </c>
      <c r="AR15" s="86" t="str">
        <f>เม.ย.64!AX16</f>
        <v>ไม่ผ่าน</v>
      </c>
      <c r="AS15" s="86" t="str">
        <f>พ.ค.64!AW16</f>
        <v>ไม่ผ่าน</v>
      </c>
      <c r="AT15" s="86" t="str">
        <f>พ.ค.64!AX16</f>
        <v>ไม่ผ่าน</v>
      </c>
      <c r="AU15" s="86" t="str">
        <f>มิ.ย.64!AW16</f>
        <v>ไม่ผ่าน</v>
      </c>
      <c r="AV15" s="86" t="str">
        <f>ก.ค.64!AW16</f>
        <v>ไม่ผ่าน</v>
      </c>
      <c r="AW15" s="86" t="str">
        <f>ก.ค.64!AX16</f>
        <v>ไม่ผ่าน</v>
      </c>
      <c r="AX15" s="86" t="str">
        <f>ส.ค.64!AW16</f>
        <v>ไม่ผ่าน</v>
      </c>
      <c r="AY15" s="86" t="str">
        <f>ส.ค.64!AX16</f>
        <v>ไม่ผ่าน</v>
      </c>
    </row>
    <row r="16" spans="1:51" x14ac:dyDescent="0.25">
      <c r="A16" s="86">
        <v>13</v>
      </c>
      <c r="B16" s="86">
        <v>8</v>
      </c>
      <c r="C16" s="87" t="s">
        <v>43</v>
      </c>
      <c r="D16" s="88" t="s">
        <v>44</v>
      </c>
      <c r="E16" s="87" t="s">
        <v>143</v>
      </c>
      <c r="F16" s="88" t="s">
        <v>232</v>
      </c>
      <c r="G16" s="86">
        <v>200</v>
      </c>
      <c r="H16" s="87" t="s">
        <v>18</v>
      </c>
      <c r="I16" s="86">
        <v>16</v>
      </c>
      <c r="J16" s="89" t="str">
        <f>'ต.ค.62 '!AW17</f>
        <v>ผ่าน</v>
      </c>
      <c r="K16" s="89" t="str">
        <f>'ต.ค.62 '!AX17</f>
        <v>ผ่าน</v>
      </c>
      <c r="L16" s="86" t="str">
        <f>'พ.ย.62  '!AW17</f>
        <v>ผ่าน</v>
      </c>
      <c r="M16" s="86" t="str">
        <f>'พ.ย.62  '!AX17</f>
        <v>ผ่าน</v>
      </c>
      <c r="N16" s="86" t="str">
        <f>ธ.ค.62!AW17</f>
        <v>ไม่ผ่าน</v>
      </c>
      <c r="O16" s="86" t="str">
        <f>ม.ค.63!AW17</f>
        <v>ไม่ผ่าน</v>
      </c>
      <c r="P16" s="86" t="str">
        <f>ม.ค.63!AX17</f>
        <v>ไม่ผ่าน</v>
      </c>
      <c r="Q16" s="86" t="str">
        <f>'ก.พ.63 '!AW17</f>
        <v>ไม่ผ่าน</v>
      </c>
      <c r="R16" s="86" t="str">
        <f>'ก.พ.63 '!AX17</f>
        <v>ไม่ผ่าน</v>
      </c>
      <c r="S16" s="86" t="str">
        <f>'มี.ค.63 '!AW17</f>
        <v>ไม่ผ่าน</v>
      </c>
      <c r="T16" s="86" t="str">
        <f>'เม.ย.63  '!AW17</f>
        <v>ไม่ผ่าน</v>
      </c>
      <c r="U16" s="86" t="str">
        <f>'เม.ย.63  '!AX17</f>
        <v>ไม่ผ่าน</v>
      </c>
      <c r="V16" s="86" t="str">
        <f>พ.ค.63!AW17</f>
        <v>ไม่ผ่าน</v>
      </c>
      <c r="W16" s="86" t="str">
        <f>พ.ค.63!AX17</f>
        <v>ไม่ผ่าน</v>
      </c>
      <c r="X16" s="86" t="str">
        <f>มิ.ย.63!AW17</f>
        <v>ไม่ผ่าน</v>
      </c>
      <c r="Y16" s="86" t="str">
        <f>ก.ค.63!AW17</f>
        <v>ไม่ผ่าน</v>
      </c>
      <c r="Z16" s="86" t="str">
        <f>ก.ค.63!AX17</f>
        <v>ไม่ผ่าน</v>
      </c>
      <c r="AA16" s="86" t="str">
        <f>ส.ค.63!AW17</f>
        <v>ไม่ผ่าน</v>
      </c>
      <c r="AB16" s="86" t="str">
        <f>ส.ค.63!AX17</f>
        <v>ไม่ผ่าน</v>
      </c>
      <c r="AC16" s="86" t="str">
        <f>ก.ย.63!AW17</f>
        <v>ไม่ผ่าน</v>
      </c>
      <c r="AD16" s="86">
        <v>262</v>
      </c>
      <c r="AE16" s="90" t="s">
        <v>18</v>
      </c>
      <c r="AF16" s="86">
        <v>16</v>
      </c>
      <c r="AG16" s="86" t="str">
        <f>ต.ค.63!AW17</f>
        <v>ไม่ผ่าน</v>
      </c>
      <c r="AH16" s="86" t="str">
        <f>ต.ค.63!AX17</f>
        <v>ไม่ผ่าน</v>
      </c>
      <c r="AI16" s="86" t="str">
        <f>พ.ย.63!AW17</f>
        <v>ไม่ผ่าน</v>
      </c>
      <c r="AJ16" s="86" t="str">
        <f>พ.ย.63!AX17</f>
        <v>ไม่ผ่าน</v>
      </c>
      <c r="AK16" s="86" t="str">
        <f>ธ.ค.63!AW17</f>
        <v>ไม่ผ่าน</v>
      </c>
      <c r="AL16" s="86" t="str">
        <f>ม.ค.64!AW17</f>
        <v>ไม่ผ่าน</v>
      </c>
      <c r="AM16" s="86" t="str">
        <f>ม.ค.64!AX17</f>
        <v>ไม่ผ่าน</v>
      </c>
      <c r="AN16" s="86" t="str">
        <f>'ก.พ.64 '!AW17</f>
        <v>ไม่ผ่าน</v>
      </c>
      <c r="AO16" s="86" t="str">
        <f>'ก.พ.64 '!AX17</f>
        <v>ไม่ผ่าน</v>
      </c>
      <c r="AP16" s="86" t="str">
        <f>มี.ค.64!AW17</f>
        <v>ไม่ผ่าน</v>
      </c>
      <c r="AQ16" s="86" t="str">
        <f>เม.ย.64!AW17</f>
        <v>ไม่ผ่าน</v>
      </c>
      <c r="AR16" s="86" t="str">
        <f>เม.ย.64!AX17</f>
        <v>ไม่ผ่าน</v>
      </c>
      <c r="AS16" s="86" t="str">
        <f>พ.ค.64!AW17</f>
        <v>ไม่ผ่าน</v>
      </c>
      <c r="AT16" s="86" t="str">
        <f>พ.ค.64!AX17</f>
        <v>ไม่ผ่าน</v>
      </c>
      <c r="AU16" s="86" t="str">
        <f>มิ.ย.64!AW17</f>
        <v>ไม่ผ่าน</v>
      </c>
      <c r="AV16" s="86" t="str">
        <f>ก.ค.64!AW17</f>
        <v>ไม่ผ่าน</v>
      </c>
      <c r="AW16" s="86" t="str">
        <f>ก.ค.64!AX17</f>
        <v>ไม่ผ่าน</v>
      </c>
      <c r="AX16" s="86" t="str">
        <f>ส.ค.64!AW17</f>
        <v>ไม่ผ่าน</v>
      </c>
      <c r="AY16" s="86" t="str">
        <f>ส.ค.64!AX17</f>
        <v>ไม่ผ่าน</v>
      </c>
    </row>
    <row r="17" spans="1:51" x14ac:dyDescent="0.25">
      <c r="A17" s="86">
        <v>14</v>
      </c>
      <c r="B17" s="86">
        <v>8</v>
      </c>
      <c r="C17" s="87" t="s">
        <v>43</v>
      </c>
      <c r="D17" s="88" t="s">
        <v>45</v>
      </c>
      <c r="E17" s="87" t="s">
        <v>144</v>
      </c>
      <c r="F17" s="88" t="s">
        <v>233</v>
      </c>
      <c r="G17" s="86">
        <v>42</v>
      </c>
      <c r="H17" s="87" t="s">
        <v>10</v>
      </c>
      <c r="I17" s="86">
        <v>6</v>
      </c>
      <c r="J17" s="89" t="str">
        <f>'ต.ค.62 '!AW18</f>
        <v>ผ่าน</v>
      </c>
      <c r="K17" s="89" t="str">
        <f>'ต.ค.62 '!AX18</f>
        <v>ผ่าน</v>
      </c>
      <c r="L17" s="86" t="str">
        <f>'พ.ย.62  '!AW18</f>
        <v>ไม่ผ่าน</v>
      </c>
      <c r="M17" s="86" t="str">
        <f>'พ.ย.62  '!AX18</f>
        <v>ไม่ผ่าน</v>
      </c>
      <c r="N17" s="86" t="str">
        <f>ธ.ค.62!AW18</f>
        <v>ไม่ผ่าน</v>
      </c>
      <c r="O17" s="86" t="str">
        <f>ม.ค.63!AW18</f>
        <v>ไม่ผ่าน</v>
      </c>
      <c r="P17" s="86" t="str">
        <f>ม.ค.63!AX18</f>
        <v>ไม่ผ่าน</v>
      </c>
      <c r="Q17" s="86" t="str">
        <f>'ก.พ.63 '!AW18</f>
        <v>ไม่ผ่าน</v>
      </c>
      <c r="R17" s="86" t="str">
        <f>'ก.พ.63 '!AX18</f>
        <v>ไม่ผ่าน</v>
      </c>
      <c r="S17" s="86" t="str">
        <f>'มี.ค.63 '!AW18</f>
        <v>ไม่ผ่าน</v>
      </c>
      <c r="T17" s="86" t="str">
        <f>'เม.ย.63  '!AW18</f>
        <v>ไม่ผ่าน</v>
      </c>
      <c r="U17" s="86" t="str">
        <f>'เม.ย.63  '!AX18</f>
        <v>ไม่ผ่าน</v>
      </c>
      <c r="V17" s="86" t="str">
        <f>พ.ค.63!AW18</f>
        <v>ไม่ผ่าน</v>
      </c>
      <c r="W17" s="86" t="str">
        <f>พ.ค.63!AX18</f>
        <v>ไม่ผ่าน</v>
      </c>
      <c r="X17" s="86" t="str">
        <f>มิ.ย.63!AW18</f>
        <v>ไม่ผ่าน</v>
      </c>
      <c r="Y17" s="86" t="str">
        <f>ก.ค.63!AW18</f>
        <v>ไม่ผ่าน</v>
      </c>
      <c r="Z17" s="86" t="str">
        <f>ก.ค.63!AX18</f>
        <v>ไม่ผ่าน</v>
      </c>
      <c r="AA17" s="86" t="str">
        <f>ส.ค.63!AW18</f>
        <v>ไม่ผ่าน</v>
      </c>
      <c r="AB17" s="86" t="str">
        <f>ส.ค.63!AX18</f>
        <v>ไม่ผ่าน</v>
      </c>
      <c r="AC17" s="86" t="str">
        <f>ก.ย.63!AW18</f>
        <v>ไม่ผ่าน</v>
      </c>
      <c r="AD17" s="86">
        <v>41</v>
      </c>
      <c r="AE17" s="90" t="s">
        <v>10</v>
      </c>
      <c r="AF17" s="86">
        <v>6</v>
      </c>
      <c r="AG17" s="86" t="str">
        <f>ต.ค.63!AW18</f>
        <v>ไม่ผ่าน</v>
      </c>
      <c r="AH17" s="86" t="str">
        <f>ต.ค.63!AX18</f>
        <v>ไม่ผ่าน</v>
      </c>
      <c r="AI17" s="86" t="str">
        <f>พ.ย.63!AW18</f>
        <v>ไม่ผ่าน</v>
      </c>
      <c r="AJ17" s="86" t="str">
        <f>พ.ย.63!AX18</f>
        <v>ไม่ผ่าน</v>
      </c>
      <c r="AK17" s="86" t="str">
        <f>ธ.ค.63!AW18</f>
        <v>ไม่ผ่าน</v>
      </c>
      <c r="AL17" s="86" t="str">
        <f>ม.ค.64!AW18</f>
        <v>ไม่ผ่าน</v>
      </c>
      <c r="AM17" s="86" t="str">
        <f>ม.ค.64!AX18</f>
        <v>ไม่ผ่าน</v>
      </c>
      <c r="AN17" s="86" t="str">
        <f>'ก.พ.64 '!AW18</f>
        <v>ไม่ผ่าน</v>
      </c>
      <c r="AO17" s="86" t="str">
        <f>'ก.พ.64 '!AX18</f>
        <v>ไม่ผ่าน</v>
      </c>
      <c r="AP17" s="86" t="str">
        <f>มี.ค.64!AW18</f>
        <v>ไม่ผ่าน</v>
      </c>
      <c r="AQ17" s="86" t="str">
        <f>เม.ย.64!AW18</f>
        <v>ไม่ผ่าน</v>
      </c>
      <c r="AR17" s="86" t="str">
        <f>เม.ย.64!AX18</f>
        <v>ไม่ผ่าน</v>
      </c>
      <c r="AS17" s="86" t="str">
        <f>พ.ค.64!AW18</f>
        <v>ไม่ผ่าน</v>
      </c>
      <c r="AT17" s="86" t="str">
        <f>พ.ค.64!AX18</f>
        <v>ไม่ผ่าน</v>
      </c>
      <c r="AU17" s="86" t="str">
        <f>มิ.ย.64!AW18</f>
        <v>ไม่ผ่าน</v>
      </c>
      <c r="AV17" s="86" t="str">
        <f>ก.ค.64!AW18</f>
        <v>ไม่ผ่าน</v>
      </c>
      <c r="AW17" s="86" t="str">
        <f>ก.ค.64!AX18</f>
        <v>ไม่ผ่าน</v>
      </c>
      <c r="AX17" s="86" t="str">
        <f>ส.ค.64!AW18</f>
        <v>ไม่ผ่าน</v>
      </c>
      <c r="AY17" s="86" t="str">
        <f>ส.ค.64!AX18</f>
        <v>ไม่ผ่าน</v>
      </c>
    </row>
    <row r="18" spans="1:51" x14ac:dyDescent="0.25">
      <c r="A18" s="86">
        <v>15</v>
      </c>
      <c r="B18" s="86">
        <v>8</v>
      </c>
      <c r="C18" s="87" t="s">
        <v>43</v>
      </c>
      <c r="D18" s="88" t="s">
        <v>46</v>
      </c>
      <c r="E18" s="87" t="s">
        <v>145</v>
      </c>
      <c r="F18" s="88" t="s">
        <v>233</v>
      </c>
      <c r="G18" s="86">
        <v>56</v>
      </c>
      <c r="H18" s="87" t="s">
        <v>10</v>
      </c>
      <c r="I18" s="86">
        <v>6</v>
      </c>
      <c r="J18" s="89" t="str">
        <f>'ต.ค.62 '!AW19</f>
        <v>ไม่ผ่าน</v>
      </c>
      <c r="K18" s="89" t="str">
        <f>'ต.ค.62 '!AX19</f>
        <v>ไม่ผ่าน</v>
      </c>
      <c r="L18" s="86" t="str">
        <f>'พ.ย.62  '!AW19</f>
        <v>ไม่ผ่าน</v>
      </c>
      <c r="M18" s="86" t="str">
        <f>'พ.ย.62  '!AX19</f>
        <v>ไม่ผ่าน</v>
      </c>
      <c r="N18" s="86" t="str">
        <f>ธ.ค.62!AW19</f>
        <v>ไม่ผ่าน</v>
      </c>
      <c r="O18" s="86" t="str">
        <f>ม.ค.63!AW19</f>
        <v>ไม่ผ่าน</v>
      </c>
      <c r="P18" s="86" t="str">
        <f>ม.ค.63!AX19</f>
        <v>ไม่ผ่าน</v>
      </c>
      <c r="Q18" s="86" t="str">
        <f>'ก.พ.63 '!AW19</f>
        <v>ไม่ผ่าน</v>
      </c>
      <c r="R18" s="86" t="str">
        <f>'ก.พ.63 '!AX19</f>
        <v>ไม่ผ่าน</v>
      </c>
      <c r="S18" s="86" t="str">
        <f>'มี.ค.63 '!AW19</f>
        <v>ไม่ผ่าน</v>
      </c>
      <c r="T18" s="86" t="str">
        <f>'เม.ย.63  '!AW19</f>
        <v>ไม่ผ่าน</v>
      </c>
      <c r="U18" s="86" t="str">
        <f>'เม.ย.63  '!AX19</f>
        <v>ไม่ผ่าน</v>
      </c>
      <c r="V18" s="86" t="str">
        <f>พ.ค.63!AW19</f>
        <v>ไม่ผ่าน</v>
      </c>
      <c r="W18" s="86" t="str">
        <f>พ.ค.63!AX19</f>
        <v>ไม่ผ่าน</v>
      </c>
      <c r="X18" s="86" t="str">
        <f>มิ.ย.63!AW19</f>
        <v>ไม่ผ่าน</v>
      </c>
      <c r="Y18" s="86" t="str">
        <f>ก.ค.63!AW19</f>
        <v>ไม่ผ่าน</v>
      </c>
      <c r="Z18" s="86" t="str">
        <f>ก.ค.63!AX19</f>
        <v>ไม่ผ่าน</v>
      </c>
      <c r="AA18" s="86" t="str">
        <f>ส.ค.63!AW19</f>
        <v>ไม่ผ่าน</v>
      </c>
      <c r="AB18" s="86" t="str">
        <f>ส.ค.63!AX19</f>
        <v>ไม่ผ่าน</v>
      </c>
      <c r="AC18" s="86" t="str">
        <f>ก.ย.63!AW19</f>
        <v>ไม่ผ่าน</v>
      </c>
      <c r="AD18" s="86">
        <v>74</v>
      </c>
      <c r="AE18" s="90" t="s">
        <v>10</v>
      </c>
      <c r="AF18" s="86">
        <v>6</v>
      </c>
      <c r="AG18" s="86" t="str">
        <f>ต.ค.63!AW19</f>
        <v>ไม่ผ่าน</v>
      </c>
      <c r="AH18" s="86" t="str">
        <f>ต.ค.63!AX19</f>
        <v>ไม่ผ่าน</v>
      </c>
      <c r="AI18" s="86" t="str">
        <f>พ.ย.63!AW19</f>
        <v>ไม่ผ่าน</v>
      </c>
      <c r="AJ18" s="86" t="str">
        <f>พ.ย.63!AX19</f>
        <v>ไม่ผ่าน</v>
      </c>
      <c r="AK18" s="86" t="str">
        <f>ธ.ค.63!AW19</f>
        <v>ไม่ผ่าน</v>
      </c>
      <c r="AL18" s="86" t="str">
        <f>ม.ค.64!AW19</f>
        <v>ไม่ผ่าน</v>
      </c>
      <c r="AM18" s="86" t="str">
        <f>ม.ค.64!AX19</f>
        <v>ไม่ผ่าน</v>
      </c>
      <c r="AN18" s="86" t="str">
        <f>'ก.พ.64 '!AW19</f>
        <v>ไม่ผ่าน</v>
      </c>
      <c r="AO18" s="86" t="str">
        <f>'ก.พ.64 '!AX19</f>
        <v>ไม่ผ่าน</v>
      </c>
      <c r="AP18" s="86" t="str">
        <f>มี.ค.64!AW19</f>
        <v>ไม่ผ่าน</v>
      </c>
      <c r="AQ18" s="86" t="str">
        <f>เม.ย.64!AW19</f>
        <v>ไม่ผ่าน</v>
      </c>
      <c r="AR18" s="86" t="str">
        <f>เม.ย.64!AX19</f>
        <v>ไม่ผ่าน</v>
      </c>
      <c r="AS18" s="86" t="str">
        <f>พ.ค.64!AW19</f>
        <v>ไม่ผ่าน</v>
      </c>
      <c r="AT18" s="86" t="str">
        <f>พ.ค.64!AX19</f>
        <v>ไม่ผ่าน</v>
      </c>
      <c r="AU18" s="86" t="str">
        <f>มิ.ย.64!AW19</f>
        <v>ไม่ผ่าน</v>
      </c>
      <c r="AV18" s="86" t="str">
        <f>ก.ค.64!AW19</f>
        <v>ไม่ผ่าน</v>
      </c>
      <c r="AW18" s="86" t="str">
        <f>ก.ค.64!AX19</f>
        <v>ไม่ผ่าน</v>
      </c>
      <c r="AX18" s="86" t="str">
        <f>ส.ค.64!AW19</f>
        <v>ไม่ผ่าน</v>
      </c>
      <c r="AY18" s="86" t="str">
        <f>ส.ค.64!AX19</f>
        <v>ไม่ผ่าน</v>
      </c>
    </row>
    <row r="19" spans="1:51" x14ac:dyDescent="0.25">
      <c r="A19" s="86">
        <v>16</v>
      </c>
      <c r="B19" s="86">
        <v>8</v>
      </c>
      <c r="C19" s="87" t="s">
        <v>43</v>
      </c>
      <c r="D19" s="88" t="s">
        <v>47</v>
      </c>
      <c r="E19" s="87" t="s">
        <v>146</v>
      </c>
      <c r="F19" s="88" t="s">
        <v>233</v>
      </c>
      <c r="G19" s="86">
        <v>96</v>
      </c>
      <c r="H19" s="87" t="s">
        <v>13</v>
      </c>
      <c r="I19" s="86">
        <v>10</v>
      </c>
      <c r="J19" s="89" t="str">
        <f>'ต.ค.62 '!AW20</f>
        <v>ไม่ผ่าน</v>
      </c>
      <c r="K19" s="89" t="str">
        <f>'ต.ค.62 '!AX20</f>
        <v>ไม่ผ่าน</v>
      </c>
      <c r="L19" s="86" t="str">
        <f>'พ.ย.62  '!AW20</f>
        <v>ไม่ผ่าน</v>
      </c>
      <c r="M19" s="86" t="str">
        <f>'พ.ย.62  '!AX20</f>
        <v>ไม่ผ่าน</v>
      </c>
      <c r="N19" s="86" t="str">
        <f>ธ.ค.62!AW20</f>
        <v>ไม่ผ่าน</v>
      </c>
      <c r="O19" s="86" t="str">
        <f>ม.ค.63!AW20</f>
        <v>ไม่ผ่าน</v>
      </c>
      <c r="P19" s="86" t="str">
        <f>ม.ค.63!AX20</f>
        <v>ไม่ผ่าน</v>
      </c>
      <c r="Q19" s="86" t="str">
        <f>'ก.พ.63 '!AW20</f>
        <v>ไม่ผ่าน</v>
      </c>
      <c r="R19" s="86" t="str">
        <f>'ก.พ.63 '!AX20</f>
        <v>ไม่ผ่าน</v>
      </c>
      <c r="S19" s="86" t="str">
        <f>'มี.ค.63 '!AW20</f>
        <v>ไม่ผ่าน</v>
      </c>
      <c r="T19" s="86" t="str">
        <f>'เม.ย.63  '!AW20</f>
        <v>ไม่ผ่าน</v>
      </c>
      <c r="U19" s="86" t="str">
        <f>'เม.ย.63  '!AX20</f>
        <v>ไม่ผ่าน</v>
      </c>
      <c r="V19" s="86" t="str">
        <f>พ.ค.63!AW20</f>
        <v>ไม่ผ่าน</v>
      </c>
      <c r="W19" s="86" t="str">
        <f>พ.ค.63!AX20</f>
        <v>ไม่ผ่าน</v>
      </c>
      <c r="X19" s="86" t="str">
        <f>มิ.ย.63!AW20</f>
        <v>ไม่ผ่าน</v>
      </c>
      <c r="Y19" s="86" t="str">
        <f>ก.ค.63!AW20</f>
        <v>ไม่ผ่าน</v>
      </c>
      <c r="Z19" s="86" t="str">
        <f>ก.ค.63!AX20</f>
        <v>ไม่ผ่าน</v>
      </c>
      <c r="AA19" s="86" t="str">
        <f>ส.ค.63!AW20</f>
        <v>ไม่ผ่าน</v>
      </c>
      <c r="AB19" s="86" t="str">
        <f>ส.ค.63!AX20</f>
        <v>ไม่ผ่าน</v>
      </c>
      <c r="AC19" s="86" t="str">
        <f>ก.ย.63!AW20</f>
        <v>ไม่ผ่าน</v>
      </c>
      <c r="AD19" s="86">
        <v>116</v>
      </c>
      <c r="AE19" s="90" t="s">
        <v>15</v>
      </c>
      <c r="AF19" s="86">
        <v>13</v>
      </c>
      <c r="AG19" s="86" t="str">
        <f>ต.ค.63!AW20</f>
        <v>ไม่ผ่าน</v>
      </c>
      <c r="AH19" s="86" t="str">
        <f>ต.ค.63!AX20</f>
        <v>ไม่ผ่าน</v>
      </c>
      <c r="AI19" s="86" t="str">
        <f>พ.ย.63!AW20</f>
        <v>ไม่ผ่าน</v>
      </c>
      <c r="AJ19" s="86" t="str">
        <f>พ.ย.63!AX20</f>
        <v>ไม่ผ่าน</v>
      </c>
      <c r="AK19" s="86" t="str">
        <f>ธ.ค.63!AW20</f>
        <v>ไม่ผ่าน</v>
      </c>
      <c r="AL19" s="86" t="str">
        <f>ม.ค.64!AW20</f>
        <v>ไม่ผ่าน</v>
      </c>
      <c r="AM19" s="86" t="str">
        <f>ม.ค.64!AX20</f>
        <v>ไม่ผ่าน</v>
      </c>
      <c r="AN19" s="86" t="str">
        <f>'ก.พ.64 '!AW20</f>
        <v>ไม่ผ่าน</v>
      </c>
      <c r="AO19" s="86" t="str">
        <f>'ก.พ.64 '!AX20</f>
        <v>ไม่ผ่าน</v>
      </c>
      <c r="AP19" s="86" t="str">
        <f>มี.ค.64!AW20</f>
        <v>ไม่ผ่าน</v>
      </c>
      <c r="AQ19" s="86" t="str">
        <f>เม.ย.64!AW20</f>
        <v>ไม่ผ่าน</v>
      </c>
      <c r="AR19" s="86" t="str">
        <f>เม.ย.64!AX20</f>
        <v>ไม่ผ่าน</v>
      </c>
      <c r="AS19" s="86" t="str">
        <f>พ.ค.64!AW20</f>
        <v>ไม่ผ่าน</v>
      </c>
      <c r="AT19" s="86" t="str">
        <f>พ.ค.64!AX20</f>
        <v>ไม่ผ่าน</v>
      </c>
      <c r="AU19" s="86" t="str">
        <f>มิ.ย.64!AW20</f>
        <v>ไม่ผ่าน</v>
      </c>
      <c r="AV19" s="86" t="str">
        <f>ก.ค.64!AW20</f>
        <v>ไม่ผ่าน</v>
      </c>
      <c r="AW19" s="86" t="str">
        <f>ก.ค.64!AX20</f>
        <v>ไม่ผ่าน</v>
      </c>
      <c r="AX19" s="86" t="str">
        <f>ส.ค.64!AW20</f>
        <v>ผ่าน</v>
      </c>
      <c r="AY19" s="86" t="str">
        <f>ส.ค.64!AX20</f>
        <v>ไม่ผ่าน</v>
      </c>
    </row>
    <row r="20" spans="1:51" x14ac:dyDescent="0.25">
      <c r="A20" s="86">
        <v>17</v>
      </c>
      <c r="B20" s="86">
        <v>8</v>
      </c>
      <c r="C20" s="87" t="s">
        <v>43</v>
      </c>
      <c r="D20" s="88" t="s">
        <v>48</v>
      </c>
      <c r="E20" s="87" t="s">
        <v>147</v>
      </c>
      <c r="F20" s="88" t="s">
        <v>233</v>
      </c>
      <c r="G20" s="86">
        <v>38</v>
      </c>
      <c r="H20" s="87" t="s">
        <v>10</v>
      </c>
      <c r="I20" s="86">
        <v>6</v>
      </c>
      <c r="J20" s="89" t="str">
        <f>'ต.ค.62 '!AW21</f>
        <v>ไม่ผ่าน</v>
      </c>
      <c r="K20" s="89" t="str">
        <f>'ต.ค.62 '!AX21</f>
        <v>ไม่ผ่าน</v>
      </c>
      <c r="L20" s="86" t="str">
        <f>'พ.ย.62  '!AW21</f>
        <v>ไม่ผ่าน</v>
      </c>
      <c r="M20" s="86" t="str">
        <f>'พ.ย.62  '!AX21</f>
        <v>ไม่ผ่าน</v>
      </c>
      <c r="N20" s="86" t="str">
        <f>ธ.ค.62!AW21</f>
        <v>ไม่ผ่าน</v>
      </c>
      <c r="O20" s="86" t="str">
        <f>ม.ค.63!AW21</f>
        <v>ไม่ผ่าน</v>
      </c>
      <c r="P20" s="86" t="str">
        <f>ม.ค.63!AX21</f>
        <v>ไม่ผ่าน</v>
      </c>
      <c r="Q20" s="86" t="str">
        <f>'ก.พ.63 '!AW21</f>
        <v>ไม่ผ่าน</v>
      </c>
      <c r="R20" s="86" t="str">
        <f>'ก.พ.63 '!AX21</f>
        <v>ไม่ผ่าน</v>
      </c>
      <c r="S20" s="86" t="str">
        <f>'มี.ค.63 '!AW21</f>
        <v>ไม่ผ่าน</v>
      </c>
      <c r="T20" s="86" t="str">
        <f>'เม.ย.63  '!AW21</f>
        <v>ไม่ผ่าน</v>
      </c>
      <c r="U20" s="86" t="str">
        <f>'เม.ย.63  '!AX21</f>
        <v>ไม่ผ่าน</v>
      </c>
      <c r="V20" s="86" t="str">
        <f>พ.ค.63!AW21</f>
        <v>ไม่ผ่าน</v>
      </c>
      <c r="W20" s="86" t="str">
        <f>พ.ค.63!AX21</f>
        <v>ไม่ผ่าน</v>
      </c>
      <c r="X20" s="86" t="str">
        <f>มิ.ย.63!AW21</f>
        <v>ไม่ผ่าน</v>
      </c>
      <c r="Y20" s="86" t="str">
        <f>ก.ค.63!AW21</f>
        <v>ไม่ผ่าน</v>
      </c>
      <c r="Z20" s="86" t="str">
        <f>ก.ค.63!AX21</f>
        <v>ไม่ผ่าน</v>
      </c>
      <c r="AA20" s="86" t="str">
        <f>ส.ค.63!AW21</f>
        <v>ไม่ผ่าน</v>
      </c>
      <c r="AB20" s="86" t="str">
        <f>ส.ค.63!AX21</f>
        <v>ไม่ผ่าน</v>
      </c>
      <c r="AC20" s="86" t="str">
        <f>ก.ย.63!AW21</f>
        <v>ไม่ผ่าน</v>
      </c>
      <c r="AD20" s="86">
        <v>37</v>
      </c>
      <c r="AE20" s="90" t="s">
        <v>10</v>
      </c>
      <c r="AF20" s="86">
        <v>6</v>
      </c>
      <c r="AG20" s="86" t="str">
        <f>ต.ค.63!AW21</f>
        <v>ไม่ผ่าน</v>
      </c>
      <c r="AH20" s="86" t="str">
        <f>ต.ค.63!AX21</f>
        <v>ไม่ผ่าน</v>
      </c>
      <c r="AI20" s="86" t="str">
        <f>พ.ย.63!AW21</f>
        <v>ไม่ผ่าน</v>
      </c>
      <c r="AJ20" s="86" t="str">
        <f>พ.ย.63!AX21</f>
        <v>ไม่ผ่าน</v>
      </c>
      <c r="AK20" s="86" t="str">
        <f>ธ.ค.63!AW21</f>
        <v>ไม่ผ่าน</v>
      </c>
      <c r="AL20" s="86" t="str">
        <f>ม.ค.64!AW21</f>
        <v>ไม่ผ่าน</v>
      </c>
      <c r="AM20" s="86" t="str">
        <f>ม.ค.64!AX21</f>
        <v>ไม่ผ่าน</v>
      </c>
      <c r="AN20" s="86" t="str">
        <f>'ก.พ.64 '!AW21</f>
        <v>ไม่ผ่าน</v>
      </c>
      <c r="AO20" s="86" t="str">
        <f>'ก.พ.64 '!AX21</f>
        <v>ไม่ผ่าน</v>
      </c>
      <c r="AP20" s="86" t="str">
        <f>มี.ค.64!AW21</f>
        <v>ไม่ผ่าน</v>
      </c>
      <c r="AQ20" s="86" t="str">
        <f>เม.ย.64!AW21</f>
        <v>ไม่ผ่าน</v>
      </c>
      <c r="AR20" s="86" t="str">
        <f>เม.ย.64!AX21</f>
        <v>ไม่ผ่าน</v>
      </c>
      <c r="AS20" s="86" t="str">
        <f>พ.ค.64!AW21</f>
        <v>ไม่ผ่าน</v>
      </c>
      <c r="AT20" s="86" t="str">
        <f>พ.ค.64!AX21</f>
        <v>ไม่ผ่าน</v>
      </c>
      <c r="AU20" s="86" t="str">
        <f>มิ.ย.64!AW21</f>
        <v>ไม่ผ่าน</v>
      </c>
      <c r="AV20" s="86" t="str">
        <f>ก.ค.64!AW21</f>
        <v>ไม่ผ่าน</v>
      </c>
      <c r="AW20" s="86" t="str">
        <f>ก.ค.64!AX21</f>
        <v>ไม่ผ่าน</v>
      </c>
      <c r="AX20" s="86" t="str">
        <f>ส.ค.64!AW21</f>
        <v>ไม่ผ่าน</v>
      </c>
      <c r="AY20" s="86" t="str">
        <f>ส.ค.64!AX21</f>
        <v>ไม่ผ่าน</v>
      </c>
    </row>
    <row r="21" spans="1:51" x14ac:dyDescent="0.25">
      <c r="A21" s="86">
        <v>18</v>
      </c>
      <c r="B21" s="86">
        <v>8</v>
      </c>
      <c r="C21" s="87" t="s">
        <v>43</v>
      </c>
      <c r="D21" s="88" t="s">
        <v>49</v>
      </c>
      <c r="E21" s="87" t="s">
        <v>148</v>
      </c>
      <c r="F21" s="88" t="s">
        <v>233</v>
      </c>
      <c r="G21" s="86">
        <v>62</v>
      </c>
      <c r="H21" s="87" t="s">
        <v>10</v>
      </c>
      <c r="I21" s="86">
        <v>6</v>
      </c>
      <c r="J21" s="89" t="str">
        <f>'ต.ค.62 '!AW22</f>
        <v>ไม่ผ่าน</v>
      </c>
      <c r="K21" s="89" t="str">
        <f>'ต.ค.62 '!AX22</f>
        <v>ไม่ผ่าน</v>
      </c>
      <c r="L21" s="86" t="str">
        <f>'พ.ย.62  '!AW22</f>
        <v>ไม่ผ่าน</v>
      </c>
      <c r="M21" s="86" t="str">
        <f>'พ.ย.62  '!AX22</f>
        <v>ไม่ผ่าน</v>
      </c>
      <c r="N21" s="86" t="str">
        <f>ธ.ค.62!AW22</f>
        <v>ไม่ผ่าน</v>
      </c>
      <c r="O21" s="86" t="str">
        <f>ม.ค.63!AW22</f>
        <v>ไม่ผ่าน</v>
      </c>
      <c r="P21" s="86" t="str">
        <f>ม.ค.63!AX22</f>
        <v>ไม่ผ่าน</v>
      </c>
      <c r="Q21" s="86" t="str">
        <f>'ก.พ.63 '!AW22</f>
        <v>ไม่ผ่าน</v>
      </c>
      <c r="R21" s="86" t="str">
        <f>'ก.พ.63 '!AX22</f>
        <v>ไม่ผ่าน</v>
      </c>
      <c r="S21" s="86" t="str">
        <f>'มี.ค.63 '!AW22</f>
        <v>ไม่ผ่าน</v>
      </c>
      <c r="T21" s="86" t="str">
        <f>'เม.ย.63  '!AW22</f>
        <v>ไม่ผ่าน</v>
      </c>
      <c r="U21" s="86" t="str">
        <f>'เม.ย.63  '!AX22</f>
        <v>ไม่ผ่าน</v>
      </c>
      <c r="V21" s="86" t="str">
        <f>พ.ค.63!AW22</f>
        <v>ไม่ผ่าน</v>
      </c>
      <c r="W21" s="86" t="str">
        <f>พ.ค.63!AX22</f>
        <v>ไม่ผ่าน</v>
      </c>
      <c r="X21" s="86" t="str">
        <f>มิ.ย.63!AW22</f>
        <v>ไม่ผ่าน</v>
      </c>
      <c r="Y21" s="86" t="str">
        <f>ก.ค.63!AW22</f>
        <v>ไม่ผ่าน</v>
      </c>
      <c r="Z21" s="86" t="str">
        <f>ก.ค.63!AX22</f>
        <v>ไม่ผ่าน</v>
      </c>
      <c r="AA21" s="86" t="str">
        <f>ส.ค.63!AW22</f>
        <v>ไม่ผ่าน</v>
      </c>
      <c r="AB21" s="86" t="str">
        <f>ส.ค.63!AX22</f>
        <v>ไม่ผ่าน</v>
      </c>
      <c r="AC21" s="86" t="str">
        <f>ก.ย.63!AW22</f>
        <v>ไม่ผ่าน</v>
      </c>
      <c r="AD21" s="86">
        <v>58</v>
      </c>
      <c r="AE21" s="90" t="s">
        <v>10</v>
      </c>
      <c r="AF21" s="86">
        <v>6</v>
      </c>
      <c r="AG21" s="86" t="str">
        <f>ต.ค.63!AW22</f>
        <v>ไม่ผ่าน</v>
      </c>
      <c r="AH21" s="86" t="str">
        <f>ต.ค.63!AX22</f>
        <v>ไม่ผ่าน</v>
      </c>
      <c r="AI21" s="86" t="str">
        <f>พ.ย.63!AW22</f>
        <v>ไม่ผ่าน</v>
      </c>
      <c r="AJ21" s="86" t="str">
        <f>พ.ย.63!AX22</f>
        <v>ไม่ผ่าน</v>
      </c>
      <c r="AK21" s="86" t="str">
        <f>ธ.ค.63!AW22</f>
        <v>ไม่ผ่าน</v>
      </c>
      <c r="AL21" s="86" t="str">
        <f>ม.ค.64!AW22</f>
        <v>ไม่ผ่าน</v>
      </c>
      <c r="AM21" s="86" t="str">
        <f>ม.ค.64!AX22</f>
        <v>ไม่ผ่าน</v>
      </c>
      <c r="AN21" s="86" t="str">
        <f>'ก.พ.64 '!AW22</f>
        <v>ไม่ผ่าน</v>
      </c>
      <c r="AO21" s="86" t="str">
        <f>'ก.พ.64 '!AX22</f>
        <v>ไม่ผ่าน</v>
      </c>
      <c r="AP21" s="86" t="str">
        <f>มี.ค.64!AW22</f>
        <v>ไม่ผ่าน</v>
      </c>
      <c r="AQ21" s="86" t="str">
        <f>เม.ย.64!AW22</f>
        <v>ผ่าน</v>
      </c>
      <c r="AR21" s="86" t="str">
        <f>เม.ย.64!AX22</f>
        <v>ผ่าน</v>
      </c>
      <c r="AS21" s="86" t="str">
        <f>พ.ค.64!AW22</f>
        <v>ผ่าน</v>
      </c>
      <c r="AT21" s="86" t="str">
        <f>พ.ค.64!AX22</f>
        <v>ไม่ผ่าน</v>
      </c>
      <c r="AU21" s="86" t="str">
        <f>มิ.ย.64!AW22</f>
        <v>ผ่าน</v>
      </c>
      <c r="AV21" s="86" t="str">
        <f>ก.ค.64!AW22</f>
        <v>ผ่าน</v>
      </c>
      <c r="AW21" s="86" t="str">
        <f>ก.ค.64!AX22</f>
        <v>ผ่าน</v>
      </c>
      <c r="AX21" s="86" t="str">
        <f>ส.ค.64!AW22</f>
        <v>ผ่าน</v>
      </c>
      <c r="AY21" s="86" t="str">
        <f>ส.ค.64!AX22</f>
        <v>ผ่าน</v>
      </c>
    </row>
    <row r="22" spans="1:51" x14ac:dyDescent="0.25">
      <c r="A22" s="86">
        <v>19</v>
      </c>
      <c r="B22" s="86">
        <v>8</v>
      </c>
      <c r="C22" s="87" t="s">
        <v>43</v>
      </c>
      <c r="D22" s="88" t="s">
        <v>50</v>
      </c>
      <c r="E22" s="87" t="s">
        <v>149</v>
      </c>
      <c r="F22" s="88" t="s">
        <v>233</v>
      </c>
      <c r="G22" s="86">
        <v>38</v>
      </c>
      <c r="H22" s="87" t="s">
        <v>10</v>
      </c>
      <c r="I22" s="86">
        <v>6</v>
      </c>
      <c r="J22" s="89" t="str">
        <f>'ต.ค.62 '!AW23</f>
        <v>ไม่ผ่าน</v>
      </c>
      <c r="K22" s="89" t="str">
        <f>'ต.ค.62 '!AX23</f>
        <v>ไม่ผ่าน</v>
      </c>
      <c r="L22" s="86" t="str">
        <f>'พ.ย.62  '!AW23</f>
        <v>ไม่ผ่าน</v>
      </c>
      <c r="M22" s="86" t="str">
        <f>'พ.ย.62  '!AX23</f>
        <v>ไม่ผ่าน</v>
      </c>
      <c r="N22" s="86" t="str">
        <f>ธ.ค.62!AW23</f>
        <v>ไม่ผ่าน</v>
      </c>
      <c r="O22" s="86" t="str">
        <f>ม.ค.63!AW23</f>
        <v>ไม่ผ่าน</v>
      </c>
      <c r="P22" s="86" t="str">
        <f>ม.ค.63!AX23</f>
        <v>ไม่ผ่าน</v>
      </c>
      <c r="Q22" s="86" t="str">
        <f>'ก.พ.63 '!AW23</f>
        <v>ไม่ผ่าน</v>
      </c>
      <c r="R22" s="86" t="str">
        <f>'ก.พ.63 '!AX23</f>
        <v>ไม่ผ่าน</v>
      </c>
      <c r="S22" s="86" t="str">
        <f>'มี.ค.63 '!AW23</f>
        <v>ไม่ผ่าน</v>
      </c>
      <c r="T22" s="86" t="str">
        <f>'เม.ย.63  '!AW23</f>
        <v>ไม่ผ่าน</v>
      </c>
      <c r="U22" s="86" t="str">
        <f>'เม.ย.63  '!AX23</f>
        <v>ไม่ผ่าน</v>
      </c>
      <c r="V22" s="86" t="str">
        <f>พ.ค.63!AW23</f>
        <v>ไม่ผ่าน</v>
      </c>
      <c r="W22" s="86" t="str">
        <f>พ.ค.63!AX23</f>
        <v>ไม่ผ่าน</v>
      </c>
      <c r="X22" s="86" t="str">
        <f>มิ.ย.63!AW23</f>
        <v>ไม่ผ่าน</v>
      </c>
      <c r="Y22" s="86" t="str">
        <f>ก.ค.63!AW23</f>
        <v>ไม่ผ่าน</v>
      </c>
      <c r="Z22" s="86" t="str">
        <f>ก.ค.63!AX23</f>
        <v>ไม่ผ่าน</v>
      </c>
      <c r="AA22" s="86" t="str">
        <f>ส.ค.63!AW23</f>
        <v>ไม่ผ่าน</v>
      </c>
      <c r="AB22" s="86" t="str">
        <f>ส.ค.63!AX23</f>
        <v>ไม่ผ่าน</v>
      </c>
      <c r="AC22" s="86" t="str">
        <f>ก.ย.63!AW23</f>
        <v>ไม่ผ่าน</v>
      </c>
      <c r="AD22" s="86">
        <v>38</v>
      </c>
      <c r="AE22" s="90" t="s">
        <v>10</v>
      </c>
      <c r="AF22" s="86">
        <v>6</v>
      </c>
      <c r="AG22" s="86" t="str">
        <f>ต.ค.63!AW23</f>
        <v>ไม่ผ่าน</v>
      </c>
      <c r="AH22" s="86" t="str">
        <f>ต.ค.63!AX23</f>
        <v>ไม่ผ่าน</v>
      </c>
      <c r="AI22" s="86" t="str">
        <f>พ.ย.63!AW23</f>
        <v>ไม่ผ่าน</v>
      </c>
      <c r="AJ22" s="86" t="str">
        <f>พ.ย.63!AX23</f>
        <v>ไม่ผ่าน</v>
      </c>
      <c r="AK22" s="86" t="str">
        <f>ธ.ค.63!AW23</f>
        <v>ไม่ผ่าน</v>
      </c>
      <c r="AL22" s="86" t="str">
        <f>ม.ค.64!AW23</f>
        <v>ไม่ผ่าน</v>
      </c>
      <c r="AM22" s="86" t="str">
        <f>ม.ค.64!AX23</f>
        <v>ไม่ผ่าน</v>
      </c>
      <c r="AN22" s="86" t="str">
        <f>'ก.พ.64 '!AW23</f>
        <v>ไม่ผ่าน</v>
      </c>
      <c r="AO22" s="86" t="str">
        <f>'ก.พ.64 '!AX23</f>
        <v>ไม่ผ่าน</v>
      </c>
      <c r="AP22" s="86" t="str">
        <f>มี.ค.64!AW23</f>
        <v>ไม่ผ่าน</v>
      </c>
      <c r="AQ22" s="86" t="str">
        <f>เม.ย.64!AW23</f>
        <v>ไม่ผ่าน</v>
      </c>
      <c r="AR22" s="86" t="str">
        <f>เม.ย.64!AX23</f>
        <v>ไม่ผ่าน</v>
      </c>
      <c r="AS22" s="86" t="str">
        <f>พ.ค.64!AW23</f>
        <v>ไม่ผ่าน</v>
      </c>
      <c r="AT22" s="86" t="str">
        <f>พ.ค.64!AX23</f>
        <v>ไม่ผ่าน</v>
      </c>
      <c r="AU22" s="86" t="str">
        <f>มิ.ย.64!AW23</f>
        <v>ไม่ผ่าน</v>
      </c>
      <c r="AV22" s="86" t="str">
        <f>ก.ค.64!AW23</f>
        <v>ไม่ผ่าน</v>
      </c>
      <c r="AW22" s="86" t="str">
        <f>ก.ค.64!AX23</f>
        <v>ไม่ผ่าน</v>
      </c>
      <c r="AX22" s="86" t="str">
        <f>ส.ค.64!AW23</f>
        <v>ไม่ผ่าน</v>
      </c>
      <c r="AY22" s="86" t="str">
        <f>ส.ค.64!AX23</f>
        <v>ไม่ผ่าน</v>
      </c>
    </row>
    <row r="23" spans="1:51" x14ac:dyDescent="0.25">
      <c r="A23" s="86">
        <v>20</v>
      </c>
      <c r="B23" s="86">
        <v>8</v>
      </c>
      <c r="C23" s="87" t="s">
        <v>43</v>
      </c>
      <c r="D23" s="88" t="s">
        <v>51</v>
      </c>
      <c r="E23" s="87" t="s">
        <v>150</v>
      </c>
      <c r="F23" s="88" t="s">
        <v>233</v>
      </c>
      <c r="G23" s="86">
        <v>32</v>
      </c>
      <c r="H23" s="87" t="s">
        <v>6</v>
      </c>
      <c r="I23" s="86">
        <v>2</v>
      </c>
      <c r="J23" s="89" t="str">
        <f>'ต.ค.62 '!AW24</f>
        <v>ไม่ผ่าน</v>
      </c>
      <c r="K23" s="89" t="str">
        <f>'ต.ค.62 '!AX24</f>
        <v>ไม่ผ่าน</v>
      </c>
      <c r="L23" s="86" t="str">
        <f>'พ.ย.62  '!AW24</f>
        <v>ไม่ผ่าน</v>
      </c>
      <c r="M23" s="86" t="str">
        <f>'พ.ย.62  '!AX24</f>
        <v>ไม่ผ่าน</v>
      </c>
      <c r="N23" s="86" t="str">
        <f>ธ.ค.62!AW24</f>
        <v>ไม่ผ่าน</v>
      </c>
      <c r="O23" s="86" t="str">
        <f>ม.ค.63!AW24</f>
        <v>ไม่ผ่าน</v>
      </c>
      <c r="P23" s="86" t="str">
        <f>ม.ค.63!AX24</f>
        <v>ไม่ผ่าน</v>
      </c>
      <c r="Q23" s="86" t="str">
        <f>'ก.พ.63 '!AW24</f>
        <v>ไม่ผ่าน</v>
      </c>
      <c r="R23" s="86" t="str">
        <f>'ก.พ.63 '!AX24</f>
        <v>ไม่ผ่าน</v>
      </c>
      <c r="S23" s="86" t="str">
        <f>'มี.ค.63 '!AW24</f>
        <v>ไม่ผ่าน</v>
      </c>
      <c r="T23" s="86" t="str">
        <f>'เม.ย.63  '!AW24</f>
        <v>ไม่ผ่าน</v>
      </c>
      <c r="U23" s="86" t="str">
        <f>'เม.ย.63  '!AX24</f>
        <v>ไม่ผ่าน</v>
      </c>
      <c r="V23" s="86" t="str">
        <f>พ.ค.63!AW24</f>
        <v>ไม่ผ่าน</v>
      </c>
      <c r="W23" s="86" t="str">
        <f>พ.ค.63!AX24</f>
        <v>ไม่ผ่าน</v>
      </c>
      <c r="X23" s="86" t="str">
        <f>มิ.ย.63!AW24</f>
        <v>ไม่ผ่าน</v>
      </c>
      <c r="Y23" s="86" t="str">
        <f>ก.ค.63!AW24</f>
        <v>ไม่ผ่าน</v>
      </c>
      <c r="Z23" s="86" t="str">
        <f>ก.ค.63!AX24</f>
        <v>ไม่ผ่าน</v>
      </c>
      <c r="AA23" s="86" t="str">
        <f>ส.ค.63!AW24</f>
        <v>ไม่ผ่าน</v>
      </c>
      <c r="AB23" s="86" t="str">
        <f>ส.ค.63!AX24</f>
        <v>ไม่ผ่าน</v>
      </c>
      <c r="AC23" s="86" t="str">
        <f>ก.ย.63!AW24</f>
        <v>ไม่ผ่าน</v>
      </c>
      <c r="AD23" s="86">
        <v>32</v>
      </c>
      <c r="AE23" s="90" t="s">
        <v>6</v>
      </c>
      <c r="AF23" s="86">
        <v>2</v>
      </c>
      <c r="AG23" s="86" t="str">
        <f>ต.ค.63!AW24</f>
        <v>ไม่ผ่าน</v>
      </c>
      <c r="AH23" s="86" t="str">
        <f>ต.ค.63!AX24</f>
        <v>ไม่ผ่าน</v>
      </c>
      <c r="AI23" s="86" t="str">
        <f>พ.ย.63!AW24</f>
        <v>ไม่ผ่าน</v>
      </c>
      <c r="AJ23" s="86" t="str">
        <f>พ.ย.63!AX24</f>
        <v>ไม่ผ่าน</v>
      </c>
      <c r="AK23" s="86" t="str">
        <f>ธ.ค.63!AW24</f>
        <v>ไม่ผ่าน</v>
      </c>
      <c r="AL23" s="86" t="str">
        <f>ม.ค.64!AW24</f>
        <v>ไม่ผ่าน</v>
      </c>
      <c r="AM23" s="86" t="str">
        <f>ม.ค.64!AX24</f>
        <v>ไม่ผ่าน</v>
      </c>
      <c r="AN23" s="86" t="str">
        <f>'ก.พ.64 '!AW24</f>
        <v>ไม่ผ่าน</v>
      </c>
      <c r="AO23" s="86" t="str">
        <f>'ก.พ.64 '!AX24</f>
        <v>ไม่ผ่าน</v>
      </c>
      <c r="AP23" s="86" t="str">
        <f>มี.ค.64!AW24</f>
        <v>ไม่ผ่าน</v>
      </c>
      <c r="AQ23" s="86" t="str">
        <f>เม.ย.64!AW24</f>
        <v>ไม่ผ่าน</v>
      </c>
      <c r="AR23" s="86" t="str">
        <f>เม.ย.64!AX24</f>
        <v>ไม่ผ่าน</v>
      </c>
      <c r="AS23" s="86" t="str">
        <f>พ.ค.64!AW24</f>
        <v>ไม่ผ่าน</v>
      </c>
      <c r="AT23" s="86" t="str">
        <f>พ.ค.64!AX24</f>
        <v>ไม่ผ่าน</v>
      </c>
      <c r="AU23" s="86" t="str">
        <f>มิ.ย.64!AW24</f>
        <v>ไม่ผ่าน</v>
      </c>
      <c r="AV23" s="86" t="str">
        <f>ก.ค.64!AW24</f>
        <v>ไม่ผ่าน</v>
      </c>
      <c r="AW23" s="86" t="str">
        <f>ก.ค.64!AX24</f>
        <v>ไม่ผ่าน</v>
      </c>
      <c r="AX23" s="86" t="str">
        <f>ส.ค.64!AW24</f>
        <v>ไม่ผ่าน</v>
      </c>
      <c r="AY23" s="86" t="str">
        <f>ส.ค.64!AX24</f>
        <v>ไม่ผ่าน</v>
      </c>
    </row>
    <row r="24" spans="1:51" x14ac:dyDescent="0.25">
      <c r="A24" s="86">
        <v>21</v>
      </c>
      <c r="B24" s="86">
        <v>8</v>
      </c>
      <c r="C24" s="87" t="s">
        <v>52</v>
      </c>
      <c r="D24" s="88" t="s">
        <v>53</v>
      </c>
      <c r="E24" s="87" t="s">
        <v>151</v>
      </c>
      <c r="F24" s="88" t="s">
        <v>232</v>
      </c>
      <c r="G24" s="86">
        <v>464</v>
      </c>
      <c r="H24" s="87" t="s">
        <v>19</v>
      </c>
      <c r="I24" s="86">
        <v>17</v>
      </c>
      <c r="J24" s="89" t="str">
        <f>'ต.ค.62 '!AW25</f>
        <v>ไม่ผ่าน</v>
      </c>
      <c r="K24" s="89" t="str">
        <f>'ต.ค.62 '!AX25</f>
        <v>ไม่ผ่าน</v>
      </c>
      <c r="L24" s="86" t="str">
        <f>'พ.ย.62  '!AW25</f>
        <v>ไม่ผ่าน</v>
      </c>
      <c r="M24" s="86" t="str">
        <f>'พ.ย.62  '!AX25</f>
        <v>ไม่ผ่าน</v>
      </c>
      <c r="N24" s="86" t="str">
        <f>ธ.ค.62!AW25</f>
        <v>ไม่ผ่าน</v>
      </c>
      <c r="O24" s="86" t="str">
        <f>ม.ค.63!AW25</f>
        <v>ไม่ผ่าน</v>
      </c>
      <c r="P24" s="86" t="str">
        <f>ม.ค.63!AX25</f>
        <v>ไม่ผ่าน</v>
      </c>
      <c r="Q24" s="86" t="str">
        <f>'ก.พ.63 '!AW25</f>
        <v>ไม่ผ่าน</v>
      </c>
      <c r="R24" s="86" t="str">
        <f>'ก.พ.63 '!AX25</f>
        <v>ไม่ผ่าน</v>
      </c>
      <c r="S24" s="86" t="str">
        <f>'มี.ค.63 '!AW25</f>
        <v>ไม่ผ่าน</v>
      </c>
      <c r="T24" s="86" t="str">
        <f>'เม.ย.63  '!AW25</f>
        <v>ไม่ผ่าน</v>
      </c>
      <c r="U24" s="86" t="str">
        <f>'เม.ย.63  '!AX25</f>
        <v>ไม่ผ่าน</v>
      </c>
      <c r="V24" s="86" t="str">
        <f>พ.ค.63!AW25</f>
        <v>ไม่ผ่าน</v>
      </c>
      <c r="W24" s="86" t="str">
        <f>พ.ค.63!AX25</f>
        <v>ไม่ผ่าน</v>
      </c>
      <c r="X24" s="86" t="str">
        <f>มิ.ย.63!AW25</f>
        <v>ไม่ผ่าน</v>
      </c>
      <c r="Y24" s="86" t="str">
        <f>ก.ค.63!AW25</f>
        <v>ไม่ผ่าน</v>
      </c>
      <c r="Z24" s="86" t="str">
        <f>ก.ค.63!AX25</f>
        <v>ไม่ผ่าน</v>
      </c>
      <c r="AA24" s="86" t="str">
        <f>ส.ค.63!AW25</f>
        <v>ไม่ผ่าน</v>
      </c>
      <c r="AB24" s="86" t="str">
        <f>ส.ค.63!AX25</f>
        <v>ไม่ผ่าน</v>
      </c>
      <c r="AC24" s="86" t="str">
        <f>ก.ย.63!AW25</f>
        <v>ไม่ผ่าน</v>
      </c>
      <c r="AD24" s="86">
        <v>541</v>
      </c>
      <c r="AE24" s="90" t="s">
        <v>19</v>
      </c>
      <c r="AF24" s="86">
        <v>17</v>
      </c>
      <c r="AG24" s="86" t="str">
        <f>ต.ค.63!AW25</f>
        <v>ไม่ผ่าน</v>
      </c>
      <c r="AH24" s="86" t="str">
        <f>ต.ค.63!AX25</f>
        <v>ไม่ผ่าน</v>
      </c>
      <c r="AI24" s="86" t="str">
        <f>พ.ย.63!AW25</f>
        <v>ไม่ผ่าน</v>
      </c>
      <c r="AJ24" s="86" t="str">
        <f>พ.ย.63!AX25</f>
        <v>ไม่ผ่าน</v>
      </c>
      <c r="AK24" s="86" t="str">
        <f>ธ.ค.63!AW25</f>
        <v>ไม่ผ่าน</v>
      </c>
      <c r="AL24" s="86" t="str">
        <f>ม.ค.64!AW25</f>
        <v>ไม่ผ่าน</v>
      </c>
      <c r="AM24" s="86" t="str">
        <f>ม.ค.64!AX25</f>
        <v>ไม่ผ่าน</v>
      </c>
      <c r="AN24" s="86" t="str">
        <f>'ก.พ.64 '!AW25</f>
        <v>ไม่ผ่าน</v>
      </c>
      <c r="AO24" s="86" t="str">
        <f>'ก.พ.64 '!AX25</f>
        <v>ไม่ผ่าน</v>
      </c>
      <c r="AP24" s="86" t="str">
        <f>มี.ค.64!AW25</f>
        <v>ไม่ผ่าน</v>
      </c>
      <c r="AQ24" s="86" t="str">
        <f>เม.ย.64!AW25</f>
        <v>ไม่ผ่าน</v>
      </c>
      <c r="AR24" s="86" t="str">
        <f>เม.ย.64!AX25</f>
        <v>ไม่ผ่าน</v>
      </c>
      <c r="AS24" s="86" t="str">
        <f>พ.ค.64!AW25</f>
        <v>ไม่ผ่าน</v>
      </c>
      <c r="AT24" s="86" t="str">
        <f>พ.ค.64!AX25</f>
        <v>ไม่ผ่าน</v>
      </c>
      <c r="AU24" s="86" t="str">
        <f>มิ.ย.64!AW25</f>
        <v>ไม่ผ่าน</v>
      </c>
      <c r="AV24" s="86" t="str">
        <f>ก.ค.64!AW25</f>
        <v>ไม่ผ่าน</v>
      </c>
      <c r="AW24" s="86" t="str">
        <f>ก.ค.64!AX25</f>
        <v>ไม่ผ่าน</v>
      </c>
      <c r="AX24" s="86" t="str">
        <f>ส.ค.64!AW25</f>
        <v>ไม่ผ่าน</v>
      </c>
      <c r="AY24" s="86" t="str">
        <f>ส.ค.64!AX25</f>
        <v>ไม่ผ่าน</v>
      </c>
    </row>
    <row r="25" spans="1:51" x14ac:dyDescent="0.25">
      <c r="A25" s="86">
        <v>22</v>
      </c>
      <c r="B25" s="86">
        <v>8</v>
      </c>
      <c r="C25" s="87" t="s">
        <v>52</v>
      </c>
      <c r="D25" s="88" t="s">
        <v>54</v>
      </c>
      <c r="E25" s="87" t="s">
        <v>152</v>
      </c>
      <c r="F25" s="88" t="s">
        <v>233</v>
      </c>
      <c r="G25" s="86">
        <v>31</v>
      </c>
      <c r="H25" s="87" t="s">
        <v>9</v>
      </c>
      <c r="I25" s="86">
        <v>5</v>
      </c>
      <c r="J25" s="89" t="str">
        <f>'ต.ค.62 '!AW26</f>
        <v>ไม่ผ่าน</v>
      </c>
      <c r="K25" s="89" t="str">
        <f>'ต.ค.62 '!AX26</f>
        <v>ไม่ผ่าน</v>
      </c>
      <c r="L25" s="86" t="str">
        <f>'พ.ย.62  '!AW26</f>
        <v>ไม่ผ่าน</v>
      </c>
      <c r="M25" s="86" t="str">
        <f>'พ.ย.62  '!AX26</f>
        <v>ไม่ผ่าน</v>
      </c>
      <c r="N25" s="86" t="str">
        <f>ธ.ค.62!AW26</f>
        <v>ไม่ผ่าน</v>
      </c>
      <c r="O25" s="86" t="str">
        <f>ม.ค.63!AW26</f>
        <v>ไม่ผ่าน</v>
      </c>
      <c r="P25" s="86" t="str">
        <f>ม.ค.63!AX26</f>
        <v>ไม่ผ่าน</v>
      </c>
      <c r="Q25" s="86" t="str">
        <f>'ก.พ.63 '!AW26</f>
        <v>ไม่ผ่าน</v>
      </c>
      <c r="R25" s="86" t="str">
        <f>'ก.พ.63 '!AX26</f>
        <v>ไม่ผ่าน</v>
      </c>
      <c r="S25" s="86" t="str">
        <f>'มี.ค.63 '!AW26</f>
        <v>ไม่ผ่าน</v>
      </c>
      <c r="T25" s="86" t="str">
        <f>'เม.ย.63  '!AW26</f>
        <v>ไม่ผ่าน</v>
      </c>
      <c r="U25" s="86" t="str">
        <f>'เม.ย.63  '!AX26</f>
        <v>ไม่ผ่าน</v>
      </c>
      <c r="V25" s="86" t="str">
        <f>พ.ค.63!AW26</f>
        <v>ไม่ผ่าน</v>
      </c>
      <c r="W25" s="86" t="str">
        <f>พ.ค.63!AX26</f>
        <v>ไม่ผ่าน</v>
      </c>
      <c r="X25" s="86" t="str">
        <f>มิ.ย.63!AW26</f>
        <v>ไม่ผ่าน</v>
      </c>
      <c r="Y25" s="86" t="str">
        <f>ก.ค.63!AW26</f>
        <v>ไม่ผ่าน</v>
      </c>
      <c r="Z25" s="86" t="str">
        <f>ก.ค.63!AX26</f>
        <v>ไม่ผ่าน</v>
      </c>
      <c r="AA25" s="86" t="str">
        <f>ส.ค.63!AW26</f>
        <v>ไม่ผ่าน</v>
      </c>
      <c r="AB25" s="86" t="str">
        <f>ส.ค.63!AX26</f>
        <v>ไม่ผ่าน</v>
      </c>
      <c r="AC25" s="86" t="str">
        <f>ก.ย.63!AW26</f>
        <v>ไม่ผ่าน</v>
      </c>
      <c r="AD25" s="86">
        <v>40</v>
      </c>
      <c r="AE25" s="90" t="s">
        <v>9</v>
      </c>
      <c r="AF25" s="86">
        <v>5</v>
      </c>
      <c r="AG25" s="86" t="str">
        <f>ต.ค.63!AW26</f>
        <v>ไม่ผ่าน</v>
      </c>
      <c r="AH25" s="86" t="str">
        <f>ต.ค.63!AX26</f>
        <v>ไม่ผ่าน</v>
      </c>
      <c r="AI25" s="86" t="str">
        <f>พ.ย.63!AW26</f>
        <v>ไม่ผ่าน</v>
      </c>
      <c r="AJ25" s="86" t="str">
        <f>พ.ย.63!AX26</f>
        <v>ไม่ผ่าน</v>
      </c>
      <c r="AK25" s="86" t="str">
        <f>ธ.ค.63!AW26</f>
        <v>ไม่ผ่าน</v>
      </c>
      <c r="AL25" s="86" t="str">
        <f>ม.ค.64!AW26</f>
        <v>ไม่ผ่าน</v>
      </c>
      <c r="AM25" s="86" t="str">
        <f>ม.ค.64!AX26</f>
        <v>ไม่ผ่าน</v>
      </c>
      <c r="AN25" s="86" t="str">
        <f>'ก.พ.64 '!AW26</f>
        <v>ไม่ผ่าน</v>
      </c>
      <c r="AO25" s="86" t="str">
        <f>'ก.พ.64 '!AX26</f>
        <v>ไม่ผ่าน</v>
      </c>
      <c r="AP25" s="86" t="str">
        <f>มี.ค.64!AW26</f>
        <v>ไม่ผ่าน</v>
      </c>
      <c r="AQ25" s="86" t="str">
        <f>เม.ย.64!AW26</f>
        <v>ไม่ผ่าน</v>
      </c>
      <c r="AR25" s="86" t="str">
        <f>เม.ย.64!AX26</f>
        <v>ไม่ผ่าน</v>
      </c>
      <c r="AS25" s="86" t="str">
        <f>พ.ค.64!AW26</f>
        <v>ไม่ผ่าน</v>
      </c>
      <c r="AT25" s="86" t="str">
        <f>พ.ค.64!AX26</f>
        <v>ไม่ผ่าน</v>
      </c>
      <c r="AU25" s="86" t="str">
        <f>มิ.ย.64!AW26</f>
        <v>ไม่ผ่าน</v>
      </c>
      <c r="AV25" s="86" t="str">
        <f>ก.ค.64!AW26</f>
        <v>ไม่ผ่าน</v>
      </c>
      <c r="AW25" s="86" t="str">
        <f>ก.ค.64!AX26</f>
        <v>ไม่ผ่าน</v>
      </c>
      <c r="AX25" s="86" t="str">
        <f>ส.ค.64!AW26</f>
        <v>ไม่ผ่าน</v>
      </c>
      <c r="AY25" s="86" t="str">
        <f>ส.ค.64!AX26</f>
        <v>ไม่ผ่าน</v>
      </c>
    </row>
    <row r="26" spans="1:51" x14ac:dyDescent="0.25">
      <c r="A26" s="86">
        <v>23</v>
      </c>
      <c r="B26" s="86">
        <v>8</v>
      </c>
      <c r="C26" s="87" t="s">
        <v>52</v>
      </c>
      <c r="D26" s="88" t="s">
        <v>55</v>
      </c>
      <c r="E26" s="87" t="s">
        <v>153</v>
      </c>
      <c r="F26" s="88" t="s">
        <v>233</v>
      </c>
      <c r="G26" s="86">
        <v>60</v>
      </c>
      <c r="H26" s="87" t="s">
        <v>10</v>
      </c>
      <c r="I26" s="86">
        <v>6</v>
      </c>
      <c r="J26" s="89" t="str">
        <f>'ต.ค.62 '!AW27</f>
        <v>ไม่ผ่าน</v>
      </c>
      <c r="K26" s="89" t="str">
        <f>'ต.ค.62 '!AX27</f>
        <v>ไม่ผ่าน</v>
      </c>
      <c r="L26" s="86" t="str">
        <f>'พ.ย.62  '!AW27</f>
        <v>ไม่ผ่าน</v>
      </c>
      <c r="M26" s="86" t="str">
        <f>'พ.ย.62  '!AX27</f>
        <v>ไม่ผ่าน</v>
      </c>
      <c r="N26" s="86" t="str">
        <f>ธ.ค.62!AW27</f>
        <v>ไม่ผ่าน</v>
      </c>
      <c r="O26" s="86" t="str">
        <f>ม.ค.63!AW27</f>
        <v>ไม่ผ่าน</v>
      </c>
      <c r="P26" s="86" t="str">
        <f>ม.ค.63!AX27</f>
        <v>ไม่ผ่าน</v>
      </c>
      <c r="Q26" s="86" t="str">
        <f>'ก.พ.63 '!AW27</f>
        <v>ไม่ผ่าน</v>
      </c>
      <c r="R26" s="86" t="str">
        <f>'ก.พ.63 '!AX27</f>
        <v>ไม่ผ่าน</v>
      </c>
      <c r="S26" s="86" t="str">
        <f>'มี.ค.63 '!AW27</f>
        <v>ไม่ผ่าน</v>
      </c>
      <c r="T26" s="86" t="str">
        <f>'เม.ย.63  '!AW27</f>
        <v>ไม่ผ่าน</v>
      </c>
      <c r="U26" s="86" t="str">
        <f>'เม.ย.63  '!AX27</f>
        <v>ไม่ผ่าน</v>
      </c>
      <c r="V26" s="86" t="str">
        <f>พ.ค.63!AW27</f>
        <v>ไม่ผ่าน</v>
      </c>
      <c r="W26" s="86" t="str">
        <f>พ.ค.63!AX27</f>
        <v>ไม่ผ่าน</v>
      </c>
      <c r="X26" s="86" t="str">
        <f>มิ.ย.63!AW27</f>
        <v>ไม่ผ่าน</v>
      </c>
      <c r="Y26" s="86" t="str">
        <f>ก.ค.63!AW27</f>
        <v>ไม่ผ่าน</v>
      </c>
      <c r="Z26" s="86" t="str">
        <f>ก.ค.63!AX27</f>
        <v>ไม่ผ่าน</v>
      </c>
      <c r="AA26" s="86" t="str">
        <f>ส.ค.63!AW27</f>
        <v>ไม่ผ่าน</v>
      </c>
      <c r="AB26" s="86" t="str">
        <f>ส.ค.63!AX27</f>
        <v>ไม่ผ่าน</v>
      </c>
      <c r="AC26" s="86" t="str">
        <f>ก.ย.63!AW27</f>
        <v>ไม่ผ่าน</v>
      </c>
      <c r="AD26" s="86">
        <v>59</v>
      </c>
      <c r="AE26" s="90" t="s">
        <v>10</v>
      </c>
      <c r="AF26" s="86">
        <v>6</v>
      </c>
      <c r="AG26" s="86" t="str">
        <f>ต.ค.63!AW27</f>
        <v>ไม่ผ่าน</v>
      </c>
      <c r="AH26" s="86" t="str">
        <f>ต.ค.63!AX27</f>
        <v>ไม่ผ่าน</v>
      </c>
      <c r="AI26" s="86" t="str">
        <f>พ.ย.63!AW27</f>
        <v>ไม่ผ่าน</v>
      </c>
      <c r="AJ26" s="86" t="str">
        <f>พ.ย.63!AX27</f>
        <v>ผ่าน</v>
      </c>
      <c r="AK26" s="86" t="str">
        <f>ธ.ค.63!AW27</f>
        <v>ผ่าน</v>
      </c>
      <c r="AL26" s="86" t="str">
        <f>ม.ค.64!AW27</f>
        <v>ไม่ผ่าน</v>
      </c>
      <c r="AM26" s="86" t="str">
        <f>ม.ค.64!AX27</f>
        <v>ผ่าน</v>
      </c>
      <c r="AN26" s="86" t="str">
        <f>'ก.พ.64 '!AW27</f>
        <v>ไม่ผ่าน</v>
      </c>
      <c r="AO26" s="86" t="str">
        <f>'ก.พ.64 '!AX27</f>
        <v>ผ่าน</v>
      </c>
      <c r="AP26" s="86" t="str">
        <f>มี.ค.64!AW27</f>
        <v>ไม่ผ่าน</v>
      </c>
      <c r="AQ26" s="86" t="str">
        <f>เม.ย.64!AW27</f>
        <v>ไม่ผ่าน</v>
      </c>
      <c r="AR26" s="86" t="str">
        <f>เม.ย.64!AX27</f>
        <v>ไม่ผ่าน</v>
      </c>
      <c r="AS26" s="86" t="str">
        <f>พ.ค.64!AW27</f>
        <v>ไม่ผ่าน</v>
      </c>
      <c r="AT26" s="86" t="str">
        <f>พ.ค.64!AX27</f>
        <v>ไม่ผ่าน</v>
      </c>
      <c r="AU26" s="86" t="str">
        <f>มิ.ย.64!AW27</f>
        <v>ไม่ผ่าน</v>
      </c>
      <c r="AV26" s="86" t="str">
        <f>ก.ค.64!AW27</f>
        <v>ผ่าน</v>
      </c>
      <c r="AW26" s="86" t="str">
        <f>ก.ค.64!AX27</f>
        <v>ไม่ผ่าน</v>
      </c>
      <c r="AX26" s="86" t="str">
        <f>ส.ค.64!AW27</f>
        <v>ไม่ผ่าน</v>
      </c>
      <c r="AY26" s="86" t="str">
        <f>ส.ค.64!AX27</f>
        <v>ไม่ผ่าน</v>
      </c>
    </row>
    <row r="27" spans="1:51" x14ac:dyDescent="0.25">
      <c r="A27" s="86">
        <v>24</v>
      </c>
      <c r="B27" s="86">
        <v>8</v>
      </c>
      <c r="C27" s="87" t="s">
        <v>52</v>
      </c>
      <c r="D27" s="88" t="s">
        <v>56</v>
      </c>
      <c r="E27" s="87" t="s">
        <v>154</v>
      </c>
      <c r="F27" s="88" t="s">
        <v>233</v>
      </c>
      <c r="G27" s="86">
        <v>41</v>
      </c>
      <c r="H27" s="87" t="s">
        <v>10</v>
      </c>
      <c r="I27" s="86">
        <v>6</v>
      </c>
      <c r="J27" s="89" t="str">
        <f>'ต.ค.62 '!AW28</f>
        <v>ไม่ผ่าน</v>
      </c>
      <c r="K27" s="89" t="str">
        <f>'ต.ค.62 '!AX28</f>
        <v>ไม่ผ่าน</v>
      </c>
      <c r="L27" s="86" t="str">
        <f>'พ.ย.62  '!AW28</f>
        <v>ไม่ผ่าน</v>
      </c>
      <c r="M27" s="86" t="str">
        <f>'พ.ย.62  '!AX28</f>
        <v>ไม่ผ่าน</v>
      </c>
      <c r="N27" s="86" t="str">
        <f>ธ.ค.62!AW28</f>
        <v>ไม่ผ่าน</v>
      </c>
      <c r="O27" s="86" t="str">
        <f>ม.ค.63!AW28</f>
        <v>ไม่ผ่าน</v>
      </c>
      <c r="P27" s="86" t="str">
        <f>ม.ค.63!AX28</f>
        <v>ไม่ผ่าน</v>
      </c>
      <c r="Q27" s="86" t="str">
        <f>'ก.พ.63 '!AW28</f>
        <v>ไม่ผ่าน</v>
      </c>
      <c r="R27" s="86" t="str">
        <f>'ก.พ.63 '!AX28</f>
        <v>ไม่ผ่าน</v>
      </c>
      <c r="S27" s="86" t="str">
        <f>'มี.ค.63 '!AW28</f>
        <v>ไม่ผ่าน</v>
      </c>
      <c r="T27" s="86" t="str">
        <f>'เม.ย.63  '!AW28</f>
        <v>ไม่ผ่าน</v>
      </c>
      <c r="U27" s="86" t="str">
        <f>'เม.ย.63  '!AX28</f>
        <v>ไม่ผ่าน</v>
      </c>
      <c r="V27" s="86" t="str">
        <f>พ.ค.63!AW28</f>
        <v>ไม่ผ่าน</v>
      </c>
      <c r="W27" s="86" t="str">
        <f>พ.ค.63!AX28</f>
        <v>ไม่ผ่าน</v>
      </c>
      <c r="X27" s="86" t="str">
        <f>มิ.ย.63!AW28</f>
        <v>ไม่ผ่าน</v>
      </c>
      <c r="Y27" s="86" t="str">
        <f>ก.ค.63!AW28</f>
        <v>ไม่ผ่าน</v>
      </c>
      <c r="Z27" s="86" t="str">
        <f>ก.ค.63!AX28</f>
        <v>ไม่ผ่าน</v>
      </c>
      <c r="AA27" s="86" t="str">
        <f>ส.ค.63!AW28</f>
        <v>ไม่ผ่าน</v>
      </c>
      <c r="AB27" s="86" t="str">
        <f>ส.ค.63!AX28</f>
        <v>ไม่ผ่าน</v>
      </c>
      <c r="AC27" s="86" t="str">
        <f>ก.ย.63!AW28</f>
        <v>ไม่ผ่าน</v>
      </c>
      <c r="AD27" s="86">
        <v>53</v>
      </c>
      <c r="AE27" s="90" t="s">
        <v>10</v>
      </c>
      <c r="AF27" s="86">
        <v>6</v>
      </c>
      <c r="AG27" s="86" t="str">
        <f>ต.ค.63!AW28</f>
        <v>ไม่ผ่าน</v>
      </c>
      <c r="AH27" s="86" t="str">
        <f>ต.ค.63!AX28</f>
        <v>ไม่ผ่าน</v>
      </c>
      <c r="AI27" s="86" t="str">
        <f>พ.ย.63!AW28</f>
        <v>ไม่ผ่าน</v>
      </c>
      <c r="AJ27" s="86" t="str">
        <f>พ.ย.63!AX28</f>
        <v>ไม่ผ่าน</v>
      </c>
      <c r="AK27" s="86" t="str">
        <f>ธ.ค.63!AW28</f>
        <v>ไม่ผ่าน</v>
      </c>
      <c r="AL27" s="86" t="str">
        <f>ม.ค.64!AW28</f>
        <v>ไม่ผ่าน</v>
      </c>
      <c r="AM27" s="86" t="str">
        <f>ม.ค.64!AX28</f>
        <v>ไม่ผ่าน</v>
      </c>
      <c r="AN27" s="86" t="str">
        <f>'ก.พ.64 '!AW28</f>
        <v>ไม่ผ่าน</v>
      </c>
      <c r="AO27" s="86" t="str">
        <f>'ก.พ.64 '!AX28</f>
        <v>ไม่ผ่าน</v>
      </c>
      <c r="AP27" s="86" t="str">
        <f>มี.ค.64!AW28</f>
        <v>ไม่ผ่าน</v>
      </c>
      <c r="AQ27" s="86" t="str">
        <f>เม.ย.64!AW28</f>
        <v>ไม่ผ่าน</v>
      </c>
      <c r="AR27" s="86" t="str">
        <f>เม.ย.64!AX28</f>
        <v>ไม่ผ่าน</v>
      </c>
      <c r="AS27" s="86" t="str">
        <f>พ.ค.64!AW28</f>
        <v>ไม่ผ่าน</v>
      </c>
      <c r="AT27" s="86" t="str">
        <f>พ.ค.64!AX28</f>
        <v>ไม่ผ่าน</v>
      </c>
      <c r="AU27" s="86" t="str">
        <f>มิ.ย.64!AW28</f>
        <v>ไม่ผ่าน</v>
      </c>
      <c r="AV27" s="86" t="str">
        <f>ก.ค.64!AW28</f>
        <v>ไม่ผ่าน</v>
      </c>
      <c r="AW27" s="86" t="str">
        <f>ก.ค.64!AX28</f>
        <v>ไม่ผ่าน</v>
      </c>
      <c r="AX27" s="86" t="str">
        <f>ส.ค.64!AW28</f>
        <v>ไม่ผ่าน</v>
      </c>
      <c r="AY27" s="86" t="str">
        <f>ส.ค.64!AX28</f>
        <v>ไม่ผ่าน</v>
      </c>
    </row>
    <row r="28" spans="1:51" x14ac:dyDescent="0.25">
      <c r="A28" s="86">
        <v>25</v>
      </c>
      <c r="B28" s="86">
        <v>8</v>
      </c>
      <c r="C28" s="87" t="s">
        <v>52</v>
      </c>
      <c r="D28" s="88" t="s">
        <v>57</v>
      </c>
      <c r="E28" s="87" t="s">
        <v>155</v>
      </c>
      <c r="F28" s="88" t="s">
        <v>233</v>
      </c>
      <c r="G28" s="86">
        <v>26</v>
      </c>
      <c r="H28" s="87" t="s">
        <v>6</v>
      </c>
      <c r="I28" s="86">
        <v>2</v>
      </c>
      <c r="J28" s="89" t="str">
        <f>'ต.ค.62 '!AW29</f>
        <v>ไม่ผ่าน</v>
      </c>
      <c r="K28" s="89" t="str">
        <f>'ต.ค.62 '!AX29</f>
        <v>ไม่ผ่าน</v>
      </c>
      <c r="L28" s="86" t="str">
        <f>'พ.ย.62  '!AW29</f>
        <v>ไม่ผ่าน</v>
      </c>
      <c r="M28" s="86" t="str">
        <f>'พ.ย.62  '!AX29</f>
        <v>ไม่ผ่าน</v>
      </c>
      <c r="N28" s="86" t="str">
        <f>ธ.ค.62!AW29</f>
        <v>ไม่ผ่าน</v>
      </c>
      <c r="O28" s="86" t="str">
        <f>ม.ค.63!AW29</f>
        <v>ไม่ผ่าน</v>
      </c>
      <c r="P28" s="86" t="str">
        <f>ม.ค.63!AX29</f>
        <v>ไม่ผ่าน</v>
      </c>
      <c r="Q28" s="86" t="str">
        <f>'ก.พ.63 '!AW29</f>
        <v>ไม่ผ่าน</v>
      </c>
      <c r="R28" s="86" t="str">
        <f>'ก.พ.63 '!AX29</f>
        <v>ไม่ผ่าน</v>
      </c>
      <c r="S28" s="86" t="str">
        <f>'มี.ค.63 '!AW29</f>
        <v>ไม่ผ่าน</v>
      </c>
      <c r="T28" s="86" t="str">
        <f>'เม.ย.63  '!AW29</f>
        <v>ไม่ผ่าน</v>
      </c>
      <c r="U28" s="86" t="str">
        <f>'เม.ย.63  '!AX29</f>
        <v>ไม่ผ่าน</v>
      </c>
      <c r="V28" s="86" t="str">
        <f>พ.ค.63!AW29</f>
        <v>ไม่ผ่าน</v>
      </c>
      <c r="W28" s="86" t="str">
        <f>พ.ค.63!AX29</f>
        <v>ไม่ผ่าน</v>
      </c>
      <c r="X28" s="86" t="str">
        <f>มิ.ย.63!AW29</f>
        <v>ไม่ผ่าน</v>
      </c>
      <c r="Y28" s="86" t="str">
        <f>ก.ค.63!AW29</f>
        <v>ไม่ผ่าน</v>
      </c>
      <c r="Z28" s="86" t="str">
        <f>ก.ค.63!AX29</f>
        <v>ไม่ผ่าน</v>
      </c>
      <c r="AA28" s="86" t="str">
        <f>ส.ค.63!AW29</f>
        <v>ไม่ผ่าน</v>
      </c>
      <c r="AB28" s="86" t="str">
        <f>ส.ค.63!AX29</f>
        <v>ไม่ผ่าน</v>
      </c>
      <c r="AC28" s="86" t="str">
        <f>ก.ย.63!AW29</f>
        <v>ไม่ผ่าน</v>
      </c>
      <c r="AD28" s="86">
        <v>30</v>
      </c>
      <c r="AE28" s="90" t="s">
        <v>6</v>
      </c>
      <c r="AF28" s="86">
        <v>2</v>
      </c>
      <c r="AG28" s="86" t="str">
        <f>ต.ค.63!AW29</f>
        <v>ไม่ผ่าน</v>
      </c>
      <c r="AH28" s="86" t="str">
        <f>ต.ค.63!AX29</f>
        <v>ไม่ผ่าน</v>
      </c>
      <c r="AI28" s="86" t="str">
        <f>พ.ย.63!AW29</f>
        <v>ไม่ผ่าน</v>
      </c>
      <c r="AJ28" s="86" t="str">
        <f>พ.ย.63!AX29</f>
        <v>ไม่ผ่าน</v>
      </c>
      <c r="AK28" s="86" t="str">
        <f>ธ.ค.63!AW29</f>
        <v>ไม่ผ่าน</v>
      </c>
      <c r="AL28" s="86" t="str">
        <f>ม.ค.64!AW29</f>
        <v>ไม่ผ่าน</v>
      </c>
      <c r="AM28" s="86" t="str">
        <f>ม.ค.64!AX29</f>
        <v>ไม่ผ่าน</v>
      </c>
      <c r="AN28" s="86" t="str">
        <f>'ก.พ.64 '!AW29</f>
        <v>ไม่ผ่าน</v>
      </c>
      <c r="AO28" s="86" t="str">
        <f>'ก.พ.64 '!AX29</f>
        <v>ไม่ผ่าน</v>
      </c>
      <c r="AP28" s="86" t="str">
        <f>มี.ค.64!AW29</f>
        <v>ไม่ผ่าน</v>
      </c>
      <c r="AQ28" s="86" t="str">
        <f>เม.ย.64!AW29</f>
        <v>ไม่ผ่าน</v>
      </c>
      <c r="AR28" s="86" t="str">
        <f>เม.ย.64!AX29</f>
        <v>ไม่ผ่าน</v>
      </c>
      <c r="AS28" s="86" t="str">
        <f>พ.ค.64!AW29</f>
        <v>ไม่ผ่าน</v>
      </c>
      <c r="AT28" s="86" t="str">
        <f>พ.ค.64!AX29</f>
        <v>ไม่ผ่าน</v>
      </c>
      <c r="AU28" s="86" t="str">
        <f>มิ.ย.64!AW29</f>
        <v>ไม่ผ่าน</v>
      </c>
      <c r="AV28" s="86" t="str">
        <f>ก.ค.64!AW29</f>
        <v>ไม่ผ่าน</v>
      </c>
      <c r="AW28" s="86" t="str">
        <f>ก.ค.64!AX29</f>
        <v>ไม่ผ่าน</v>
      </c>
      <c r="AX28" s="86" t="str">
        <f>ส.ค.64!AW29</f>
        <v>ไม่ผ่าน</v>
      </c>
      <c r="AY28" s="86" t="str">
        <f>ส.ค.64!AX29</f>
        <v>ไม่ผ่าน</v>
      </c>
    </row>
    <row r="29" spans="1:51" x14ac:dyDescent="0.25">
      <c r="A29" s="86">
        <v>26</v>
      </c>
      <c r="B29" s="86">
        <v>8</v>
      </c>
      <c r="C29" s="87" t="s">
        <v>52</v>
      </c>
      <c r="D29" s="88" t="s">
        <v>58</v>
      </c>
      <c r="E29" s="87" t="s">
        <v>156</v>
      </c>
      <c r="F29" s="88" t="s">
        <v>233</v>
      </c>
      <c r="G29" s="86">
        <v>34</v>
      </c>
      <c r="H29" s="87" t="s">
        <v>9</v>
      </c>
      <c r="I29" s="86">
        <v>5</v>
      </c>
      <c r="J29" s="89" t="str">
        <f>'ต.ค.62 '!AW30</f>
        <v>ไม่ผ่าน</v>
      </c>
      <c r="K29" s="89" t="str">
        <f>'ต.ค.62 '!AX30</f>
        <v>ไม่ผ่าน</v>
      </c>
      <c r="L29" s="86" t="str">
        <f>'พ.ย.62  '!AW30</f>
        <v>ไม่ผ่าน</v>
      </c>
      <c r="M29" s="86" t="str">
        <f>'พ.ย.62  '!AX30</f>
        <v>ไม่ผ่าน</v>
      </c>
      <c r="N29" s="86" t="str">
        <f>ธ.ค.62!AW30</f>
        <v>ไม่ผ่าน</v>
      </c>
      <c r="O29" s="86" t="str">
        <f>ม.ค.63!AW30</f>
        <v>ไม่ผ่าน</v>
      </c>
      <c r="P29" s="86" t="str">
        <f>ม.ค.63!AX30</f>
        <v>ไม่ผ่าน</v>
      </c>
      <c r="Q29" s="86" t="str">
        <f>'ก.พ.63 '!AW30</f>
        <v>ไม่ผ่าน</v>
      </c>
      <c r="R29" s="86" t="str">
        <f>'ก.พ.63 '!AX30</f>
        <v>ไม่ผ่าน</v>
      </c>
      <c r="S29" s="86" t="str">
        <f>'มี.ค.63 '!AW30</f>
        <v>ไม่ผ่าน</v>
      </c>
      <c r="T29" s="86" t="str">
        <f>'เม.ย.63  '!AW30</f>
        <v>ไม่ผ่าน</v>
      </c>
      <c r="U29" s="86" t="str">
        <f>'เม.ย.63  '!AX30</f>
        <v>ไม่ผ่าน</v>
      </c>
      <c r="V29" s="86" t="str">
        <f>พ.ค.63!AW30</f>
        <v>ไม่ผ่าน</v>
      </c>
      <c r="W29" s="86" t="str">
        <f>พ.ค.63!AX30</f>
        <v>ไม่ผ่าน</v>
      </c>
      <c r="X29" s="86" t="str">
        <f>มิ.ย.63!AW30</f>
        <v>ไม่ผ่าน</v>
      </c>
      <c r="Y29" s="86" t="str">
        <f>ก.ค.63!AW30</f>
        <v>ไม่ผ่าน</v>
      </c>
      <c r="Z29" s="86" t="str">
        <f>ก.ค.63!AX30</f>
        <v>ไม่ผ่าน</v>
      </c>
      <c r="AA29" s="86" t="str">
        <f>ส.ค.63!AW30</f>
        <v>ไม่ผ่าน</v>
      </c>
      <c r="AB29" s="86" t="str">
        <f>ส.ค.63!AX30</f>
        <v>ไม่ผ่าน</v>
      </c>
      <c r="AC29" s="86" t="str">
        <f>ก.ย.63!AW30</f>
        <v>ไม่ผ่าน</v>
      </c>
      <c r="AD29" s="86">
        <v>32</v>
      </c>
      <c r="AE29" s="90" t="s">
        <v>9</v>
      </c>
      <c r="AF29" s="86">
        <v>5</v>
      </c>
      <c r="AG29" s="86" t="str">
        <f>ต.ค.63!AW30</f>
        <v>ไม่ผ่าน</v>
      </c>
      <c r="AH29" s="86" t="str">
        <f>ต.ค.63!AX30</f>
        <v>ไม่ผ่าน</v>
      </c>
      <c r="AI29" s="86" t="str">
        <f>พ.ย.63!AW30</f>
        <v>ไม่ผ่าน</v>
      </c>
      <c r="AJ29" s="86" t="str">
        <f>พ.ย.63!AX30</f>
        <v>ไม่ผ่าน</v>
      </c>
      <c r="AK29" s="86" t="str">
        <f>ธ.ค.63!AW30</f>
        <v>ไม่ผ่าน</v>
      </c>
      <c r="AL29" s="86" t="str">
        <f>ม.ค.64!AW30</f>
        <v>ไม่ผ่าน</v>
      </c>
      <c r="AM29" s="86" t="str">
        <f>ม.ค.64!AX30</f>
        <v>ไม่ผ่าน</v>
      </c>
      <c r="AN29" s="86" t="str">
        <f>'ก.พ.64 '!AW30</f>
        <v>ไม่ผ่าน</v>
      </c>
      <c r="AO29" s="86" t="str">
        <f>'ก.พ.64 '!AX30</f>
        <v>ไม่ผ่าน</v>
      </c>
      <c r="AP29" s="86" t="str">
        <f>มี.ค.64!AW30</f>
        <v>ไม่ผ่าน</v>
      </c>
      <c r="AQ29" s="86" t="str">
        <f>เม.ย.64!AW30</f>
        <v>ไม่ผ่าน</v>
      </c>
      <c r="AR29" s="86" t="str">
        <f>เม.ย.64!AX30</f>
        <v>ไม่ผ่าน</v>
      </c>
      <c r="AS29" s="86" t="str">
        <f>พ.ค.64!AW30</f>
        <v>ไม่ผ่าน</v>
      </c>
      <c r="AT29" s="86" t="str">
        <f>พ.ค.64!AX30</f>
        <v>ไม่ผ่าน</v>
      </c>
      <c r="AU29" s="86" t="str">
        <f>มิ.ย.64!AW30</f>
        <v>ไม่ผ่าน</v>
      </c>
      <c r="AV29" s="86" t="str">
        <f>ก.ค.64!AW30</f>
        <v>ไม่ผ่าน</v>
      </c>
      <c r="AW29" s="86" t="str">
        <f>ก.ค.64!AX30</f>
        <v>ไม่ผ่าน</v>
      </c>
      <c r="AX29" s="86" t="str">
        <f>ส.ค.64!AW30</f>
        <v>ไม่ผ่าน</v>
      </c>
      <c r="AY29" s="86" t="str">
        <f>ส.ค.64!AX30</f>
        <v>ไม่ผ่าน</v>
      </c>
    </row>
    <row r="30" spans="1:51" x14ac:dyDescent="0.25">
      <c r="A30" s="86">
        <v>27</v>
      </c>
      <c r="B30" s="86">
        <v>8</v>
      </c>
      <c r="C30" s="87" t="s">
        <v>52</v>
      </c>
      <c r="D30" s="88" t="s">
        <v>59</v>
      </c>
      <c r="E30" s="87" t="s">
        <v>157</v>
      </c>
      <c r="F30" s="88" t="s">
        <v>233</v>
      </c>
      <c r="G30" s="86">
        <v>64</v>
      </c>
      <c r="H30" s="87" t="s">
        <v>9</v>
      </c>
      <c r="I30" s="86">
        <v>5</v>
      </c>
      <c r="J30" s="89" t="str">
        <f>'ต.ค.62 '!AW31</f>
        <v>ไม่ผ่าน</v>
      </c>
      <c r="K30" s="89" t="str">
        <f>'ต.ค.62 '!AX31</f>
        <v>ไม่ผ่าน</v>
      </c>
      <c r="L30" s="86" t="str">
        <f>'พ.ย.62  '!AW31</f>
        <v>ไม่ผ่าน</v>
      </c>
      <c r="M30" s="86" t="str">
        <f>'พ.ย.62  '!AX31</f>
        <v>ไม่ผ่าน</v>
      </c>
      <c r="N30" s="86" t="str">
        <f>ธ.ค.62!AW31</f>
        <v>ไม่ผ่าน</v>
      </c>
      <c r="O30" s="86" t="str">
        <f>ม.ค.63!AW31</f>
        <v>ไม่ผ่าน</v>
      </c>
      <c r="P30" s="86" t="str">
        <f>ม.ค.63!AX31</f>
        <v>ไม่ผ่าน</v>
      </c>
      <c r="Q30" s="86" t="str">
        <f>'ก.พ.63 '!AW31</f>
        <v>ไม่ผ่าน</v>
      </c>
      <c r="R30" s="86" t="str">
        <f>'ก.พ.63 '!AX31</f>
        <v>ไม่ผ่าน</v>
      </c>
      <c r="S30" s="86" t="str">
        <f>'มี.ค.63 '!AW31</f>
        <v>ไม่ผ่าน</v>
      </c>
      <c r="T30" s="86" t="str">
        <f>'เม.ย.63  '!AW31</f>
        <v>ไม่ผ่าน</v>
      </c>
      <c r="U30" s="86" t="str">
        <f>'เม.ย.63  '!AX31</f>
        <v>ไม่ผ่าน</v>
      </c>
      <c r="V30" s="86" t="str">
        <f>พ.ค.63!AW31</f>
        <v>ไม่ผ่าน</v>
      </c>
      <c r="W30" s="86" t="str">
        <f>พ.ค.63!AX31</f>
        <v>ไม่ผ่าน</v>
      </c>
      <c r="X30" s="86" t="str">
        <f>มิ.ย.63!AW31</f>
        <v>ไม่ผ่าน</v>
      </c>
      <c r="Y30" s="86" t="str">
        <f>ก.ค.63!AW31</f>
        <v>ไม่ผ่าน</v>
      </c>
      <c r="Z30" s="86" t="str">
        <f>ก.ค.63!AX31</f>
        <v>ไม่ผ่าน</v>
      </c>
      <c r="AA30" s="86" t="str">
        <f>ส.ค.63!AW31</f>
        <v>ไม่ผ่าน</v>
      </c>
      <c r="AB30" s="86" t="str">
        <f>ส.ค.63!AX31</f>
        <v>ไม่ผ่าน</v>
      </c>
      <c r="AC30" s="86" t="str">
        <f>ก.ย.63!AW31</f>
        <v>ไม่ผ่าน</v>
      </c>
      <c r="AD30" s="86">
        <v>50</v>
      </c>
      <c r="AE30" s="90" t="s">
        <v>9</v>
      </c>
      <c r="AF30" s="86">
        <v>5</v>
      </c>
      <c r="AG30" s="86" t="str">
        <f>ต.ค.63!AW31</f>
        <v>ไม่ผ่าน</v>
      </c>
      <c r="AH30" s="86" t="str">
        <f>ต.ค.63!AX31</f>
        <v>ไม่ผ่าน</v>
      </c>
      <c r="AI30" s="86" t="str">
        <f>พ.ย.63!AW31</f>
        <v>ไม่ผ่าน</v>
      </c>
      <c r="AJ30" s="86" t="str">
        <f>พ.ย.63!AX31</f>
        <v>ไม่ผ่าน</v>
      </c>
      <c r="AK30" s="86" t="str">
        <f>ธ.ค.63!AW31</f>
        <v>ไม่ผ่าน</v>
      </c>
      <c r="AL30" s="86" t="str">
        <f>ม.ค.64!AW31</f>
        <v>ไม่ผ่าน</v>
      </c>
      <c r="AM30" s="86" t="str">
        <f>ม.ค.64!AX31</f>
        <v>ไม่ผ่าน</v>
      </c>
      <c r="AN30" s="86" t="str">
        <f>'ก.พ.64 '!AW31</f>
        <v>ไม่ผ่าน</v>
      </c>
      <c r="AO30" s="86" t="str">
        <f>'ก.พ.64 '!AX31</f>
        <v>ไม่ผ่าน</v>
      </c>
      <c r="AP30" s="86" t="str">
        <f>มี.ค.64!AW31</f>
        <v>ไม่ผ่าน</v>
      </c>
      <c r="AQ30" s="86" t="str">
        <f>เม.ย.64!AW31</f>
        <v>ไม่ผ่าน</v>
      </c>
      <c r="AR30" s="86" t="str">
        <f>เม.ย.64!AX31</f>
        <v>ไม่ผ่าน</v>
      </c>
      <c r="AS30" s="86" t="str">
        <f>พ.ค.64!AW31</f>
        <v>ไม่ผ่าน</v>
      </c>
      <c r="AT30" s="86" t="str">
        <f>พ.ค.64!AX31</f>
        <v>ไม่ผ่าน</v>
      </c>
      <c r="AU30" s="86" t="str">
        <f>มิ.ย.64!AW31</f>
        <v>ไม่ผ่าน</v>
      </c>
      <c r="AV30" s="86" t="str">
        <f>ก.ค.64!AW31</f>
        <v>ไม่ผ่าน</v>
      </c>
      <c r="AW30" s="86" t="str">
        <f>ก.ค.64!AX31</f>
        <v>ไม่ผ่าน</v>
      </c>
      <c r="AX30" s="86" t="str">
        <f>ส.ค.64!AW31</f>
        <v>ไม่ผ่าน</v>
      </c>
      <c r="AY30" s="86" t="str">
        <f>ส.ค.64!AX31</f>
        <v>ไม่ผ่าน</v>
      </c>
    </row>
    <row r="31" spans="1:51" x14ac:dyDescent="0.25">
      <c r="A31" s="86">
        <v>28</v>
      </c>
      <c r="B31" s="86">
        <v>8</v>
      </c>
      <c r="C31" s="87" t="s">
        <v>52</v>
      </c>
      <c r="D31" s="88" t="s">
        <v>60</v>
      </c>
      <c r="E31" s="87" t="s">
        <v>158</v>
      </c>
      <c r="F31" s="88" t="s">
        <v>233</v>
      </c>
      <c r="G31" s="86">
        <v>113</v>
      </c>
      <c r="H31" s="87" t="s">
        <v>13</v>
      </c>
      <c r="I31" s="86">
        <v>10</v>
      </c>
      <c r="J31" s="89" t="str">
        <f>'ต.ค.62 '!AW32</f>
        <v>ไม่ผ่าน</v>
      </c>
      <c r="K31" s="89" t="str">
        <f>'ต.ค.62 '!AX32</f>
        <v>ไม่ผ่าน</v>
      </c>
      <c r="L31" s="86" t="str">
        <f>'พ.ย.62  '!AW32</f>
        <v>ไม่ผ่าน</v>
      </c>
      <c r="M31" s="86" t="str">
        <f>'พ.ย.62  '!AX32</f>
        <v>ไม่ผ่าน</v>
      </c>
      <c r="N31" s="86" t="str">
        <f>ธ.ค.62!AW32</f>
        <v>ไม่ผ่าน</v>
      </c>
      <c r="O31" s="86" t="str">
        <f>ม.ค.63!AW32</f>
        <v>ไม่ผ่าน</v>
      </c>
      <c r="P31" s="86" t="str">
        <f>ม.ค.63!AX32</f>
        <v>ไม่ผ่าน</v>
      </c>
      <c r="Q31" s="86" t="str">
        <f>'ก.พ.63 '!AW32</f>
        <v>ไม่ผ่าน</v>
      </c>
      <c r="R31" s="86" t="str">
        <f>'ก.พ.63 '!AX32</f>
        <v>ไม่ผ่าน</v>
      </c>
      <c r="S31" s="86" t="str">
        <f>'มี.ค.63 '!AW32</f>
        <v>ไม่ผ่าน</v>
      </c>
      <c r="T31" s="86" t="str">
        <f>'เม.ย.63  '!AW32</f>
        <v>ไม่ผ่าน</v>
      </c>
      <c r="U31" s="86" t="str">
        <f>'เม.ย.63  '!AX32</f>
        <v>ไม่ผ่าน</v>
      </c>
      <c r="V31" s="86" t="str">
        <f>พ.ค.63!AW32</f>
        <v>ไม่ผ่าน</v>
      </c>
      <c r="W31" s="86" t="str">
        <f>พ.ค.63!AX32</f>
        <v>ไม่ผ่าน</v>
      </c>
      <c r="X31" s="86" t="str">
        <f>มิ.ย.63!AW32</f>
        <v>ไม่ผ่าน</v>
      </c>
      <c r="Y31" s="86" t="str">
        <f>ก.ค.63!AW32</f>
        <v>ไม่ผ่าน</v>
      </c>
      <c r="Z31" s="86" t="str">
        <f>ก.ค.63!AX32</f>
        <v>ไม่ผ่าน</v>
      </c>
      <c r="AA31" s="86" t="str">
        <f>ส.ค.63!AW32</f>
        <v>ไม่ผ่าน</v>
      </c>
      <c r="AB31" s="86" t="str">
        <f>ส.ค.63!AX32</f>
        <v>ไม่ผ่าน</v>
      </c>
      <c r="AC31" s="86" t="str">
        <f>ก.ย.63!AW32</f>
        <v>ไม่ผ่าน</v>
      </c>
      <c r="AD31" s="86">
        <v>113</v>
      </c>
      <c r="AE31" s="90" t="s">
        <v>13</v>
      </c>
      <c r="AF31" s="86">
        <v>10</v>
      </c>
      <c r="AG31" s="86" t="str">
        <f>ต.ค.63!AW32</f>
        <v>ไม่ผ่าน</v>
      </c>
      <c r="AH31" s="86" t="str">
        <f>ต.ค.63!AX32</f>
        <v>ไม่ผ่าน</v>
      </c>
      <c r="AI31" s="86" t="str">
        <f>พ.ย.63!AW32</f>
        <v>ไม่ผ่าน</v>
      </c>
      <c r="AJ31" s="86" t="str">
        <f>พ.ย.63!AX32</f>
        <v>ไม่ผ่าน</v>
      </c>
      <c r="AK31" s="86" t="str">
        <f>ธ.ค.63!AW32</f>
        <v>ไม่ผ่าน</v>
      </c>
      <c r="AL31" s="86" t="str">
        <f>ม.ค.64!AW32</f>
        <v>ไม่ผ่าน</v>
      </c>
      <c r="AM31" s="86" t="str">
        <f>ม.ค.64!AX32</f>
        <v>ไม่ผ่าน</v>
      </c>
      <c r="AN31" s="86" t="str">
        <f>'ก.พ.64 '!AW32</f>
        <v>ไม่ผ่าน</v>
      </c>
      <c r="AO31" s="86" t="str">
        <f>'ก.พ.64 '!AX32</f>
        <v>ไม่ผ่าน</v>
      </c>
      <c r="AP31" s="86" t="str">
        <f>มี.ค.64!AW32</f>
        <v>ไม่ผ่าน</v>
      </c>
      <c r="AQ31" s="86" t="str">
        <f>เม.ย.64!AW32</f>
        <v>ไม่ผ่าน</v>
      </c>
      <c r="AR31" s="86" t="str">
        <f>เม.ย.64!AX32</f>
        <v>ไม่ผ่าน</v>
      </c>
      <c r="AS31" s="86" t="str">
        <f>พ.ค.64!AW32</f>
        <v>ไม่ผ่าน</v>
      </c>
      <c r="AT31" s="86" t="str">
        <f>พ.ค.64!AX32</f>
        <v>ไม่ผ่าน</v>
      </c>
      <c r="AU31" s="86" t="str">
        <f>มิ.ย.64!AW32</f>
        <v>ไม่ผ่าน</v>
      </c>
      <c r="AV31" s="86" t="str">
        <f>ก.ค.64!AW32</f>
        <v>ไม่ผ่าน</v>
      </c>
      <c r="AW31" s="86" t="str">
        <f>ก.ค.64!AX32</f>
        <v>ไม่ผ่าน</v>
      </c>
      <c r="AX31" s="86" t="str">
        <f>ส.ค.64!AW32</f>
        <v>ไม่ผ่าน</v>
      </c>
      <c r="AY31" s="86" t="str">
        <f>ส.ค.64!AX32</f>
        <v>ไม่ผ่าน</v>
      </c>
    </row>
    <row r="32" spans="1:51" x14ac:dyDescent="0.25">
      <c r="A32" s="86">
        <v>29</v>
      </c>
      <c r="B32" s="86">
        <v>8</v>
      </c>
      <c r="C32" s="87" t="s">
        <v>52</v>
      </c>
      <c r="D32" s="88" t="s">
        <v>61</v>
      </c>
      <c r="E32" s="87" t="s">
        <v>159</v>
      </c>
      <c r="F32" s="88" t="s">
        <v>233</v>
      </c>
      <c r="G32" s="86">
        <v>51</v>
      </c>
      <c r="H32" s="87" t="s">
        <v>9</v>
      </c>
      <c r="I32" s="86">
        <v>5</v>
      </c>
      <c r="J32" s="89" t="str">
        <f>'ต.ค.62 '!AW33</f>
        <v>ไม่ผ่าน</v>
      </c>
      <c r="K32" s="89" t="str">
        <f>'ต.ค.62 '!AX33</f>
        <v>ไม่ผ่าน</v>
      </c>
      <c r="L32" s="86" t="str">
        <f>'พ.ย.62  '!AW33</f>
        <v>ไม่ผ่าน</v>
      </c>
      <c r="M32" s="86" t="str">
        <f>'พ.ย.62  '!AX33</f>
        <v>ไม่ผ่าน</v>
      </c>
      <c r="N32" s="86" t="str">
        <f>ธ.ค.62!AW33</f>
        <v>ไม่ผ่าน</v>
      </c>
      <c r="O32" s="86" t="str">
        <f>ม.ค.63!AW33</f>
        <v>ไม่ผ่าน</v>
      </c>
      <c r="P32" s="86" t="str">
        <f>ม.ค.63!AX33</f>
        <v>ไม่ผ่าน</v>
      </c>
      <c r="Q32" s="86" t="str">
        <f>'ก.พ.63 '!AW33</f>
        <v>ไม่ผ่าน</v>
      </c>
      <c r="R32" s="86" t="str">
        <f>'ก.พ.63 '!AX33</f>
        <v>ไม่ผ่าน</v>
      </c>
      <c r="S32" s="86" t="str">
        <f>'มี.ค.63 '!AW33</f>
        <v>ไม่ผ่าน</v>
      </c>
      <c r="T32" s="86" t="str">
        <f>'เม.ย.63  '!AW33</f>
        <v>ไม่ผ่าน</v>
      </c>
      <c r="U32" s="86" t="str">
        <f>'เม.ย.63  '!AX33</f>
        <v>ไม่ผ่าน</v>
      </c>
      <c r="V32" s="86" t="str">
        <f>พ.ค.63!AW33</f>
        <v>ไม่ผ่าน</v>
      </c>
      <c r="W32" s="86" t="str">
        <f>พ.ค.63!AX33</f>
        <v>ไม่ผ่าน</v>
      </c>
      <c r="X32" s="86" t="str">
        <f>มิ.ย.63!AW33</f>
        <v>ไม่ผ่าน</v>
      </c>
      <c r="Y32" s="86" t="str">
        <f>ก.ค.63!AW33</f>
        <v>ไม่ผ่าน</v>
      </c>
      <c r="Z32" s="86" t="str">
        <f>ก.ค.63!AX33</f>
        <v>ไม่ผ่าน</v>
      </c>
      <c r="AA32" s="86" t="str">
        <f>ส.ค.63!AW33</f>
        <v>ไม่ผ่าน</v>
      </c>
      <c r="AB32" s="86" t="str">
        <f>ส.ค.63!AX33</f>
        <v>ไม่ผ่าน</v>
      </c>
      <c r="AC32" s="86" t="str">
        <f>ก.ย.63!AW33</f>
        <v>ไม่ผ่าน</v>
      </c>
      <c r="AD32" s="86">
        <v>51</v>
      </c>
      <c r="AE32" s="90" t="s">
        <v>9</v>
      </c>
      <c r="AF32" s="86">
        <v>5</v>
      </c>
      <c r="AG32" s="86" t="str">
        <f>ต.ค.63!AW33</f>
        <v>ไม่ผ่าน</v>
      </c>
      <c r="AH32" s="86" t="str">
        <f>ต.ค.63!AX33</f>
        <v>ไม่ผ่าน</v>
      </c>
      <c r="AI32" s="86" t="str">
        <f>พ.ย.63!AW33</f>
        <v>ไม่ผ่าน</v>
      </c>
      <c r="AJ32" s="86" t="str">
        <f>พ.ย.63!AX33</f>
        <v>ไม่ผ่าน</v>
      </c>
      <c r="AK32" s="86" t="str">
        <f>ธ.ค.63!AW33</f>
        <v>ไม่ผ่าน</v>
      </c>
      <c r="AL32" s="86" t="str">
        <f>ม.ค.64!AW33</f>
        <v>ไม่ผ่าน</v>
      </c>
      <c r="AM32" s="86" t="str">
        <f>ม.ค.64!AX33</f>
        <v>ไม่ผ่าน</v>
      </c>
      <c r="AN32" s="86" t="str">
        <f>'ก.พ.64 '!AW33</f>
        <v>ไม่ผ่าน</v>
      </c>
      <c r="AO32" s="86" t="str">
        <f>'ก.พ.64 '!AX33</f>
        <v>ไม่ผ่าน</v>
      </c>
      <c r="AP32" s="86" t="str">
        <f>มี.ค.64!AW33</f>
        <v>ไม่ผ่าน</v>
      </c>
      <c r="AQ32" s="86" t="str">
        <f>เม.ย.64!AW33</f>
        <v>ไม่ผ่าน</v>
      </c>
      <c r="AR32" s="86" t="str">
        <f>เม.ย.64!AX33</f>
        <v>ไม่ผ่าน</v>
      </c>
      <c r="AS32" s="86" t="str">
        <f>พ.ค.64!AW33</f>
        <v>ไม่ผ่าน</v>
      </c>
      <c r="AT32" s="86" t="str">
        <f>พ.ค.64!AX33</f>
        <v>ไม่ผ่าน</v>
      </c>
      <c r="AU32" s="86" t="str">
        <f>มิ.ย.64!AW33</f>
        <v>ไม่ผ่าน</v>
      </c>
      <c r="AV32" s="86" t="str">
        <f>ก.ค.64!AW33</f>
        <v>ไม่ผ่าน</v>
      </c>
      <c r="AW32" s="86" t="str">
        <f>ก.ค.64!AX33</f>
        <v>ไม่ผ่าน</v>
      </c>
      <c r="AX32" s="86" t="str">
        <f>ส.ค.64!AW33</f>
        <v>ไม่ผ่าน</v>
      </c>
      <c r="AY32" s="86" t="str">
        <f>ส.ค.64!AX33</f>
        <v>ไม่ผ่าน</v>
      </c>
    </row>
    <row r="33" spans="1:51" x14ac:dyDescent="0.25">
      <c r="A33" s="86">
        <v>30</v>
      </c>
      <c r="B33" s="86">
        <v>8</v>
      </c>
      <c r="C33" s="87" t="s">
        <v>52</v>
      </c>
      <c r="D33" s="88" t="s">
        <v>62</v>
      </c>
      <c r="E33" s="87" t="s">
        <v>160</v>
      </c>
      <c r="F33" s="88" t="s">
        <v>233</v>
      </c>
      <c r="G33" s="86">
        <v>30</v>
      </c>
      <c r="H33" s="87" t="s">
        <v>9</v>
      </c>
      <c r="I33" s="86">
        <v>5</v>
      </c>
      <c r="J33" s="89" t="str">
        <f>'ต.ค.62 '!AW34</f>
        <v>ไม่ผ่าน</v>
      </c>
      <c r="K33" s="89" t="str">
        <f>'ต.ค.62 '!AX34</f>
        <v>ไม่ผ่าน</v>
      </c>
      <c r="L33" s="86" t="str">
        <f>'พ.ย.62  '!AW34</f>
        <v>ไม่ผ่าน</v>
      </c>
      <c r="M33" s="86" t="str">
        <f>'พ.ย.62  '!AX34</f>
        <v>ไม่ผ่าน</v>
      </c>
      <c r="N33" s="86" t="str">
        <f>ธ.ค.62!AW34</f>
        <v>ไม่ผ่าน</v>
      </c>
      <c r="O33" s="86" t="str">
        <f>ม.ค.63!AW34</f>
        <v>ไม่ผ่าน</v>
      </c>
      <c r="P33" s="86" t="str">
        <f>ม.ค.63!AX34</f>
        <v>ไม่ผ่าน</v>
      </c>
      <c r="Q33" s="86" t="str">
        <f>'ก.พ.63 '!AW34</f>
        <v>ไม่ผ่าน</v>
      </c>
      <c r="R33" s="86" t="str">
        <f>'ก.พ.63 '!AX34</f>
        <v>ไม่ผ่าน</v>
      </c>
      <c r="S33" s="86" t="str">
        <f>'มี.ค.63 '!AW34</f>
        <v>ไม่ผ่าน</v>
      </c>
      <c r="T33" s="86" t="str">
        <f>'เม.ย.63  '!AW34</f>
        <v>ไม่ผ่าน</v>
      </c>
      <c r="U33" s="86" t="str">
        <f>'เม.ย.63  '!AX34</f>
        <v>ไม่ผ่าน</v>
      </c>
      <c r="V33" s="86" t="str">
        <f>พ.ค.63!AW34</f>
        <v>ไม่ผ่าน</v>
      </c>
      <c r="W33" s="86" t="str">
        <f>พ.ค.63!AX34</f>
        <v>ไม่ผ่าน</v>
      </c>
      <c r="X33" s="86" t="str">
        <f>มิ.ย.63!AW34</f>
        <v>ไม่ผ่าน</v>
      </c>
      <c r="Y33" s="86" t="str">
        <f>ก.ค.63!AW34</f>
        <v>ไม่ผ่าน</v>
      </c>
      <c r="Z33" s="86" t="str">
        <f>ก.ค.63!AX34</f>
        <v>ไม่ผ่าน</v>
      </c>
      <c r="AA33" s="86" t="str">
        <f>ส.ค.63!AW34</f>
        <v>ไม่ผ่าน</v>
      </c>
      <c r="AB33" s="86" t="str">
        <f>ส.ค.63!AX34</f>
        <v>ไม่ผ่าน</v>
      </c>
      <c r="AC33" s="86" t="str">
        <f>ก.ย.63!AW34</f>
        <v>ไม่ผ่าน</v>
      </c>
      <c r="AD33" s="86">
        <v>42</v>
      </c>
      <c r="AE33" s="90" t="s">
        <v>9</v>
      </c>
      <c r="AF33" s="86">
        <v>5</v>
      </c>
      <c r="AG33" s="86" t="str">
        <f>ต.ค.63!AW34</f>
        <v>ไม่ผ่าน</v>
      </c>
      <c r="AH33" s="86" t="str">
        <f>ต.ค.63!AX34</f>
        <v>ไม่ผ่าน</v>
      </c>
      <c r="AI33" s="86" t="str">
        <f>พ.ย.63!AW34</f>
        <v>ไม่ผ่าน</v>
      </c>
      <c r="AJ33" s="86" t="str">
        <f>พ.ย.63!AX34</f>
        <v>ไม่ผ่าน</v>
      </c>
      <c r="AK33" s="86" t="str">
        <f>ธ.ค.63!AW34</f>
        <v>ไม่ผ่าน</v>
      </c>
      <c r="AL33" s="86" t="str">
        <f>ม.ค.64!AW34</f>
        <v>ไม่ผ่าน</v>
      </c>
      <c r="AM33" s="86" t="str">
        <f>ม.ค.64!AX34</f>
        <v>ไม่ผ่าน</v>
      </c>
      <c r="AN33" s="86" t="str">
        <f>'ก.พ.64 '!AW34</f>
        <v>ไม่ผ่าน</v>
      </c>
      <c r="AO33" s="86" t="str">
        <f>'ก.พ.64 '!AX34</f>
        <v>ไม่ผ่าน</v>
      </c>
      <c r="AP33" s="86" t="str">
        <f>มี.ค.64!AW34</f>
        <v>ไม่ผ่าน</v>
      </c>
      <c r="AQ33" s="86" t="str">
        <f>เม.ย.64!AW34</f>
        <v>ไม่ผ่าน</v>
      </c>
      <c r="AR33" s="86" t="str">
        <f>เม.ย.64!AX34</f>
        <v>ไม่ผ่าน</v>
      </c>
      <c r="AS33" s="86" t="str">
        <f>พ.ค.64!AW34</f>
        <v>ไม่ผ่าน</v>
      </c>
      <c r="AT33" s="86" t="str">
        <f>พ.ค.64!AX34</f>
        <v>ไม่ผ่าน</v>
      </c>
      <c r="AU33" s="86" t="str">
        <f>มิ.ย.64!AW34</f>
        <v>ไม่ผ่าน</v>
      </c>
      <c r="AV33" s="86" t="str">
        <f>ก.ค.64!AW34</f>
        <v>ไม่ผ่าน</v>
      </c>
      <c r="AW33" s="86" t="str">
        <f>ก.ค.64!AX34</f>
        <v>ไม่ผ่าน</v>
      </c>
      <c r="AX33" s="86" t="str">
        <f>ส.ค.64!AW34</f>
        <v>ไม่ผ่าน</v>
      </c>
      <c r="AY33" s="86" t="str">
        <f>ส.ค.64!AX34</f>
        <v>ไม่ผ่าน</v>
      </c>
    </row>
    <row r="34" spans="1:51" x14ac:dyDescent="0.25">
      <c r="A34" s="86">
        <v>31</v>
      </c>
      <c r="B34" s="86">
        <v>8</v>
      </c>
      <c r="C34" s="87" t="s">
        <v>52</v>
      </c>
      <c r="D34" s="88" t="s">
        <v>63</v>
      </c>
      <c r="E34" s="87" t="s">
        <v>161</v>
      </c>
      <c r="F34" s="88" t="s">
        <v>233</v>
      </c>
      <c r="G34" s="86">
        <v>44</v>
      </c>
      <c r="H34" s="87" t="s">
        <v>10</v>
      </c>
      <c r="I34" s="86">
        <v>6</v>
      </c>
      <c r="J34" s="89" t="str">
        <f>'ต.ค.62 '!AW35</f>
        <v>ผ่าน</v>
      </c>
      <c r="K34" s="89" t="str">
        <f>'ต.ค.62 '!AX35</f>
        <v>ผ่าน</v>
      </c>
      <c r="L34" s="86" t="str">
        <f>'พ.ย.62  '!AW35</f>
        <v>ผ่าน</v>
      </c>
      <c r="M34" s="86" t="str">
        <f>'พ.ย.62  '!AX35</f>
        <v>ผ่าน</v>
      </c>
      <c r="N34" s="86" t="str">
        <f>ธ.ค.62!AW35</f>
        <v>ไม่ผ่าน</v>
      </c>
      <c r="O34" s="86" t="str">
        <f>ม.ค.63!AW35</f>
        <v>ไม่ผ่าน</v>
      </c>
      <c r="P34" s="86" t="str">
        <f>ม.ค.63!AX35</f>
        <v>ไม่ผ่าน</v>
      </c>
      <c r="Q34" s="86" t="str">
        <f>'ก.พ.63 '!AW35</f>
        <v>ไม่ผ่าน</v>
      </c>
      <c r="R34" s="86" t="str">
        <f>'ก.พ.63 '!AX35</f>
        <v>ไม่ผ่าน</v>
      </c>
      <c r="S34" s="86" t="str">
        <f>'มี.ค.63 '!AW35</f>
        <v>ไม่ผ่าน</v>
      </c>
      <c r="T34" s="86" t="str">
        <f>'เม.ย.63  '!AW35</f>
        <v>ไม่ผ่าน</v>
      </c>
      <c r="U34" s="86" t="str">
        <f>'เม.ย.63  '!AX35</f>
        <v>ไม่ผ่าน</v>
      </c>
      <c r="V34" s="86" t="str">
        <f>พ.ค.63!AW35</f>
        <v>ไม่ผ่าน</v>
      </c>
      <c r="W34" s="86" t="str">
        <f>พ.ค.63!AX35</f>
        <v>ไม่ผ่าน</v>
      </c>
      <c r="X34" s="86" t="str">
        <f>มิ.ย.63!AW35</f>
        <v>ผ่าน</v>
      </c>
      <c r="Y34" s="86" t="str">
        <f>ก.ค.63!AW35</f>
        <v>ไม่ผ่าน</v>
      </c>
      <c r="Z34" s="86" t="str">
        <f>ก.ค.63!AX35</f>
        <v>ไม่ผ่าน</v>
      </c>
      <c r="AA34" s="86" t="str">
        <f>ส.ค.63!AW35</f>
        <v>ผ่าน</v>
      </c>
      <c r="AB34" s="86" t="str">
        <f>ส.ค.63!AX35</f>
        <v>ไม่ผ่าน</v>
      </c>
      <c r="AC34" s="86" t="str">
        <f>ก.ย.63!AW35</f>
        <v>ไม่ผ่าน</v>
      </c>
      <c r="AD34" s="86">
        <v>49</v>
      </c>
      <c r="AE34" s="90" t="s">
        <v>10</v>
      </c>
      <c r="AF34" s="86">
        <v>6</v>
      </c>
      <c r="AG34" s="86" t="str">
        <f>ต.ค.63!AW35</f>
        <v>ไม่ผ่าน</v>
      </c>
      <c r="AH34" s="86" t="str">
        <f>ต.ค.63!AX35</f>
        <v>ไม่ผ่าน</v>
      </c>
      <c r="AI34" s="86" t="str">
        <f>พ.ย.63!AW35</f>
        <v>ไม่ผ่าน</v>
      </c>
      <c r="AJ34" s="86" t="str">
        <f>พ.ย.63!AX35</f>
        <v>ผ่าน</v>
      </c>
      <c r="AK34" s="86" t="str">
        <f>ธ.ค.63!AW35</f>
        <v>ไม่ผ่าน</v>
      </c>
      <c r="AL34" s="86" t="str">
        <f>ม.ค.64!AW35</f>
        <v>ไม่ผ่าน</v>
      </c>
      <c r="AM34" s="86" t="str">
        <f>ม.ค.64!AX35</f>
        <v>ไม่ผ่าน</v>
      </c>
      <c r="AN34" s="86" t="str">
        <f>'ก.พ.64 '!AW35</f>
        <v>ไม่ผ่าน</v>
      </c>
      <c r="AO34" s="86" t="str">
        <f>'ก.พ.64 '!AX35</f>
        <v>ผ่าน</v>
      </c>
      <c r="AP34" s="86" t="str">
        <f>มี.ค.64!AW35</f>
        <v>ไม่ผ่าน</v>
      </c>
      <c r="AQ34" s="86" t="str">
        <f>เม.ย.64!AW35</f>
        <v>ผ่าน</v>
      </c>
      <c r="AR34" s="86" t="str">
        <f>เม.ย.64!AX35</f>
        <v>ไม่ผ่าน</v>
      </c>
      <c r="AS34" s="86" t="str">
        <f>พ.ค.64!AW35</f>
        <v>ผ่าน</v>
      </c>
      <c r="AT34" s="86" t="str">
        <f>พ.ค.64!AX35</f>
        <v>ไม่ผ่าน</v>
      </c>
      <c r="AU34" s="86" t="str">
        <f>มิ.ย.64!AW35</f>
        <v>ไม่ผ่าน</v>
      </c>
      <c r="AV34" s="86" t="str">
        <f>ก.ค.64!AW35</f>
        <v>ผ่าน</v>
      </c>
      <c r="AW34" s="86" t="str">
        <f>ก.ค.64!AX35</f>
        <v>ไม่ผ่าน</v>
      </c>
      <c r="AX34" s="86" t="str">
        <f>ส.ค.64!AW35</f>
        <v>ผ่าน</v>
      </c>
      <c r="AY34" s="86" t="str">
        <f>ส.ค.64!AX35</f>
        <v>ไม่ผ่าน</v>
      </c>
    </row>
    <row r="35" spans="1:51" x14ac:dyDescent="0.25">
      <c r="A35" s="86">
        <v>32</v>
      </c>
      <c r="B35" s="86">
        <v>8</v>
      </c>
      <c r="C35" s="87" t="s">
        <v>52</v>
      </c>
      <c r="D35" s="88" t="s">
        <v>64</v>
      </c>
      <c r="E35" s="87" t="s">
        <v>65</v>
      </c>
      <c r="F35" s="88" t="s">
        <v>233</v>
      </c>
      <c r="G35" s="86">
        <v>60</v>
      </c>
      <c r="H35" s="87" t="s">
        <v>14</v>
      </c>
      <c r="I35" s="86">
        <v>12</v>
      </c>
      <c r="J35" s="89" t="str">
        <f>'ต.ค.62 '!AW36</f>
        <v>ไม่ผ่าน</v>
      </c>
      <c r="K35" s="89" t="str">
        <f>'ต.ค.62 '!AX36</f>
        <v>ไม่ผ่าน</v>
      </c>
      <c r="L35" s="86" t="str">
        <f>'พ.ย.62  '!AW36</f>
        <v>ไม่ผ่าน</v>
      </c>
      <c r="M35" s="86" t="str">
        <f>'พ.ย.62  '!AX36</f>
        <v>ไม่ผ่าน</v>
      </c>
      <c r="N35" s="86" t="str">
        <f>ธ.ค.62!AW36</f>
        <v>ไม่ผ่าน</v>
      </c>
      <c r="O35" s="86" t="str">
        <f>ม.ค.63!AW36</f>
        <v>ไม่ผ่าน</v>
      </c>
      <c r="P35" s="86" t="str">
        <f>ม.ค.63!AX36</f>
        <v>ไม่ผ่าน</v>
      </c>
      <c r="Q35" s="86" t="str">
        <f>'ก.พ.63 '!AW36</f>
        <v>ไม่ผ่าน</v>
      </c>
      <c r="R35" s="86" t="str">
        <f>'ก.พ.63 '!AX36</f>
        <v>ไม่ผ่าน</v>
      </c>
      <c r="S35" s="86" t="str">
        <f>'มี.ค.63 '!AW36</f>
        <v>ไม่ผ่าน</v>
      </c>
      <c r="T35" s="86" t="str">
        <f>'เม.ย.63  '!AW36</f>
        <v>ไม่ผ่าน</v>
      </c>
      <c r="U35" s="86" t="str">
        <f>'เม.ย.63  '!AX36</f>
        <v>ไม่ผ่าน</v>
      </c>
      <c r="V35" s="86" t="str">
        <f>พ.ค.63!AW36</f>
        <v>ไม่ผ่าน</v>
      </c>
      <c r="W35" s="86" t="str">
        <f>พ.ค.63!AX36</f>
        <v>ไม่ผ่าน</v>
      </c>
      <c r="X35" s="86" t="str">
        <f>มิ.ย.63!AW36</f>
        <v>ไม่ผ่าน</v>
      </c>
      <c r="Y35" s="86" t="str">
        <f>ก.ค.63!AW36</f>
        <v>ไม่ผ่าน</v>
      </c>
      <c r="Z35" s="86" t="str">
        <f>ก.ค.63!AX36</f>
        <v>ไม่ผ่าน</v>
      </c>
      <c r="AA35" s="86" t="str">
        <f>ส.ค.63!AW36</f>
        <v>ไม่ผ่าน</v>
      </c>
      <c r="AB35" s="86" t="str">
        <f>ส.ค.63!AX36</f>
        <v>ไม่ผ่าน</v>
      </c>
      <c r="AC35" s="86" t="str">
        <f>ก.ย.63!AW36</f>
        <v>ไม่ผ่าน</v>
      </c>
      <c r="AD35" s="86">
        <v>60</v>
      </c>
      <c r="AE35" s="90" t="s">
        <v>14</v>
      </c>
      <c r="AF35" s="86">
        <v>12</v>
      </c>
      <c r="AG35" s="86" t="str">
        <f>ต.ค.63!AW36</f>
        <v>ไม่ผ่าน</v>
      </c>
      <c r="AH35" s="86" t="str">
        <f>ต.ค.63!AX36</f>
        <v>ไม่ผ่าน</v>
      </c>
      <c r="AI35" s="86" t="str">
        <f>พ.ย.63!AW36</f>
        <v>ไม่ผ่าน</v>
      </c>
      <c r="AJ35" s="86" t="str">
        <f>พ.ย.63!AX36</f>
        <v>ไม่ผ่าน</v>
      </c>
      <c r="AK35" s="86" t="str">
        <f>ธ.ค.63!AW36</f>
        <v>ผ่าน</v>
      </c>
      <c r="AL35" s="86" t="str">
        <f>ม.ค.64!AW36</f>
        <v>ไม่ผ่าน</v>
      </c>
      <c r="AM35" s="86" t="str">
        <f>ม.ค.64!AX36</f>
        <v>ผ่าน</v>
      </c>
      <c r="AN35" s="86" t="str">
        <f>'ก.พ.64 '!AW36</f>
        <v>ไม่ผ่าน</v>
      </c>
      <c r="AO35" s="86" t="str">
        <f>'ก.พ.64 '!AX36</f>
        <v>ไม่ผ่าน</v>
      </c>
      <c r="AP35" s="86" t="str">
        <f>มี.ค.64!AW36</f>
        <v>ไม่ผ่าน</v>
      </c>
      <c r="AQ35" s="86" t="str">
        <f>เม.ย.64!AW36</f>
        <v>ไม่ผ่าน</v>
      </c>
      <c r="AR35" s="86" t="str">
        <f>เม.ย.64!AX36</f>
        <v>ไม่ผ่าน</v>
      </c>
      <c r="AS35" s="86" t="str">
        <f>พ.ค.64!AW36</f>
        <v>ไม่ผ่าน</v>
      </c>
      <c r="AT35" s="86" t="str">
        <f>พ.ค.64!AX36</f>
        <v>ไม่ผ่าน</v>
      </c>
      <c r="AU35" s="86" t="str">
        <f>มิ.ย.64!AW36</f>
        <v>ไม่ผ่าน</v>
      </c>
      <c r="AV35" s="86" t="str">
        <f>ก.ค.64!AW36</f>
        <v>ไม่ผ่าน</v>
      </c>
      <c r="AW35" s="86" t="str">
        <f>ก.ค.64!AX36</f>
        <v>ไม่ผ่าน</v>
      </c>
      <c r="AX35" s="86" t="str">
        <f>ส.ค.64!AW36</f>
        <v>ผ่าน</v>
      </c>
      <c r="AY35" s="86" t="str">
        <f>ส.ค.64!AX36</f>
        <v>ไม่ผ่าน</v>
      </c>
    </row>
    <row r="36" spans="1:51" x14ac:dyDescent="0.25">
      <c r="A36" s="86">
        <v>33</v>
      </c>
      <c r="B36" s="86">
        <v>8</v>
      </c>
      <c r="C36" s="87" t="s">
        <v>52</v>
      </c>
      <c r="D36" s="88" t="s">
        <v>66</v>
      </c>
      <c r="E36" s="87" t="s">
        <v>162</v>
      </c>
      <c r="F36" s="88" t="s">
        <v>233</v>
      </c>
      <c r="G36" s="86">
        <v>36</v>
      </c>
      <c r="H36" s="87" t="s">
        <v>10</v>
      </c>
      <c r="I36" s="86">
        <v>6</v>
      </c>
      <c r="J36" s="89" t="str">
        <f>'ต.ค.62 '!AW37</f>
        <v>ไม่ผ่าน</v>
      </c>
      <c r="K36" s="89" t="str">
        <f>'ต.ค.62 '!AX37</f>
        <v>ไม่ผ่าน</v>
      </c>
      <c r="L36" s="86" t="str">
        <f>'พ.ย.62  '!AW37</f>
        <v>ไม่ผ่าน</v>
      </c>
      <c r="M36" s="86" t="str">
        <f>'พ.ย.62  '!AX37</f>
        <v>ไม่ผ่าน</v>
      </c>
      <c r="N36" s="86" t="str">
        <f>ธ.ค.62!AW37</f>
        <v>ไม่ผ่าน</v>
      </c>
      <c r="O36" s="86" t="str">
        <f>ม.ค.63!AW37</f>
        <v>ไม่ผ่าน</v>
      </c>
      <c r="P36" s="86" t="str">
        <f>ม.ค.63!AX37</f>
        <v>ไม่ผ่าน</v>
      </c>
      <c r="Q36" s="86" t="str">
        <f>'ก.พ.63 '!AW37</f>
        <v>ไม่ผ่าน</v>
      </c>
      <c r="R36" s="86" t="str">
        <f>'ก.พ.63 '!AX37</f>
        <v>ไม่ผ่าน</v>
      </c>
      <c r="S36" s="86" t="str">
        <f>'มี.ค.63 '!AW37</f>
        <v>ไม่ผ่าน</v>
      </c>
      <c r="T36" s="86" t="str">
        <f>'เม.ย.63  '!AW37</f>
        <v>ไม่ผ่าน</v>
      </c>
      <c r="U36" s="86" t="str">
        <f>'เม.ย.63  '!AX37</f>
        <v>ไม่ผ่าน</v>
      </c>
      <c r="V36" s="86" t="str">
        <f>พ.ค.63!AW37</f>
        <v>ไม่ผ่าน</v>
      </c>
      <c r="W36" s="86" t="str">
        <f>พ.ค.63!AX37</f>
        <v>ไม่ผ่าน</v>
      </c>
      <c r="X36" s="86" t="str">
        <f>มิ.ย.63!AW37</f>
        <v>ไม่ผ่าน</v>
      </c>
      <c r="Y36" s="86" t="str">
        <f>ก.ค.63!AW37</f>
        <v>ไม่ผ่าน</v>
      </c>
      <c r="Z36" s="86" t="str">
        <f>ก.ค.63!AX37</f>
        <v>ไม่ผ่าน</v>
      </c>
      <c r="AA36" s="86" t="str">
        <f>ส.ค.63!AW37</f>
        <v>ไม่ผ่าน</v>
      </c>
      <c r="AB36" s="86" t="str">
        <f>ส.ค.63!AX37</f>
        <v>ไม่ผ่าน</v>
      </c>
      <c r="AC36" s="86" t="str">
        <f>ก.ย.63!AW37</f>
        <v>ไม่ผ่าน</v>
      </c>
      <c r="AD36" s="86">
        <v>38</v>
      </c>
      <c r="AE36" s="90" t="s">
        <v>10</v>
      </c>
      <c r="AF36" s="86">
        <v>6</v>
      </c>
      <c r="AG36" s="86" t="str">
        <f>ต.ค.63!AW37</f>
        <v>ไม่ผ่าน</v>
      </c>
      <c r="AH36" s="86" t="str">
        <f>ต.ค.63!AX37</f>
        <v>ไม่ผ่าน</v>
      </c>
      <c r="AI36" s="86" t="str">
        <f>พ.ย.63!AW37</f>
        <v>ไม่ผ่าน</v>
      </c>
      <c r="AJ36" s="86" t="str">
        <f>พ.ย.63!AX37</f>
        <v>ไม่ผ่าน</v>
      </c>
      <c r="AK36" s="86" t="str">
        <f>ธ.ค.63!AW37</f>
        <v>ไม่ผ่าน</v>
      </c>
      <c r="AL36" s="86" t="str">
        <f>ม.ค.64!AW37</f>
        <v>ไม่ผ่าน</v>
      </c>
      <c r="AM36" s="86" t="str">
        <f>ม.ค.64!AX37</f>
        <v>ไม่ผ่าน</v>
      </c>
      <c r="AN36" s="86" t="str">
        <f>'ก.พ.64 '!AW37</f>
        <v>ไม่ผ่าน</v>
      </c>
      <c r="AO36" s="86" t="str">
        <f>'ก.พ.64 '!AX37</f>
        <v>ไม่ผ่าน</v>
      </c>
      <c r="AP36" s="86" t="str">
        <f>มี.ค.64!AW37</f>
        <v>ไม่ผ่าน</v>
      </c>
      <c r="AQ36" s="86" t="str">
        <f>เม.ย.64!AW37</f>
        <v>ไม่ผ่าน</v>
      </c>
      <c r="AR36" s="86" t="str">
        <f>เม.ย.64!AX37</f>
        <v>ไม่ผ่าน</v>
      </c>
      <c r="AS36" s="86" t="str">
        <f>พ.ค.64!AW37</f>
        <v>ไม่ผ่าน</v>
      </c>
      <c r="AT36" s="86" t="str">
        <f>พ.ค.64!AX37</f>
        <v>ไม่ผ่าน</v>
      </c>
      <c r="AU36" s="86" t="str">
        <f>มิ.ย.64!AW37</f>
        <v>ไม่ผ่าน</v>
      </c>
      <c r="AV36" s="86" t="str">
        <f>ก.ค.64!AW37</f>
        <v>ไม่ผ่าน</v>
      </c>
      <c r="AW36" s="86" t="str">
        <f>ก.ค.64!AX37</f>
        <v>ไม่ผ่าน</v>
      </c>
      <c r="AX36" s="86" t="str">
        <f>ส.ค.64!AW37</f>
        <v>ไม่ผ่าน</v>
      </c>
      <c r="AY36" s="86" t="str">
        <f>ส.ค.64!AX37</f>
        <v>ไม่ผ่าน</v>
      </c>
    </row>
    <row r="37" spans="1:51" x14ac:dyDescent="0.25">
      <c r="A37" s="86">
        <v>34</v>
      </c>
      <c r="B37" s="86">
        <v>8</v>
      </c>
      <c r="C37" s="87" t="s">
        <v>52</v>
      </c>
      <c r="D37" s="88" t="s">
        <v>67</v>
      </c>
      <c r="E37" s="87" t="s">
        <v>163</v>
      </c>
      <c r="F37" s="88" t="s">
        <v>233</v>
      </c>
      <c r="G37" s="86">
        <v>20</v>
      </c>
      <c r="H37" s="87" t="s">
        <v>7</v>
      </c>
      <c r="I37" s="86">
        <v>3</v>
      </c>
      <c r="J37" s="89" t="str">
        <f>'ต.ค.62 '!AW38</f>
        <v>ไม่ผ่าน</v>
      </c>
      <c r="K37" s="89" t="str">
        <f>'ต.ค.62 '!AX38</f>
        <v>ไม่ผ่าน</v>
      </c>
      <c r="L37" s="86" t="str">
        <f>'พ.ย.62  '!AW38</f>
        <v>ไม่ผ่าน</v>
      </c>
      <c r="M37" s="86" t="str">
        <f>'พ.ย.62  '!AX38</f>
        <v>ไม่ผ่าน</v>
      </c>
      <c r="N37" s="86" t="str">
        <f>ธ.ค.62!AW38</f>
        <v>ไม่ผ่าน</v>
      </c>
      <c r="O37" s="86" t="str">
        <f>ม.ค.63!AW38</f>
        <v>ไม่ผ่าน</v>
      </c>
      <c r="P37" s="86" t="str">
        <f>ม.ค.63!AX38</f>
        <v>ไม่ผ่าน</v>
      </c>
      <c r="Q37" s="86" t="str">
        <f>'ก.พ.63 '!AW38</f>
        <v>ไม่ผ่าน</v>
      </c>
      <c r="R37" s="86" t="str">
        <f>'ก.พ.63 '!AX38</f>
        <v>ไม่ผ่าน</v>
      </c>
      <c r="S37" s="86" t="str">
        <f>'มี.ค.63 '!AW38</f>
        <v>ไม่ผ่าน</v>
      </c>
      <c r="T37" s="86" t="str">
        <f>'เม.ย.63  '!AW38</f>
        <v>ไม่ผ่าน</v>
      </c>
      <c r="U37" s="86" t="str">
        <f>'เม.ย.63  '!AX38</f>
        <v>ไม่ผ่าน</v>
      </c>
      <c r="V37" s="86" t="str">
        <f>พ.ค.63!AW38</f>
        <v>ไม่ผ่าน</v>
      </c>
      <c r="W37" s="86" t="str">
        <f>พ.ค.63!AX38</f>
        <v>ไม่ผ่าน</v>
      </c>
      <c r="X37" s="86" t="str">
        <f>มิ.ย.63!AW38</f>
        <v>ไม่ผ่าน</v>
      </c>
      <c r="Y37" s="86" t="str">
        <f>ก.ค.63!AW38</f>
        <v>ไม่ผ่าน</v>
      </c>
      <c r="Z37" s="86" t="str">
        <f>ก.ค.63!AX38</f>
        <v>ไม่ผ่าน</v>
      </c>
      <c r="AA37" s="86" t="str">
        <f>ส.ค.63!AW38</f>
        <v>ไม่ผ่าน</v>
      </c>
      <c r="AB37" s="86" t="str">
        <f>ส.ค.63!AX38</f>
        <v>ไม่ผ่าน</v>
      </c>
      <c r="AC37" s="86" t="str">
        <f>ก.ย.63!AW38</f>
        <v>ไม่ผ่าน</v>
      </c>
      <c r="AD37" s="86">
        <v>30</v>
      </c>
      <c r="AE37" s="90" t="s">
        <v>9</v>
      </c>
      <c r="AF37" s="86">
        <v>5</v>
      </c>
      <c r="AG37" s="86" t="str">
        <f>ต.ค.63!AW38</f>
        <v>ไม่ผ่าน</v>
      </c>
      <c r="AH37" s="86" t="str">
        <f>ต.ค.63!AX38</f>
        <v>ไม่ผ่าน</v>
      </c>
      <c r="AI37" s="86" t="str">
        <f>พ.ย.63!AW38</f>
        <v>ไม่ผ่าน</v>
      </c>
      <c r="AJ37" s="86" t="str">
        <f>พ.ย.63!AX38</f>
        <v>ไม่ผ่าน</v>
      </c>
      <c r="AK37" s="86" t="str">
        <f>ธ.ค.63!AW38</f>
        <v>ไม่ผ่าน</v>
      </c>
      <c r="AL37" s="86" t="str">
        <f>ม.ค.64!AW38</f>
        <v>ไม่ผ่าน</v>
      </c>
      <c r="AM37" s="86" t="str">
        <f>ม.ค.64!AX38</f>
        <v>ไม่ผ่าน</v>
      </c>
      <c r="AN37" s="86" t="str">
        <f>'ก.พ.64 '!AW38</f>
        <v>ไม่ผ่าน</v>
      </c>
      <c r="AO37" s="86" t="str">
        <f>'ก.พ.64 '!AX38</f>
        <v>ไม่ผ่าน</v>
      </c>
      <c r="AP37" s="86" t="str">
        <f>มี.ค.64!AW38</f>
        <v>ไม่ผ่าน</v>
      </c>
      <c r="AQ37" s="86" t="str">
        <f>เม.ย.64!AW38</f>
        <v>ไม่ผ่าน</v>
      </c>
      <c r="AR37" s="86" t="str">
        <f>เม.ย.64!AX38</f>
        <v>ไม่ผ่าน</v>
      </c>
      <c r="AS37" s="86" t="str">
        <f>พ.ค.64!AW38</f>
        <v>ไม่ผ่าน</v>
      </c>
      <c r="AT37" s="86" t="str">
        <f>พ.ค.64!AX38</f>
        <v>ไม่ผ่าน</v>
      </c>
      <c r="AU37" s="86" t="str">
        <f>มิ.ย.64!AW38</f>
        <v>ไม่ผ่าน</v>
      </c>
      <c r="AV37" s="86" t="str">
        <f>ก.ค.64!AW38</f>
        <v>ไม่ผ่าน</v>
      </c>
      <c r="AW37" s="86" t="str">
        <f>ก.ค.64!AX38</f>
        <v>ไม่ผ่าน</v>
      </c>
      <c r="AX37" s="86" t="str">
        <f>ส.ค.64!AW38</f>
        <v>ไม่ผ่าน</v>
      </c>
      <c r="AY37" s="86" t="str">
        <f>ส.ค.64!AX38</f>
        <v>ไม่ผ่าน</v>
      </c>
    </row>
    <row r="38" spans="1:51" x14ac:dyDescent="0.25">
      <c r="A38" s="86">
        <v>35</v>
      </c>
      <c r="B38" s="86">
        <v>8</v>
      </c>
      <c r="C38" s="87" t="s">
        <v>68</v>
      </c>
      <c r="D38" s="88" t="s">
        <v>69</v>
      </c>
      <c r="E38" s="87" t="s">
        <v>164</v>
      </c>
      <c r="F38" s="88" t="s">
        <v>234</v>
      </c>
      <c r="G38" s="86">
        <v>768</v>
      </c>
      <c r="H38" s="87" t="s">
        <v>21</v>
      </c>
      <c r="I38" s="86">
        <v>19</v>
      </c>
      <c r="J38" s="89" t="str">
        <f>'ต.ค.62 '!AW39</f>
        <v>ไม่ผ่าน</v>
      </c>
      <c r="K38" s="89" t="str">
        <f>'ต.ค.62 '!AX39</f>
        <v>ไม่ผ่าน</v>
      </c>
      <c r="L38" s="86" t="str">
        <f>'พ.ย.62  '!AW39</f>
        <v>ไม่ผ่าน</v>
      </c>
      <c r="M38" s="86" t="str">
        <f>'พ.ย.62  '!AX39</f>
        <v>ไม่ผ่าน</v>
      </c>
      <c r="N38" s="86" t="str">
        <f>ธ.ค.62!AW39</f>
        <v>ไม่ผ่าน</v>
      </c>
      <c r="O38" s="86" t="str">
        <f>ม.ค.63!AW39</f>
        <v>ไม่ผ่าน</v>
      </c>
      <c r="P38" s="86" t="str">
        <f>ม.ค.63!AX39</f>
        <v>ไม่ผ่าน</v>
      </c>
      <c r="Q38" s="86" t="str">
        <f>'ก.พ.63 '!AW39</f>
        <v>ไม่ผ่าน</v>
      </c>
      <c r="R38" s="86" t="str">
        <f>'ก.พ.63 '!AX39</f>
        <v>ไม่ผ่าน</v>
      </c>
      <c r="S38" s="86" t="str">
        <f>'มี.ค.63 '!AW39</f>
        <v>ไม่ผ่าน</v>
      </c>
      <c r="T38" s="86" t="str">
        <f>'เม.ย.63  '!AW39</f>
        <v>ไม่ผ่าน</v>
      </c>
      <c r="U38" s="86" t="str">
        <f>'เม.ย.63  '!AX39</f>
        <v>ไม่ผ่าน</v>
      </c>
      <c r="V38" s="86" t="str">
        <f>พ.ค.63!AW39</f>
        <v>ไม่ผ่าน</v>
      </c>
      <c r="W38" s="86" t="str">
        <f>พ.ค.63!AX39</f>
        <v>ไม่ผ่าน</v>
      </c>
      <c r="X38" s="86" t="str">
        <f>มิ.ย.63!AW39</f>
        <v>ไม่ผ่าน</v>
      </c>
      <c r="Y38" s="86" t="str">
        <f>ก.ค.63!AW39</f>
        <v>ไม่ผ่าน</v>
      </c>
      <c r="Z38" s="86" t="str">
        <f>ก.ค.63!AX39</f>
        <v>ไม่ผ่าน</v>
      </c>
      <c r="AA38" s="86" t="str">
        <f>ส.ค.63!AW39</f>
        <v>ไม่ผ่าน</v>
      </c>
      <c r="AB38" s="86" t="str">
        <f>ส.ค.63!AX39</f>
        <v>ไม่ผ่าน</v>
      </c>
      <c r="AC38" s="86" t="str">
        <f>ก.ย.63!AW39</f>
        <v>ไม่ผ่าน</v>
      </c>
      <c r="AD38" s="86">
        <v>882</v>
      </c>
      <c r="AE38" s="90" t="s">
        <v>21</v>
      </c>
      <c r="AF38" s="86">
        <v>19</v>
      </c>
      <c r="AG38" s="86" t="str">
        <f>ต.ค.63!AW39</f>
        <v>ไม่ผ่าน</v>
      </c>
      <c r="AH38" s="86" t="str">
        <f>ต.ค.63!AX39</f>
        <v>ไม่ผ่าน</v>
      </c>
      <c r="AI38" s="86" t="str">
        <f>พ.ย.63!AW39</f>
        <v>ไม่ผ่าน</v>
      </c>
      <c r="AJ38" s="86" t="str">
        <f>พ.ย.63!AX39</f>
        <v>ไม่ผ่าน</v>
      </c>
      <c r="AK38" s="86" t="str">
        <f>ธ.ค.63!AW39</f>
        <v>ไม่ผ่าน</v>
      </c>
      <c r="AL38" s="86" t="str">
        <f>ม.ค.64!AW39</f>
        <v>ไม่ผ่าน</v>
      </c>
      <c r="AM38" s="86" t="str">
        <f>ม.ค.64!AX39</f>
        <v>ไม่ผ่าน</v>
      </c>
      <c r="AN38" s="86" t="str">
        <f>'ก.พ.64 '!AW39</f>
        <v>ไม่ผ่าน</v>
      </c>
      <c r="AO38" s="86" t="str">
        <f>'ก.พ.64 '!AX39</f>
        <v>ไม่ผ่าน</v>
      </c>
      <c r="AP38" s="86" t="str">
        <f>มี.ค.64!AW39</f>
        <v>ไม่ผ่าน</v>
      </c>
      <c r="AQ38" s="86" t="str">
        <f>เม.ย.64!AW39</f>
        <v>ไม่ผ่าน</v>
      </c>
      <c r="AR38" s="86" t="str">
        <f>เม.ย.64!AX39</f>
        <v>ไม่ผ่าน</v>
      </c>
      <c r="AS38" s="86" t="str">
        <f>พ.ค.64!AW39</f>
        <v>ไม่ผ่าน</v>
      </c>
      <c r="AT38" s="86" t="str">
        <f>พ.ค.64!AX39</f>
        <v>ไม่ผ่าน</v>
      </c>
      <c r="AU38" s="86" t="str">
        <f>มิ.ย.64!AW39</f>
        <v>ไม่ผ่าน</v>
      </c>
      <c r="AV38" s="86" t="str">
        <f>ก.ค.64!AW39</f>
        <v>ไม่ผ่าน</v>
      </c>
      <c r="AW38" s="86" t="str">
        <f>ก.ค.64!AX39</f>
        <v>ไม่ผ่าน</v>
      </c>
      <c r="AX38" s="86" t="str">
        <f>ส.ค.64!AW39</f>
        <v>ไม่ผ่าน</v>
      </c>
      <c r="AY38" s="86" t="str">
        <f>ส.ค.64!AX39</f>
        <v>ไม่ผ่าน</v>
      </c>
    </row>
    <row r="39" spans="1:51" x14ac:dyDescent="0.25">
      <c r="A39" s="86">
        <v>36</v>
      </c>
      <c r="B39" s="86">
        <v>8</v>
      </c>
      <c r="C39" s="87" t="s">
        <v>68</v>
      </c>
      <c r="D39" s="88" t="s">
        <v>70</v>
      </c>
      <c r="E39" s="87" t="s">
        <v>165</v>
      </c>
      <c r="F39" s="88" t="s">
        <v>233</v>
      </c>
      <c r="G39" s="86">
        <v>40</v>
      </c>
      <c r="H39" s="87" t="s">
        <v>10</v>
      </c>
      <c r="I39" s="86">
        <v>6</v>
      </c>
      <c r="J39" s="89" t="str">
        <f>'ต.ค.62 '!AW40</f>
        <v>ไม่ผ่าน</v>
      </c>
      <c r="K39" s="89" t="str">
        <f>'ต.ค.62 '!AX40</f>
        <v>ไม่ผ่าน</v>
      </c>
      <c r="L39" s="86" t="str">
        <f>'พ.ย.62  '!AW40</f>
        <v>ไม่ผ่าน</v>
      </c>
      <c r="M39" s="86" t="str">
        <f>'พ.ย.62  '!AX40</f>
        <v>ไม่ผ่าน</v>
      </c>
      <c r="N39" s="86" t="str">
        <f>ธ.ค.62!AW40</f>
        <v>ไม่ผ่าน</v>
      </c>
      <c r="O39" s="86" t="str">
        <f>ม.ค.63!AW40</f>
        <v>ไม่ผ่าน</v>
      </c>
      <c r="P39" s="86" t="str">
        <f>ม.ค.63!AX40</f>
        <v>ไม่ผ่าน</v>
      </c>
      <c r="Q39" s="86" t="str">
        <f>'ก.พ.63 '!AW40</f>
        <v>ไม่ผ่าน</v>
      </c>
      <c r="R39" s="86" t="str">
        <f>'ก.พ.63 '!AX40</f>
        <v>ไม่ผ่าน</v>
      </c>
      <c r="S39" s="86" t="str">
        <f>'มี.ค.63 '!AW40</f>
        <v>ไม่ผ่าน</v>
      </c>
      <c r="T39" s="86" t="str">
        <f>'เม.ย.63  '!AW40</f>
        <v>ไม่ผ่าน</v>
      </c>
      <c r="U39" s="86" t="str">
        <f>'เม.ย.63  '!AX40</f>
        <v>ไม่ผ่าน</v>
      </c>
      <c r="V39" s="86" t="str">
        <f>พ.ค.63!AW40</f>
        <v>ไม่ผ่าน</v>
      </c>
      <c r="W39" s="86" t="str">
        <f>พ.ค.63!AX40</f>
        <v>ไม่ผ่าน</v>
      </c>
      <c r="X39" s="86" t="str">
        <f>มิ.ย.63!AW40</f>
        <v>ไม่ผ่าน</v>
      </c>
      <c r="Y39" s="86" t="str">
        <f>ก.ค.63!AW40</f>
        <v>ไม่ผ่าน</v>
      </c>
      <c r="Z39" s="86" t="str">
        <f>ก.ค.63!AX40</f>
        <v>ไม่ผ่าน</v>
      </c>
      <c r="AA39" s="86" t="str">
        <f>ส.ค.63!AW40</f>
        <v>ไม่ผ่าน</v>
      </c>
      <c r="AB39" s="86" t="str">
        <f>ส.ค.63!AX40</f>
        <v>ไม่ผ่าน</v>
      </c>
      <c r="AC39" s="86" t="str">
        <f>ก.ย.63!AW40</f>
        <v>ไม่ผ่าน</v>
      </c>
      <c r="AD39" s="86">
        <v>40</v>
      </c>
      <c r="AE39" s="90" t="s">
        <v>10</v>
      </c>
      <c r="AF39" s="86">
        <v>6</v>
      </c>
      <c r="AG39" s="86" t="str">
        <f>ต.ค.63!AW40</f>
        <v>ไม่ผ่าน</v>
      </c>
      <c r="AH39" s="86" t="str">
        <f>ต.ค.63!AX40</f>
        <v>ไม่ผ่าน</v>
      </c>
      <c r="AI39" s="86" t="str">
        <f>พ.ย.63!AW40</f>
        <v>ไม่ผ่าน</v>
      </c>
      <c r="AJ39" s="86" t="str">
        <f>พ.ย.63!AX40</f>
        <v>ไม่ผ่าน</v>
      </c>
      <c r="AK39" s="86" t="str">
        <f>ธ.ค.63!AW40</f>
        <v>ไม่ผ่าน</v>
      </c>
      <c r="AL39" s="86" t="str">
        <f>ม.ค.64!AW40</f>
        <v>ไม่ผ่าน</v>
      </c>
      <c r="AM39" s="86" t="str">
        <f>ม.ค.64!AX40</f>
        <v>ไม่ผ่าน</v>
      </c>
      <c r="AN39" s="86" t="str">
        <f>'ก.พ.64 '!AW40</f>
        <v>ไม่ผ่าน</v>
      </c>
      <c r="AO39" s="86" t="str">
        <f>'ก.พ.64 '!AX40</f>
        <v>ไม่ผ่าน</v>
      </c>
      <c r="AP39" s="86" t="str">
        <f>มี.ค.64!AW40</f>
        <v>ไม่ผ่าน</v>
      </c>
      <c r="AQ39" s="86" t="str">
        <f>เม.ย.64!AW40</f>
        <v>ไม่ผ่าน</v>
      </c>
      <c r="AR39" s="86" t="str">
        <f>เม.ย.64!AX40</f>
        <v>ไม่ผ่าน</v>
      </c>
      <c r="AS39" s="86" t="str">
        <f>พ.ค.64!AW40</f>
        <v>ไม่ผ่าน</v>
      </c>
      <c r="AT39" s="86" t="str">
        <f>พ.ค.64!AX40</f>
        <v>ไม่ผ่าน</v>
      </c>
      <c r="AU39" s="86" t="str">
        <f>มิ.ย.64!AW40</f>
        <v>ไม่ผ่าน</v>
      </c>
      <c r="AV39" s="86" t="str">
        <f>ก.ค.64!AW40</f>
        <v>ไม่ผ่าน</v>
      </c>
      <c r="AW39" s="86" t="str">
        <f>ก.ค.64!AX40</f>
        <v>ไม่ผ่าน</v>
      </c>
      <c r="AX39" s="86" t="str">
        <f>ส.ค.64!AW40</f>
        <v>ไม่ผ่าน</v>
      </c>
      <c r="AY39" s="86" t="str">
        <f>ส.ค.64!AX40</f>
        <v>ไม่ผ่าน</v>
      </c>
    </row>
    <row r="40" spans="1:51" x14ac:dyDescent="0.25">
      <c r="A40" s="86">
        <v>37</v>
      </c>
      <c r="B40" s="86">
        <v>8</v>
      </c>
      <c r="C40" s="87" t="s">
        <v>68</v>
      </c>
      <c r="D40" s="88" t="s">
        <v>71</v>
      </c>
      <c r="E40" s="87" t="s">
        <v>166</v>
      </c>
      <c r="F40" s="88" t="s">
        <v>233</v>
      </c>
      <c r="G40" s="86">
        <v>41</v>
      </c>
      <c r="H40" s="87" t="s">
        <v>9</v>
      </c>
      <c r="I40" s="86">
        <v>5</v>
      </c>
      <c r="J40" s="89" t="str">
        <f>'ต.ค.62 '!AW41</f>
        <v>ผ่าน</v>
      </c>
      <c r="K40" s="89" t="str">
        <f>'ต.ค.62 '!AX41</f>
        <v>ผ่าน</v>
      </c>
      <c r="L40" s="86" t="str">
        <f>'พ.ย.62  '!AW41</f>
        <v>ไม่ผ่าน</v>
      </c>
      <c r="M40" s="86" t="str">
        <f>'พ.ย.62  '!AX41</f>
        <v>ไม่ผ่าน</v>
      </c>
      <c r="N40" s="86" t="str">
        <f>ธ.ค.62!AW41</f>
        <v>ไม่ผ่าน</v>
      </c>
      <c r="O40" s="86" t="str">
        <f>ม.ค.63!AW41</f>
        <v>ไม่ผ่าน</v>
      </c>
      <c r="P40" s="86" t="str">
        <f>ม.ค.63!AX41</f>
        <v>ไม่ผ่าน</v>
      </c>
      <c r="Q40" s="86" t="str">
        <f>'ก.พ.63 '!AW41</f>
        <v>ไม่ผ่าน</v>
      </c>
      <c r="R40" s="86" t="str">
        <f>'ก.พ.63 '!AX41</f>
        <v>ไม่ผ่าน</v>
      </c>
      <c r="S40" s="86" t="str">
        <f>'มี.ค.63 '!AW41</f>
        <v>ไม่ผ่าน</v>
      </c>
      <c r="T40" s="86" t="str">
        <f>'เม.ย.63  '!AW41</f>
        <v>ไม่ผ่าน</v>
      </c>
      <c r="U40" s="86" t="str">
        <f>'เม.ย.63  '!AX41</f>
        <v>ไม่ผ่าน</v>
      </c>
      <c r="V40" s="86" t="str">
        <f>พ.ค.63!AW41</f>
        <v>ไม่ผ่าน</v>
      </c>
      <c r="W40" s="86" t="str">
        <f>พ.ค.63!AX41</f>
        <v>ไม่ผ่าน</v>
      </c>
      <c r="X40" s="86" t="str">
        <f>มิ.ย.63!AW41</f>
        <v>ไม่ผ่าน</v>
      </c>
      <c r="Y40" s="86" t="str">
        <f>ก.ค.63!AW41</f>
        <v>ไม่ผ่าน</v>
      </c>
      <c r="Z40" s="86" t="str">
        <f>ก.ค.63!AX41</f>
        <v>ไม่ผ่าน</v>
      </c>
      <c r="AA40" s="86" t="str">
        <f>ส.ค.63!AW41</f>
        <v>ไม่ผ่าน</v>
      </c>
      <c r="AB40" s="86" t="str">
        <f>ส.ค.63!AX41</f>
        <v>ไม่ผ่าน</v>
      </c>
      <c r="AC40" s="86" t="str">
        <f>ก.ย.63!AW41</f>
        <v>ไม่ผ่าน</v>
      </c>
      <c r="AD40" s="86">
        <v>39</v>
      </c>
      <c r="AE40" s="90" t="s">
        <v>9</v>
      </c>
      <c r="AF40" s="86">
        <v>5</v>
      </c>
      <c r="AG40" s="86" t="str">
        <f>ต.ค.63!AW41</f>
        <v>ไม่ผ่าน</v>
      </c>
      <c r="AH40" s="86" t="str">
        <f>ต.ค.63!AX41</f>
        <v>ไม่ผ่าน</v>
      </c>
      <c r="AI40" s="86" t="str">
        <f>พ.ย.63!AW41</f>
        <v>ไม่ผ่าน</v>
      </c>
      <c r="AJ40" s="86" t="str">
        <f>พ.ย.63!AX41</f>
        <v>ไม่ผ่าน</v>
      </c>
      <c r="AK40" s="86" t="str">
        <f>ธ.ค.63!AW41</f>
        <v>ไม่ผ่าน</v>
      </c>
      <c r="AL40" s="86" t="str">
        <f>ม.ค.64!AW41</f>
        <v>ผ่าน</v>
      </c>
      <c r="AM40" s="86" t="str">
        <f>ม.ค.64!AX41</f>
        <v>ผ่าน</v>
      </c>
      <c r="AN40" s="86" t="str">
        <f>'ก.พ.64 '!AW41</f>
        <v>ผ่าน</v>
      </c>
      <c r="AO40" s="86" t="str">
        <f>'ก.พ.64 '!AX41</f>
        <v>ผ่าน</v>
      </c>
      <c r="AP40" s="86" t="str">
        <f>มี.ค.64!AW41</f>
        <v>ไม่ผ่าน</v>
      </c>
      <c r="AQ40" s="86" t="str">
        <f>เม.ย.64!AW41</f>
        <v>ผ่าน</v>
      </c>
      <c r="AR40" s="86" t="str">
        <f>เม.ย.64!AX41</f>
        <v>ไม่ผ่าน</v>
      </c>
      <c r="AS40" s="86" t="str">
        <f>พ.ค.64!AW41</f>
        <v>ผ่าน</v>
      </c>
      <c r="AT40" s="86" t="str">
        <f>พ.ค.64!AX41</f>
        <v>ไม่ผ่าน</v>
      </c>
      <c r="AU40" s="86" t="str">
        <f>มิ.ย.64!AW41</f>
        <v>ไม่ผ่าน</v>
      </c>
      <c r="AV40" s="86" t="str">
        <f>ก.ค.64!AW41</f>
        <v>ผ่าน</v>
      </c>
      <c r="AW40" s="86" t="str">
        <f>ก.ค.64!AX41</f>
        <v>ผ่าน</v>
      </c>
      <c r="AX40" s="86" t="str">
        <f>ส.ค.64!AW41</f>
        <v>ไม่ผ่าน</v>
      </c>
      <c r="AY40" s="86" t="str">
        <f>ส.ค.64!AX41</f>
        <v>ไม่ผ่าน</v>
      </c>
    </row>
    <row r="41" spans="1:51" x14ac:dyDescent="0.25">
      <c r="A41" s="86">
        <v>38</v>
      </c>
      <c r="B41" s="86">
        <v>8</v>
      </c>
      <c r="C41" s="87" t="s">
        <v>68</v>
      </c>
      <c r="D41" s="88" t="s">
        <v>72</v>
      </c>
      <c r="E41" s="87" t="s">
        <v>167</v>
      </c>
      <c r="F41" s="88" t="s">
        <v>233</v>
      </c>
      <c r="G41" s="86">
        <v>116</v>
      </c>
      <c r="H41" s="87" t="s">
        <v>10</v>
      </c>
      <c r="I41" s="86">
        <v>6</v>
      </c>
      <c r="J41" s="89" t="str">
        <f>'ต.ค.62 '!AW42</f>
        <v>ไม่ผ่าน</v>
      </c>
      <c r="K41" s="89" t="str">
        <f>'ต.ค.62 '!AX42</f>
        <v>ไม่ผ่าน</v>
      </c>
      <c r="L41" s="86" t="str">
        <f>'พ.ย.62  '!AW42</f>
        <v>ไม่ผ่าน</v>
      </c>
      <c r="M41" s="86" t="str">
        <f>'พ.ย.62  '!AX42</f>
        <v>ไม่ผ่าน</v>
      </c>
      <c r="N41" s="86" t="str">
        <f>ธ.ค.62!AW42</f>
        <v>ไม่ผ่าน</v>
      </c>
      <c r="O41" s="86" t="str">
        <f>ม.ค.63!AW42</f>
        <v>ไม่ผ่าน</v>
      </c>
      <c r="P41" s="86" t="str">
        <f>ม.ค.63!AX42</f>
        <v>ไม่ผ่าน</v>
      </c>
      <c r="Q41" s="86" t="str">
        <f>'ก.พ.63 '!AW42</f>
        <v>ไม่ผ่าน</v>
      </c>
      <c r="R41" s="86" t="str">
        <f>'ก.พ.63 '!AX42</f>
        <v>ไม่ผ่าน</v>
      </c>
      <c r="S41" s="86" t="str">
        <f>'มี.ค.63 '!AW42</f>
        <v>ไม่ผ่าน</v>
      </c>
      <c r="T41" s="86" t="str">
        <f>'เม.ย.63  '!AW42</f>
        <v>ไม่ผ่าน</v>
      </c>
      <c r="U41" s="86" t="str">
        <f>'เม.ย.63  '!AX42</f>
        <v>ไม่ผ่าน</v>
      </c>
      <c r="V41" s="86" t="str">
        <f>พ.ค.63!AW42</f>
        <v>ไม่ผ่าน</v>
      </c>
      <c r="W41" s="86" t="str">
        <f>พ.ค.63!AX42</f>
        <v>ไม่ผ่าน</v>
      </c>
      <c r="X41" s="86" t="str">
        <f>มิ.ย.63!AW42</f>
        <v>ไม่ผ่าน</v>
      </c>
      <c r="Y41" s="86" t="str">
        <f>ก.ค.63!AW42</f>
        <v>ไม่ผ่าน</v>
      </c>
      <c r="Z41" s="86" t="str">
        <f>ก.ค.63!AX42</f>
        <v>ไม่ผ่าน</v>
      </c>
      <c r="AA41" s="86" t="str">
        <f>ส.ค.63!AW42</f>
        <v>ไม่ผ่าน</v>
      </c>
      <c r="AB41" s="86" t="str">
        <f>ส.ค.63!AX42</f>
        <v>ไม่ผ่าน</v>
      </c>
      <c r="AC41" s="86" t="str">
        <f>ก.ย.63!AW42</f>
        <v>ไม่ผ่าน</v>
      </c>
      <c r="AD41" s="86">
        <v>90</v>
      </c>
      <c r="AE41" s="90" t="s">
        <v>10</v>
      </c>
      <c r="AF41" s="86">
        <v>6</v>
      </c>
      <c r="AG41" s="86" t="str">
        <f>ต.ค.63!AW42</f>
        <v>ไม่ผ่าน</v>
      </c>
      <c r="AH41" s="86" t="str">
        <f>ต.ค.63!AX42</f>
        <v>ไม่ผ่าน</v>
      </c>
      <c r="AI41" s="86" t="str">
        <f>พ.ย.63!AW42</f>
        <v>ไม่ผ่าน</v>
      </c>
      <c r="AJ41" s="86" t="str">
        <f>พ.ย.63!AX42</f>
        <v>ไม่ผ่าน</v>
      </c>
      <c r="AK41" s="86" t="str">
        <f>ธ.ค.63!AW42</f>
        <v>ไม่ผ่าน</v>
      </c>
      <c r="AL41" s="86" t="str">
        <f>ม.ค.64!AW42</f>
        <v>ไม่ผ่าน</v>
      </c>
      <c r="AM41" s="86" t="str">
        <f>ม.ค.64!AX42</f>
        <v>ไม่ผ่าน</v>
      </c>
      <c r="AN41" s="86" t="str">
        <f>'ก.พ.64 '!AW42</f>
        <v>ไม่ผ่าน</v>
      </c>
      <c r="AO41" s="86" t="str">
        <f>'ก.พ.64 '!AX42</f>
        <v>ไม่ผ่าน</v>
      </c>
      <c r="AP41" s="86" t="str">
        <f>มี.ค.64!AW42</f>
        <v>ไม่ผ่าน</v>
      </c>
      <c r="AQ41" s="86" t="str">
        <f>เม.ย.64!AW42</f>
        <v>ไม่ผ่าน</v>
      </c>
      <c r="AR41" s="86" t="str">
        <f>เม.ย.64!AX42</f>
        <v>ไม่ผ่าน</v>
      </c>
      <c r="AS41" s="86" t="str">
        <f>พ.ค.64!AW42</f>
        <v>ไม่ผ่าน</v>
      </c>
      <c r="AT41" s="86" t="str">
        <f>พ.ค.64!AX42</f>
        <v>ไม่ผ่าน</v>
      </c>
      <c r="AU41" s="86" t="str">
        <f>มิ.ย.64!AW42</f>
        <v>ไม่ผ่าน</v>
      </c>
      <c r="AV41" s="86" t="str">
        <f>ก.ค.64!AW42</f>
        <v>ไม่ผ่าน</v>
      </c>
      <c r="AW41" s="86" t="str">
        <f>ก.ค.64!AX42</f>
        <v>ไม่ผ่าน</v>
      </c>
      <c r="AX41" s="86" t="str">
        <f>ส.ค.64!AW42</f>
        <v>ไม่ผ่าน</v>
      </c>
      <c r="AY41" s="86" t="str">
        <f>ส.ค.64!AX42</f>
        <v>ไม่ผ่าน</v>
      </c>
    </row>
    <row r="42" spans="1:51" x14ac:dyDescent="0.25">
      <c r="A42" s="86">
        <v>39</v>
      </c>
      <c r="B42" s="86">
        <v>8</v>
      </c>
      <c r="C42" s="87" t="s">
        <v>68</v>
      </c>
      <c r="D42" s="88" t="s">
        <v>73</v>
      </c>
      <c r="E42" s="87" t="s">
        <v>168</v>
      </c>
      <c r="F42" s="88" t="s">
        <v>233</v>
      </c>
      <c r="G42" s="86">
        <v>85</v>
      </c>
      <c r="H42" s="87" t="s">
        <v>12</v>
      </c>
      <c r="I42" s="86">
        <v>9</v>
      </c>
      <c r="J42" s="89" t="str">
        <f>'ต.ค.62 '!AW43</f>
        <v>ไม่ผ่าน</v>
      </c>
      <c r="K42" s="89" t="str">
        <f>'ต.ค.62 '!AX43</f>
        <v>ไม่ผ่าน</v>
      </c>
      <c r="L42" s="86" t="str">
        <f>'พ.ย.62  '!AW43</f>
        <v>ไม่ผ่าน</v>
      </c>
      <c r="M42" s="86" t="str">
        <f>'พ.ย.62  '!AX43</f>
        <v>ไม่ผ่าน</v>
      </c>
      <c r="N42" s="86" t="str">
        <f>ธ.ค.62!AW43</f>
        <v>ไม่ผ่าน</v>
      </c>
      <c r="O42" s="86" t="str">
        <f>ม.ค.63!AW43</f>
        <v>ไม่ผ่าน</v>
      </c>
      <c r="P42" s="86" t="str">
        <f>ม.ค.63!AX43</f>
        <v>ไม่ผ่าน</v>
      </c>
      <c r="Q42" s="86" t="str">
        <f>'ก.พ.63 '!AW43</f>
        <v>ไม่ผ่าน</v>
      </c>
      <c r="R42" s="86" t="str">
        <f>'ก.พ.63 '!AX43</f>
        <v>ไม่ผ่าน</v>
      </c>
      <c r="S42" s="86" t="str">
        <f>'มี.ค.63 '!AW43</f>
        <v>ไม่ผ่าน</v>
      </c>
      <c r="T42" s="86" t="str">
        <f>'เม.ย.63  '!AW43</f>
        <v>ไม่ผ่าน</v>
      </c>
      <c r="U42" s="86" t="str">
        <f>'เม.ย.63  '!AX43</f>
        <v>ไม่ผ่าน</v>
      </c>
      <c r="V42" s="86" t="str">
        <f>พ.ค.63!AW43</f>
        <v>ไม่ผ่าน</v>
      </c>
      <c r="W42" s="86" t="str">
        <f>พ.ค.63!AX43</f>
        <v>ไม่ผ่าน</v>
      </c>
      <c r="X42" s="86" t="str">
        <f>มิ.ย.63!AW43</f>
        <v>ไม่ผ่าน</v>
      </c>
      <c r="Y42" s="86" t="str">
        <f>ก.ค.63!AW43</f>
        <v>ไม่ผ่าน</v>
      </c>
      <c r="Z42" s="86" t="str">
        <f>ก.ค.63!AX43</f>
        <v>ไม่ผ่าน</v>
      </c>
      <c r="AA42" s="86" t="str">
        <f>ส.ค.63!AW43</f>
        <v>ไม่ผ่าน</v>
      </c>
      <c r="AB42" s="86" t="str">
        <f>ส.ค.63!AX43</f>
        <v>ไม่ผ่าน</v>
      </c>
      <c r="AC42" s="86" t="str">
        <f>ก.ย.63!AW43</f>
        <v>ไม่ผ่าน</v>
      </c>
      <c r="AD42" s="86">
        <v>114</v>
      </c>
      <c r="AE42" s="90" t="s">
        <v>12</v>
      </c>
      <c r="AF42" s="86">
        <v>9</v>
      </c>
      <c r="AG42" s="86" t="str">
        <f>ต.ค.63!AW43</f>
        <v>ไม่ผ่าน</v>
      </c>
      <c r="AH42" s="86" t="str">
        <f>ต.ค.63!AX43</f>
        <v>ไม่ผ่าน</v>
      </c>
      <c r="AI42" s="86" t="str">
        <f>พ.ย.63!AW43</f>
        <v>ผ่าน</v>
      </c>
      <c r="AJ42" s="86" t="str">
        <f>พ.ย.63!AX43</f>
        <v>ผ่าน</v>
      </c>
      <c r="AK42" s="86" t="str">
        <f>ธ.ค.63!AW43</f>
        <v>ผ่าน</v>
      </c>
      <c r="AL42" s="86" t="str">
        <f>ม.ค.64!AW43</f>
        <v>ผ่าน</v>
      </c>
      <c r="AM42" s="86" t="str">
        <f>ม.ค.64!AX43</f>
        <v>ผ่าน</v>
      </c>
      <c r="AN42" s="86" t="str">
        <f>'ก.พ.64 '!AW43</f>
        <v>ผ่าน</v>
      </c>
      <c r="AO42" s="86" t="str">
        <f>'ก.พ.64 '!AX43</f>
        <v>ผ่าน</v>
      </c>
      <c r="AP42" s="86" t="str">
        <f>มี.ค.64!AW43</f>
        <v>ไม่ผ่าน</v>
      </c>
      <c r="AQ42" s="86" t="str">
        <f>เม.ย.64!AW43</f>
        <v>ผ่าน</v>
      </c>
      <c r="AR42" s="86" t="str">
        <f>เม.ย.64!AX43</f>
        <v>ไม่ผ่าน</v>
      </c>
      <c r="AS42" s="86" t="str">
        <f>พ.ค.64!AW43</f>
        <v>ไม่ผ่าน</v>
      </c>
      <c r="AT42" s="86" t="str">
        <f>พ.ค.64!AX43</f>
        <v>ไม่ผ่าน</v>
      </c>
      <c r="AU42" s="86" t="str">
        <f>มิ.ย.64!AW43</f>
        <v>ไม่ผ่าน</v>
      </c>
      <c r="AV42" s="86" t="str">
        <f>ก.ค.64!AW43</f>
        <v>ผ่าน</v>
      </c>
      <c r="AW42" s="86" t="str">
        <f>ก.ค.64!AX43</f>
        <v>ผ่าน</v>
      </c>
      <c r="AX42" s="86" t="str">
        <f>ส.ค.64!AW43</f>
        <v>ผ่าน</v>
      </c>
      <c r="AY42" s="86" t="str">
        <f>ส.ค.64!AX43</f>
        <v>ผ่าน</v>
      </c>
    </row>
    <row r="43" spans="1:51" x14ac:dyDescent="0.25">
      <c r="A43" s="86">
        <v>40</v>
      </c>
      <c r="B43" s="86">
        <v>8</v>
      </c>
      <c r="C43" s="87" t="s">
        <v>68</v>
      </c>
      <c r="D43" s="88" t="s">
        <v>74</v>
      </c>
      <c r="E43" s="87" t="s">
        <v>169</v>
      </c>
      <c r="F43" s="88" t="s">
        <v>233</v>
      </c>
      <c r="G43" s="86">
        <v>36</v>
      </c>
      <c r="H43" s="87" t="s">
        <v>10</v>
      </c>
      <c r="I43" s="86">
        <v>6</v>
      </c>
      <c r="J43" s="89" t="str">
        <f>'ต.ค.62 '!AW44</f>
        <v>ไม่ผ่าน</v>
      </c>
      <c r="K43" s="89" t="str">
        <f>'ต.ค.62 '!AX44</f>
        <v>ไม่ผ่าน</v>
      </c>
      <c r="L43" s="86" t="str">
        <f>'พ.ย.62  '!AW44</f>
        <v>ไม่ผ่าน</v>
      </c>
      <c r="M43" s="86" t="str">
        <f>'พ.ย.62  '!AX44</f>
        <v>ไม่ผ่าน</v>
      </c>
      <c r="N43" s="86" t="str">
        <f>ธ.ค.62!AW44</f>
        <v>ไม่ผ่าน</v>
      </c>
      <c r="O43" s="86" t="str">
        <f>ม.ค.63!AW44</f>
        <v>ไม่ผ่าน</v>
      </c>
      <c r="P43" s="86" t="str">
        <f>ม.ค.63!AX44</f>
        <v>ไม่ผ่าน</v>
      </c>
      <c r="Q43" s="86" t="str">
        <f>'ก.พ.63 '!AW44</f>
        <v>ไม่ผ่าน</v>
      </c>
      <c r="R43" s="86" t="str">
        <f>'ก.พ.63 '!AX44</f>
        <v>ไม่ผ่าน</v>
      </c>
      <c r="S43" s="86" t="str">
        <f>'มี.ค.63 '!AW44</f>
        <v>ไม่ผ่าน</v>
      </c>
      <c r="T43" s="86" t="str">
        <f>'เม.ย.63  '!AW44</f>
        <v>ไม่ผ่าน</v>
      </c>
      <c r="U43" s="86" t="str">
        <f>'เม.ย.63  '!AX44</f>
        <v>ไม่ผ่าน</v>
      </c>
      <c r="V43" s="86" t="str">
        <f>พ.ค.63!AW44</f>
        <v>ไม่ผ่าน</v>
      </c>
      <c r="W43" s="86" t="str">
        <f>พ.ค.63!AX44</f>
        <v>ไม่ผ่าน</v>
      </c>
      <c r="X43" s="86" t="str">
        <f>มิ.ย.63!AW44</f>
        <v>ไม่ผ่าน</v>
      </c>
      <c r="Y43" s="86" t="str">
        <f>ก.ค.63!AW44</f>
        <v>ไม่ผ่าน</v>
      </c>
      <c r="Z43" s="86" t="str">
        <f>ก.ค.63!AX44</f>
        <v>ไม่ผ่าน</v>
      </c>
      <c r="AA43" s="86" t="str">
        <f>ส.ค.63!AW44</f>
        <v>ไม่ผ่าน</v>
      </c>
      <c r="AB43" s="86" t="str">
        <f>ส.ค.63!AX44</f>
        <v>ไม่ผ่าน</v>
      </c>
      <c r="AC43" s="86" t="str">
        <f>ก.ย.63!AW44</f>
        <v>ไม่ผ่าน</v>
      </c>
      <c r="AD43" s="86">
        <v>38</v>
      </c>
      <c r="AE43" s="90" t="s">
        <v>10</v>
      </c>
      <c r="AF43" s="86">
        <v>6</v>
      </c>
      <c r="AG43" s="86" t="str">
        <f>ต.ค.63!AW44</f>
        <v>ไม่ผ่าน</v>
      </c>
      <c r="AH43" s="86" t="str">
        <f>ต.ค.63!AX44</f>
        <v>ไม่ผ่าน</v>
      </c>
      <c r="AI43" s="86" t="str">
        <f>พ.ย.63!AW44</f>
        <v>ไม่ผ่าน</v>
      </c>
      <c r="AJ43" s="86" t="str">
        <f>พ.ย.63!AX44</f>
        <v>ไม่ผ่าน</v>
      </c>
      <c r="AK43" s="86" t="str">
        <f>ธ.ค.63!AW44</f>
        <v>ไม่ผ่าน</v>
      </c>
      <c r="AL43" s="86" t="str">
        <f>ม.ค.64!AW44</f>
        <v>ไม่ผ่าน</v>
      </c>
      <c r="AM43" s="86" t="str">
        <f>ม.ค.64!AX44</f>
        <v>ไม่ผ่าน</v>
      </c>
      <c r="AN43" s="86" t="str">
        <f>'ก.พ.64 '!AW44</f>
        <v>ไม่ผ่าน</v>
      </c>
      <c r="AO43" s="86" t="str">
        <f>'ก.พ.64 '!AX44</f>
        <v>ไม่ผ่าน</v>
      </c>
      <c r="AP43" s="86" t="str">
        <f>มี.ค.64!AW44</f>
        <v>ไม่ผ่าน</v>
      </c>
      <c r="AQ43" s="86" t="str">
        <f>เม.ย.64!AW44</f>
        <v>ไม่ผ่าน</v>
      </c>
      <c r="AR43" s="86" t="str">
        <f>เม.ย.64!AX44</f>
        <v>ไม่ผ่าน</v>
      </c>
      <c r="AS43" s="86" t="str">
        <f>พ.ค.64!AW44</f>
        <v>ไม่ผ่าน</v>
      </c>
      <c r="AT43" s="86" t="str">
        <f>พ.ค.64!AX44</f>
        <v>ไม่ผ่าน</v>
      </c>
      <c r="AU43" s="86" t="str">
        <f>มิ.ย.64!AW44</f>
        <v>ไม่ผ่าน</v>
      </c>
      <c r="AV43" s="86" t="str">
        <f>ก.ค.64!AW44</f>
        <v>ไม่ผ่าน</v>
      </c>
      <c r="AW43" s="86" t="str">
        <f>ก.ค.64!AX44</f>
        <v>ไม่ผ่าน</v>
      </c>
      <c r="AX43" s="86" t="str">
        <f>ส.ค.64!AW44</f>
        <v>ไม่ผ่าน</v>
      </c>
      <c r="AY43" s="86" t="str">
        <f>ส.ค.64!AX44</f>
        <v>ไม่ผ่าน</v>
      </c>
    </row>
    <row r="44" spans="1:51" x14ac:dyDescent="0.25">
      <c r="A44" s="86">
        <v>41</v>
      </c>
      <c r="B44" s="86">
        <v>8</v>
      </c>
      <c r="C44" s="87" t="s">
        <v>68</v>
      </c>
      <c r="D44" s="88" t="s">
        <v>75</v>
      </c>
      <c r="E44" s="87" t="s">
        <v>170</v>
      </c>
      <c r="F44" s="88" t="s">
        <v>233</v>
      </c>
      <c r="G44" s="86">
        <v>17</v>
      </c>
      <c r="H44" s="87" t="s">
        <v>6</v>
      </c>
      <c r="I44" s="86">
        <v>2</v>
      </c>
      <c r="J44" s="89" t="str">
        <f>'ต.ค.62 '!AW45</f>
        <v>ไม่ผ่าน</v>
      </c>
      <c r="K44" s="89" t="str">
        <f>'ต.ค.62 '!AX45</f>
        <v>ไม่ผ่าน</v>
      </c>
      <c r="L44" s="86" t="str">
        <f>'พ.ย.62  '!AW45</f>
        <v>ไม่ผ่าน</v>
      </c>
      <c r="M44" s="86" t="str">
        <f>'พ.ย.62  '!AX45</f>
        <v>ไม่ผ่าน</v>
      </c>
      <c r="N44" s="86" t="str">
        <f>ธ.ค.62!AW45</f>
        <v>ไม่ผ่าน</v>
      </c>
      <c r="O44" s="86" t="str">
        <f>ม.ค.63!AW45</f>
        <v>ไม่ผ่าน</v>
      </c>
      <c r="P44" s="86" t="str">
        <f>ม.ค.63!AX45</f>
        <v>ไม่ผ่าน</v>
      </c>
      <c r="Q44" s="86" t="str">
        <f>'ก.พ.63 '!AW45</f>
        <v>ไม่ผ่าน</v>
      </c>
      <c r="R44" s="86" t="str">
        <f>'ก.พ.63 '!AX45</f>
        <v>ไม่ผ่าน</v>
      </c>
      <c r="S44" s="86" t="str">
        <f>'มี.ค.63 '!AW45</f>
        <v>ไม่ผ่าน</v>
      </c>
      <c r="T44" s="86" t="str">
        <f>'เม.ย.63  '!AW45</f>
        <v>ไม่ผ่าน</v>
      </c>
      <c r="U44" s="86" t="str">
        <f>'เม.ย.63  '!AX45</f>
        <v>ไม่ผ่าน</v>
      </c>
      <c r="V44" s="86" t="str">
        <f>พ.ค.63!AW45</f>
        <v>ไม่ผ่าน</v>
      </c>
      <c r="W44" s="86" t="str">
        <f>พ.ค.63!AX45</f>
        <v>ไม่ผ่าน</v>
      </c>
      <c r="X44" s="86" t="str">
        <f>มิ.ย.63!AW45</f>
        <v>ไม่ผ่าน</v>
      </c>
      <c r="Y44" s="86" t="str">
        <f>ก.ค.63!AW45</f>
        <v>ไม่ผ่าน</v>
      </c>
      <c r="Z44" s="86" t="str">
        <f>ก.ค.63!AX45</f>
        <v>ไม่ผ่าน</v>
      </c>
      <c r="AA44" s="86" t="str">
        <f>ส.ค.63!AW45</f>
        <v>ไม่ผ่าน</v>
      </c>
      <c r="AB44" s="86" t="str">
        <f>ส.ค.63!AX45</f>
        <v>ไม่ผ่าน</v>
      </c>
      <c r="AC44" s="86" t="str">
        <f>ก.ย.63!AW45</f>
        <v>ไม่ผ่าน</v>
      </c>
      <c r="AD44" s="86">
        <v>15</v>
      </c>
      <c r="AE44" s="90" t="s">
        <v>6</v>
      </c>
      <c r="AF44" s="86">
        <v>2</v>
      </c>
      <c r="AG44" s="86" t="str">
        <f>ต.ค.63!AW45</f>
        <v>ไม่ผ่าน</v>
      </c>
      <c r="AH44" s="86" t="str">
        <f>ต.ค.63!AX45</f>
        <v>ไม่ผ่าน</v>
      </c>
      <c r="AI44" s="86" t="str">
        <f>พ.ย.63!AW45</f>
        <v>ไม่ผ่าน</v>
      </c>
      <c r="AJ44" s="86" t="str">
        <f>พ.ย.63!AX45</f>
        <v>ไม่ผ่าน</v>
      </c>
      <c r="AK44" s="86" t="str">
        <f>ธ.ค.63!AW45</f>
        <v>ไม่ผ่าน</v>
      </c>
      <c r="AL44" s="86" t="str">
        <f>ม.ค.64!AW45</f>
        <v>ไม่ผ่าน</v>
      </c>
      <c r="AM44" s="86" t="str">
        <f>ม.ค.64!AX45</f>
        <v>ไม่ผ่าน</v>
      </c>
      <c r="AN44" s="86" t="str">
        <f>'ก.พ.64 '!AW45</f>
        <v>ไม่ผ่าน</v>
      </c>
      <c r="AO44" s="86" t="str">
        <f>'ก.พ.64 '!AX45</f>
        <v>ไม่ผ่าน</v>
      </c>
      <c r="AP44" s="86" t="str">
        <f>มี.ค.64!AW45</f>
        <v>ไม่ผ่าน</v>
      </c>
      <c r="AQ44" s="86" t="str">
        <f>เม.ย.64!AW45</f>
        <v>ไม่ผ่าน</v>
      </c>
      <c r="AR44" s="86" t="str">
        <f>เม.ย.64!AX45</f>
        <v>ไม่ผ่าน</v>
      </c>
      <c r="AS44" s="86" t="str">
        <f>พ.ค.64!AW45</f>
        <v>ไม่ผ่าน</v>
      </c>
      <c r="AT44" s="86" t="str">
        <f>พ.ค.64!AX45</f>
        <v>ไม่ผ่าน</v>
      </c>
      <c r="AU44" s="86" t="str">
        <f>มิ.ย.64!AW45</f>
        <v>ไม่ผ่าน</v>
      </c>
      <c r="AV44" s="86" t="str">
        <f>ก.ค.64!AW45</f>
        <v>ไม่ผ่าน</v>
      </c>
      <c r="AW44" s="86" t="str">
        <f>ก.ค.64!AX45</f>
        <v>ไม่ผ่าน</v>
      </c>
      <c r="AX44" s="86" t="str">
        <f>ส.ค.64!AW45</f>
        <v>ไม่ผ่าน</v>
      </c>
      <c r="AY44" s="86" t="str">
        <f>ส.ค.64!AX45</f>
        <v>ไม่ผ่าน</v>
      </c>
    </row>
    <row r="45" spans="1:51" x14ac:dyDescent="0.25">
      <c r="A45" s="86">
        <v>42</v>
      </c>
      <c r="B45" s="86">
        <v>8</v>
      </c>
      <c r="C45" s="87" t="s">
        <v>68</v>
      </c>
      <c r="D45" s="88" t="s">
        <v>76</v>
      </c>
      <c r="E45" s="87" t="s">
        <v>171</v>
      </c>
      <c r="F45" s="88" t="s">
        <v>233</v>
      </c>
      <c r="G45" s="86">
        <v>169</v>
      </c>
      <c r="H45" s="87" t="s">
        <v>16</v>
      </c>
      <c r="I45" s="86">
        <v>14</v>
      </c>
      <c r="J45" s="89" t="str">
        <f>'ต.ค.62 '!AW46</f>
        <v>ไม่ผ่าน</v>
      </c>
      <c r="K45" s="89" t="str">
        <f>'ต.ค.62 '!AX46</f>
        <v>ไม่ผ่าน</v>
      </c>
      <c r="L45" s="86" t="str">
        <f>'พ.ย.62  '!AW46</f>
        <v>ไม่ผ่าน</v>
      </c>
      <c r="M45" s="86" t="str">
        <f>'พ.ย.62  '!AX46</f>
        <v>ไม่ผ่าน</v>
      </c>
      <c r="N45" s="86" t="str">
        <f>ธ.ค.62!AW46</f>
        <v>ไม่ผ่าน</v>
      </c>
      <c r="O45" s="86" t="str">
        <f>ม.ค.63!AW46</f>
        <v>ไม่ผ่าน</v>
      </c>
      <c r="P45" s="86" t="str">
        <f>ม.ค.63!AX46</f>
        <v>ไม่ผ่าน</v>
      </c>
      <c r="Q45" s="86" t="str">
        <f>'ก.พ.63 '!AW46</f>
        <v>ไม่ผ่าน</v>
      </c>
      <c r="R45" s="86" t="str">
        <f>'ก.พ.63 '!AX46</f>
        <v>ไม่ผ่าน</v>
      </c>
      <c r="S45" s="86" t="str">
        <f>'มี.ค.63 '!AW46</f>
        <v>ไม่ผ่าน</v>
      </c>
      <c r="T45" s="86" t="str">
        <f>'เม.ย.63  '!AW46</f>
        <v>ไม่ผ่าน</v>
      </c>
      <c r="U45" s="86" t="str">
        <f>'เม.ย.63  '!AX46</f>
        <v>ไม่ผ่าน</v>
      </c>
      <c r="V45" s="86" t="str">
        <f>พ.ค.63!AW46</f>
        <v>ไม่ผ่าน</v>
      </c>
      <c r="W45" s="86" t="str">
        <f>พ.ค.63!AX46</f>
        <v>ไม่ผ่าน</v>
      </c>
      <c r="X45" s="86" t="str">
        <f>มิ.ย.63!AW46</f>
        <v>ไม่ผ่าน</v>
      </c>
      <c r="Y45" s="86" t="str">
        <f>ก.ค.63!AW46</f>
        <v>ไม่ผ่าน</v>
      </c>
      <c r="Z45" s="86" t="str">
        <f>ก.ค.63!AX46</f>
        <v>ไม่ผ่าน</v>
      </c>
      <c r="AA45" s="86" t="str">
        <f>ส.ค.63!AW46</f>
        <v>ไม่ผ่าน</v>
      </c>
      <c r="AB45" s="86" t="str">
        <f>ส.ค.63!AX46</f>
        <v>ไม่ผ่าน</v>
      </c>
      <c r="AC45" s="86" t="str">
        <f>ก.ย.63!AW46</f>
        <v>ไม่ผ่าน</v>
      </c>
      <c r="AD45" s="86">
        <v>214</v>
      </c>
      <c r="AE45" s="90" t="s">
        <v>17</v>
      </c>
      <c r="AF45" s="86">
        <v>15</v>
      </c>
      <c r="AG45" s="86" t="str">
        <f>ต.ค.63!AW46</f>
        <v>ไม่ผ่าน</v>
      </c>
      <c r="AH45" s="86" t="str">
        <f>ต.ค.63!AX46</f>
        <v>ไม่ผ่าน</v>
      </c>
      <c r="AI45" s="86" t="str">
        <f>พ.ย.63!AW46</f>
        <v>ผ่าน</v>
      </c>
      <c r="AJ45" s="86" t="str">
        <f>พ.ย.63!AX46</f>
        <v>ผ่าน</v>
      </c>
      <c r="AK45" s="86" t="str">
        <f>ธ.ค.63!AW46</f>
        <v>ไม่ผ่าน</v>
      </c>
      <c r="AL45" s="86" t="str">
        <f>ม.ค.64!AW46</f>
        <v>ผ่าน</v>
      </c>
      <c r="AM45" s="86" t="str">
        <f>ม.ค.64!AX46</f>
        <v>ผ่าน</v>
      </c>
      <c r="AN45" s="86" t="str">
        <f>'ก.พ.64 '!AW46</f>
        <v>ผ่าน</v>
      </c>
      <c r="AO45" s="86" t="str">
        <f>'ก.พ.64 '!AX46</f>
        <v>ผ่าน</v>
      </c>
      <c r="AP45" s="86" t="str">
        <f>มี.ค.64!AW46</f>
        <v>ไม่ผ่าน</v>
      </c>
      <c r="AQ45" s="86" t="str">
        <f>เม.ย.64!AW46</f>
        <v>ผ่าน</v>
      </c>
      <c r="AR45" s="86" t="str">
        <f>เม.ย.64!AX46</f>
        <v>ไม่ผ่าน</v>
      </c>
      <c r="AS45" s="86" t="str">
        <f>พ.ค.64!AW46</f>
        <v>ผ่าน</v>
      </c>
      <c r="AT45" s="86" t="str">
        <f>พ.ค.64!AX46</f>
        <v>ไม่ผ่าน</v>
      </c>
      <c r="AU45" s="86" t="str">
        <f>มิ.ย.64!AW46</f>
        <v>ไม่ผ่าน</v>
      </c>
      <c r="AV45" s="86" t="str">
        <f>ก.ค.64!AW46</f>
        <v>ผ่าน</v>
      </c>
      <c r="AW45" s="86" t="str">
        <f>ก.ค.64!AX46</f>
        <v>ผ่าน</v>
      </c>
      <c r="AX45" s="86" t="str">
        <f>ส.ค.64!AW46</f>
        <v>ผ่าน</v>
      </c>
      <c r="AY45" s="86" t="str">
        <f>ส.ค.64!AX46</f>
        <v>ผ่าน</v>
      </c>
    </row>
    <row r="46" spans="1:51" x14ac:dyDescent="0.25">
      <c r="A46" s="86">
        <v>43</v>
      </c>
      <c r="B46" s="86">
        <v>8</v>
      </c>
      <c r="C46" s="87" t="s">
        <v>68</v>
      </c>
      <c r="D46" s="88" t="s">
        <v>77</v>
      </c>
      <c r="E46" s="87" t="s">
        <v>172</v>
      </c>
      <c r="F46" s="88" t="s">
        <v>233</v>
      </c>
      <c r="G46" s="86">
        <v>40</v>
      </c>
      <c r="H46" s="87" t="s">
        <v>10</v>
      </c>
      <c r="I46" s="86">
        <v>6</v>
      </c>
      <c r="J46" s="89" t="str">
        <f>'ต.ค.62 '!AW47</f>
        <v>ไม่ผ่าน</v>
      </c>
      <c r="K46" s="89" t="str">
        <f>'ต.ค.62 '!AX47</f>
        <v>ไม่ผ่าน</v>
      </c>
      <c r="L46" s="86" t="str">
        <f>'พ.ย.62  '!AW47</f>
        <v>ไม่ผ่าน</v>
      </c>
      <c r="M46" s="86" t="str">
        <f>'พ.ย.62  '!AX47</f>
        <v>ไม่ผ่าน</v>
      </c>
      <c r="N46" s="86" t="str">
        <f>ธ.ค.62!AW47</f>
        <v>ไม่ผ่าน</v>
      </c>
      <c r="O46" s="86" t="str">
        <f>ม.ค.63!AW47</f>
        <v>ไม่ผ่าน</v>
      </c>
      <c r="P46" s="86" t="str">
        <f>ม.ค.63!AX47</f>
        <v>ไม่ผ่าน</v>
      </c>
      <c r="Q46" s="86" t="str">
        <f>'ก.พ.63 '!AW47</f>
        <v>ไม่ผ่าน</v>
      </c>
      <c r="R46" s="86" t="str">
        <f>'ก.พ.63 '!AX47</f>
        <v>ไม่ผ่าน</v>
      </c>
      <c r="S46" s="86" t="str">
        <f>'มี.ค.63 '!AW47</f>
        <v>ไม่ผ่าน</v>
      </c>
      <c r="T46" s="86" t="str">
        <f>'เม.ย.63  '!AW47</f>
        <v>ไม่ผ่าน</v>
      </c>
      <c r="U46" s="86" t="str">
        <f>'เม.ย.63  '!AX47</f>
        <v>ไม่ผ่าน</v>
      </c>
      <c r="V46" s="86" t="str">
        <f>พ.ค.63!AW47</f>
        <v>ไม่ผ่าน</v>
      </c>
      <c r="W46" s="86" t="str">
        <f>พ.ค.63!AX47</f>
        <v>ไม่ผ่าน</v>
      </c>
      <c r="X46" s="86" t="str">
        <f>มิ.ย.63!AW47</f>
        <v>ไม่ผ่าน</v>
      </c>
      <c r="Y46" s="86" t="str">
        <f>ก.ค.63!AW47</f>
        <v>ไม่ผ่าน</v>
      </c>
      <c r="Z46" s="86" t="str">
        <f>ก.ค.63!AX47</f>
        <v>ไม่ผ่าน</v>
      </c>
      <c r="AA46" s="86" t="str">
        <f>ส.ค.63!AW47</f>
        <v>ไม่ผ่าน</v>
      </c>
      <c r="AB46" s="86" t="str">
        <f>ส.ค.63!AX47</f>
        <v>ไม่ผ่าน</v>
      </c>
      <c r="AC46" s="86" t="str">
        <f>ก.ย.63!AW47</f>
        <v>ไม่ผ่าน</v>
      </c>
      <c r="AD46" s="86">
        <v>38</v>
      </c>
      <c r="AE46" s="90" t="s">
        <v>10</v>
      </c>
      <c r="AF46" s="86">
        <v>6</v>
      </c>
      <c r="AG46" s="86" t="str">
        <f>ต.ค.63!AW47</f>
        <v>ไม่ผ่าน</v>
      </c>
      <c r="AH46" s="86" t="str">
        <f>ต.ค.63!AX47</f>
        <v>ไม่ผ่าน</v>
      </c>
      <c r="AI46" s="86" t="str">
        <f>พ.ย.63!AW47</f>
        <v>ไม่ผ่าน</v>
      </c>
      <c r="AJ46" s="86" t="str">
        <f>พ.ย.63!AX47</f>
        <v>ไม่ผ่าน</v>
      </c>
      <c r="AK46" s="86" t="str">
        <f>ธ.ค.63!AW47</f>
        <v>ไม่ผ่าน</v>
      </c>
      <c r="AL46" s="86" t="str">
        <f>ม.ค.64!AW47</f>
        <v>ไม่ผ่าน</v>
      </c>
      <c r="AM46" s="86" t="str">
        <f>ม.ค.64!AX47</f>
        <v>ไม่ผ่าน</v>
      </c>
      <c r="AN46" s="86" t="str">
        <f>'ก.พ.64 '!AW47</f>
        <v>ไม่ผ่าน</v>
      </c>
      <c r="AO46" s="86" t="str">
        <f>'ก.พ.64 '!AX47</f>
        <v>ไม่ผ่าน</v>
      </c>
      <c r="AP46" s="86" t="str">
        <f>มี.ค.64!AW47</f>
        <v>ไม่ผ่าน</v>
      </c>
      <c r="AQ46" s="86" t="str">
        <f>เม.ย.64!AW47</f>
        <v>ไม่ผ่าน</v>
      </c>
      <c r="AR46" s="86" t="str">
        <f>เม.ย.64!AX47</f>
        <v>ไม่ผ่าน</v>
      </c>
      <c r="AS46" s="86" t="str">
        <f>พ.ค.64!AW47</f>
        <v>ไม่ผ่าน</v>
      </c>
      <c r="AT46" s="86" t="str">
        <f>พ.ค.64!AX47</f>
        <v>ไม่ผ่าน</v>
      </c>
      <c r="AU46" s="86" t="str">
        <f>มิ.ย.64!AW47</f>
        <v>ไม่ผ่าน</v>
      </c>
      <c r="AV46" s="86" t="str">
        <f>ก.ค.64!AW47</f>
        <v>ไม่ผ่าน</v>
      </c>
      <c r="AW46" s="86" t="str">
        <f>ก.ค.64!AX47</f>
        <v>ไม่ผ่าน</v>
      </c>
      <c r="AX46" s="86" t="str">
        <f>ส.ค.64!AW47</f>
        <v>ไม่ผ่าน</v>
      </c>
      <c r="AY46" s="86" t="str">
        <f>ส.ค.64!AX47</f>
        <v>ไม่ผ่าน</v>
      </c>
    </row>
    <row r="47" spans="1:51" x14ac:dyDescent="0.25">
      <c r="A47" s="86">
        <v>44</v>
      </c>
      <c r="B47" s="86">
        <v>8</v>
      </c>
      <c r="C47" s="87" t="s">
        <v>68</v>
      </c>
      <c r="D47" s="88" t="s">
        <v>78</v>
      </c>
      <c r="E47" s="87" t="s">
        <v>173</v>
      </c>
      <c r="F47" s="88" t="s">
        <v>233</v>
      </c>
      <c r="G47" s="86">
        <v>78</v>
      </c>
      <c r="H47" s="87" t="s">
        <v>13</v>
      </c>
      <c r="I47" s="86">
        <v>10</v>
      </c>
      <c r="J47" s="89" t="str">
        <f>'ต.ค.62 '!AW48</f>
        <v>ไม่ผ่าน</v>
      </c>
      <c r="K47" s="89" t="str">
        <f>'ต.ค.62 '!AX48</f>
        <v>ไม่ผ่าน</v>
      </c>
      <c r="L47" s="86" t="str">
        <f>'พ.ย.62  '!AW48</f>
        <v>ไม่ผ่าน</v>
      </c>
      <c r="M47" s="86" t="str">
        <f>'พ.ย.62  '!AX48</f>
        <v>ไม่ผ่าน</v>
      </c>
      <c r="N47" s="86" t="str">
        <f>ธ.ค.62!AW48</f>
        <v>ไม่ผ่าน</v>
      </c>
      <c r="O47" s="86" t="str">
        <f>ม.ค.63!AW48</f>
        <v>ไม่ผ่าน</v>
      </c>
      <c r="P47" s="86" t="str">
        <f>ม.ค.63!AX48</f>
        <v>ไม่ผ่าน</v>
      </c>
      <c r="Q47" s="86" t="str">
        <f>'ก.พ.63 '!AW48</f>
        <v>ไม่ผ่าน</v>
      </c>
      <c r="R47" s="86" t="str">
        <f>'ก.พ.63 '!AX48</f>
        <v>ไม่ผ่าน</v>
      </c>
      <c r="S47" s="86" t="str">
        <f>'มี.ค.63 '!AW48</f>
        <v>ไม่ผ่าน</v>
      </c>
      <c r="T47" s="86" t="str">
        <f>'เม.ย.63  '!AW48</f>
        <v>ไม่ผ่าน</v>
      </c>
      <c r="U47" s="86" t="str">
        <f>'เม.ย.63  '!AX48</f>
        <v>ไม่ผ่าน</v>
      </c>
      <c r="V47" s="86" t="str">
        <f>พ.ค.63!AW48</f>
        <v>ไม่ผ่าน</v>
      </c>
      <c r="W47" s="86" t="str">
        <f>พ.ค.63!AX48</f>
        <v>ไม่ผ่าน</v>
      </c>
      <c r="X47" s="86" t="str">
        <f>มิ.ย.63!AW48</f>
        <v>ไม่ผ่าน</v>
      </c>
      <c r="Y47" s="86" t="str">
        <f>ก.ค.63!AW48</f>
        <v>ไม่ผ่าน</v>
      </c>
      <c r="Z47" s="86" t="str">
        <f>ก.ค.63!AX48</f>
        <v>ไม่ผ่าน</v>
      </c>
      <c r="AA47" s="86" t="str">
        <f>ส.ค.63!AW48</f>
        <v>ไม่ผ่าน</v>
      </c>
      <c r="AB47" s="86" t="str">
        <f>ส.ค.63!AX48</f>
        <v>ไม่ผ่าน</v>
      </c>
      <c r="AC47" s="86" t="str">
        <f>ก.ย.63!AW48</f>
        <v>ไม่ผ่าน</v>
      </c>
      <c r="AD47" s="86">
        <v>78</v>
      </c>
      <c r="AE47" s="90" t="s">
        <v>13</v>
      </c>
      <c r="AF47" s="86">
        <v>10</v>
      </c>
      <c r="AG47" s="86" t="str">
        <f>ต.ค.63!AW48</f>
        <v>ไม่ผ่าน</v>
      </c>
      <c r="AH47" s="86" t="str">
        <f>ต.ค.63!AX48</f>
        <v>ไม่ผ่าน</v>
      </c>
      <c r="AI47" s="86" t="str">
        <f>พ.ย.63!AW48</f>
        <v>ไม่ผ่าน</v>
      </c>
      <c r="AJ47" s="86" t="str">
        <f>พ.ย.63!AX48</f>
        <v>ไม่ผ่าน</v>
      </c>
      <c r="AK47" s="86" t="str">
        <f>ธ.ค.63!AW48</f>
        <v>ไม่ผ่าน</v>
      </c>
      <c r="AL47" s="86" t="str">
        <f>ม.ค.64!AW48</f>
        <v>ไม่ผ่าน</v>
      </c>
      <c r="AM47" s="86" t="str">
        <f>ม.ค.64!AX48</f>
        <v>ไม่ผ่าน</v>
      </c>
      <c r="AN47" s="86" t="str">
        <f>'ก.พ.64 '!AW48</f>
        <v>ไม่ผ่าน</v>
      </c>
      <c r="AO47" s="86" t="str">
        <f>'ก.พ.64 '!AX48</f>
        <v>ไม่ผ่าน</v>
      </c>
      <c r="AP47" s="86" t="str">
        <f>มี.ค.64!AW48</f>
        <v>ไม่ผ่าน</v>
      </c>
      <c r="AQ47" s="86" t="str">
        <f>เม.ย.64!AW48</f>
        <v>ไม่ผ่าน</v>
      </c>
      <c r="AR47" s="86" t="str">
        <f>เม.ย.64!AX48</f>
        <v>ไม่ผ่าน</v>
      </c>
      <c r="AS47" s="86" t="str">
        <f>พ.ค.64!AW48</f>
        <v>ไม่ผ่าน</v>
      </c>
      <c r="AT47" s="86" t="str">
        <f>พ.ค.64!AX48</f>
        <v>ไม่ผ่าน</v>
      </c>
      <c r="AU47" s="86" t="str">
        <f>มิ.ย.64!AW48</f>
        <v>ไม่ผ่าน</v>
      </c>
      <c r="AV47" s="86" t="str">
        <f>ก.ค.64!AW48</f>
        <v>ไม่ผ่าน</v>
      </c>
      <c r="AW47" s="86" t="str">
        <f>ก.ค.64!AX48</f>
        <v>ไม่ผ่าน</v>
      </c>
      <c r="AX47" s="86" t="str">
        <f>ส.ค.64!AW48</f>
        <v>ไม่ผ่าน</v>
      </c>
      <c r="AY47" s="86" t="str">
        <f>ส.ค.64!AX48</f>
        <v>ไม่ผ่าน</v>
      </c>
    </row>
    <row r="48" spans="1:51" x14ac:dyDescent="0.25">
      <c r="A48" s="86">
        <v>45</v>
      </c>
      <c r="B48" s="86">
        <v>8</v>
      </c>
      <c r="C48" s="87" t="s">
        <v>68</v>
      </c>
      <c r="D48" s="88" t="s">
        <v>79</v>
      </c>
      <c r="E48" s="87" t="s">
        <v>174</v>
      </c>
      <c r="F48" s="88" t="s">
        <v>233</v>
      </c>
      <c r="G48" s="86">
        <v>90</v>
      </c>
      <c r="H48" s="87" t="s">
        <v>13</v>
      </c>
      <c r="I48" s="86">
        <v>10</v>
      </c>
      <c r="J48" s="89" t="str">
        <f>'ต.ค.62 '!AW49</f>
        <v>ไม่ผ่าน</v>
      </c>
      <c r="K48" s="89" t="str">
        <f>'ต.ค.62 '!AX49</f>
        <v>ไม่ผ่าน</v>
      </c>
      <c r="L48" s="86" t="str">
        <f>'พ.ย.62  '!AW49</f>
        <v>ไม่ผ่าน</v>
      </c>
      <c r="M48" s="86" t="str">
        <f>'พ.ย.62  '!AX49</f>
        <v>ไม่ผ่าน</v>
      </c>
      <c r="N48" s="86" t="str">
        <f>ธ.ค.62!AW49</f>
        <v>ไม่ผ่าน</v>
      </c>
      <c r="O48" s="86" t="str">
        <f>ม.ค.63!AW49</f>
        <v>ไม่ผ่าน</v>
      </c>
      <c r="P48" s="86" t="str">
        <f>ม.ค.63!AX49</f>
        <v>ไม่ผ่าน</v>
      </c>
      <c r="Q48" s="86" t="str">
        <f>'ก.พ.63 '!AW49</f>
        <v>ไม่ผ่าน</v>
      </c>
      <c r="R48" s="86" t="str">
        <f>'ก.พ.63 '!AX49</f>
        <v>ไม่ผ่าน</v>
      </c>
      <c r="S48" s="86" t="str">
        <f>'มี.ค.63 '!AW49</f>
        <v>ไม่ผ่าน</v>
      </c>
      <c r="T48" s="86" t="str">
        <f>'เม.ย.63  '!AW49</f>
        <v>ไม่ผ่าน</v>
      </c>
      <c r="U48" s="86" t="str">
        <f>'เม.ย.63  '!AX49</f>
        <v>ไม่ผ่าน</v>
      </c>
      <c r="V48" s="86" t="str">
        <f>พ.ค.63!AW49</f>
        <v>ไม่ผ่าน</v>
      </c>
      <c r="W48" s="86" t="str">
        <f>พ.ค.63!AX49</f>
        <v>ไม่ผ่าน</v>
      </c>
      <c r="X48" s="86" t="str">
        <f>มิ.ย.63!AW49</f>
        <v>ไม่ผ่าน</v>
      </c>
      <c r="Y48" s="86" t="str">
        <f>ก.ค.63!AW49</f>
        <v>ไม่ผ่าน</v>
      </c>
      <c r="Z48" s="86" t="str">
        <f>ก.ค.63!AX49</f>
        <v>ไม่ผ่าน</v>
      </c>
      <c r="AA48" s="86" t="str">
        <f>ส.ค.63!AW49</f>
        <v>ไม่ผ่าน</v>
      </c>
      <c r="AB48" s="86" t="str">
        <f>ส.ค.63!AX49</f>
        <v>ไม่ผ่าน</v>
      </c>
      <c r="AC48" s="86" t="str">
        <f>ก.ย.63!AW49</f>
        <v>ไม่ผ่าน</v>
      </c>
      <c r="AD48" s="86">
        <v>119</v>
      </c>
      <c r="AE48" s="90" t="s">
        <v>13</v>
      </c>
      <c r="AF48" s="86">
        <v>10</v>
      </c>
      <c r="AG48" s="86" t="str">
        <f>ต.ค.63!AW49</f>
        <v>ไม่ผ่าน</v>
      </c>
      <c r="AH48" s="86" t="str">
        <f>ต.ค.63!AX49</f>
        <v>ไม่ผ่าน</v>
      </c>
      <c r="AI48" s="86" t="str">
        <f>พ.ย.63!AW49</f>
        <v>ผ่าน</v>
      </c>
      <c r="AJ48" s="86" t="str">
        <f>พ.ย.63!AX49</f>
        <v>ผ่าน</v>
      </c>
      <c r="AK48" s="86" t="str">
        <f>ธ.ค.63!AW49</f>
        <v>ไม่ผ่าน</v>
      </c>
      <c r="AL48" s="86" t="str">
        <f>ม.ค.64!AW49</f>
        <v>ไม่ผ่าน</v>
      </c>
      <c r="AM48" s="86" t="str">
        <f>ม.ค.64!AX49</f>
        <v>ไม่ผ่าน</v>
      </c>
      <c r="AN48" s="86" t="str">
        <f>'ก.พ.64 '!AW49</f>
        <v>ไม่ผ่าน</v>
      </c>
      <c r="AO48" s="86" t="str">
        <f>'ก.พ.64 '!AX49</f>
        <v>ไม่ผ่าน</v>
      </c>
      <c r="AP48" s="86" t="str">
        <f>มี.ค.64!AW49</f>
        <v>ไม่ผ่าน</v>
      </c>
      <c r="AQ48" s="86" t="str">
        <f>เม.ย.64!AW49</f>
        <v>ไม่ผ่าน</v>
      </c>
      <c r="AR48" s="86" t="str">
        <f>เม.ย.64!AX49</f>
        <v>ไม่ผ่าน</v>
      </c>
      <c r="AS48" s="86" t="str">
        <f>พ.ค.64!AW49</f>
        <v>ไม่ผ่าน</v>
      </c>
      <c r="AT48" s="86" t="str">
        <f>พ.ค.64!AX49</f>
        <v>ไม่ผ่าน</v>
      </c>
      <c r="AU48" s="86" t="str">
        <f>มิ.ย.64!AW49</f>
        <v>ไม่ผ่าน</v>
      </c>
      <c r="AV48" s="86" t="str">
        <f>ก.ค.64!AW49</f>
        <v>ไม่ผ่าน</v>
      </c>
      <c r="AW48" s="86" t="str">
        <f>ก.ค.64!AX49</f>
        <v>ไม่ผ่าน</v>
      </c>
      <c r="AX48" s="86" t="str">
        <f>ส.ค.64!AW49</f>
        <v>ไม่ผ่าน</v>
      </c>
      <c r="AY48" s="86" t="str">
        <f>ส.ค.64!AX49</f>
        <v>ไม่ผ่าน</v>
      </c>
    </row>
    <row r="49" spans="1:51" x14ac:dyDescent="0.25">
      <c r="A49" s="86">
        <v>46</v>
      </c>
      <c r="B49" s="86">
        <v>8</v>
      </c>
      <c r="C49" s="87" t="s">
        <v>68</v>
      </c>
      <c r="D49" s="88" t="s">
        <v>80</v>
      </c>
      <c r="E49" s="87" t="s">
        <v>175</v>
      </c>
      <c r="F49" s="88" t="s">
        <v>233</v>
      </c>
      <c r="G49" s="86">
        <v>41</v>
      </c>
      <c r="H49" s="87" t="s">
        <v>9</v>
      </c>
      <c r="I49" s="86">
        <v>5</v>
      </c>
      <c r="J49" s="89" t="str">
        <f>'ต.ค.62 '!AW50</f>
        <v>ผ่าน</v>
      </c>
      <c r="K49" s="89" t="str">
        <f>'ต.ค.62 '!AX50</f>
        <v>ผ่าน</v>
      </c>
      <c r="L49" s="86" t="str">
        <f>'พ.ย.62  '!AW50</f>
        <v>ไม่ผ่าน</v>
      </c>
      <c r="M49" s="86" t="str">
        <f>'พ.ย.62  '!AX50</f>
        <v>ไม่ผ่าน</v>
      </c>
      <c r="N49" s="86" t="str">
        <f>ธ.ค.62!AW50</f>
        <v>ไม่ผ่าน</v>
      </c>
      <c r="O49" s="86" t="str">
        <f>ม.ค.63!AW50</f>
        <v>ไม่ผ่าน</v>
      </c>
      <c r="P49" s="86" t="str">
        <f>ม.ค.63!AX50</f>
        <v>ไม่ผ่าน</v>
      </c>
      <c r="Q49" s="86" t="str">
        <f>'ก.พ.63 '!AW50</f>
        <v>ไม่ผ่าน</v>
      </c>
      <c r="R49" s="86" t="str">
        <f>'ก.พ.63 '!AX50</f>
        <v>ไม่ผ่าน</v>
      </c>
      <c r="S49" s="86" t="str">
        <f>'มี.ค.63 '!AW50</f>
        <v>ไม่ผ่าน</v>
      </c>
      <c r="T49" s="86" t="str">
        <f>'เม.ย.63  '!AW50</f>
        <v>ไม่ผ่าน</v>
      </c>
      <c r="U49" s="86" t="str">
        <f>'เม.ย.63  '!AX50</f>
        <v>ไม่ผ่าน</v>
      </c>
      <c r="V49" s="86" t="str">
        <f>พ.ค.63!AW50</f>
        <v>ไม่ผ่าน</v>
      </c>
      <c r="W49" s="86" t="str">
        <f>พ.ค.63!AX50</f>
        <v>ไม่ผ่าน</v>
      </c>
      <c r="X49" s="86" t="str">
        <f>มิ.ย.63!AW50</f>
        <v>ไม่ผ่าน</v>
      </c>
      <c r="Y49" s="86" t="str">
        <f>ก.ค.63!AW50</f>
        <v>ไม่ผ่าน</v>
      </c>
      <c r="Z49" s="86" t="str">
        <f>ก.ค.63!AX50</f>
        <v>ไม่ผ่าน</v>
      </c>
      <c r="AA49" s="86" t="str">
        <f>ส.ค.63!AW50</f>
        <v>ไม่ผ่าน</v>
      </c>
      <c r="AB49" s="86" t="str">
        <f>ส.ค.63!AX50</f>
        <v>ไม่ผ่าน</v>
      </c>
      <c r="AC49" s="86" t="str">
        <f>ก.ย.63!AW50</f>
        <v>ไม่ผ่าน</v>
      </c>
      <c r="AD49" s="86">
        <v>45</v>
      </c>
      <c r="AE49" s="90" t="s">
        <v>9</v>
      </c>
      <c r="AF49" s="86">
        <v>5</v>
      </c>
      <c r="AG49" s="86" t="str">
        <f>ต.ค.63!AW50</f>
        <v>ไม่ผ่าน</v>
      </c>
      <c r="AH49" s="86" t="str">
        <f>ต.ค.63!AX50</f>
        <v>ไม่ผ่าน</v>
      </c>
      <c r="AI49" s="86" t="str">
        <f>พ.ย.63!AW50</f>
        <v>ไม่ผ่าน</v>
      </c>
      <c r="AJ49" s="86" t="str">
        <f>พ.ย.63!AX50</f>
        <v>ไม่ผ่าน</v>
      </c>
      <c r="AK49" s="86" t="str">
        <f>ธ.ค.63!AW50</f>
        <v>ไม่ผ่าน</v>
      </c>
      <c r="AL49" s="86" t="str">
        <f>ม.ค.64!AW50</f>
        <v>ไม่ผ่าน</v>
      </c>
      <c r="AM49" s="86" t="str">
        <f>ม.ค.64!AX50</f>
        <v>ไม่ผ่าน</v>
      </c>
      <c r="AN49" s="86" t="str">
        <f>'ก.พ.64 '!AW50</f>
        <v>ไม่ผ่าน</v>
      </c>
      <c r="AO49" s="86" t="str">
        <f>'ก.พ.64 '!AX50</f>
        <v>ไม่ผ่าน</v>
      </c>
      <c r="AP49" s="86" t="str">
        <f>มี.ค.64!AW50</f>
        <v>ไม่ผ่าน</v>
      </c>
      <c r="AQ49" s="86" t="str">
        <f>เม.ย.64!AW50</f>
        <v>ไม่ผ่าน</v>
      </c>
      <c r="AR49" s="86" t="str">
        <f>เม.ย.64!AX50</f>
        <v>ไม่ผ่าน</v>
      </c>
      <c r="AS49" s="86" t="str">
        <f>พ.ค.64!AW50</f>
        <v>ไม่ผ่าน</v>
      </c>
      <c r="AT49" s="86" t="str">
        <f>พ.ค.64!AX50</f>
        <v>ไม่ผ่าน</v>
      </c>
      <c r="AU49" s="86" t="str">
        <f>มิ.ย.64!AW50</f>
        <v>ผ่าน</v>
      </c>
      <c r="AV49" s="86" t="str">
        <f>ก.ค.64!AW50</f>
        <v>ไม่ผ่าน</v>
      </c>
      <c r="AW49" s="86" t="str">
        <f>ก.ค.64!AX50</f>
        <v>ไม่ผ่าน</v>
      </c>
      <c r="AX49" s="86" t="str">
        <f>ส.ค.64!AW50</f>
        <v>ไม่ผ่าน</v>
      </c>
      <c r="AY49" s="86" t="str">
        <f>ส.ค.64!AX50</f>
        <v>ไม่ผ่าน</v>
      </c>
    </row>
    <row r="50" spans="1:51" x14ac:dyDescent="0.25">
      <c r="A50" s="86">
        <v>47</v>
      </c>
      <c r="B50" s="86">
        <v>8</v>
      </c>
      <c r="C50" s="87" t="s">
        <v>68</v>
      </c>
      <c r="D50" s="88" t="s">
        <v>81</v>
      </c>
      <c r="E50" s="87" t="s">
        <v>176</v>
      </c>
      <c r="F50" s="88" t="s">
        <v>233</v>
      </c>
      <c r="G50" s="86">
        <v>30</v>
      </c>
      <c r="H50" s="87" t="s">
        <v>9</v>
      </c>
      <c r="I50" s="86">
        <v>5</v>
      </c>
      <c r="J50" s="89" t="str">
        <f>'ต.ค.62 '!AW51</f>
        <v>ไม่ผ่าน</v>
      </c>
      <c r="K50" s="89" t="str">
        <f>'ต.ค.62 '!AX51</f>
        <v>ไม่ผ่าน</v>
      </c>
      <c r="L50" s="86" t="str">
        <f>'พ.ย.62  '!AW51</f>
        <v>ไม่ผ่าน</v>
      </c>
      <c r="M50" s="86" t="str">
        <f>'พ.ย.62  '!AX51</f>
        <v>ไม่ผ่าน</v>
      </c>
      <c r="N50" s="86" t="str">
        <f>ธ.ค.62!AW51</f>
        <v>ไม่ผ่าน</v>
      </c>
      <c r="O50" s="86" t="str">
        <f>ม.ค.63!AW51</f>
        <v>ไม่ผ่าน</v>
      </c>
      <c r="P50" s="86" t="str">
        <f>ม.ค.63!AX51</f>
        <v>ไม่ผ่าน</v>
      </c>
      <c r="Q50" s="86" t="str">
        <f>'ก.พ.63 '!AW51</f>
        <v>ไม่ผ่าน</v>
      </c>
      <c r="R50" s="86" t="str">
        <f>'ก.พ.63 '!AX51</f>
        <v>ไม่ผ่าน</v>
      </c>
      <c r="S50" s="86" t="str">
        <f>'มี.ค.63 '!AW51</f>
        <v>ไม่ผ่าน</v>
      </c>
      <c r="T50" s="86" t="str">
        <f>'เม.ย.63  '!AW51</f>
        <v>ไม่ผ่าน</v>
      </c>
      <c r="U50" s="86" t="str">
        <f>'เม.ย.63  '!AX51</f>
        <v>ไม่ผ่าน</v>
      </c>
      <c r="V50" s="86" t="str">
        <f>พ.ค.63!AW51</f>
        <v>ไม่ผ่าน</v>
      </c>
      <c r="W50" s="86" t="str">
        <f>พ.ค.63!AX51</f>
        <v>ไม่ผ่าน</v>
      </c>
      <c r="X50" s="86" t="str">
        <f>มิ.ย.63!AW51</f>
        <v>ไม่ผ่าน</v>
      </c>
      <c r="Y50" s="86" t="str">
        <f>ก.ค.63!AW51</f>
        <v>ไม่ผ่าน</v>
      </c>
      <c r="Z50" s="86" t="str">
        <f>ก.ค.63!AX51</f>
        <v>ไม่ผ่าน</v>
      </c>
      <c r="AA50" s="86" t="str">
        <f>ส.ค.63!AW51</f>
        <v>ไม่ผ่าน</v>
      </c>
      <c r="AB50" s="86" t="str">
        <f>ส.ค.63!AX51</f>
        <v>ไม่ผ่าน</v>
      </c>
      <c r="AC50" s="86" t="str">
        <f>ก.ย.63!AW51</f>
        <v>ไม่ผ่าน</v>
      </c>
      <c r="AD50" s="86">
        <v>38</v>
      </c>
      <c r="AE50" s="90" t="s">
        <v>9</v>
      </c>
      <c r="AF50" s="86">
        <v>5</v>
      </c>
      <c r="AG50" s="86" t="str">
        <f>ต.ค.63!AW51</f>
        <v>ไม่ผ่าน</v>
      </c>
      <c r="AH50" s="86" t="str">
        <f>ต.ค.63!AX51</f>
        <v>ไม่ผ่าน</v>
      </c>
      <c r="AI50" s="86" t="str">
        <f>พ.ย.63!AW51</f>
        <v>ไม่ผ่าน</v>
      </c>
      <c r="AJ50" s="86" t="str">
        <f>พ.ย.63!AX51</f>
        <v>ไม่ผ่าน</v>
      </c>
      <c r="AK50" s="86" t="str">
        <f>ธ.ค.63!AW51</f>
        <v>ไม่ผ่าน</v>
      </c>
      <c r="AL50" s="86" t="str">
        <f>ม.ค.64!AW51</f>
        <v>ไม่ผ่าน</v>
      </c>
      <c r="AM50" s="86" t="str">
        <f>ม.ค.64!AX51</f>
        <v>ไม่ผ่าน</v>
      </c>
      <c r="AN50" s="86" t="str">
        <f>'ก.พ.64 '!AW51</f>
        <v>ไม่ผ่าน</v>
      </c>
      <c r="AO50" s="86" t="str">
        <f>'ก.พ.64 '!AX51</f>
        <v>ไม่ผ่าน</v>
      </c>
      <c r="AP50" s="86" t="str">
        <f>มี.ค.64!AW51</f>
        <v>ไม่ผ่าน</v>
      </c>
      <c r="AQ50" s="86" t="str">
        <f>เม.ย.64!AW51</f>
        <v>ไม่ผ่าน</v>
      </c>
      <c r="AR50" s="86" t="str">
        <f>เม.ย.64!AX51</f>
        <v>ไม่ผ่าน</v>
      </c>
      <c r="AS50" s="86" t="str">
        <f>พ.ค.64!AW51</f>
        <v>ไม่ผ่าน</v>
      </c>
      <c r="AT50" s="86" t="str">
        <f>พ.ค.64!AX51</f>
        <v>ไม่ผ่าน</v>
      </c>
      <c r="AU50" s="86" t="str">
        <f>มิ.ย.64!AW51</f>
        <v>ไม่ผ่าน</v>
      </c>
      <c r="AV50" s="86" t="str">
        <f>ก.ค.64!AW51</f>
        <v>ไม่ผ่าน</v>
      </c>
      <c r="AW50" s="86" t="str">
        <f>ก.ค.64!AX51</f>
        <v>ไม่ผ่าน</v>
      </c>
      <c r="AX50" s="86" t="str">
        <f>ส.ค.64!AW51</f>
        <v>ไม่ผ่าน</v>
      </c>
      <c r="AY50" s="86" t="str">
        <f>ส.ค.64!AX51</f>
        <v>ไม่ผ่าน</v>
      </c>
    </row>
    <row r="51" spans="1:51" x14ac:dyDescent="0.25">
      <c r="A51" s="86">
        <v>48</v>
      </c>
      <c r="B51" s="86">
        <v>8</v>
      </c>
      <c r="C51" s="87" t="s">
        <v>68</v>
      </c>
      <c r="D51" s="88" t="s">
        <v>82</v>
      </c>
      <c r="E51" s="87" t="s">
        <v>177</v>
      </c>
      <c r="F51" s="88" t="s">
        <v>233</v>
      </c>
      <c r="G51" s="86">
        <v>54</v>
      </c>
      <c r="H51" s="87" t="s">
        <v>9</v>
      </c>
      <c r="I51" s="86">
        <v>5</v>
      </c>
      <c r="J51" s="89" t="str">
        <f>'ต.ค.62 '!AW52</f>
        <v>ไม่ผ่าน</v>
      </c>
      <c r="K51" s="89" t="str">
        <f>'ต.ค.62 '!AX52</f>
        <v>ไม่ผ่าน</v>
      </c>
      <c r="L51" s="86" t="str">
        <f>'พ.ย.62  '!AW52</f>
        <v>ไม่ผ่าน</v>
      </c>
      <c r="M51" s="86" t="str">
        <f>'พ.ย.62  '!AX52</f>
        <v>ไม่ผ่าน</v>
      </c>
      <c r="N51" s="86" t="str">
        <f>ธ.ค.62!AW52</f>
        <v>ไม่ผ่าน</v>
      </c>
      <c r="O51" s="86" t="str">
        <f>ม.ค.63!AW52</f>
        <v>ไม่ผ่าน</v>
      </c>
      <c r="P51" s="86" t="str">
        <f>ม.ค.63!AX52</f>
        <v>ไม่ผ่าน</v>
      </c>
      <c r="Q51" s="86" t="str">
        <f>'ก.พ.63 '!AW52</f>
        <v>ไม่ผ่าน</v>
      </c>
      <c r="R51" s="86" t="str">
        <f>'ก.พ.63 '!AX52</f>
        <v>ไม่ผ่าน</v>
      </c>
      <c r="S51" s="86" t="str">
        <f>'มี.ค.63 '!AW52</f>
        <v>ไม่ผ่าน</v>
      </c>
      <c r="T51" s="86" t="str">
        <f>'เม.ย.63  '!AW52</f>
        <v>ไม่ผ่าน</v>
      </c>
      <c r="U51" s="86" t="str">
        <f>'เม.ย.63  '!AX52</f>
        <v>ไม่ผ่าน</v>
      </c>
      <c r="V51" s="86" t="str">
        <f>พ.ค.63!AW52</f>
        <v>ไม่ผ่าน</v>
      </c>
      <c r="W51" s="86" t="str">
        <f>พ.ค.63!AX52</f>
        <v>ไม่ผ่าน</v>
      </c>
      <c r="X51" s="86" t="str">
        <f>มิ.ย.63!AW52</f>
        <v>ไม่ผ่าน</v>
      </c>
      <c r="Y51" s="86" t="str">
        <f>ก.ค.63!AW52</f>
        <v>ไม่ผ่าน</v>
      </c>
      <c r="Z51" s="86" t="str">
        <f>ก.ค.63!AX52</f>
        <v>ไม่ผ่าน</v>
      </c>
      <c r="AA51" s="86" t="str">
        <f>ส.ค.63!AW52</f>
        <v>ไม่ผ่าน</v>
      </c>
      <c r="AB51" s="86" t="str">
        <f>ส.ค.63!AX52</f>
        <v>ไม่ผ่าน</v>
      </c>
      <c r="AC51" s="86" t="str">
        <f>ก.ย.63!AW52</f>
        <v>ไม่ผ่าน</v>
      </c>
      <c r="AD51" s="86">
        <v>42</v>
      </c>
      <c r="AE51" s="90" t="s">
        <v>9</v>
      </c>
      <c r="AF51" s="86">
        <v>5</v>
      </c>
      <c r="AG51" s="86" t="str">
        <f>ต.ค.63!AW52</f>
        <v>ไม่ผ่าน</v>
      </c>
      <c r="AH51" s="86" t="str">
        <f>ต.ค.63!AX52</f>
        <v>ไม่ผ่าน</v>
      </c>
      <c r="AI51" s="86" t="str">
        <f>พ.ย.63!AW52</f>
        <v>ไม่ผ่าน</v>
      </c>
      <c r="AJ51" s="86" t="str">
        <f>พ.ย.63!AX52</f>
        <v>ไม่ผ่าน</v>
      </c>
      <c r="AK51" s="86" t="str">
        <f>ธ.ค.63!AW52</f>
        <v>ไม่ผ่าน</v>
      </c>
      <c r="AL51" s="86" t="str">
        <f>ม.ค.64!AW52</f>
        <v>ไม่ผ่าน</v>
      </c>
      <c r="AM51" s="86" t="str">
        <f>ม.ค.64!AX52</f>
        <v>ไม่ผ่าน</v>
      </c>
      <c r="AN51" s="86" t="str">
        <f>'ก.พ.64 '!AW52</f>
        <v>ไม่ผ่าน</v>
      </c>
      <c r="AO51" s="86" t="str">
        <f>'ก.พ.64 '!AX52</f>
        <v>ไม่ผ่าน</v>
      </c>
      <c r="AP51" s="86" t="str">
        <f>มี.ค.64!AW52</f>
        <v>ไม่ผ่าน</v>
      </c>
      <c r="AQ51" s="86" t="str">
        <f>เม.ย.64!AW52</f>
        <v>ไม่ผ่าน</v>
      </c>
      <c r="AR51" s="86" t="str">
        <f>เม.ย.64!AX52</f>
        <v>ไม่ผ่าน</v>
      </c>
      <c r="AS51" s="86" t="str">
        <f>พ.ค.64!AW52</f>
        <v>ไม่ผ่าน</v>
      </c>
      <c r="AT51" s="86" t="str">
        <f>พ.ค.64!AX52</f>
        <v>ไม่ผ่าน</v>
      </c>
      <c r="AU51" s="86" t="str">
        <f>มิ.ย.64!AW52</f>
        <v>ไม่ผ่าน</v>
      </c>
      <c r="AV51" s="86" t="str">
        <f>ก.ค.64!AW52</f>
        <v>ไม่ผ่าน</v>
      </c>
      <c r="AW51" s="86" t="str">
        <f>ก.ค.64!AX52</f>
        <v>ไม่ผ่าน</v>
      </c>
      <c r="AX51" s="86" t="str">
        <f>ส.ค.64!AW52</f>
        <v>ไม่ผ่าน</v>
      </c>
      <c r="AY51" s="86" t="str">
        <f>ส.ค.64!AX52</f>
        <v>ไม่ผ่าน</v>
      </c>
    </row>
    <row r="52" spans="1:51" x14ac:dyDescent="0.25">
      <c r="A52" s="86">
        <v>49</v>
      </c>
      <c r="B52" s="86">
        <v>8</v>
      </c>
      <c r="C52" s="87" t="s">
        <v>68</v>
      </c>
      <c r="D52" s="88" t="s">
        <v>83</v>
      </c>
      <c r="E52" s="87" t="s">
        <v>178</v>
      </c>
      <c r="F52" s="88" t="s">
        <v>233</v>
      </c>
      <c r="G52" s="86">
        <v>40</v>
      </c>
      <c r="H52" s="87" t="s">
        <v>10</v>
      </c>
      <c r="I52" s="86">
        <v>6</v>
      </c>
      <c r="J52" s="89" t="str">
        <f>'ต.ค.62 '!AW53</f>
        <v>ไม่ผ่าน</v>
      </c>
      <c r="K52" s="89" t="str">
        <f>'ต.ค.62 '!AX53</f>
        <v>ไม่ผ่าน</v>
      </c>
      <c r="L52" s="86" t="str">
        <f>'พ.ย.62  '!AW53</f>
        <v>ไม่ผ่าน</v>
      </c>
      <c r="M52" s="86" t="str">
        <f>'พ.ย.62  '!AX53</f>
        <v>ไม่ผ่าน</v>
      </c>
      <c r="N52" s="86" t="str">
        <f>ธ.ค.62!AW53</f>
        <v>ไม่ผ่าน</v>
      </c>
      <c r="O52" s="86" t="str">
        <f>ม.ค.63!AW53</f>
        <v>ไม่ผ่าน</v>
      </c>
      <c r="P52" s="86" t="str">
        <f>ม.ค.63!AX53</f>
        <v>ไม่ผ่าน</v>
      </c>
      <c r="Q52" s="86" t="str">
        <f>'ก.พ.63 '!AW53</f>
        <v>ไม่ผ่าน</v>
      </c>
      <c r="R52" s="86" t="str">
        <f>'ก.พ.63 '!AX53</f>
        <v>ไม่ผ่าน</v>
      </c>
      <c r="S52" s="86" t="str">
        <f>'มี.ค.63 '!AW53</f>
        <v>ไม่ผ่าน</v>
      </c>
      <c r="T52" s="86" t="str">
        <f>'เม.ย.63  '!AW53</f>
        <v>ไม่ผ่าน</v>
      </c>
      <c r="U52" s="86" t="str">
        <f>'เม.ย.63  '!AX53</f>
        <v>ไม่ผ่าน</v>
      </c>
      <c r="V52" s="86" t="str">
        <f>พ.ค.63!AW53</f>
        <v>ไม่ผ่าน</v>
      </c>
      <c r="W52" s="86" t="str">
        <f>พ.ค.63!AX53</f>
        <v>ไม่ผ่าน</v>
      </c>
      <c r="X52" s="86" t="str">
        <f>มิ.ย.63!AW53</f>
        <v>ไม่ผ่าน</v>
      </c>
      <c r="Y52" s="86" t="str">
        <f>ก.ค.63!AW53</f>
        <v>ไม่ผ่าน</v>
      </c>
      <c r="Z52" s="86" t="str">
        <f>ก.ค.63!AX53</f>
        <v>ไม่ผ่าน</v>
      </c>
      <c r="AA52" s="86" t="str">
        <f>ส.ค.63!AW53</f>
        <v>ไม่ผ่าน</v>
      </c>
      <c r="AB52" s="86" t="str">
        <f>ส.ค.63!AX53</f>
        <v>ไม่ผ่าน</v>
      </c>
      <c r="AC52" s="86" t="str">
        <f>ก.ย.63!AW53</f>
        <v>ไม่ผ่าน</v>
      </c>
      <c r="AD52" s="86">
        <v>40</v>
      </c>
      <c r="AE52" s="90" t="s">
        <v>10</v>
      </c>
      <c r="AF52" s="86">
        <v>6</v>
      </c>
      <c r="AG52" s="86" t="str">
        <f>ต.ค.63!AW53</f>
        <v>ไม่ผ่าน</v>
      </c>
      <c r="AH52" s="86" t="str">
        <f>ต.ค.63!AX53</f>
        <v>ไม่ผ่าน</v>
      </c>
      <c r="AI52" s="86" t="str">
        <f>พ.ย.63!AW53</f>
        <v>ไม่ผ่าน</v>
      </c>
      <c r="AJ52" s="86" t="str">
        <f>พ.ย.63!AX53</f>
        <v>ไม่ผ่าน</v>
      </c>
      <c r="AK52" s="86" t="str">
        <f>ธ.ค.63!AW53</f>
        <v>ไม่ผ่าน</v>
      </c>
      <c r="AL52" s="86" t="str">
        <f>ม.ค.64!AW53</f>
        <v>ไม่ผ่าน</v>
      </c>
      <c r="AM52" s="86" t="str">
        <f>ม.ค.64!AX53</f>
        <v>ไม่ผ่าน</v>
      </c>
      <c r="AN52" s="86" t="str">
        <f>'ก.พ.64 '!AW53</f>
        <v>ไม่ผ่าน</v>
      </c>
      <c r="AO52" s="86" t="str">
        <f>'ก.พ.64 '!AX53</f>
        <v>ไม่ผ่าน</v>
      </c>
      <c r="AP52" s="86" t="str">
        <f>มี.ค.64!AW53</f>
        <v>ไม่ผ่าน</v>
      </c>
      <c r="AQ52" s="86" t="str">
        <f>เม.ย.64!AW53</f>
        <v>ไม่ผ่าน</v>
      </c>
      <c r="AR52" s="86" t="str">
        <f>เม.ย.64!AX53</f>
        <v>ไม่ผ่าน</v>
      </c>
      <c r="AS52" s="86" t="str">
        <f>พ.ค.64!AW53</f>
        <v>ไม่ผ่าน</v>
      </c>
      <c r="AT52" s="86" t="str">
        <f>พ.ค.64!AX53</f>
        <v>ไม่ผ่าน</v>
      </c>
      <c r="AU52" s="86" t="str">
        <f>มิ.ย.64!AW53</f>
        <v>ไม่ผ่าน</v>
      </c>
      <c r="AV52" s="86" t="str">
        <f>ก.ค.64!AW53</f>
        <v>ไม่ผ่าน</v>
      </c>
      <c r="AW52" s="86" t="str">
        <f>ก.ค.64!AX53</f>
        <v>ไม่ผ่าน</v>
      </c>
      <c r="AX52" s="86" t="str">
        <f>ส.ค.64!AW53</f>
        <v>ไม่ผ่าน</v>
      </c>
      <c r="AY52" s="86" t="str">
        <f>ส.ค.64!AX53</f>
        <v>ไม่ผ่าน</v>
      </c>
    </row>
    <row r="53" spans="1:51" x14ac:dyDescent="0.25">
      <c r="A53" s="86">
        <v>50</v>
      </c>
      <c r="B53" s="86">
        <v>8</v>
      </c>
      <c r="C53" s="87" t="s">
        <v>68</v>
      </c>
      <c r="D53" s="88" t="s">
        <v>84</v>
      </c>
      <c r="E53" s="87" t="s">
        <v>179</v>
      </c>
      <c r="F53" s="88" t="s">
        <v>233</v>
      </c>
      <c r="G53" s="86">
        <v>41</v>
      </c>
      <c r="H53" s="87" t="s">
        <v>9</v>
      </c>
      <c r="I53" s="86">
        <v>5</v>
      </c>
      <c r="J53" s="89" t="str">
        <f>'ต.ค.62 '!AW54</f>
        <v>ผ่าน</v>
      </c>
      <c r="K53" s="89" t="str">
        <f>'ต.ค.62 '!AX54</f>
        <v>ผ่าน</v>
      </c>
      <c r="L53" s="86" t="str">
        <f>'พ.ย.62  '!AW54</f>
        <v>ไม่ผ่าน</v>
      </c>
      <c r="M53" s="86" t="str">
        <f>'พ.ย.62  '!AX54</f>
        <v>ไม่ผ่าน</v>
      </c>
      <c r="N53" s="86" t="str">
        <f>ธ.ค.62!AW54</f>
        <v>ไม่ผ่าน</v>
      </c>
      <c r="O53" s="86" t="str">
        <f>ม.ค.63!AW54</f>
        <v>ไม่ผ่าน</v>
      </c>
      <c r="P53" s="86" t="str">
        <f>ม.ค.63!AX54</f>
        <v>ไม่ผ่าน</v>
      </c>
      <c r="Q53" s="86" t="str">
        <f>'ก.พ.63 '!AW54</f>
        <v>ไม่ผ่าน</v>
      </c>
      <c r="R53" s="86" t="str">
        <f>'ก.พ.63 '!AX54</f>
        <v>ไม่ผ่าน</v>
      </c>
      <c r="S53" s="86" t="str">
        <f>'มี.ค.63 '!AW54</f>
        <v>ไม่ผ่าน</v>
      </c>
      <c r="T53" s="86" t="str">
        <f>'เม.ย.63  '!AW54</f>
        <v>ไม่ผ่าน</v>
      </c>
      <c r="U53" s="86" t="str">
        <f>'เม.ย.63  '!AX54</f>
        <v>ไม่ผ่าน</v>
      </c>
      <c r="V53" s="86" t="str">
        <f>พ.ค.63!AW54</f>
        <v>ไม่ผ่าน</v>
      </c>
      <c r="W53" s="86" t="str">
        <f>พ.ค.63!AX54</f>
        <v>ไม่ผ่าน</v>
      </c>
      <c r="X53" s="86" t="str">
        <f>มิ.ย.63!AW54</f>
        <v>ไม่ผ่าน</v>
      </c>
      <c r="Y53" s="86" t="str">
        <f>ก.ค.63!AW54</f>
        <v>ผ่าน</v>
      </c>
      <c r="Z53" s="86" t="str">
        <f>ก.ค.63!AX54</f>
        <v>ไม่ผ่าน</v>
      </c>
      <c r="AA53" s="86" t="str">
        <f>ส.ค.63!AW54</f>
        <v>ผ่าน</v>
      </c>
      <c r="AB53" s="86" t="str">
        <f>ส.ค.63!AX54</f>
        <v>ไม่ผ่าน</v>
      </c>
      <c r="AC53" s="86" t="str">
        <f>ก.ย.63!AW54</f>
        <v>ผ่าน</v>
      </c>
      <c r="AD53" s="86">
        <v>34</v>
      </c>
      <c r="AE53" s="90" t="s">
        <v>9</v>
      </c>
      <c r="AF53" s="86">
        <v>5</v>
      </c>
      <c r="AG53" s="86" t="str">
        <f>ต.ค.63!AW54</f>
        <v>ไม่ผ่าน</v>
      </c>
      <c r="AH53" s="86" t="str">
        <f>ต.ค.63!AX54</f>
        <v>ไม่ผ่าน</v>
      </c>
      <c r="AI53" s="86" t="str">
        <f>พ.ย.63!AW54</f>
        <v>ผ่าน</v>
      </c>
      <c r="AJ53" s="86" t="str">
        <f>พ.ย.63!AX54</f>
        <v>ผ่าน</v>
      </c>
      <c r="AK53" s="86" t="str">
        <f>ธ.ค.63!AW54</f>
        <v>ผ่าน</v>
      </c>
      <c r="AL53" s="86" t="str">
        <f>ม.ค.64!AW54</f>
        <v>ผ่าน</v>
      </c>
      <c r="AM53" s="86" t="str">
        <f>ม.ค.64!AX54</f>
        <v>ผ่าน</v>
      </c>
      <c r="AN53" s="86" t="str">
        <f>'ก.พ.64 '!AW54</f>
        <v>ผ่าน</v>
      </c>
      <c r="AO53" s="86" t="str">
        <f>'ก.พ.64 '!AX54</f>
        <v>ผ่าน</v>
      </c>
      <c r="AP53" s="86" t="str">
        <f>มี.ค.64!AW54</f>
        <v>ไม่ผ่าน</v>
      </c>
      <c r="AQ53" s="86" t="str">
        <f>เม.ย.64!AW54</f>
        <v>ไม่ผ่าน</v>
      </c>
      <c r="AR53" s="86" t="str">
        <f>เม.ย.64!AX54</f>
        <v>ไม่ผ่าน</v>
      </c>
      <c r="AS53" s="86" t="str">
        <f>พ.ค.64!AW54</f>
        <v>ไม่ผ่าน</v>
      </c>
      <c r="AT53" s="86" t="str">
        <f>พ.ค.64!AX54</f>
        <v>ไม่ผ่าน</v>
      </c>
      <c r="AU53" s="86" t="str">
        <f>มิ.ย.64!AW54</f>
        <v>ผ่าน</v>
      </c>
      <c r="AV53" s="86" t="str">
        <f>ก.ค.64!AW54</f>
        <v>ผ่าน</v>
      </c>
      <c r="AW53" s="86" t="str">
        <f>ก.ค.64!AX54</f>
        <v>ผ่าน</v>
      </c>
      <c r="AX53" s="86" t="str">
        <f>ส.ค.64!AW54</f>
        <v>ไม่ผ่าน</v>
      </c>
      <c r="AY53" s="86" t="str">
        <f>ส.ค.64!AX54</f>
        <v>ไม่ผ่าน</v>
      </c>
    </row>
    <row r="54" spans="1:51" x14ac:dyDescent="0.25">
      <c r="A54" s="86">
        <v>51</v>
      </c>
      <c r="B54" s="86">
        <v>8</v>
      </c>
      <c r="C54" s="87" t="s">
        <v>68</v>
      </c>
      <c r="D54" s="88" t="s">
        <v>85</v>
      </c>
      <c r="E54" s="87" t="s">
        <v>86</v>
      </c>
      <c r="F54" s="88" t="s">
        <v>232</v>
      </c>
      <c r="G54" s="86">
        <v>240</v>
      </c>
      <c r="H54" s="87" t="s">
        <v>17</v>
      </c>
      <c r="I54" s="86">
        <v>15</v>
      </c>
      <c r="J54" s="89" t="str">
        <f>'ต.ค.62 '!AW55</f>
        <v>ไม่ผ่าน</v>
      </c>
      <c r="K54" s="89" t="str">
        <f>'ต.ค.62 '!AX55</f>
        <v>ไม่ผ่าน</v>
      </c>
      <c r="L54" s="86" t="str">
        <f>'พ.ย.62  '!AW55</f>
        <v>ไม่ผ่าน</v>
      </c>
      <c r="M54" s="86" t="str">
        <f>'พ.ย.62  '!AX55</f>
        <v>ผ่าน</v>
      </c>
      <c r="N54" s="86" t="str">
        <f>ธ.ค.62!AW55</f>
        <v>ไม่ผ่าน</v>
      </c>
      <c r="O54" s="86" t="str">
        <f>ม.ค.63!AW55</f>
        <v>ไม่ผ่าน</v>
      </c>
      <c r="P54" s="86" t="str">
        <f>ม.ค.63!AX55</f>
        <v>ไม่ผ่าน</v>
      </c>
      <c r="Q54" s="86" t="str">
        <f>'ก.พ.63 '!AW55</f>
        <v>ไม่ผ่าน</v>
      </c>
      <c r="R54" s="86" t="str">
        <f>'ก.พ.63 '!AX55</f>
        <v>ไม่ผ่าน</v>
      </c>
      <c r="S54" s="86" t="str">
        <f>'มี.ค.63 '!AW55</f>
        <v>ไม่ผ่าน</v>
      </c>
      <c r="T54" s="86" t="str">
        <f>'เม.ย.63  '!AW55</f>
        <v>ไม่ผ่าน</v>
      </c>
      <c r="U54" s="86" t="str">
        <f>'เม.ย.63  '!AX55</f>
        <v>ไม่ผ่าน</v>
      </c>
      <c r="V54" s="86" t="str">
        <f>พ.ค.63!AW55</f>
        <v>ไม่ผ่าน</v>
      </c>
      <c r="W54" s="86" t="str">
        <f>พ.ค.63!AX55</f>
        <v>ไม่ผ่าน</v>
      </c>
      <c r="X54" s="86" t="str">
        <f>มิ.ย.63!AW55</f>
        <v>ไม่ผ่าน</v>
      </c>
      <c r="Y54" s="86" t="str">
        <f>ก.ค.63!AW55</f>
        <v>ไม่ผ่าน</v>
      </c>
      <c r="Z54" s="86" t="str">
        <f>ก.ค.63!AX55</f>
        <v>ไม่ผ่าน</v>
      </c>
      <c r="AA54" s="86" t="str">
        <f>ส.ค.63!AW55</f>
        <v>ไม่ผ่าน</v>
      </c>
      <c r="AB54" s="86" t="str">
        <f>ส.ค.63!AX55</f>
        <v>ไม่ผ่าน</v>
      </c>
      <c r="AC54" s="86" t="str">
        <f>ก.ย.63!AW55</f>
        <v>ไม่ผ่าน</v>
      </c>
      <c r="AD54" s="86">
        <v>240</v>
      </c>
      <c r="AE54" s="90" t="s">
        <v>17</v>
      </c>
      <c r="AF54" s="86">
        <v>15</v>
      </c>
      <c r="AG54" s="86" t="str">
        <f>ต.ค.63!AW55</f>
        <v>ไม่ผ่าน</v>
      </c>
      <c r="AH54" s="86" t="str">
        <f>ต.ค.63!AX55</f>
        <v>ไม่ผ่าน</v>
      </c>
      <c r="AI54" s="86" t="str">
        <f>พ.ย.63!AW55</f>
        <v>ไม่ผ่าน</v>
      </c>
      <c r="AJ54" s="86" t="str">
        <f>พ.ย.63!AX55</f>
        <v>ไม่ผ่าน</v>
      </c>
      <c r="AK54" s="86" t="str">
        <f>ธ.ค.63!AW55</f>
        <v>ไม่ผ่าน</v>
      </c>
      <c r="AL54" s="86" t="str">
        <f>ม.ค.64!AW55</f>
        <v>ไม่ผ่าน</v>
      </c>
      <c r="AM54" s="86" t="str">
        <f>ม.ค.64!AX55</f>
        <v>ไม่ผ่าน</v>
      </c>
      <c r="AN54" s="86" t="str">
        <f>'ก.พ.64 '!AW55</f>
        <v>ไม่ผ่าน</v>
      </c>
      <c r="AO54" s="86" t="str">
        <f>'ก.พ.64 '!AX55</f>
        <v>ไม่ผ่าน</v>
      </c>
      <c r="AP54" s="86" t="str">
        <f>มี.ค.64!AW55</f>
        <v>ไม่ผ่าน</v>
      </c>
      <c r="AQ54" s="86" t="str">
        <f>เม.ย.64!AW55</f>
        <v>ไม่ผ่าน</v>
      </c>
      <c r="AR54" s="86" t="str">
        <f>เม.ย.64!AX55</f>
        <v>ไม่ผ่าน</v>
      </c>
      <c r="AS54" s="86" t="str">
        <f>พ.ค.64!AW55</f>
        <v>ไม่ผ่าน</v>
      </c>
      <c r="AT54" s="86" t="str">
        <f>พ.ค.64!AX55</f>
        <v>ไม่ผ่าน</v>
      </c>
      <c r="AU54" s="86" t="str">
        <f>มิ.ย.64!AW55</f>
        <v>ไม่ผ่าน</v>
      </c>
      <c r="AV54" s="86" t="str">
        <f>ก.ค.64!AW55</f>
        <v>ไม่ผ่าน</v>
      </c>
      <c r="AW54" s="86" t="str">
        <f>ก.ค.64!AX55</f>
        <v>ไม่ผ่าน</v>
      </c>
      <c r="AX54" s="86" t="str">
        <f>ส.ค.64!AW55</f>
        <v>ไม่ผ่าน</v>
      </c>
      <c r="AY54" s="86" t="str">
        <f>ส.ค.64!AX55</f>
        <v>ไม่ผ่าน</v>
      </c>
    </row>
    <row r="55" spans="1:51" x14ac:dyDescent="0.25">
      <c r="A55" s="86">
        <v>52</v>
      </c>
      <c r="B55" s="86">
        <v>8</v>
      </c>
      <c r="C55" s="87" t="s">
        <v>68</v>
      </c>
      <c r="D55" s="88" t="s">
        <v>87</v>
      </c>
      <c r="E55" s="87" t="s">
        <v>180</v>
      </c>
      <c r="F55" s="88" t="s">
        <v>233</v>
      </c>
      <c r="G55" s="86">
        <v>57</v>
      </c>
      <c r="H55" s="87" t="s">
        <v>9</v>
      </c>
      <c r="I55" s="86">
        <v>5</v>
      </c>
      <c r="J55" s="89" t="str">
        <f>'ต.ค.62 '!AW56</f>
        <v>ไม่ผ่าน</v>
      </c>
      <c r="K55" s="89" t="str">
        <f>'ต.ค.62 '!AX56</f>
        <v>ไม่ผ่าน</v>
      </c>
      <c r="L55" s="86" t="str">
        <f>'พ.ย.62  '!AW56</f>
        <v>ไม่ผ่าน</v>
      </c>
      <c r="M55" s="86" t="str">
        <f>'พ.ย.62  '!AX56</f>
        <v>ไม่ผ่าน</v>
      </c>
      <c r="N55" s="86" t="str">
        <f>ธ.ค.62!AW56</f>
        <v>ไม่ผ่าน</v>
      </c>
      <c r="O55" s="86" t="str">
        <f>ม.ค.63!AW56</f>
        <v>ไม่ผ่าน</v>
      </c>
      <c r="P55" s="86" t="str">
        <f>ม.ค.63!AX56</f>
        <v>ไม่ผ่าน</v>
      </c>
      <c r="Q55" s="86" t="str">
        <f>'ก.พ.63 '!AW56</f>
        <v>ไม่ผ่าน</v>
      </c>
      <c r="R55" s="86" t="str">
        <f>'ก.พ.63 '!AX56</f>
        <v>ไม่ผ่าน</v>
      </c>
      <c r="S55" s="86" t="str">
        <f>'มี.ค.63 '!AW56</f>
        <v>ไม่ผ่าน</v>
      </c>
      <c r="T55" s="86" t="str">
        <f>'เม.ย.63  '!AW56</f>
        <v>ไม่ผ่าน</v>
      </c>
      <c r="U55" s="86" t="str">
        <f>'เม.ย.63  '!AX56</f>
        <v>ไม่ผ่าน</v>
      </c>
      <c r="V55" s="86" t="str">
        <f>พ.ค.63!AW56</f>
        <v>ไม่ผ่าน</v>
      </c>
      <c r="W55" s="86" t="str">
        <f>พ.ค.63!AX56</f>
        <v>ไม่ผ่าน</v>
      </c>
      <c r="X55" s="86" t="str">
        <f>มิ.ย.63!AW56</f>
        <v>ไม่ผ่าน</v>
      </c>
      <c r="Y55" s="86" t="str">
        <f>ก.ค.63!AW56</f>
        <v>ไม่ผ่าน</v>
      </c>
      <c r="Z55" s="86" t="str">
        <f>ก.ค.63!AX56</f>
        <v>ไม่ผ่าน</v>
      </c>
      <c r="AA55" s="86" t="str">
        <f>ส.ค.63!AW56</f>
        <v>ไม่ผ่าน</v>
      </c>
      <c r="AB55" s="86" t="str">
        <f>ส.ค.63!AX56</f>
        <v>ไม่ผ่าน</v>
      </c>
      <c r="AC55" s="86" t="str">
        <f>ก.ย.63!AW56</f>
        <v>ไม่ผ่าน</v>
      </c>
      <c r="AD55" s="86">
        <v>46</v>
      </c>
      <c r="AE55" s="90" t="s">
        <v>9</v>
      </c>
      <c r="AF55" s="86">
        <v>5</v>
      </c>
      <c r="AG55" s="86" t="str">
        <f>ต.ค.63!AW56</f>
        <v>ไม่ผ่าน</v>
      </c>
      <c r="AH55" s="86" t="str">
        <f>ต.ค.63!AX56</f>
        <v>ไม่ผ่าน</v>
      </c>
      <c r="AI55" s="86" t="str">
        <f>พ.ย.63!AW56</f>
        <v>ไม่ผ่าน</v>
      </c>
      <c r="AJ55" s="86" t="str">
        <f>พ.ย.63!AX56</f>
        <v>ไม่ผ่าน</v>
      </c>
      <c r="AK55" s="86" t="str">
        <f>ธ.ค.63!AW56</f>
        <v>ไม่ผ่าน</v>
      </c>
      <c r="AL55" s="86" t="str">
        <f>ม.ค.64!AW56</f>
        <v>ไม่ผ่าน</v>
      </c>
      <c r="AM55" s="86" t="str">
        <f>ม.ค.64!AX56</f>
        <v>ไม่ผ่าน</v>
      </c>
      <c r="AN55" s="86" t="str">
        <f>'ก.พ.64 '!AW56</f>
        <v>ไม่ผ่าน</v>
      </c>
      <c r="AO55" s="86" t="str">
        <f>'ก.พ.64 '!AX56</f>
        <v>ไม่ผ่าน</v>
      </c>
      <c r="AP55" s="86" t="str">
        <f>มี.ค.64!AW56</f>
        <v>ไม่ผ่าน</v>
      </c>
      <c r="AQ55" s="86" t="str">
        <f>เม.ย.64!AW56</f>
        <v>ไม่ผ่าน</v>
      </c>
      <c r="AR55" s="86" t="str">
        <f>เม.ย.64!AX56</f>
        <v>ไม่ผ่าน</v>
      </c>
      <c r="AS55" s="86" t="str">
        <f>พ.ค.64!AW56</f>
        <v>ไม่ผ่าน</v>
      </c>
      <c r="AT55" s="86" t="str">
        <f>พ.ค.64!AX56</f>
        <v>ไม่ผ่าน</v>
      </c>
      <c r="AU55" s="86" t="str">
        <f>มิ.ย.64!AW56</f>
        <v>ไม่ผ่าน</v>
      </c>
      <c r="AV55" s="86" t="str">
        <f>ก.ค.64!AW56</f>
        <v>ไม่ผ่าน</v>
      </c>
      <c r="AW55" s="86" t="str">
        <f>ก.ค.64!AX56</f>
        <v>ไม่ผ่าน</v>
      </c>
      <c r="AX55" s="86" t="str">
        <f>ส.ค.64!AW56</f>
        <v>ไม่ผ่าน</v>
      </c>
      <c r="AY55" s="86" t="str">
        <f>ส.ค.64!AX56</f>
        <v>ไม่ผ่าน</v>
      </c>
    </row>
    <row r="56" spans="1:51" x14ac:dyDescent="0.25">
      <c r="A56" s="86">
        <v>53</v>
      </c>
      <c r="B56" s="86">
        <v>8</v>
      </c>
      <c r="C56" s="87" t="s">
        <v>88</v>
      </c>
      <c r="D56" s="88" t="s">
        <v>89</v>
      </c>
      <c r="E56" s="87" t="s">
        <v>181</v>
      </c>
      <c r="F56" s="88" t="s">
        <v>232</v>
      </c>
      <c r="G56" s="86">
        <v>429</v>
      </c>
      <c r="H56" s="87" t="s">
        <v>19</v>
      </c>
      <c r="I56" s="86">
        <v>17</v>
      </c>
      <c r="J56" s="89" t="str">
        <f>'ต.ค.62 '!AW57</f>
        <v>ไม่ผ่าน</v>
      </c>
      <c r="K56" s="89" t="str">
        <f>'ต.ค.62 '!AX57</f>
        <v>ไม่ผ่าน</v>
      </c>
      <c r="L56" s="86" t="str">
        <f>'พ.ย.62  '!AW57</f>
        <v>ไม่ผ่าน</v>
      </c>
      <c r="M56" s="86" t="str">
        <f>'พ.ย.62  '!AX57</f>
        <v>ไม่ผ่าน</v>
      </c>
      <c r="N56" s="86" t="str">
        <f>ธ.ค.62!AW57</f>
        <v>ไม่ผ่าน</v>
      </c>
      <c r="O56" s="86" t="str">
        <f>ม.ค.63!AW57</f>
        <v>ไม่ผ่าน</v>
      </c>
      <c r="P56" s="86" t="str">
        <f>ม.ค.63!AX57</f>
        <v>ไม่ผ่าน</v>
      </c>
      <c r="Q56" s="86" t="str">
        <f>'ก.พ.63 '!AW57</f>
        <v>ไม่ผ่าน</v>
      </c>
      <c r="R56" s="86" t="str">
        <f>'ก.พ.63 '!AX57</f>
        <v>ไม่ผ่าน</v>
      </c>
      <c r="S56" s="86" t="str">
        <f>'มี.ค.63 '!AW57</f>
        <v>ไม่ผ่าน</v>
      </c>
      <c r="T56" s="86" t="str">
        <f>'เม.ย.63  '!AW57</f>
        <v>ไม่ผ่าน</v>
      </c>
      <c r="U56" s="86" t="str">
        <f>'เม.ย.63  '!AX57</f>
        <v>ไม่ผ่าน</v>
      </c>
      <c r="V56" s="86" t="str">
        <f>พ.ค.63!AW57</f>
        <v>ไม่ผ่าน</v>
      </c>
      <c r="W56" s="86" t="str">
        <f>พ.ค.63!AX57</f>
        <v>ไม่ผ่าน</v>
      </c>
      <c r="X56" s="86" t="str">
        <f>มิ.ย.63!AW57</f>
        <v>ไม่ผ่าน</v>
      </c>
      <c r="Y56" s="86" t="str">
        <f>ก.ค.63!AW57</f>
        <v>ไม่ผ่าน</v>
      </c>
      <c r="Z56" s="86" t="str">
        <f>ก.ค.63!AX57</f>
        <v>ไม่ผ่าน</v>
      </c>
      <c r="AA56" s="86" t="str">
        <f>ส.ค.63!AW57</f>
        <v>ไม่ผ่าน</v>
      </c>
      <c r="AB56" s="86" t="str">
        <f>ส.ค.63!AX57</f>
        <v>ไม่ผ่าน</v>
      </c>
      <c r="AC56" s="86" t="str">
        <f>ก.ย.63!AW57</f>
        <v>ผ่าน</v>
      </c>
      <c r="AD56" s="86">
        <v>400</v>
      </c>
      <c r="AE56" s="90" t="s">
        <v>18</v>
      </c>
      <c r="AF56" s="86">
        <v>16</v>
      </c>
      <c r="AG56" s="86" t="str">
        <f>ต.ค.63!AW57</f>
        <v>ผ่าน</v>
      </c>
      <c r="AH56" s="86" t="str">
        <f>ต.ค.63!AX57</f>
        <v>ผ่าน</v>
      </c>
      <c r="AI56" s="86" t="str">
        <f>พ.ย.63!AW57</f>
        <v>ไม่ผ่าน</v>
      </c>
      <c r="AJ56" s="86" t="str">
        <f>พ.ย.63!AX57</f>
        <v>ผ่าน</v>
      </c>
      <c r="AK56" s="86" t="str">
        <f>ธ.ค.63!AW57</f>
        <v>ไม่ผ่าน</v>
      </c>
      <c r="AL56" s="86" t="str">
        <f>ม.ค.64!AW57</f>
        <v>ไม่ผ่าน</v>
      </c>
      <c r="AM56" s="86" t="str">
        <f>ม.ค.64!AX57</f>
        <v>ไม่ผ่าน</v>
      </c>
      <c r="AN56" s="86" t="str">
        <f>'ก.พ.64 '!AW57</f>
        <v>ไม่ผ่าน</v>
      </c>
      <c r="AO56" s="86" t="str">
        <f>'ก.พ.64 '!AX57</f>
        <v>ไม่ผ่าน</v>
      </c>
      <c r="AP56" s="86" t="str">
        <f>มี.ค.64!AW57</f>
        <v>ไม่ผ่าน</v>
      </c>
      <c r="AQ56" s="86" t="str">
        <f>เม.ย.64!AW57</f>
        <v>ไม่ผ่าน</v>
      </c>
      <c r="AR56" s="86" t="str">
        <f>เม.ย.64!AX57</f>
        <v>ไม่ผ่าน</v>
      </c>
      <c r="AS56" s="86" t="str">
        <f>พ.ค.64!AW57</f>
        <v>ไม่ผ่าน</v>
      </c>
      <c r="AT56" s="86" t="str">
        <f>พ.ค.64!AX57</f>
        <v>ไม่ผ่าน</v>
      </c>
      <c r="AU56" s="86" t="str">
        <f>มิ.ย.64!AW57</f>
        <v>ไม่ผ่าน</v>
      </c>
      <c r="AV56" s="86" t="str">
        <f>ก.ค.64!AW57</f>
        <v>ผ่าน</v>
      </c>
      <c r="AW56" s="86" t="str">
        <f>ก.ค.64!AX57</f>
        <v>ไม่ผ่าน</v>
      </c>
      <c r="AX56" s="86" t="str">
        <f>ส.ค.64!AW57</f>
        <v>ผ่าน</v>
      </c>
      <c r="AY56" s="86" t="str">
        <f>ส.ค.64!AX57</f>
        <v>ไม่ผ่าน</v>
      </c>
    </row>
    <row r="57" spans="1:51" x14ac:dyDescent="0.25">
      <c r="A57" s="86">
        <v>54</v>
      </c>
      <c r="B57" s="86">
        <v>8</v>
      </c>
      <c r="C57" s="87" t="s">
        <v>88</v>
      </c>
      <c r="D57" s="88" t="s">
        <v>90</v>
      </c>
      <c r="E57" s="87" t="s">
        <v>182</v>
      </c>
      <c r="F57" s="88" t="s">
        <v>233</v>
      </c>
      <c r="G57" s="86">
        <v>76</v>
      </c>
      <c r="H57" s="87" t="s">
        <v>13</v>
      </c>
      <c r="I57" s="86">
        <v>10</v>
      </c>
      <c r="J57" s="89" t="str">
        <f>'ต.ค.62 '!AW58</f>
        <v>ไม่ผ่าน</v>
      </c>
      <c r="K57" s="89" t="str">
        <f>'ต.ค.62 '!AX58</f>
        <v>ไม่ผ่าน</v>
      </c>
      <c r="L57" s="86" t="str">
        <f>'พ.ย.62  '!AW58</f>
        <v>ไม่ผ่าน</v>
      </c>
      <c r="M57" s="86" t="str">
        <f>'พ.ย.62  '!AX58</f>
        <v>ไม่ผ่าน</v>
      </c>
      <c r="N57" s="86" t="str">
        <f>ธ.ค.62!AW58</f>
        <v>ไม่ผ่าน</v>
      </c>
      <c r="O57" s="86" t="str">
        <f>ม.ค.63!AW58</f>
        <v>ไม่ผ่าน</v>
      </c>
      <c r="P57" s="86" t="str">
        <f>ม.ค.63!AX58</f>
        <v>ไม่ผ่าน</v>
      </c>
      <c r="Q57" s="86" t="str">
        <f>'ก.พ.63 '!AW58</f>
        <v>ไม่ผ่าน</v>
      </c>
      <c r="R57" s="86" t="str">
        <f>'ก.พ.63 '!AX58</f>
        <v>ไม่ผ่าน</v>
      </c>
      <c r="S57" s="86" t="str">
        <f>'มี.ค.63 '!AW58</f>
        <v>ไม่ผ่าน</v>
      </c>
      <c r="T57" s="86" t="str">
        <f>'เม.ย.63  '!AW58</f>
        <v>ไม่ผ่าน</v>
      </c>
      <c r="U57" s="86" t="str">
        <f>'เม.ย.63  '!AX58</f>
        <v>ไม่ผ่าน</v>
      </c>
      <c r="V57" s="86" t="str">
        <f>พ.ค.63!AW58</f>
        <v>ไม่ผ่าน</v>
      </c>
      <c r="W57" s="86" t="str">
        <f>พ.ค.63!AX58</f>
        <v>ไม่ผ่าน</v>
      </c>
      <c r="X57" s="86" t="str">
        <f>มิ.ย.63!AW58</f>
        <v>ไม่ผ่าน</v>
      </c>
      <c r="Y57" s="86" t="str">
        <f>ก.ค.63!AW58</f>
        <v>ไม่ผ่าน</v>
      </c>
      <c r="Z57" s="86" t="str">
        <f>ก.ค.63!AX58</f>
        <v>ไม่ผ่าน</v>
      </c>
      <c r="AA57" s="86" t="str">
        <f>ส.ค.63!AW58</f>
        <v>ไม่ผ่าน</v>
      </c>
      <c r="AB57" s="86" t="str">
        <f>ส.ค.63!AX58</f>
        <v>ไม่ผ่าน</v>
      </c>
      <c r="AC57" s="86" t="str">
        <f>ก.ย.63!AW58</f>
        <v>ไม่ผ่าน</v>
      </c>
      <c r="AD57" s="86">
        <v>109</v>
      </c>
      <c r="AE57" s="90" t="s">
        <v>13</v>
      </c>
      <c r="AF57" s="86">
        <v>10</v>
      </c>
      <c r="AG57" s="86" t="str">
        <f>ต.ค.63!AW58</f>
        <v>ไม่ผ่าน</v>
      </c>
      <c r="AH57" s="86" t="str">
        <f>ต.ค.63!AX58</f>
        <v>ไม่ผ่าน</v>
      </c>
      <c r="AI57" s="86" t="str">
        <f>พ.ย.63!AW58</f>
        <v>ไม่ผ่าน</v>
      </c>
      <c r="AJ57" s="86" t="str">
        <f>พ.ย.63!AX58</f>
        <v>ไม่ผ่าน</v>
      </c>
      <c r="AK57" s="86" t="str">
        <f>ธ.ค.63!AW58</f>
        <v>ไม่ผ่าน</v>
      </c>
      <c r="AL57" s="86" t="str">
        <f>ม.ค.64!AW58</f>
        <v>ไม่ผ่าน</v>
      </c>
      <c r="AM57" s="86" t="str">
        <f>ม.ค.64!AX58</f>
        <v>ไม่ผ่าน</v>
      </c>
      <c r="AN57" s="86" t="str">
        <f>'ก.พ.64 '!AW58</f>
        <v>ไม่ผ่าน</v>
      </c>
      <c r="AO57" s="86" t="str">
        <f>'ก.พ.64 '!AX58</f>
        <v>ไม่ผ่าน</v>
      </c>
      <c r="AP57" s="86" t="str">
        <f>มี.ค.64!AW58</f>
        <v>ไม่ผ่าน</v>
      </c>
      <c r="AQ57" s="86" t="str">
        <f>เม.ย.64!AW58</f>
        <v>ไม่ผ่าน</v>
      </c>
      <c r="AR57" s="86" t="str">
        <f>เม.ย.64!AX58</f>
        <v>ไม่ผ่าน</v>
      </c>
      <c r="AS57" s="86" t="str">
        <f>พ.ค.64!AW58</f>
        <v>ไม่ผ่าน</v>
      </c>
      <c r="AT57" s="86" t="str">
        <f>พ.ค.64!AX58</f>
        <v>ไม่ผ่าน</v>
      </c>
      <c r="AU57" s="86" t="str">
        <f>มิ.ย.64!AW58</f>
        <v>ไม่ผ่าน</v>
      </c>
      <c r="AV57" s="86" t="str">
        <f>ก.ค.64!AW58</f>
        <v>ไม่ผ่าน</v>
      </c>
      <c r="AW57" s="86" t="str">
        <f>ก.ค.64!AX58</f>
        <v>ไม่ผ่าน</v>
      </c>
      <c r="AX57" s="86" t="str">
        <f>ส.ค.64!AW58</f>
        <v>ไม่ผ่าน</v>
      </c>
      <c r="AY57" s="86" t="str">
        <f>ส.ค.64!AX58</f>
        <v>ไม่ผ่าน</v>
      </c>
    </row>
    <row r="58" spans="1:51" x14ac:dyDescent="0.25">
      <c r="A58" s="86">
        <v>55</v>
      </c>
      <c r="B58" s="86">
        <v>8</v>
      </c>
      <c r="C58" s="87" t="s">
        <v>88</v>
      </c>
      <c r="D58" s="88" t="s">
        <v>91</v>
      </c>
      <c r="E58" s="87" t="s">
        <v>183</v>
      </c>
      <c r="F58" s="88" t="s">
        <v>233</v>
      </c>
      <c r="G58" s="86">
        <v>30</v>
      </c>
      <c r="H58" s="87" t="s">
        <v>9</v>
      </c>
      <c r="I58" s="86">
        <v>5</v>
      </c>
      <c r="J58" s="89" t="str">
        <f>'ต.ค.62 '!AW59</f>
        <v>ไม่ผ่าน</v>
      </c>
      <c r="K58" s="89" t="str">
        <f>'ต.ค.62 '!AX59</f>
        <v>ไม่ผ่าน</v>
      </c>
      <c r="L58" s="86" t="str">
        <f>'พ.ย.62  '!AW59</f>
        <v>ไม่ผ่าน</v>
      </c>
      <c r="M58" s="86" t="str">
        <f>'พ.ย.62  '!AX59</f>
        <v>ไม่ผ่าน</v>
      </c>
      <c r="N58" s="86" t="str">
        <f>ธ.ค.62!AW59</f>
        <v>ไม่ผ่าน</v>
      </c>
      <c r="O58" s="86" t="str">
        <f>ม.ค.63!AW59</f>
        <v>ไม่ผ่าน</v>
      </c>
      <c r="P58" s="86" t="str">
        <f>ม.ค.63!AX59</f>
        <v>ไม่ผ่าน</v>
      </c>
      <c r="Q58" s="86" t="str">
        <f>'ก.พ.63 '!AW59</f>
        <v>ไม่ผ่าน</v>
      </c>
      <c r="R58" s="86" t="str">
        <f>'ก.พ.63 '!AX59</f>
        <v>ไม่ผ่าน</v>
      </c>
      <c r="S58" s="86" t="str">
        <f>'มี.ค.63 '!AW59</f>
        <v>ไม่ผ่าน</v>
      </c>
      <c r="T58" s="86" t="str">
        <f>'เม.ย.63  '!AW59</f>
        <v>ไม่ผ่าน</v>
      </c>
      <c r="U58" s="86" t="str">
        <f>'เม.ย.63  '!AX59</f>
        <v>ไม่ผ่าน</v>
      </c>
      <c r="V58" s="86" t="str">
        <f>พ.ค.63!AW59</f>
        <v>ไม่ผ่าน</v>
      </c>
      <c r="W58" s="86" t="str">
        <f>พ.ค.63!AX59</f>
        <v>ไม่ผ่าน</v>
      </c>
      <c r="X58" s="86" t="str">
        <f>มิ.ย.63!AW59</f>
        <v>ไม่ผ่าน</v>
      </c>
      <c r="Y58" s="86" t="str">
        <f>ก.ค.63!AW59</f>
        <v>ไม่ผ่าน</v>
      </c>
      <c r="Z58" s="86" t="str">
        <f>ก.ค.63!AX59</f>
        <v>ไม่ผ่าน</v>
      </c>
      <c r="AA58" s="86" t="str">
        <f>ส.ค.63!AW59</f>
        <v>ไม่ผ่าน</v>
      </c>
      <c r="AB58" s="86" t="str">
        <f>ส.ค.63!AX59</f>
        <v>ไม่ผ่าน</v>
      </c>
      <c r="AC58" s="86" t="str">
        <f>ก.ย.63!AW59</f>
        <v>ไม่ผ่าน</v>
      </c>
      <c r="AD58" s="86">
        <v>33</v>
      </c>
      <c r="AE58" s="90" t="s">
        <v>9</v>
      </c>
      <c r="AF58" s="86">
        <v>5</v>
      </c>
      <c r="AG58" s="86" t="str">
        <f>ต.ค.63!AW59</f>
        <v>ไม่ผ่าน</v>
      </c>
      <c r="AH58" s="86" t="str">
        <f>ต.ค.63!AX59</f>
        <v>ไม่ผ่าน</v>
      </c>
      <c r="AI58" s="86" t="str">
        <f>พ.ย.63!AW59</f>
        <v>ไม่ผ่าน</v>
      </c>
      <c r="AJ58" s="86" t="str">
        <f>พ.ย.63!AX59</f>
        <v>ไม่ผ่าน</v>
      </c>
      <c r="AK58" s="86" t="str">
        <f>ธ.ค.63!AW59</f>
        <v>ไม่ผ่าน</v>
      </c>
      <c r="AL58" s="86" t="str">
        <f>ม.ค.64!AW59</f>
        <v>ไม่ผ่าน</v>
      </c>
      <c r="AM58" s="86" t="str">
        <f>ม.ค.64!AX59</f>
        <v>ไม่ผ่าน</v>
      </c>
      <c r="AN58" s="86" t="str">
        <f>'ก.พ.64 '!AW59</f>
        <v>ไม่ผ่าน</v>
      </c>
      <c r="AO58" s="86" t="str">
        <f>'ก.พ.64 '!AX59</f>
        <v>ไม่ผ่าน</v>
      </c>
      <c r="AP58" s="86" t="str">
        <f>มี.ค.64!AW59</f>
        <v>ไม่ผ่าน</v>
      </c>
      <c r="AQ58" s="86" t="str">
        <f>เม.ย.64!AW59</f>
        <v>ไม่ผ่าน</v>
      </c>
      <c r="AR58" s="86" t="str">
        <f>เม.ย.64!AX59</f>
        <v>ไม่ผ่าน</v>
      </c>
      <c r="AS58" s="86" t="str">
        <f>พ.ค.64!AW59</f>
        <v>ไม่ผ่าน</v>
      </c>
      <c r="AT58" s="86" t="str">
        <f>พ.ค.64!AX59</f>
        <v>ไม่ผ่าน</v>
      </c>
      <c r="AU58" s="86" t="str">
        <f>มิ.ย.64!AW59</f>
        <v>ไม่ผ่าน</v>
      </c>
      <c r="AV58" s="86" t="str">
        <f>ก.ค.64!AW59</f>
        <v>ไม่ผ่าน</v>
      </c>
      <c r="AW58" s="86" t="str">
        <f>ก.ค.64!AX59</f>
        <v>ไม่ผ่าน</v>
      </c>
      <c r="AX58" s="86" t="str">
        <f>ส.ค.64!AW59</f>
        <v>ไม่ผ่าน</v>
      </c>
      <c r="AY58" s="86" t="str">
        <f>ส.ค.64!AX59</f>
        <v>ไม่ผ่าน</v>
      </c>
    </row>
    <row r="59" spans="1:51" x14ac:dyDescent="0.25">
      <c r="A59" s="86">
        <v>56</v>
      </c>
      <c r="B59" s="86">
        <v>8</v>
      </c>
      <c r="C59" s="87" t="s">
        <v>88</v>
      </c>
      <c r="D59" s="88" t="s">
        <v>92</v>
      </c>
      <c r="E59" s="87" t="s">
        <v>184</v>
      </c>
      <c r="F59" s="88" t="s">
        <v>233</v>
      </c>
      <c r="G59" s="86">
        <v>36</v>
      </c>
      <c r="H59" s="87" t="s">
        <v>9</v>
      </c>
      <c r="I59" s="86">
        <v>5</v>
      </c>
      <c r="J59" s="89" t="str">
        <f>'ต.ค.62 '!AW60</f>
        <v>ผ่าน</v>
      </c>
      <c r="K59" s="89" t="str">
        <f>'ต.ค.62 '!AX60</f>
        <v>ผ่าน</v>
      </c>
      <c r="L59" s="86" t="str">
        <f>'พ.ย.62  '!AW60</f>
        <v>ไม่ผ่าน</v>
      </c>
      <c r="M59" s="86" t="str">
        <f>'พ.ย.62  '!AX60</f>
        <v>ไม่ผ่าน</v>
      </c>
      <c r="N59" s="86" t="str">
        <f>ธ.ค.62!AW60</f>
        <v>ไม่ผ่าน</v>
      </c>
      <c r="O59" s="86" t="str">
        <f>ม.ค.63!AW60</f>
        <v>ไม่ผ่าน</v>
      </c>
      <c r="P59" s="86" t="str">
        <f>ม.ค.63!AX60</f>
        <v>ไม่ผ่าน</v>
      </c>
      <c r="Q59" s="86" t="str">
        <f>'ก.พ.63 '!AW60</f>
        <v>ไม่ผ่าน</v>
      </c>
      <c r="R59" s="86" t="str">
        <f>'ก.พ.63 '!AX60</f>
        <v>ไม่ผ่าน</v>
      </c>
      <c r="S59" s="86" t="str">
        <f>'มี.ค.63 '!AW60</f>
        <v>ไม่ผ่าน</v>
      </c>
      <c r="T59" s="86" t="str">
        <f>'เม.ย.63  '!AW60</f>
        <v>ไม่ผ่าน</v>
      </c>
      <c r="U59" s="86" t="str">
        <f>'เม.ย.63  '!AX60</f>
        <v>ไม่ผ่าน</v>
      </c>
      <c r="V59" s="86" t="str">
        <f>พ.ค.63!AW60</f>
        <v>ไม่ผ่าน</v>
      </c>
      <c r="W59" s="86" t="str">
        <f>พ.ค.63!AX60</f>
        <v>ไม่ผ่าน</v>
      </c>
      <c r="X59" s="86" t="str">
        <f>มิ.ย.63!AW60</f>
        <v>ไม่ผ่าน</v>
      </c>
      <c r="Y59" s="86" t="str">
        <f>ก.ค.63!AW60</f>
        <v>ไม่ผ่าน</v>
      </c>
      <c r="Z59" s="86" t="str">
        <f>ก.ค.63!AX60</f>
        <v>ไม่ผ่าน</v>
      </c>
      <c r="AA59" s="86" t="str">
        <f>ส.ค.63!AW60</f>
        <v>ไม่ผ่าน</v>
      </c>
      <c r="AB59" s="86" t="str">
        <f>ส.ค.63!AX60</f>
        <v>ไม่ผ่าน</v>
      </c>
      <c r="AC59" s="86" t="str">
        <f>ก.ย.63!AW60</f>
        <v>ไม่ผ่าน</v>
      </c>
      <c r="AD59" s="86">
        <v>71</v>
      </c>
      <c r="AE59" s="90" t="s">
        <v>9</v>
      </c>
      <c r="AF59" s="86">
        <v>5</v>
      </c>
      <c r="AG59" s="86" t="str">
        <f>ต.ค.63!AW60</f>
        <v>ไม่ผ่าน</v>
      </c>
      <c r="AH59" s="86" t="str">
        <f>ต.ค.63!AX60</f>
        <v>ไม่ผ่าน</v>
      </c>
      <c r="AI59" s="86" t="str">
        <f>พ.ย.63!AW60</f>
        <v>ไม่ผ่าน</v>
      </c>
      <c r="AJ59" s="86" t="str">
        <f>พ.ย.63!AX60</f>
        <v>ไม่ผ่าน</v>
      </c>
      <c r="AK59" s="86" t="str">
        <f>ธ.ค.63!AW60</f>
        <v>ไม่ผ่าน</v>
      </c>
      <c r="AL59" s="86" t="str">
        <f>ม.ค.64!AW60</f>
        <v>ไม่ผ่าน</v>
      </c>
      <c r="AM59" s="86" t="str">
        <f>ม.ค.64!AX60</f>
        <v>ไม่ผ่าน</v>
      </c>
      <c r="AN59" s="86" t="str">
        <f>'ก.พ.64 '!AW60</f>
        <v>ไม่ผ่าน</v>
      </c>
      <c r="AO59" s="86" t="str">
        <f>'ก.พ.64 '!AX60</f>
        <v>ไม่ผ่าน</v>
      </c>
      <c r="AP59" s="86" t="str">
        <f>มี.ค.64!AW60</f>
        <v>ไม่ผ่าน</v>
      </c>
      <c r="AQ59" s="86" t="str">
        <f>เม.ย.64!AW60</f>
        <v>ไม่ผ่าน</v>
      </c>
      <c r="AR59" s="86" t="str">
        <f>เม.ย.64!AX60</f>
        <v>ไม่ผ่าน</v>
      </c>
      <c r="AS59" s="86" t="str">
        <f>พ.ค.64!AW60</f>
        <v>ไม่ผ่าน</v>
      </c>
      <c r="AT59" s="86" t="str">
        <f>พ.ค.64!AX60</f>
        <v>ไม่ผ่าน</v>
      </c>
      <c r="AU59" s="86" t="str">
        <f>มิ.ย.64!AW60</f>
        <v>ไม่ผ่าน</v>
      </c>
      <c r="AV59" s="86" t="str">
        <f>ก.ค.64!AW60</f>
        <v>ไม่ผ่าน</v>
      </c>
      <c r="AW59" s="86" t="str">
        <f>ก.ค.64!AX60</f>
        <v>ไม่ผ่าน</v>
      </c>
      <c r="AX59" s="86" t="str">
        <f>ส.ค.64!AW60</f>
        <v>ไม่ผ่าน</v>
      </c>
      <c r="AY59" s="86" t="str">
        <f>ส.ค.64!AX60</f>
        <v>ไม่ผ่าน</v>
      </c>
    </row>
    <row r="60" spans="1:51" x14ac:dyDescent="0.25">
      <c r="A60" s="86">
        <v>57</v>
      </c>
      <c r="B60" s="86">
        <v>8</v>
      </c>
      <c r="C60" s="87" t="s">
        <v>88</v>
      </c>
      <c r="D60" s="88" t="s">
        <v>93</v>
      </c>
      <c r="E60" s="87" t="s">
        <v>94</v>
      </c>
      <c r="F60" s="88" t="s">
        <v>233</v>
      </c>
      <c r="G60" s="86">
        <v>200</v>
      </c>
      <c r="H60" s="87" t="s">
        <v>15</v>
      </c>
      <c r="I60" s="86">
        <v>13</v>
      </c>
      <c r="J60" s="89" t="str">
        <f>'ต.ค.62 '!AW61</f>
        <v>ไม่ผ่าน</v>
      </c>
      <c r="K60" s="89" t="str">
        <f>'ต.ค.62 '!AX61</f>
        <v>ผ่าน</v>
      </c>
      <c r="L60" s="86" t="str">
        <f>'พ.ย.62  '!AW61</f>
        <v>ไม่ผ่าน</v>
      </c>
      <c r="M60" s="86" t="str">
        <f>'พ.ย.62  '!AX61</f>
        <v>ไม่ผ่าน</v>
      </c>
      <c r="N60" s="86" t="str">
        <f>ธ.ค.62!AW61</f>
        <v>ไม่ผ่าน</v>
      </c>
      <c r="O60" s="86" t="str">
        <f>ม.ค.63!AW61</f>
        <v>ไม่ผ่าน</v>
      </c>
      <c r="P60" s="86" t="str">
        <f>ม.ค.63!AX61</f>
        <v>ไม่ผ่าน</v>
      </c>
      <c r="Q60" s="86" t="str">
        <f>'ก.พ.63 '!AW61</f>
        <v>ไม่ผ่าน</v>
      </c>
      <c r="R60" s="86" t="str">
        <f>'ก.พ.63 '!AX61</f>
        <v>ไม่ผ่าน</v>
      </c>
      <c r="S60" s="86" t="str">
        <f>'มี.ค.63 '!AW61</f>
        <v>ไม่ผ่าน</v>
      </c>
      <c r="T60" s="86" t="str">
        <f>'เม.ย.63  '!AW61</f>
        <v>ไม่ผ่าน</v>
      </c>
      <c r="U60" s="86" t="str">
        <f>'เม.ย.63  '!AX61</f>
        <v>ไม่ผ่าน</v>
      </c>
      <c r="V60" s="86" t="str">
        <f>พ.ค.63!AW61</f>
        <v>ไม่ผ่าน</v>
      </c>
      <c r="W60" s="86" t="str">
        <f>พ.ค.63!AX61</f>
        <v>ไม่ผ่าน</v>
      </c>
      <c r="X60" s="86" t="str">
        <f>มิ.ย.63!AW61</f>
        <v>ไม่ผ่าน</v>
      </c>
      <c r="Y60" s="86" t="str">
        <f>ก.ค.63!AW61</f>
        <v>ไม่ผ่าน</v>
      </c>
      <c r="Z60" s="86" t="str">
        <f>ก.ค.63!AX61</f>
        <v>ไม่ผ่าน</v>
      </c>
      <c r="AA60" s="86" t="str">
        <f>ส.ค.63!AW61</f>
        <v>ไม่ผ่าน</v>
      </c>
      <c r="AB60" s="86" t="str">
        <f>ส.ค.63!AX61</f>
        <v>ไม่ผ่าน</v>
      </c>
      <c r="AC60" s="86" t="str">
        <f>ก.ย.63!AW61</f>
        <v>ไม่ผ่าน</v>
      </c>
      <c r="AD60" s="86">
        <v>283</v>
      </c>
      <c r="AE60" s="90" t="s">
        <v>15</v>
      </c>
      <c r="AF60" s="86">
        <v>13</v>
      </c>
      <c r="AG60" s="86" t="str">
        <f>ต.ค.63!AW61</f>
        <v>ไม่ผ่าน</v>
      </c>
      <c r="AH60" s="86" t="str">
        <f>ต.ค.63!AX61</f>
        <v>ไม่ผ่าน</v>
      </c>
      <c r="AI60" s="86" t="str">
        <f>พ.ย.63!AW61</f>
        <v>ไม่ผ่าน</v>
      </c>
      <c r="AJ60" s="86" t="str">
        <f>พ.ย.63!AX61</f>
        <v>ไม่ผ่าน</v>
      </c>
      <c r="AK60" s="86" t="str">
        <f>ธ.ค.63!AW61</f>
        <v>ไม่ผ่าน</v>
      </c>
      <c r="AL60" s="86" t="str">
        <f>ม.ค.64!AW61</f>
        <v>ไม่ผ่าน</v>
      </c>
      <c r="AM60" s="86" t="str">
        <f>ม.ค.64!AX61</f>
        <v>ไม่ผ่าน</v>
      </c>
      <c r="AN60" s="86" t="str">
        <f>'ก.พ.64 '!AW61</f>
        <v>ไม่ผ่าน</v>
      </c>
      <c r="AO60" s="86" t="str">
        <f>'ก.พ.64 '!AX61</f>
        <v>ไม่ผ่าน</v>
      </c>
      <c r="AP60" s="86" t="str">
        <f>มี.ค.64!AW61</f>
        <v>ไม่ผ่าน</v>
      </c>
      <c r="AQ60" s="86" t="str">
        <f>เม.ย.64!AW61</f>
        <v>ไม่ผ่าน</v>
      </c>
      <c r="AR60" s="86" t="str">
        <f>เม.ย.64!AX61</f>
        <v>ไม่ผ่าน</v>
      </c>
      <c r="AS60" s="86" t="str">
        <f>พ.ค.64!AW61</f>
        <v>ไม่ผ่าน</v>
      </c>
      <c r="AT60" s="86" t="str">
        <f>พ.ค.64!AX61</f>
        <v>ไม่ผ่าน</v>
      </c>
      <c r="AU60" s="86" t="str">
        <f>มิ.ย.64!AW61</f>
        <v>ไม่ผ่าน</v>
      </c>
      <c r="AV60" s="86" t="str">
        <f>ก.ค.64!AW61</f>
        <v>ไม่ผ่าน</v>
      </c>
      <c r="AW60" s="86" t="str">
        <f>ก.ค.64!AX61</f>
        <v>ไม่ผ่าน</v>
      </c>
      <c r="AX60" s="86" t="str">
        <f>ส.ค.64!AW61</f>
        <v>ไม่ผ่าน</v>
      </c>
      <c r="AY60" s="86" t="str">
        <f>ส.ค.64!AX61</f>
        <v>ไม่ผ่าน</v>
      </c>
    </row>
    <row r="61" spans="1:51" x14ac:dyDescent="0.25">
      <c r="A61" s="86">
        <v>58</v>
      </c>
      <c r="B61" s="86">
        <v>8</v>
      </c>
      <c r="C61" s="87" t="s">
        <v>88</v>
      </c>
      <c r="D61" s="88" t="s">
        <v>95</v>
      </c>
      <c r="E61" s="87" t="s">
        <v>185</v>
      </c>
      <c r="F61" s="88" t="s">
        <v>233</v>
      </c>
      <c r="G61" s="86">
        <v>30</v>
      </c>
      <c r="H61" s="87" t="s">
        <v>7</v>
      </c>
      <c r="I61" s="86">
        <v>3</v>
      </c>
      <c r="J61" s="89" t="str">
        <f>'ต.ค.62 '!AW62</f>
        <v>ไม่ผ่าน</v>
      </c>
      <c r="K61" s="89" t="str">
        <f>'ต.ค.62 '!AX62</f>
        <v>ไม่ผ่าน</v>
      </c>
      <c r="L61" s="86" t="str">
        <f>'พ.ย.62  '!AW62</f>
        <v>ไม่ผ่าน</v>
      </c>
      <c r="M61" s="86" t="str">
        <f>'พ.ย.62  '!AX62</f>
        <v>ไม่ผ่าน</v>
      </c>
      <c r="N61" s="86" t="str">
        <f>ธ.ค.62!AW62</f>
        <v>ไม่ผ่าน</v>
      </c>
      <c r="O61" s="86" t="str">
        <f>ม.ค.63!AW62</f>
        <v>ไม่ผ่าน</v>
      </c>
      <c r="P61" s="86" t="str">
        <f>ม.ค.63!AX62</f>
        <v>ไม่ผ่าน</v>
      </c>
      <c r="Q61" s="86" t="str">
        <f>'ก.พ.63 '!AW62</f>
        <v>ไม่ผ่าน</v>
      </c>
      <c r="R61" s="86" t="str">
        <f>'ก.พ.63 '!AX62</f>
        <v>ไม่ผ่าน</v>
      </c>
      <c r="S61" s="86" t="str">
        <f>'มี.ค.63 '!AW62</f>
        <v>ไม่ผ่าน</v>
      </c>
      <c r="T61" s="86" t="str">
        <f>'เม.ย.63  '!AW62</f>
        <v>ไม่ผ่าน</v>
      </c>
      <c r="U61" s="86" t="str">
        <f>'เม.ย.63  '!AX62</f>
        <v>ไม่ผ่าน</v>
      </c>
      <c r="V61" s="86" t="str">
        <f>พ.ค.63!AW62</f>
        <v>ไม่ผ่าน</v>
      </c>
      <c r="W61" s="86" t="str">
        <f>พ.ค.63!AX62</f>
        <v>ไม่ผ่าน</v>
      </c>
      <c r="X61" s="86" t="str">
        <f>มิ.ย.63!AW62</f>
        <v>ไม่ผ่าน</v>
      </c>
      <c r="Y61" s="86" t="str">
        <f>ก.ค.63!AW62</f>
        <v>ไม่ผ่าน</v>
      </c>
      <c r="Z61" s="86" t="str">
        <f>ก.ค.63!AX62</f>
        <v>ไม่ผ่าน</v>
      </c>
      <c r="AA61" s="86" t="str">
        <f>ส.ค.63!AW62</f>
        <v>ไม่ผ่าน</v>
      </c>
      <c r="AB61" s="86" t="str">
        <f>ส.ค.63!AX62</f>
        <v>ไม่ผ่าน</v>
      </c>
      <c r="AC61" s="86" t="str">
        <f>ก.ย.63!AW62</f>
        <v>ไม่ผ่าน</v>
      </c>
      <c r="AD61" s="86">
        <v>28</v>
      </c>
      <c r="AE61" s="90" t="s">
        <v>7</v>
      </c>
      <c r="AF61" s="86">
        <v>3</v>
      </c>
      <c r="AG61" s="86" t="str">
        <f>ต.ค.63!AW62</f>
        <v>ไม่ผ่าน</v>
      </c>
      <c r="AH61" s="86" t="str">
        <f>ต.ค.63!AX62</f>
        <v>ไม่ผ่าน</v>
      </c>
      <c r="AI61" s="86" t="str">
        <f>พ.ย.63!AW62</f>
        <v>ไม่ผ่าน</v>
      </c>
      <c r="AJ61" s="86" t="str">
        <f>พ.ย.63!AX62</f>
        <v>ไม่ผ่าน</v>
      </c>
      <c r="AK61" s="86" t="str">
        <f>ธ.ค.63!AW62</f>
        <v>ไม่ผ่าน</v>
      </c>
      <c r="AL61" s="86" t="str">
        <f>ม.ค.64!AW62</f>
        <v>ไม่ผ่าน</v>
      </c>
      <c r="AM61" s="86" t="str">
        <f>ม.ค.64!AX62</f>
        <v>ไม่ผ่าน</v>
      </c>
      <c r="AN61" s="86" t="str">
        <f>'ก.พ.64 '!AW62</f>
        <v>ไม่ผ่าน</v>
      </c>
      <c r="AO61" s="86" t="str">
        <f>'ก.พ.64 '!AX62</f>
        <v>ไม่ผ่าน</v>
      </c>
      <c r="AP61" s="86" t="str">
        <f>มี.ค.64!AW62</f>
        <v>ไม่ผ่าน</v>
      </c>
      <c r="AQ61" s="86" t="str">
        <f>เม.ย.64!AW62</f>
        <v>ไม่ผ่าน</v>
      </c>
      <c r="AR61" s="86" t="str">
        <f>เม.ย.64!AX62</f>
        <v>ไม่ผ่าน</v>
      </c>
      <c r="AS61" s="86" t="str">
        <f>พ.ค.64!AW62</f>
        <v>ไม่ผ่าน</v>
      </c>
      <c r="AT61" s="86" t="str">
        <f>พ.ค.64!AX62</f>
        <v>ไม่ผ่าน</v>
      </c>
      <c r="AU61" s="86" t="str">
        <f>มิ.ย.64!AW62</f>
        <v>ไม่ผ่าน</v>
      </c>
      <c r="AV61" s="86" t="str">
        <f>ก.ค.64!AW62</f>
        <v>ไม่ผ่าน</v>
      </c>
      <c r="AW61" s="86" t="str">
        <f>ก.ค.64!AX62</f>
        <v>ไม่ผ่าน</v>
      </c>
      <c r="AX61" s="86" t="str">
        <f>ส.ค.64!AW62</f>
        <v>ไม่ผ่าน</v>
      </c>
      <c r="AY61" s="86" t="str">
        <f>ส.ค.64!AX62</f>
        <v>ไม่ผ่าน</v>
      </c>
    </row>
    <row r="62" spans="1:51" x14ac:dyDescent="0.25">
      <c r="A62" s="86">
        <v>59</v>
      </c>
      <c r="B62" s="86">
        <v>8</v>
      </c>
      <c r="C62" s="87" t="s">
        <v>88</v>
      </c>
      <c r="D62" s="88" t="s">
        <v>96</v>
      </c>
      <c r="E62" s="87" t="s">
        <v>186</v>
      </c>
      <c r="F62" s="88" t="s">
        <v>233</v>
      </c>
      <c r="G62" s="86">
        <v>0</v>
      </c>
      <c r="H62" s="87" t="s">
        <v>6</v>
      </c>
      <c r="I62" s="86">
        <v>2</v>
      </c>
      <c r="J62" s="89" t="str">
        <f>'ต.ค.62 '!AW63</f>
        <v>ไม่ผ่าน</v>
      </c>
      <c r="K62" s="89" t="str">
        <f>'ต.ค.62 '!AX63</f>
        <v>ไม่ผ่าน</v>
      </c>
      <c r="L62" s="86" t="str">
        <f>'พ.ย.62  '!AW63</f>
        <v>ไม่ผ่าน</v>
      </c>
      <c r="M62" s="86" t="str">
        <f>'พ.ย.62  '!AX63</f>
        <v>ไม่ผ่าน</v>
      </c>
      <c r="N62" s="86" t="str">
        <f>ธ.ค.62!AW63</f>
        <v>ไม่ผ่าน</v>
      </c>
      <c r="O62" s="86" t="str">
        <f>ม.ค.63!AW63</f>
        <v>ไม่ผ่าน</v>
      </c>
      <c r="P62" s="86" t="str">
        <f>ม.ค.63!AX63</f>
        <v>ไม่ผ่าน</v>
      </c>
      <c r="Q62" s="86" t="str">
        <f>'ก.พ.63 '!AW63</f>
        <v>ไม่ผ่าน</v>
      </c>
      <c r="R62" s="86" t="str">
        <f>'ก.พ.63 '!AX63</f>
        <v>ไม่ผ่าน</v>
      </c>
      <c r="S62" s="86" t="str">
        <f>'มี.ค.63 '!AW63</f>
        <v>ไม่ผ่าน</v>
      </c>
      <c r="T62" s="86" t="str">
        <f>'เม.ย.63  '!AW63</f>
        <v>ไม่ผ่าน</v>
      </c>
      <c r="U62" s="86" t="str">
        <f>'เม.ย.63  '!AX63</f>
        <v>ไม่ผ่าน</v>
      </c>
      <c r="V62" s="86" t="str">
        <f>พ.ค.63!AW63</f>
        <v>ไม่ผ่าน</v>
      </c>
      <c r="W62" s="86" t="str">
        <f>พ.ค.63!AX63</f>
        <v>ไม่ผ่าน</v>
      </c>
      <c r="X62" s="86" t="str">
        <f>มิ.ย.63!AW63</f>
        <v>ไม่ผ่าน</v>
      </c>
      <c r="Y62" s="86" t="str">
        <f>ก.ค.63!AW63</f>
        <v>ไม่ผ่าน</v>
      </c>
      <c r="Z62" s="86" t="str">
        <f>ก.ค.63!AX63</f>
        <v>ไม่ผ่าน</v>
      </c>
      <c r="AA62" s="86" t="str">
        <f>ส.ค.63!AW63</f>
        <v>ไม่ผ่าน</v>
      </c>
      <c r="AB62" s="86" t="str">
        <f>ส.ค.63!AX63</f>
        <v>ไม่ผ่าน</v>
      </c>
      <c r="AC62" s="86" t="str">
        <f>ก.ย.63!AW63</f>
        <v>ไม่ผ่าน</v>
      </c>
      <c r="AD62" s="86">
        <v>23</v>
      </c>
      <c r="AE62" s="90" t="s">
        <v>6</v>
      </c>
      <c r="AF62" s="86">
        <v>2</v>
      </c>
      <c r="AG62" s="86" t="str">
        <f>ต.ค.63!AW63</f>
        <v>ไม่ผ่าน</v>
      </c>
      <c r="AH62" s="86" t="str">
        <f>ต.ค.63!AX63</f>
        <v>ไม่ผ่าน</v>
      </c>
      <c r="AI62" s="86" t="str">
        <f>พ.ย.63!AW63</f>
        <v>ไม่ผ่าน</v>
      </c>
      <c r="AJ62" s="86" t="str">
        <f>พ.ย.63!AX63</f>
        <v>ไม่ผ่าน</v>
      </c>
      <c r="AK62" s="86" t="str">
        <f>ธ.ค.63!AW63</f>
        <v>ไม่ผ่าน</v>
      </c>
      <c r="AL62" s="86" t="str">
        <f>ม.ค.64!AW63</f>
        <v>ไม่ผ่าน</v>
      </c>
      <c r="AM62" s="86" t="str">
        <f>ม.ค.64!AX63</f>
        <v>ไม่ผ่าน</v>
      </c>
      <c r="AN62" s="86" t="str">
        <f>'ก.พ.64 '!AW63</f>
        <v>ไม่ผ่าน</v>
      </c>
      <c r="AO62" s="86" t="str">
        <f>'ก.พ.64 '!AX63</f>
        <v>ไม่ผ่าน</v>
      </c>
      <c r="AP62" s="86" t="str">
        <f>มี.ค.64!AW63</f>
        <v>ไม่ผ่าน</v>
      </c>
      <c r="AQ62" s="86" t="str">
        <f>เม.ย.64!AW63</f>
        <v>ไม่ผ่าน</v>
      </c>
      <c r="AR62" s="86" t="str">
        <f>เม.ย.64!AX63</f>
        <v>ไม่ผ่าน</v>
      </c>
      <c r="AS62" s="86" t="str">
        <f>พ.ค.64!AW63</f>
        <v>ไม่ผ่าน</v>
      </c>
      <c r="AT62" s="86" t="str">
        <f>พ.ค.64!AX63</f>
        <v>ไม่ผ่าน</v>
      </c>
      <c r="AU62" s="86" t="str">
        <f>มิ.ย.64!AW63</f>
        <v>ไม่ผ่าน</v>
      </c>
      <c r="AV62" s="86" t="str">
        <f>ก.ค.64!AW63</f>
        <v>ไม่ผ่าน</v>
      </c>
      <c r="AW62" s="86" t="str">
        <f>ก.ค.64!AX63</f>
        <v>ไม่ผ่าน</v>
      </c>
      <c r="AX62" s="86" t="str">
        <f>ส.ค.64!AW63</f>
        <v>ไม่ผ่าน</v>
      </c>
      <c r="AY62" s="86" t="str">
        <f>ส.ค.64!AX63</f>
        <v>ไม่ผ่าน</v>
      </c>
    </row>
    <row r="63" spans="1:51" x14ac:dyDescent="0.25">
      <c r="A63" s="86">
        <v>60</v>
      </c>
      <c r="B63" s="86">
        <v>8</v>
      </c>
      <c r="C63" s="87" t="s">
        <v>88</v>
      </c>
      <c r="D63" s="88" t="s">
        <v>97</v>
      </c>
      <c r="E63" s="87" t="s">
        <v>187</v>
      </c>
      <c r="F63" s="88" t="s">
        <v>233</v>
      </c>
      <c r="G63" s="86">
        <v>30</v>
      </c>
      <c r="H63" s="87" t="s">
        <v>8</v>
      </c>
      <c r="I63" s="86">
        <v>4</v>
      </c>
      <c r="J63" s="89" t="str">
        <f>'ต.ค.62 '!AW64</f>
        <v>ไม่ผ่าน</v>
      </c>
      <c r="K63" s="89" t="str">
        <f>'ต.ค.62 '!AX64</f>
        <v>ไม่ผ่าน</v>
      </c>
      <c r="L63" s="86" t="str">
        <f>'พ.ย.62  '!AW64</f>
        <v>ไม่ผ่าน</v>
      </c>
      <c r="M63" s="86" t="str">
        <f>'พ.ย.62  '!AX64</f>
        <v>ไม่ผ่าน</v>
      </c>
      <c r="N63" s="86" t="str">
        <f>ธ.ค.62!AW64</f>
        <v>ไม่ผ่าน</v>
      </c>
      <c r="O63" s="86" t="str">
        <f>ม.ค.63!AW64</f>
        <v>ไม่ผ่าน</v>
      </c>
      <c r="P63" s="86" t="str">
        <f>ม.ค.63!AX64</f>
        <v>ไม่ผ่าน</v>
      </c>
      <c r="Q63" s="86" t="str">
        <f>'ก.พ.63 '!AW64</f>
        <v>ไม่ผ่าน</v>
      </c>
      <c r="R63" s="86" t="str">
        <f>'ก.พ.63 '!AX64</f>
        <v>ไม่ผ่าน</v>
      </c>
      <c r="S63" s="86" t="str">
        <f>'มี.ค.63 '!AW64</f>
        <v>ไม่ผ่าน</v>
      </c>
      <c r="T63" s="86" t="str">
        <f>'เม.ย.63  '!AW64</f>
        <v>ไม่ผ่าน</v>
      </c>
      <c r="U63" s="86" t="str">
        <f>'เม.ย.63  '!AX64</f>
        <v>ไม่ผ่าน</v>
      </c>
      <c r="V63" s="86" t="str">
        <f>พ.ค.63!AW64</f>
        <v>ไม่ผ่าน</v>
      </c>
      <c r="W63" s="86" t="str">
        <f>พ.ค.63!AX64</f>
        <v>ไม่ผ่าน</v>
      </c>
      <c r="X63" s="86" t="str">
        <f>มิ.ย.63!AW64</f>
        <v>ไม่ผ่าน</v>
      </c>
      <c r="Y63" s="86" t="str">
        <f>ก.ค.63!AW64</f>
        <v>ไม่ผ่าน</v>
      </c>
      <c r="Z63" s="86" t="str">
        <f>ก.ค.63!AX64</f>
        <v>ไม่ผ่าน</v>
      </c>
      <c r="AA63" s="86" t="str">
        <f>ส.ค.63!AW64</f>
        <v>ไม่ผ่าน</v>
      </c>
      <c r="AB63" s="86" t="str">
        <f>ส.ค.63!AX64</f>
        <v>ไม่ผ่าน</v>
      </c>
      <c r="AC63" s="86" t="str">
        <f>ก.ย.63!AW64</f>
        <v>ไม่ผ่าน</v>
      </c>
      <c r="AD63" s="86">
        <v>30</v>
      </c>
      <c r="AE63" s="90" t="s">
        <v>10</v>
      </c>
      <c r="AF63" s="86">
        <v>6</v>
      </c>
      <c r="AG63" s="86" t="str">
        <f>ต.ค.63!AW64</f>
        <v>ไม่ผ่าน</v>
      </c>
      <c r="AH63" s="86" t="str">
        <f>ต.ค.63!AX64</f>
        <v>ไม่ผ่าน</v>
      </c>
      <c r="AI63" s="86" t="str">
        <f>พ.ย.63!AW64</f>
        <v>ไม่ผ่าน</v>
      </c>
      <c r="AJ63" s="86" t="str">
        <f>พ.ย.63!AX64</f>
        <v>ไม่ผ่าน</v>
      </c>
      <c r="AK63" s="86" t="str">
        <f>ธ.ค.63!AW64</f>
        <v>ไม่ผ่าน</v>
      </c>
      <c r="AL63" s="86" t="str">
        <f>ม.ค.64!AW64</f>
        <v>ไม่ผ่าน</v>
      </c>
      <c r="AM63" s="86" t="str">
        <f>ม.ค.64!AX64</f>
        <v>ไม่ผ่าน</v>
      </c>
      <c r="AN63" s="86" t="str">
        <f>'ก.พ.64 '!AW64</f>
        <v>ไม่ผ่าน</v>
      </c>
      <c r="AO63" s="86" t="str">
        <f>'ก.พ.64 '!AX64</f>
        <v>ไม่ผ่าน</v>
      </c>
      <c r="AP63" s="86" t="str">
        <f>มี.ค.64!AW64</f>
        <v>ไม่ผ่าน</v>
      </c>
      <c r="AQ63" s="86" t="str">
        <f>เม.ย.64!AW64</f>
        <v>ไม่ผ่าน</v>
      </c>
      <c r="AR63" s="86" t="str">
        <f>เม.ย.64!AX64</f>
        <v>ไม่ผ่าน</v>
      </c>
      <c r="AS63" s="86" t="str">
        <f>พ.ค.64!AW64</f>
        <v>ไม่ผ่าน</v>
      </c>
      <c r="AT63" s="86" t="str">
        <f>พ.ค.64!AX64</f>
        <v>ไม่ผ่าน</v>
      </c>
      <c r="AU63" s="86" t="str">
        <f>มิ.ย.64!AW64</f>
        <v>ไม่ผ่าน</v>
      </c>
      <c r="AV63" s="86" t="str">
        <f>ก.ค.64!AW64</f>
        <v>ไม่ผ่าน</v>
      </c>
      <c r="AW63" s="86" t="str">
        <f>ก.ค.64!AX64</f>
        <v>ไม่ผ่าน</v>
      </c>
      <c r="AX63" s="86" t="str">
        <f>ส.ค.64!AW64</f>
        <v>ไม่ผ่าน</v>
      </c>
      <c r="AY63" s="86" t="str">
        <f>ส.ค.64!AX64</f>
        <v>ไม่ผ่าน</v>
      </c>
    </row>
    <row r="64" spans="1:51" x14ac:dyDescent="0.25">
      <c r="A64" s="86">
        <v>61</v>
      </c>
      <c r="B64" s="86">
        <v>8</v>
      </c>
      <c r="C64" s="87" t="s">
        <v>88</v>
      </c>
      <c r="D64" s="88" t="s">
        <v>98</v>
      </c>
      <c r="E64" s="87" t="s">
        <v>188</v>
      </c>
      <c r="F64" s="88" t="s">
        <v>233</v>
      </c>
      <c r="G64" s="86">
        <v>30</v>
      </c>
      <c r="H64" s="87" t="s">
        <v>8</v>
      </c>
      <c r="I64" s="86">
        <v>4</v>
      </c>
      <c r="J64" s="89" t="str">
        <f>'ต.ค.62 '!AW65</f>
        <v>ไม่ผ่าน</v>
      </c>
      <c r="K64" s="89" t="str">
        <f>'ต.ค.62 '!AX65</f>
        <v>ไม่ผ่าน</v>
      </c>
      <c r="L64" s="86" t="str">
        <f>'พ.ย.62  '!AW65</f>
        <v>ไม่ผ่าน</v>
      </c>
      <c r="M64" s="86" t="str">
        <f>'พ.ย.62  '!AX65</f>
        <v>ไม่ผ่าน</v>
      </c>
      <c r="N64" s="86" t="str">
        <f>ธ.ค.62!AW65</f>
        <v>ไม่ผ่าน</v>
      </c>
      <c r="O64" s="86" t="str">
        <f>ม.ค.63!AW65</f>
        <v>ไม่ผ่าน</v>
      </c>
      <c r="P64" s="86" t="str">
        <f>ม.ค.63!AX65</f>
        <v>ไม่ผ่าน</v>
      </c>
      <c r="Q64" s="86" t="str">
        <f>'ก.พ.63 '!AW65</f>
        <v>ไม่ผ่าน</v>
      </c>
      <c r="R64" s="86" t="str">
        <f>'ก.พ.63 '!AX65</f>
        <v>ไม่ผ่าน</v>
      </c>
      <c r="S64" s="86" t="str">
        <f>'มี.ค.63 '!AW65</f>
        <v>ไม่ผ่าน</v>
      </c>
      <c r="T64" s="86" t="str">
        <f>'เม.ย.63  '!AW65</f>
        <v>ไม่ผ่าน</v>
      </c>
      <c r="U64" s="86" t="str">
        <f>'เม.ย.63  '!AX65</f>
        <v>ไม่ผ่าน</v>
      </c>
      <c r="V64" s="86" t="str">
        <f>พ.ค.63!AW65</f>
        <v>ไม่ผ่าน</v>
      </c>
      <c r="W64" s="86" t="str">
        <f>พ.ค.63!AX65</f>
        <v>ไม่ผ่าน</v>
      </c>
      <c r="X64" s="86" t="str">
        <f>มิ.ย.63!AW65</f>
        <v>ไม่ผ่าน</v>
      </c>
      <c r="Y64" s="86" t="str">
        <f>ก.ค.63!AW65</f>
        <v>ไม่ผ่าน</v>
      </c>
      <c r="Z64" s="86" t="str">
        <f>ก.ค.63!AX65</f>
        <v>ไม่ผ่าน</v>
      </c>
      <c r="AA64" s="86" t="str">
        <f>ส.ค.63!AW65</f>
        <v>ไม่ผ่าน</v>
      </c>
      <c r="AB64" s="86" t="str">
        <f>ส.ค.63!AX65</f>
        <v>ไม่ผ่าน</v>
      </c>
      <c r="AC64" s="86" t="str">
        <f>ก.ย.63!AW65</f>
        <v>ไม่ผ่าน</v>
      </c>
      <c r="AD64" s="86">
        <v>30</v>
      </c>
      <c r="AE64" s="90" t="s">
        <v>8</v>
      </c>
      <c r="AF64" s="86">
        <v>4</v>
      </c>
      <c r="AG64" s="86" t="str">
        <f>ต.ค.63!AW65</f>
        <v>ไม่ผ่าน</v>
      </c>
      <c r="AH64" s="86" t="str">
        <f>ต.ค.63!AX65</f>
        <v>ไม่ผ่าน</v>
      </c>
      <c r="AI64" s="86" t="str">
        <f>พ.ย.63!AW65</f>
        <v>ไม่ผ่าน</v>
      </c>
      <c r="AJ64" s="86" t="str">
        <f>พ.ย.63!AX65</f>
        <v>ไม่ผ่าน</v>
      </c>
      <c r="AK64" s="86" t="str">
        <f>ธ.ค.63!AW65</f>
        <v>ไม่ผ่าน</v>
      </c>
      <c r="AL64" s="86" t="str">
        <f>ม.ค.64!AW65</f>
        <v>ไม่ผ่าน</v>
      </c>
      <c r="AM64" s="86" t="str">
        <f>ม.ค.64!AX65</f>
        <v>ไม่ผ่าน</v>
      </c>
      <c r="AN64" s="86" t="str">
        <f>'ก.พ.64 '!AW65</f>
        <v>ไม่ผ่าน</v>
      </c>
      <c r="AO64" s="86" t="str">
        <f>'ก.พ.64 '!AX65</f>
        <v>ไม่ผ่าน</v>
      </c>
      <c r="AP64" s="86" t="str">
        <f>มี.ค.64!AW65</f>
        <v>ไม่ผ่าน</v>
      </c>
      <c r="AQ64" s="86" t="str">
        <f>เม.ย.64!AW65</f>
        <v>ไม่ผ่าน</v>
      </c>
      <c r="AR64" s="86" t="str">
        <f>เม.ย.64!AX65</f>
        <v>ไม่ผ่าน</v>
      </c>
      <c r="AS64" s="86" t="str">
        <f>พ.ค.64!AW65</f>
        <v>ไม่ผ่าน</v>
      </c>
      <c r="AT64" s="86" t="str">
        <f>พ.ค.64!AX65</f>
        <v>ไม่ผ่าน</v>
      </c>
      <c r="AU64" s="86" t="str">
        <f>มิ.ย.64!AW65</f>
        <v>ไม่ผ่าน</v>
      </c>
      <c r="AV64" s="86" t="str">
        <f>ก.ค.64!AW65</f>
        <v>ไม่ผ่าน</v>
      </c>
      <c r="AW64" s="86" t="str">
        <f>ก.ค.64!AX65</f>
        <v>ไม่ผ่าน</v>
      </c>
      <c r="AX64" s="86" t="str">
        <f>ส.ค.64!AW65</f>
        <v>ไม่ผ่าน</v>
      </c>
      <c r="AY64" s="86" t="str">
        <f>ส.ค.64!AX65</f>
        <v>ไม่ผ่าน</v>
      </c>
    </row>
    <row r="65" spans="1:51" x14ac:dyDescent="0.25">
      <c r="A65" s="86">
        <v>62</v>
      </c>
      <c r="B65" s="86">
        <v>8</v>
      </c>
      <c r="C65" s="87" t="s">
        <v>99</v>
      </c>
      <c r="D65" s="88" t="s">
        <v>100</v>
      </c>
      <c r="E65" s="87" t="s">
        <v>189</v>
      </c>
      <c r="F65" s="88" t="s">
        <v>232</v>
      </c>
      <c r="G65" s="86">
        <v>323</v>
      </c>
      <c r="H65" s="87" t="s">
        <v>18</v>
      </c>
      <c r="I65" s="86">
        <v>16</v>
      </c>
      <c r="J65" s="89" t="str">
        <f>'ต.ค.62 '!AW66</f>
        <v>ไม่ผ่าน</v>
      </c>
      <c r="K65" s="89" t="str">
        <f>'ต.ค.62 '!AX66</f>
        <v>ไม่ผ่าน</v>
      </c>
      <c r="L65" s="86" t="str">
        <f>'พ.ย.62  '!AW66</f>
        <v>ไม่ผ่าน</v>
      </c>
      <c r="M65" s="86" t="str">
        <f>'พ.ย.62  '!AX66</f>
        <v>ไม่ผ่าน</v>
      </c>
      <c r="N65" s="86" t="str">
        <f>ธ.ค.62!AW66</f>
        <v>ไม่ผ่าน</v>
      </c>
      <c r="O65" s="86" t="str">
        <f>ม.ค.63!AW66</f>
        <v>ไม่ผ่าน</v>
      </c>
      <c r="P65" s="86" t="str">
        <f>ม.ค.63!AX66</f>
        <v>ไม่ผ่าน</v>
      </c>
      <c r="Q65" s="86" t="str">
        <f>'ก.พ.63 '!AW66</f>
        <v>ไม่ผ่าน</v>
      </c>
      <c r="R65" s="86" t="str">
        <f>'ก.พ.63 '!AX66</f>
        <v>ไม่ผ่าน</v>
      </c>
      <c r="S65" s="86" t="str">
        <f>'มี.ค.63 '!AW66</f>
        <v>ไม่ผ่าน</v>
      </c>
      <c r="T65" s="86" t="str">
        <f>'เม.ย.63  '!AW66</f>
        <v>ไม่ผ่าน</v>
      </c>
      <c r="U65" s="86" t="str">
        <f>'เม.ย.63  '!AX66</f>
        <v>ไม่ผ่าน</v>
      </c>
      <c r="V65" s="86" t="str">
        <f>พ.ค.63!AW66</f>
        <v>ไม่ผ่าน</v>
      </c>
      <c r="W65" s="86" t="str">
        <f>พ.ค.63!AX66</f>
        <v>ไม่ผ่าน</v>
      </c>
      <c r="X65" s="86" t="str">
        <f>มิ.ย.63!AW66</f>
        <v>ไม่ผ่าน</v>
      </c>
      <c r="Y65" s="86" t="str">
        <f>ก.ค.63!AW66</f>
        <v>ไม่ผ่าน</v>
      </c>
      <c r="Z65" s="86" t="str">
        <f>ก.ค.63!AX66</f>
        <v>ไม่ผ่าน</v>
      </c>
      <c r="AA65" s="86" t="str">
        <f>ส.ค.63!AW66</f>
        <v>ไม่ผ่าน</v>
      </c>
      <c r="AB65" s="86" t="str">
        <f>ส.ค.63!AX66</f>
        <v>ไม่ผ่าน</v>
      </c>
      <c r="AC65" s="86" t="str">
        <f>ก.ย.63!AW66</f>
        <v>ไม่ผ่าน</v>
      </c>
      <c r="AD65" s="86">
        <v>353</v>
      </c>
      <c r="AE65" s="90" t="s">
        <v>18</v>
      </c>
      <c r="AF65" s="86">
        <v>16</v>
      </c>
      <c r="AG65" s="86" t="str">
        <f>ต.ค.63!AW66</f>
        <v>ไม่ผ่าน</v>
      </c>
      <c r="AH65" s="86" t="str">
        <f>ต.ค.63!AX66</f>
        <v>ไม่ผ่าน</v>
      </c>
      <c r="AI65" s="86" t="str">
        <f>พ.ย.63!AW66</f>
        <v>ไม่ผ่าน</v>
      </c>
      <c r="AJ65" s="86" t="str">
        <f>พ.ย.63!AX66</f>
        <v>ไม่ผ่าน</v>
      </c>
      <c r="AK65" s="86" t="str">
        <f>ธ.ค.63!AW66</f>
        <v>ไม่ผ่าน</v>
      </c>
      <c r="AL65" s="86" t="str">
        <f>ม.ค.64!AW66</f>
        <v>ไม่ผ่าน</v>
      </c>
      <c r="AM65" s="86" t="str">
        <f>ม.ค.64!AX66</f>
        <v>ไม่ผ่าน</v>
      </c>
      <c r="AN65" s="86" t="str">
        <f>'ก.พ.64 '!AW66</f>
        <v>ไม่ผ่าน</v>
      </c>
      <c r="AO65" s="86" t="str">
        <f>'ก.พ.64 '!AX66</f>
        <v>ไม่ผ่าน</v>
      </c>
      <c r="AP65" s="86" t="str">
        <f>มี.ค.64!AW66</f>
        <v>ไม่ผ่าน</v>
      </c>
      <c r="AQ65" s="86" t="str">
        <f>เม.ย.64!AW66</f>
        <v>ไม่ผ่าน</v>
      </c>
      <c r="AR65" s="86" t="str">
        <f>เม.ย.64!AX66</f>
        <v>ไม่ผ่าน</v>
      </c>
      <c r="AS65" s="86" t="str">
        <f>พ.ค.64!AW66</f>
        <v>ผ่าน</v>
      </c>
      <c r="AT65" s="86" t="str">
        <f>พ.ค.64!AX66</f>
        <v>ผ่าน</v>
      </c>
      <c r="AU65" s="86" t="str">
        <f>มิ.ย.64!AW66</f>
        <v>ไม่ผ่าน</v>
      </c>
      <c r="AV65" s="86" t="str">
        <f>ก.ค.64!AW66</f>
        <v>ไม่ผ่าน</v>
      </c>
      <c r="AW65" s="86" t="str">
        <f>ก.ค.64!AX66</f>
        <v>ไม่ผ่าน</v>
      </c>
      <c r="AX65" s="86" t="str">
        <f>ส.ค.64!AW66</f>
        <v>ไม่ผ่าน</v>
      </c>
      <c r="AY65" s="86" t="str">
        <f>ส.ค.64!AX66</f>
        <v>ไม่ผ่าน</v>
      </c>
    </row>
    <row r="66" spans="1:51" x14ac:dyDescent="0.25">
      <c r="A66" s="86">
        <v>63</v>
      </c>
      <c r="B66" s="86">
        <v>8</v>
      </c>
      <c r="C66" s="87" t="s">
        <v>99</v>
      </c>
      <c r="D66" s="88" t="s">
        <v>101</v>
      </c>
      <c r="E66" s="87" t="s">
        <v>190</v>
      </c>
      <c r="F66" s="88" t="s">
        <v>233</v>
      </c>
      <c r="G66" s="86">
        <v>80</v>
      </c>
      <c r="H66" s="87" t="s">
        <v>13</v>
      </c>
      <c r="I66" s="86">
        <v>10</v>
      </c>
      <c r="J66" s="89" t="str">
        <f>'ต.ค.62 '!AW67</f>
        <v>ผ่าน</v>
      </c>
      <c r="K66" s="89" t="str">
        <f>'ต.ค.62 '!AX67</f>
        <v>ผ่าน</v>
      </c>
      <c r="L66" s="86" t="str">
        <f>'พ.ย.62  '!AW67</f>
        <v>ผ่าน</v>
      </c>
      <c r="M66" s="86" t="str">
        <f>'พ.ย.62  '!AX67</f>
        <v>ผ่าน</v>
      </c>
      <c r="N66" s="86" t="str">
        <f>ธ.ค.62!AW67</f>
        <v>ผ่าน</v>
      </c>
      <c r="O66" s="86" t="str">
        <f>ม.ค.63!AW67</f>
        <v>ผ่าน</v>
      </c>
      <c r="P66" s="86" t="str">
        <f>ม.ค.63!AX67</f>
        <v>ผ่าน</v>
      </c>
      <c r="Q66" s="86" t="str">
        <f>'ก.พ.63 '!AW67</f>
        <v>ผ่าน</v>
      </c>
      <c r="R66" s="86" t="str">
        <f>'ก.พ.63 '!AX67</f>
        <v>ผ่าน</v>
      </c>
      <c r="S66" s="86" t="str">
        <f>'มี.ค.63 '!AW67</f>
        <v>ผ่าน</v>
      </c>
      <c r="T66" s="86" t="str">
        <f>'เม.ย.63  '!AW67</f>
        <v>ไม่ผ่าน</v>
      </c>
      <c r="U66" s="86" t="str">
        <f>'เม.ย.63  '!AX67</f>
        <v>ไม่ผ่าน</v>
      </c>
      <c r="V66" s="86" t="str">
        <f>พ.ค.63!AW67</f>
        <v>ไม่ผ่าน</v>
      </c>
      <c r="W66" s="86" t="str">
        <f>พ.ค.63!AX67</f>
        <v>ไม่ผ่าน</v>
      </c>
      <c r="X66" s="86" t="str">
        <f>มิ.ย.63!AW67</f>
        <v>ไม่ผ่าน</v>
      </c>
      <c r="Y66" s="86" t="str">
        <f>ก.ค.63!AW67</f>
        <v>ไม่ผ่าน</v>
      </c>
      <c r="Z66" s="86" t="str">
        <f>ก.ค.63!AX67</f>
        <v>ไม่ผ่าน</v>
      </c>
      <c r="AA66" s="86" t="str">
        <f>ส.ค.63!AW67</f>
        <v>ผ่าน</v>
      </c>
      <c r="AB66" s="86" t="str">
        <f>ส.ค.63!AX67</f>
        <v>ไม่ผ่าน</v>
      </c>
      <c r="AC66" s="86" t="str">
        <f>ก.ย.63!AW67</f>
        <v>ผ่าน</v>
      </c>
      <c r="AD66" s="86">
        <v>78</v>
      </c>
      <c r="AE66" s="90" t="s">
        <v>13</v>
      </c>
      <c r="AF66" s="86">
        <v>10</v>
      </c>
      <c r="AG66" s="86" t="str">
        <f>ต.ค.63!AW67</f>
        <v>ไม่ผ่าน</v>
      </c>
      <c r="AH66" s="86" t="str">
        <f>ต.ค.63!AX67</f>
        <v>ผ่าน</v>
      </c>
      <c r="AI66" s="86" t="str">
        <f>พ.ย.63!AW67</f>
        <v>ผ่าน</v>
      </c>
      <c r="AJ66" s="86" t="str">
        <f>พ.ย.63!AX67</f>
        <v>ผ่าน</v>
      </c>
      <c r="AK66" s="86" t="str">
        <f>ธ.ค.63!AW67</f>
        <v>ผ่าน</v>
      </c>
      <c r="AL66" s="86" t="str">
        <f>ม.ค.64!AW67</f>
        <v>ผ่าน</v>
      </c>
      <c r="AM66" s="86" t="str">
        <f>ม.ค.64!AX67</f>
        <v>ผ่าน</v>
      </c>
      <c r="AN66" s="86" t="str">
        <f>'ก.พ.64 '!AW67</f>
        <v>ไม่ผ่าน</v>
      </c>
      <c r="AO66" s="86" t="str">
        <f>'ก.พ.64 '!AX67</f>
        <v>ไม่ผ่าน</v>
      </c>
      <c r="AP66" s="86" t="str">
        <f>มี.ค.64!AW67</f>
        <v>ไม่ผ่าน</v>
      </c>
      <c r="AQ66" s="86" t="str">
        <f>เม.ย.64!AW67</f>
        <v>ไม่ผ่าน</v>
      </c>
      <c r="AR66" s="86" t="str">
        <f>เม.ย.64!AX67</f>
        <v>ไม่ผ่าน</v>
      </c>
      <c r="AS66" s="86" t="str">
        <f>พ.ค.64!AW67</f>
        <v>ไม่ผ่าน</v>
      </c>
      <c r="AT66" s="86" t="str">
        <f>พ.ค.64!AX67</f>
        <v>ไม่ผ่าน</v>
      </c>
      <c r="AU66" s="86" t="str">
        <f>มิ.ย.64!AW67</f>
        <v>ไม่ผ่าน</v>
      </c>
      <c r="AV66" s="86" t="str">
        <f>ก.ค.64!AW67</f>
        <v>ผ่าน</v>
      </c>
      <c r="AW66" s="86" t="str">
        <f>ก.ค.64!AX67</f>
        <v>ไม่ผ่าน</v>
      </c>
      <c r="AX66" s="86" t="str">
        <f>ส.ค.64!AW67</f>
        <v>ไม่ผ่าน</v>
      </c>
      <c r="AY66" s="86" t="str">
        <f>ส.ค.64!AX67</f>
        <v>ไม่ผ่าน</v>
      </c>
    </row>
    <row r="67" spans="1:51" x14ac:dyDescent="0.25">
      <c r="A67" s="86">
        <v>64</v>
      </c>
      <c r="B67" s="86">
        <v>8</v>
      </c>
      <c r="C67" s="87" t="s">
        <v>99</v>
      </c>
      <c r="D67" s="88" t="s">
        <v>102</v>
      </c>
      <c r="E67" s="87" t="s">
        <v>191</v>
      </c>
      <c r="F67" s="88" t="s">
        <v>233</v>
      </c>
      <c r="G67" s="86">
        <v>35</v>
      </c>
      <c r="H67" s="87" t="s">
        <v>10</v>
      </c>
      <c r="I67" s="86">
        <v>6</v>
      </c>
      <c r="J67" s="89" t="str">
        <f>'ต.ค.62 '!AW68</f>
        <v>ไม่ผ่าน</v>
      </c>
      <c r="K67" s="89" t="str">
        <f>'ต.ค.62 '!AX68</f>
        <v>ไม่ผ่าน</v>
      </c>
      <c r="L67" s="86" t="str">
        <f>'พ.ย.62  '!AW68</f>
        <v>ไม่ผ่าน</v>
      </c>
      <c r="M67" s="86" t="str">
        <f>'พ.ย.62  '!AX68</f>
        <v>ไม่ผ่าน</v>
      </c>
      <c r="N67" s="86" t="str">
        <f>ธ.ค.62!AW68</f>
        <v>ไม่ผ่าน</v>
      </c>
      <c r="O67" s="86" t="str">
        <f>ม.ค.63!AW68</f>
        <v>ไม่ผ่าน</v>
      </c>
      <c r="P67" s="86" t="str">
        <f>ม.ค.63!AX68</f>
        <v>ไม่ผ่าน</v>
      </c>
      <c r="Q67" s="86" t="str">
        <f>'ก.พ.63 '!AW68</f>
        <v>ไม่ผ่าน</v>
      </c>
      <c r="R67" s="86" t="str">
        <f>'ก.พ.63 '!AX68</f>
        <v>ไม่ผ่าน</v>
      </c>
      <c r="S67" s="86" t="str">
        <f>'มี.ค.63 '!AW68</f>
        <v>ไม่ผ่าน</v>
      </c>
      <c r="T67" s="86" t="str">
        <f>'เม.ย.63  '!AW68</f>
        <v>ไม่ผ่าน</v>
      </c>
      <c r="U67" s="86" t="str">
        <f>'เม.ย.63  '!AX68</f>
        <v>ไม่ผ่าน</v>
      </c>
      <c r="V67" s="86" t="str">
        <f>พ.ค.63!AW68</f>
        <v>ไม่ผ่าน</v>
      </c>
      <c r="W67" s="86" t="str">
        <f>พ.ค.63!AX68</f>
        <v>ไม่ผ่าน</v>
      </c>
      <c r="X67" s="86" t="str">
        <f>มิ.ย.63!AW68</f>
        <v>ไม่ผ่าน</v>
      </c>
      <c r="Y67" s="86" t="str">
        <f>ก.ค.63!AW68</f>
        <v>ไม่ผ่าน</v>
      </c>
      <c r="Z67" s="86" t="str">
        <f>ก.ค.63!AX68</f>
        <v>ไม่ผ่าน</v>
      </c>
      <c r="AA67" s="86" t="str">
        <f>ส.ค.63!AW68</f>
        <v>ไม่ผ่าน</v>
      </c>
      <c r="AB67" s="86" t="str">
        <f>ส.ค.63!AX68</f>
        <v>ไม่ผ่าน</v>
      </c>
      <c r="AC67" s="86" t="str">
        <f>ก.ย.63!AW68</f>
        <v>ไม่ผ่าน</v>
      </c>
      <c r="AD67" s="86">
        <v>40</v>
      </c>
      <c r="AE67" s="90" t="s">
        <v>10</v>
      </c>
      <c r="AF67" s="86">
        <v>6</v>
      </c>
      <c r="AG67" s="86" t="str">
        <f>ต.ค.63!AW68</f>
        <v>ไม่ผ่าน</v>
      </c>
      <c r="AH67" s="86" t="str">
        <f>ต.ค.63!AX68</f>
        <v>ไม่ผ่าน</v>
      </c>
      <c r="AI67" s="86" t="str">
        <f>พ.ย.63!AW68</f>
        <v>ไม่ผ่าน</v>
      </c>
      <c r="AJ67" s="86" t="str">
        <f>พ.ย.63!AX68</f>
        <v>ไม่ผ่าน</v>
      </c>
      <c r="AK67" s="86" t="str">
        <f>ธ.ค.63!AW68</f>
        <v>ผ่าน</v>
      </c>
      <c r="AL67" s="86" t="str">
        <f>ม.ค.64!AW68</f>
        <v>ผ่าน</v>
      </c>
      <c r="AM67" s="86" t="str">
        <f>ม.ค.64!AX68</f>
        <v>ผ่าน</v>
      </c>
      <c r="AN67" s="86" t="str">
        <f>'ก.พ.64 '!AW68</f>
        <v>ผ่าน</v>
      </c>
      <c r="AO67" s="86" t="str">
        <f>'ก.พ.64 '!AX68</f>
        <v>ผ่าน</v>
      </c>
      <c r="AP67" s="86" t="str">
        <f>มี.ค.64!AW68</f>
        <v>ผ่าน</v>
      </c>
      <c r="AQ67" s="86" t="str">
        <f>เม.ย.64!AW68</f>
        <v>ผ่าน</v>
      </c>
      <c r="AR67" s="86" t="str">
        <f>เม.ย.64!AX68</f>
        <v>ผ่าน</v>
      </c>
      <c r="AS67" s="86" t="str">
        <f>พ.ค.64!AW68</f>
        <v>ผ่าน</v>
      </c>
      <c r="AT67" s="86" t="str">
        <f>พ.ค.64!AX68</f>
        <v>ไม่ผ่าน</v>
      </c>
      <c r="AU67" s="86" t="str">
        <f>มิ.ย.64!AW68</f>
        <v>ผ่าน</v>
      </c>
      <c r="AV67" s="86" t="str">
        <f>ก.ค.64!AW68</f>
        <v>ไม่ผ่าน</v>
      </c>
      <c r="AW67" s="86" t="str">
        <f>ก.ค.64!AX68</f>
        <v>ไม่ผ่าน</v>
      </c>
      <c r="AX67" s="86" t="str">
        <f>ส.ค.64!AW68</f>
        <v>ไม่ผ่าน</v>
      </c>
      <c r="AY67" s="86" t="str">
        <f>ส.ค.64!AX68</f>
        <v>ไม่ผ่าน</v>
      </c>
    </row>
    <row r="68" spans="1:51" x14ac:dyDescent="0.25">
      <c r="A68" s="86">
        <v>65</v>
      </c>
      <c r="B68" s="86">
        <v>8</v>
      </c>
      <c r="C68" s="87" t="s">
        <v>99</v>
      </c>
      <c r="D68" s="88" t="s">
        <v>103</v>
      </c>
      <c r="E68" s="87" t="s">
        <v>192</v>
      </c>
      <c r="F68" s="88" t="s">
        <v>233</v>
      </c>
      <c r="G68" s="86">
        <v>90</v>
      </c>
      <c r="H68" s="87" t="s">
        <v>13</v>
      </c>
      <c r="I68" s="86">
        <v>10</v>
      </c>
      <c r="J68" s="89" t="str">
        <f>'ต.ค.62 '!AW69</f>
        <v>ไม่ผ่าน</v>
      </c>
      <c r="K68" s="89" t="str">
        <f>'ต.ค.62 '!AX69</f>
        <v>ไม่ผ่าน</v>
      </c>
      <c r="L68" s="86" t="str">
        <f>'พ.ย.62  '!AW69</f>
        <v>ไม่ผ่าน</v>
      </c>
      <c r="M68" s="86" t="str">
        <f>'พ.ย.62  '!AX69</f>
        <v>ไม่ผ่าน</v>
      </c>
      <c r="N68" s="86" t="str">
        <f>ธ.ค.62!AW69</f>
        <v>ไม่ผ่าน</v>
      </c>
      <c r="O68" s="86" t="str">
        <f>ม.ค.63!AW69</f>
        <v>ไม่ผ่าน</v>
      </c>
      <c r="P68" s="86" t="str">
        <f>ม.ค.63!AX69</f>
        <v>ไม่ผ่าน</v>
      </c>
      <c r="Q68" s="86" t="str">
        <f>'ก.พ.63 '!AW69</f>
        <v>ไม่ผ่าน</v>
      </c>
      <c r="R68" s="86" t="str">
        <f>'ก.พ.63 '!AX69</f>
        <v>ไม่ผ่าน</v>
      </c>
      <c r="S68" s="86" t="str">
        <f>'มี.ค.63 '!AW69</f>
        <v>ไม่ผ่าน</v>
      </c>
      <c r="T68" s="86" t="str">
        <f>'เม.ย.63  '!AW69</f>
        <v>ไม่ผ่าน</v>
      </c>
      <c r="U68" s="86" t="str">
        <f>'เม.ย.63  '!AX69</f>
        <v>ไม่ผ่าน</v>
      </c>
      <c r="V68" s="86" t="str">
        <f>พ.ค.63!AW69</f>
        <v>ไม่ผ่าน</v>
      </c>
      <c r="W68" s="86" t="str">
        <f>พ.ค.63!AX69</f>
        <v>ไม่ผ่าน</v>
      </c>
      <c r="X68" s="86" t="str">
        <f>มิ.ย.63!AW69</f>
        <v>ไม่ผ่าน</v>
      </c>
      <c r="Y68" s="86" t="str">
        <f>ก.ค.63!AW69</f>
        <v>ไม่ผ่าน</v>
      </c>
      <c r="Z68" s="86" t="str">
        <f>ก.ค.63!AX69</f>
        <v>ไม่ผ่าน</v>
      </c>
      <c r="AA68" s="86" t="str">
        <f>ส.ค.63!AW69</f>
        <v>ไม่ผ่าน</v>
      </c>
      <c r="AB68" s="86" t="str">
        <f>ส.ค.63!AX69</f>
        <v>ไม่ผ่าน</v>
      </c>
      <c r="AC68" s="86" t="str">
        <f>ก.ย.63!AW69</f>
        <v>ไม่ผ่าน</v>
      </c>
      <c r="AD68" s="86">
        <v>90</v>
      </c>
      <c r="AE68" s="90" t="s">
        <v>13</v>
      </c>
      <c r="AF68" s="86">
        <v>10</v>
      </c>
      <c r="AG68" s="86" t="str">
        <f>ต.ค.63!AW69</f>
        <v>ไม่ผ่าน</v>
      </c>
      <c r="AH68" s="86" t="str">
        <f>ต.ค.63!AX69</f>
        <v>ไม่ผ่าน</v>
      </c>
      <c r="AI68" s="86" t="str">
        <f>พ.ย.63!AW69</f>
        <v>ผ่าน</v>
      </c>
      <c r="AJ68" s="86" t="str">
        <f>พ.ย.63!AX69</f>
        <v>ผ่าน</v>
      </c>
      <c r="AK68" s="86" t="str">
        <f>ธ.ค.63!AW69</f>
        <v>ไม่ผ่าน</v>
      </c>
      <c r="AL68" s="86" t="str">
        <f>ม.ค.64!AW69</f>
        <v>ไม่ผ่าน</v>
      </c>
      <c r="AM68" s="86" t="str">
        <f>ม.ค.64!AX69</f>
        <v>ผ่าน</v>
      </c>
      <c r="AN68" s="86" t="str">
        <f>'ก.พ.64 '!AW69</f>
        <v>ผ่าน</v>
      </c>
      <c r="AO68" s="86" t="str">
        <f>'ก.พ.64 '!AX69</f>
        <v>ผ่าน</v>
      </c>
      <c r="AP68" s="86" t="str">
        <f>มี.ค.64!AW69</f>
        <v>ไม่ผ่าน</v>
      </c>
      <c r="AQ68" s="86" t="str">
        <f>เม.ย.64!AW69</f>
        <v>ผ่าน</v>
      </c>
      <c r="AR68" s="86" t="str">
        <f>เม.ย.64!AX69</f>
        <v>ไม่ผ่าน</v>
      </c>
      <c r="AS68" s="86" t="str">
        <f>พ.ค.64!AW69</f>
        <v>ไม่ผ่าน</v>
      </c>
      <c r="AT68" s="86" t="str">
        <f>พ.ค.64!AX69</f>
        <v>ไม่ผ่าน</v>
      </c>
      <c r="AU68" s="86" t="str">
        <f>มิ.ย.64!AW69</f>
        <v>ไม่ผ่าน</v>
      </c>
      <c r="AV68" s="86" t="str">
        <f>ก.ค.64!AW69</f>
        <v>ผ่าน</v>
      </c>
      <c r="AW68" s="86" t="str">
        <f>ก.ค.64!AX69</f>
        <v>ไม่ผ่าน</v>
      </c>
      <c r="AX68" s="86" t="str">
        <f>ส.ค.64!AW69</f>
        <v>ผ่าน</v>
      </c>
      <c r="AY68" s="86" t="str">
        <f>ส.ค.64!AX69</f>
        <v>ไม่ผ่าน</v>
      </c>
    </row>
    <row r="69" spans="1:51" x14ac:dyDescent="0.25">
      <c r="A69" s="86">
        <v>66</v>
      </c>
      <c r="B69" s="86">
        <v>8</v>
      </c>
      <c r="C69" s="87" t="s">
        <v>99</v>
      </c>
      <c r="D69" s="88" t="s">
        <v>104</v>
      </c>
      <c r="E69" s="87" t="s">
        <v>193</v>
      </c>
      <c r="F69" s="88" t="s">
        <v>233</v>
      </c>
      <c r="G69" s="86">
        <v>51</v>
      </c>
      <c r="H69" s="87" t="s">
        <v>10</v>
      </c>
      <c r="I69" s="86">
        <v>6</v>
      </c>
      <c r="J69" s="89" t="str">
        <f>'ต.ค.62 '!AW70</f>
        <v>ไม่ผ่าน</v>
      </c>
      <c r="K69" s="89" t="str">
        <f>'ต.ค.62 '!AX70</f>
        <v>ไม่ผ่าน</v>
      </c>
      <c r="L69" s="86" t="str">
        <f>'พ.ย.62  '!AW70</f>
        <v>ไม่ผ่าน</v>
      </c>
      <c r="M69" s="86" t="str">
        <f>'พ.ย.62  '!AX70</f>
        <v>ไม่ผ่าน</v>
      </c>
      <c r="N69" s="86" t="str">
        <f>ธ.ค.62!AW70</f>
        <v>ไม่ผ่าน</v>
      </c>
      <c r="O69" s="86" t="str">
        <f>ม.ค.63!AW70</f>
        <v>ไม่ผ่าน</v>
      </c>
      <c r="P69" s="86" t="str">
        <f>ม.ค.63!AX70</f>
        <v>ไม่ผ่าน</v>
      </c>
      <c r="Q69" s="86" t="str">
        <f>'ก.พ.63 '!AW70</f>
        <v>ไม่ผ่าน</v>
      </c>
      <c r="R69" s="86" t="str">
        <f>'ก.พ.63 '!AX70</f>
        <v>ไม่ผ่าน</v>
      </c>
      <c r="S69" s="86" t="str">
        <f>'มี.ค.63 '!AW70</f>
        <v>ไม่ผ่าน</v>
      </c>
      <c r="T69" s="86" t="str">
        <f>'เม.ย.63  '!AW70</f>
        <v>ไม่ผ่าน</v>
      </c>
      <c r="U69" s="86" t="str">
        <f>'เม.ย.63  '!AX70</f>
        <v>ไม่ผ่าน</v>
      </c>
      <c r="V69" s="86" t="str">
        <f>พ.ค.63!AW70</f>
        <v>ไม่ผ่าน</v>
      </c>
      <c r="W69" s="86" t="str">
        <f>พ.ค.63!AX70</f>
        <v>ไม่ผ่าน</v>
      </c>
      <c r="X69" s="86" t="str">
        <f>มิ.ย.63!AW70</f>
        <v>ไม่ผ่าน</v>
      </c>
      <c r="Y69" s="86" t="str">
        <f>ก.ค.63!AW70</f>
        <v>ไม่ผ่าน</v>
      </c>
      <c r="Z69" s="86" t="str">
        <f>ก.ค.63!AX70</f>
        <v>ไม่ผ่าน</v>
      </c>
      <c r="AA69" s="86" t="str">
        <f>ส.ค.63!AW70</f>
        <v>ไม่ผ่าน</v>
      </c>
      <c r="AB69" s="86" t="str">
        <f>ส.ค.63!AX70</f>
        <v>ไม่ผ่าน</v>
      </c>
      <c r="AC69" s="86" t="str">
        <f>ก.ย.63!AW70</f>
        <v>ไม่ผ่าน</v>
      </c>
      <c r="AD69" s="86">
        <v>66</v>
      </c>
      <c r="AE69" s="90" t="s">
        <v>10</v>
      </c>
      <c r="AF69" s="86">
        <v>6</v>
      </c>
      <c r="AG69" s="86" t="str">
        <f>ต.ค.63!AW70</f>
        <v>ไม่ผ่าน</v>
      </c>
      <c r="AH69" s="86" t="str">
        <f>ต.ค.63!AX70</f>
        <v>ไม่ผ่าน</v>
      </c>
      <c r="AI69" s="86" t="str">
        <f>พ.ย.63!AW70</f>
        <v>ไม่ผ่าน</v>
      </c>
      <c r="AJ69" s="86" t="str">
        <f>พ.ย.63!AX70</f>
        <v>ไม่ผ่าน</v>
      </c>
      <c r="AK69" s="86" t="str">
        <f>ธ.ค.63!AW70</f>
        <v>ไม่ผ่าน</v>
      </c>
      <c r="AL69" s="86" t="str">
        <f>ม.ค.64!AW70</f>
        <v>ไม่ผ่าน</v>
      </c>
      <c r="AM69" s="86" t="str">
        <f>ม.ค.64!AX70</f>
        <v>ไม่ผ่าน</v>
      </c>
      <c r="AN69" s="86" t="str">
        <f>'ก.พ.64 '!AW70</f>
        <v>ไม่ผ่าน</v>
      </c>
      <c r="AO69" s="86" t="str">
        <f>'ก.พ.64 '!AX70</f>
        <v>ไม่ผ่าน</v>
      </c>
      <c r="AP69" s="86" t="str">
        <f>มี.ค.64!AW70</f>
        <v>ไม่ผ่าน</v>
      </c>
      <c r="AQ69" s="86" t="str">
        <f>เม.ย.64!AW70</f>
        <v>ไม่ผ่าน</v>
      </c>
      <c r="AR69" s="86" t="str">
        <f>เม.ย.64!AX70</f>
        <v>ไม่ผ่าน</v>
      </c>
      <c r="AS69" s="86" t="str">
        <f>พ.ค.64!AW70</f>
        <v>ไม่ผ่าน</v>
      </c>
      <c r="AT69" s="86" t="str">
        <f>พ.ค.64!AX70</f>
        <v>ไม่ผ่าน</v>
      </c>
      <c r="AU69" s="86" t="str">
        <f>มิ.ย.64!AW70</f>
        <v>ไม่ผ่าน</v>
      </c>
      <c r="AV69" s="86" t="str">
        <f>ก.ค.64!AW70</f>
        <v>ไม่ผ่าน</v>
      </c>
      <c r="AW69" s="86" t="str">
        <f>ก.ค.64!AX70</f>
        <v>ไม่ผ่าน</v>
      </c>
      <c r="AX69" s="86" t="str">
        <f>ส.ค.64!AW70</f>
        <v>ไม่ผ่าน</v>
      </c>
      <c r="AY69" s="86" t="str">
        <f>ส.ค.64!AX70</f>
        <v>ไม่ผ่าน</v>
      </c>
    </row>
    <row r="70" spans="1:51" x14ac:dyDescent="0.25">
      <c r="A70" s="86">
        <v>67</v>
      </c>
      <c r="B70" s="86">
        <v>8</v>
      </c>
      <c r="C70" s="87" t="s">
        <v>99</v>
      </c>
      <c r="D70" s="88" t="s">
        <v>105</v>
      </c>
      <c r="E70" s="87" t="s">
        <v>194</v>
      </c>
      <c r="F70" s="88" t="s">
        <v>233</v>
      </c>
      <c r="G70" s="86">
        <v>40</v>
      </c>
      <c r="H70" s="87" t="s">
        <v>9</v>
      </c>
      <c r="I70" s="86">
        <v>5</v>
      </c>
      <c r="J70" s="89" t="str">
        <f>'ต.ค.62 '!AW71</f>
        <v>ไม่ผ่าน</v>
      </c>
      <c r="K70" s="89" t="str">
        <f>'ต.ค.62 '!AX71</f>
        <v>ไม่ผ่าน</v>
      </c>
      <c r="L70" s="86" t="str">
        <f>'พ.ย.62  '!AW71</f>
        <v>ไม่ผ่าน</v>
      </c>
      <c r="M70" s="86" t="str">
        <f>'พ.ย.62  '!AX71</f>
        <v>ไม่ผ่าน</v>
      </c>
      <c r="N70" s="86" t="str">
        <f>ธ.ค.62!AW71</f>
        <v>ไม่ผ่าน</v>
      </c>
      <c r="O70" s="86" t="str">
        <f>ม.ค.63!AW71</f>
        <v>ไม่ผ่าน</v>
      </c>
      <c r="P70" s="86" t="str">
        <f>ม.ค.63!AX71</f>
        <v>ไม่ผ่าน</v>
      </c>
      <c r="Q70" s="86" t="str">
        <f>'ก.พ.63 '!AW71</f>
        <v>ไม่ผ่าน</v>
      </c>
      <c r="R70" s="86" t="str">
        <f>'ก.พ.63 '!AX71</f>
        <v>ไม่ผ่าน</v>
      </c>
      <c r="S70" s="86" t="str">
        <f>'มี.ค.63 '!AW71</f>
        <v>ไม่ผ่าน</v>
      </c>
      <c r="T70" s="86" t="str">
        <f>'เม.ย.63  '!AW71</f>
        <v>ไม่ผ่าน</v>
      </c>
      <c r="U70" s="86" t="str">
        <f>'เม.ย.63  '!AX71</f>
        <v>ไม่ผ่าน</v>
      </c>
      <c r="V70" s="86" t="str">
        <f>พ.ค.63!AW71</f>
        <v>ไม่ผ่าน</v>
      </c>
      <c r="W70" s="86" t="str">
        <f>พ.ค.63!AX71</f>
        <v>ไม่ผ่าน</v>
      </c>
      <c r="X70" s="86" t="str">
        <f>มิ.ย.63!AW71</f>
        <v>ไม่ผ่าน</v>
      </c>
      <c r="Y70" s="86" t="str">
        <f>ก.ค.63!AW71</f>
        <v>ไม่ผ่าน</v>
      </c>
      <c r="Z70" s="86" t="str">
        <f>ก.ค.63!AX71</f>
        <v>ไม่ผ่าน</v>
      </c>
      <c r="AA70" s="86" t="str">
        <f>ส.ค.63!AW71</f>
        <v>ไม่ผ่าน</v>
      </c>
      <c r="AB70" s="86" t="str">
        <f>ส.ค.63!AX71</f>
        <v>ไม่ผ่าน</v>
      </c>
      <c r="AC70" s="86" t="str">
        <f>ก.ย.63!AW71</f>
        <v>ไม่ผ่าน</v>
      </c>
      <c r="AD70" s="86">
        <v>46</v>
      </c>
      <c r="AE70" s="90" t="s">
        <v>9</v>
      </c>
      <c r="AF70" s="86">
        <v>5</v>
      </c>
      <c r="AG70" s="86" t="str">
        <f>ต.ค.63!AW71</f>
        <v>ไม่ผ่าน</v>
      </c>
      <c r="AH70" s="86" t="str">
        <f>ต.ค.63!AX71</f>
        <v>ไม่ผ่าน</v>
      </c>
      <c r="AI70" s="86" t="str">
        <f>พ.ย.63!AW71</f>
        <v>ไม่ผ่าน</v>
      </c>
      <c r="AJ70" s="86" t="str">
        <f>พ.ย.63!AX71</f>
        <v>ไม่ผ่าน</v>
      </c>
      <c r="AK70" s="86" t="str">
        <f>ธ.ค.63!AW71</f>
        <v>ไม่ผ่าน</v>
      </c>
      <c r="AL70" s="86" t="str">
        <f>ม.ค.64!AW71</f>
        <v>ไม่ผ่าน</v>
      </c>
      <c r="AM70" s="86" t="str">
        <f>ม.ค.64!AX71</f>
        <v>ไม่ผ่าน</v>
      </c>
      <c r="AN70" s="86" t="str">
        <f>'ก.พ.64 '!AW71</f>
        <v>ไม่ผ่าน</v>
      </c>
      <c r="AO70" s="86" t="str">
        <f>'ก.พ.64 '!AX71</f>
        <v>ไม่ผ่าน</v>
      </c>
      <c r="AP70" s="86" t="str">
        <f>มี.ค.64!AW71</f>
        <v>ไม่ผ่าน</v>
      </c>
      <c r="AQ70" s="86" t="str">
        <f>เม.ย.64!AW71</f>
        <v>ไม่ผ่าน</v>
      </c>
      <c r="AR70" s="86" t="str">
        <f>เม.ย.64!AX71</f>
        <v>ไม่ผ่าน</v>
      </c>
      <c r="AS70" s="86" t="str">
        <f>พ.ค.64!AW71</f>
        <v>ไม่ผ่าน</v>
      </c>
      <c r="AT70" s="86" t="str">
        <f>พ.ค.64!AX71</f>
        <v>ไม่ผ่าน</v>
      </c>
      <c r="AU70" s="86" t="str">
        <f>มิ.ย.64!AW71</f>
        <v>ไม่ผ่าน</v>
      </c>
      <c r="AV70" s="86" t="str">
        <f>ก.ค.64!AW71</f>
        <v>ไม่ผ่าน</v>
      </c>
      <c r="AW70" s="86" t="str">
        <f>ก.ค.64!AX71</f>
        <v>ไม่ผ่าน</v>
      </c>
      <c r="AX70" s="86" t="str">
        <f>ส.ค.64!AW71</f>
        <v>ไม่ผ่าน</v>
      </c>
      <c r="AY70" s="86" t="str">
        <f>ส.ค.64!AX71</f>
        <v>ไม่ผ่าน</v>
      </c>
    </row>
    <row r="71" spans="1:51" x14ac:dyDescent="0.25">
      <c r="A71" s="86">
        <v>68</v>
      </c>
      <c r="B71" s="86">
        <v>8</v>
      </c>
      <c r="C71" s="87" t="s">
        <v>106</v>
      </c>
      <c r="D71" s="88" t="s">
        <v>107</v>
      </c>
      <c r="E71" s="87" t="s">
        <v>195</v>
      </c>
      <c r="F71" s="88" t="s">
        <v>234</v>
      </c>
      <c r="G71" s="86">
        <v>1022</v>
      </c>
      <c r="H71" s="87" t="s">
        <v>22</v>
      </c>
      <c r="I71" s="86">
        <v>20</v>
      </c>
      <c r="J71" s="89" t="str">
        <f>'ต.ค.62 '!AW72</f>
        <v>ผ่าน</v>
      </c>
      <c r="K71" s="89" t="str">
        <f>'ต.ค.62 '!AX72</f>
        <v>ผ่าน</v>
      </c>
      <c r="L71" s="86" t="str">
        <f>'พ.ย.62  '!AW72</f>
        <v>ไม่ผ่าน</v>
      </c>
      <c r="M71" s="86" t="str">
        <f>'พ.ย.62  '!AX72</f>
        <v>ผ่าน</v>
      </c>
      <c r="N71" s="86" t="str">
        <f>ธ.ค.62!AW72</f>
        <v>ไม่ผ่าน</v>
      </c>
      <c r="O71" s="86" t="str">
        <f>ม.ค.63!AW72</f>
        <v>ไม่ผ่าน</v>
      </c>
      <c r="P71" s="86" t="str">
        <f>ม.ค.63!AX72</f>
        <v>ไม่ผ่าน</v>
      </c>
      <c r="Q71" s="86" t="str">
        <f>'ก.พ.63 '!AW72</f>
        <v>ไม่ผ่าน</v>
      </c>
      <c r="R71" s="86" t="str">
        <f>'ก.พ.63 '!AX72</f>
        <v>ไม่ผ่าน</v>
      </c>
      <c r="S71" s="86" t="str">
        <f>'มี.ค.63 '!AW72</f>
        <v>ผ่าน</v>
      </c>
      <c r="T71" s="86" t="str">
        <f>'เม.ย.63  '!AW72</f>
        <v>ผ่าน</v>
      </c>
      <c r="U71" s="86" t="str">
        <f>'เม.ย.63  '!AX72</f>
        <v>ผ่าน</v>
      </c>
      <c r="V71" s="86" t="str">
        <f>พ.ค.63!AW72</f>
        <v>ผ่าน</v>
      </c>
      <c r="W71" s="86" t="str">
        <f>พ.ค.63!AX72</f>
        <v>ผ่าน</v>
      </c>
      <c r="X71" s="86" t="str">
        <f>มิ.ย.63!AW72</f>
        <v>ผ่าน</v>
      </c>
      <c r="Y71" s="86" t="str">
        <f>ก.ค.63!AW72</f>
        <v>ผ่าน</v>
      </c>
      <c r="Z71" s="86" t="str">
        <f>ก.ค.63!AX72</f>
        <v>ผ่าน</v>
      </c>
      <c r="AA71" s="86" t="str">
        <f>ส.ค.63!AW72</f>
        <v>ผ่าน</v>
      </c>
      <c r="AB71" s="86" t="str">
        <f>ส.ค.63!AX72</f>
        <v>ผ่าน</v>
      </c>
      <c r="AC71" s="86" t="str">
        <f>ก.ย.63!AW72</f>
        <v>ไม่ผ่าน</v>
      </c>
      <c r="AD71" s="86">
        <v>1148</v>
      </c>
      <c r="AE71" s="90" t="s">
        <v>22</v>
      </c>
      <c r="AF71" s="86">
        <v>20</v>
      </c>
      <c r="AG71" s="86" t="str">
        <f>ต.ค.63!AW72</f>
        <v>ไม่ผ่าน</v>
      </c>
      <c r="AH71" s="86" t="str">
        <f>ต.ค.63!AX72</f>
        <v>ไม่ผ่าน</v>
      </c>
      <c r="AI71" s="86" t="str">
        <f>พ.ย.63!AW72</f>
        <v>ผ่าน</v>
      </c>
      <c r="AJ71" s="86" t="str">
        <f>พ.ย.63!AX72</f>
        <v>ผ่าน</v>
      </c>
      <c r="AK71" s="86" t="str">
        <f>ธ.ค.63!AW72</f>
        <v>ผ่าน</v>
      </c>
      <c r="AL71" s="86" t="str">
        <f>ม.ค.64!AW72</f>
        <v>ผ่าน</v>
      </c>
      <c r="AM71" s="86" t="str">
        <f>ม.ค.64!AX72</f>
        <v>ผ่าน</v>
      </c>
      <c r="AN71" s="86" t="str">
        <f>'ก.พ.64 '!AW72</f>
        <v>ผ่าน</v>
      </c>
      <c r="AO71" s="86" t="str">
        <f>'ก.พ.64 '!AX72</f>
        <v>ผ่าน</v>
      </c>
      <c r="AP71" s="86" t="str">
        <f>มี.ค.64!AW72</f>
        <v>ไม่ผ่าน</v>
      </c>
      <c r="AQ71" s="86" t="str">
        <f>เม.ย.64!AW72</f>
        <v>ผ่าน</v>
      </c>
      <c r="AR71" s="86" t="str">
        <f>เม.ย.64!AX72</f>
        <v>ไม่ผ่าน</v>
      </c>
      <c r="AS71" s="86" t="str">
        <f>พ.ค.64!AW72</f>
        <v>ผ่าน</v>
      </c>
      <c r="AT71" s="86" t="str">
        <f>พ.ค.64!AX72</f>
        <v>ไม่ผ่าน</v>
      </c>
      <c r="AU71" s="86" t="str">
        <f>มิ.ย.64!AW72</f>
        <v>ไม่ผ่าน</v>
      </c>
      <c r="AV71" s="86" t="str">
        <f>ก.ค.64!AW72</f>
        <v>ผ่าน</v>
      </c>
      <c r="AW71" s="86" t="str">
        <f>ก.ค.64!AX72</f>
        <v>ผ่าน</v>
      </c>
      <c r="AX71" s="86" t="str">
        <f>ส.ค.64!AW72</f>
        <v>ผ่าน</v>
      </c>
      <c r="AY71" s="86" t="str">
        <f>ส.ค.64!AX72</f>
        <v>ผ่าน</v>
      </c>
    </row>
    <row r="72" spans="1:51" x14ac:dyDescent="0.25">
      <c r="A72" s="86">
        <v>69</v>
      </c>
      <c r="B72" s="86">
        <v>8</v>
      </c>
      <c r="C72" s="87" t="s">
        <v>106</v>
      </c>
      <c r="D72" s="88" t="s">
        <v>108</v>
      </c>
      <c r="E72" s="87" t="s">
        <v>196</v>
      </c>
      <c r="F72" s="88" t="s">
        <v>233</v>
      </c>
      <c r="G72" s="86">
        <v>35</v>
      </c>
      <c r="H72" s="87" t="s">
        <v>10</v>
      </c>
      <c r="I72" s="86">
        <v>6</v>
      </c>
      <c r="J72" s="89" t="str">
        <f>'ต.ค.62 '!AW73</f>
        <v>ไม่ผ่าน</v>
      </c>
      <c r="K72" s="89" t="str">
        <f>'ต.ค.62 '!AX73</f>
        <v>ไม่ผ่าน</v>
      </c>
      <c r="L72" s="86" t="str">
        <f>'พ.ย.62  '!AW73</f>
        <v>ไม่ผ่าน</v>
      </c>
      <c r="M72" s="86" t="str">
        <f>'พ.ย.62  '!AX73</f>
        <v>ไม่ผ่าน</v>
      </c>
      <c r="N72" s="86" t="str">
        <f>ธ.ค.62!AW73</f>
        <v>ไม่ผ่าน</v>
      </c>
      <c r="O72" s="86" t="str">
        <f>ม.ค.63!AW73</f>
        <v>ไม่ผ่าน</v>
      </c>
      <c r="P72" s="86" t="str">
        <f>ม.ค.63!AX73</f>
        <v>ไม่ผ่าน</v>
      </c>
      <c r="Q72" s="86" t="str">
        <f>'ก.พ.63 '!AW73</f>
        <v>ไม่ผ่าน</v>
      </c>
      <c r="R72" s="86" t="str">
        <f>'ก.พ.63 '!AX73</f>
        <v>ไม่ผ่าน</v>
      </c>
      <c r="S72" s="86" t="str">
        <f>'มี.ค.63 '!AW73</f>
        <v>ไม่ผ่าน</v>
      </c>
      <c r="T72" s="86" t="str">
        <f>'เม.ย.63  '!AW73</f>
        <v>ไม่ผ่าน</v>
      </c>
      <c r="U72" s="86" t="str">
        <f>'เม.ย.63  '!AX73</f>
        <v>ไม่ผ่าน</v>
      </c>
      <c r="V72" s="86" t="str">
        <f>พ.ค.63!AW73</f>
        <v>ไม่ผ่าน</v>
      </c>
      <c r="W72" s="86" t="str">
        <f>พ.ค.63!AX73</f>
        <v>ไม่ผ่าน</v>
      </c>
      <c r="X72" s="86" t="str">
        <f>มิ.ย.63!AW73</f>
        <v>ไม่ผ่าน</v>
      </c>
      <c r="Y72" s="86" t="str">
        <f>ก.ค.63!AW73</f>
        <v>ไม่ผ่าน</v>
      </c>
      <c r="Z72" s="86" t="str">
        <f>ก.ค.63!AX73</f>
        <v>ไม่ผ่าน</v>
      </c>
      <c r="AA72" s="86" t="str">
        <f>ส.ค.63!AW73</f>
        <v>ไม่ผ่าน</v>
      </c>
      <c r="AB72" s="86" t="str">
        <f>ส.ค.63!AX73</f>
        <v>ไม่ผ่าน</v>
      </c>
      <c r="AC72" s="86" t="str">
        <f>ก.ย.63!AW73</f>
        <v>ไม่ผ่าน</v>
      </c>
      <c r="AD72" s="86">
        <v>52</v>
      </c>
      <c r="AE72" s="90" t="s">
        <v>10</v>
      </c>
      <c r="AF72" s="86">
        <v>6</v>
      </c>
      <c r="AG72" s="86" t="str">
        <f>ต.ค.63!AW73</f>
        <v>ไม่ผ่าน</v>
      </c>
      <c r="AH72" s="86" t="str">
        <f>ต.ค.63!AX73</f>
        <v>ไม่ผ่าน</v>
      </c>
      <c r="AI72" s="86" t="str">
        <f>พ.ย.63!AW73</f>
        <v>ไม่ผ่าน</v>
      </c>
      <c r="AJ72" s="86" t="str">
        <f>พ.ย.63!AX73</f>
        <v>ไม่ผ่าน</v>
      </c>
      <c r="AK72" s="86" t="str">
        <f>ธ.ค.63!AW73</f>
        <v>ผ่าน</v>
      </c>
      <c r="AL72" s="86" t="str">
        <f>ม.ค.64!AW73</f>
        <v>ผ่าน</v>
      </c>
      <c r="AM72" s="86" t="str">
        <f>ม.ค.64!AX73</f>
        <v>ผ่าน</v>
      </c>
      <c r="AN72" s="86" t="str">
        <f>'ก.พ.64 '!AW73</f>
        <v>ไม่ผ่าน</v>
      </c>
      <c r="AO72" s="86" t="str">
        <f>'ก.พ.64 '!AX73</f>
        <v>ไม่ผ่าน</v>
      </c>
      <c r="AP72" s="86" t="str">
        <f>มี.ค.64!AW73</f>
        <v>ผ่าน</v>
      </c>
      <c r="AQ72" s="86" t="str">
        <f>เม.ย.64!AW73</f>
        <v>ไม่ผ่าน</v>
      </c>
      <c r="AR72" s="86" t="str">
        <f>เม.ย.64!AX73</f>
        <v>ไม่ผ่าน</v>
      </c>
      <c r="AS72" s="86" t="str">
        <f>พ.ค.64!AW73</f>
        <v>ไม่ผ่าน</v>
      </c>
      <c r="AT72" s="86" t="str">
        <f>พ.ค.64!AX73</f>
        <v>ไม่ผ่าน</v>
      </c>
      <c r="AU72" s="86" t="str">
        <f>มิ.ย.64!AW73</f>
        <v>ผ่าน</v>
      </c>
      <c r="AV72" s="86" t="str">
        <f>ก.ค.64!AW73</f>
        <v>ผ่าน</v>
      </c>
      <c r="AW72" s="86" t="str">
        <f>ก.ค.64!AX73</f>
        <v>ผ่าน</v>
      </c>
      <c r="AX72" s="86" t="str">
        <f>ส.ค.64!AW73</f>
        <v>ผ่าน</v>
      </c>
      <c r="AY72" s="86" t="str">
        <f>ส.ค.64!AX73</f>
        <v>ผ่าน</v>
      </c>
    </row>
    <row r="73" spans="1:51" x14ac:dyDescent="0.25">
      <c r="A73" s="86">
        <v>70</v>
      </c>
      <c r="B73" s="86">
        <v>8</v>
      </c>
      <c r="C73" s="87" t="s">
        <v>106</v>
      </c>
      <c r="D73" s="88" t="s">
        <v>109</v>
      </c>
      <c r="E73" s="87" t="s">
        <v>197</v>
      </c>
      <c r="F73" s="88" t="s">
        <v>233</v>
      </c>
      <c r="G73" s="86">
        <v>42</v>
      </c>
      <c r="H73" s="87" t="s">
        <v>10</v>
      </c>
      <c r="I73" s="86">
        <v>6</v>
      </c>
      <c r="J73" s="89" t="str">
        <f>'ต.ค.62 '!AW74</f>
        <v>ไม่ผ่าน</v>
      </c>
      <c r="K73" s="89" t="str">
        <f>'ต.ค.62 '!AX74</f>
        <v>ไม่ผ่าน</v>
      </c>
      <c r="L73" s="86" t="str">
        <f>'พ.ย.62  '!AW74</f>
        <v>ไม่ผ่าน</v>
      </c>
      <c r="M73" s="86" t="str">
        <f>'พ.ย.62  '!AX74</f>
        <v>ไม่ผ่าน</v>
      </c>
      <c r="N73" s="86" t="str">
        <f>ธ.ค.62!AW74</f>
        <v>ไม่ผ่าน</v>
      </c>
      <c r="O73" s="86" t="str">
        <f>ม.ค.63!AW74</f>
        <v>ไม่ผ่าน</v>
      </c>
      <c r="P73" s="86" t="str">
        <f>ม.ค.63!AX74</f>
        <v>ไม่ผ่าน</v>
      </c>
      <c r="Q73" s="86" t="str">
        <f>'ก.พ.63 '!AW74</f>
        <v>ไม่ผ่าน</v>
      </c>
      <c r="R73" s="86" t="str">
        <f>'ก.พ.63 '!AX74</f>
        <v>ไม่ผ่าน</v>
      </c>
      <c r="S73" s="86" t="str">
        <f>'มี.ค.63 '!AW74</f>
        <v>ไม่ผ่าน</v>
      </c>
      <c r="T73" s="86" t="str">
        <f>'เม.ย.63  '!AW74</f>
        <v>ผ่าน</v>
      </c>
      <c r="U73" s="86" t="str">
        <f>'เม.ย.63  '!AX74</f>
        <v>ไม่ผ่าน</v>
      </c>
      <c r="V73" s="86" t="str">
        <f>พ.ค.63!AW74</f>
        <v>ผ่าน</v>
      </c>
      <c r="W73" s="86" t="str">
        <f>พ.ค.63!AX74</f>
        <v>ไม่ผ่าน</v>
      </c>
      <c r="X73" s="86" t="str">
        <f>มิ.ย.63!AW74</f>
        <v>ไม่ผ่าน</v>
      </c>
      <c r="Y73" s="86" t="str">
        <f>ก.ค.63!AW74</f>
        <v>ไม่ผ่าน</v>
      </c>
      <c r="Z73" s="86" t="str">
        <f>ก.ค.63!AX74</f>
        <v>ไม่ผ่าน</v>
      </c>
      <c r="AA73" s="86" t="str">
        <f>ส.ค.63!AW74</f>
        <v>ไม่ผ่าน</v>
      </c>
      <c r="AB73" s="86" t="str">
        <f>ส.ค.63!AX74</f>
        <v>ไม่ผ่าน</v>
      </c>
      <c r="AC73" s="86" t="str">
        <f>ก.ย.63!AW74</f>
        <v>ไม่ผ่าน</v>
      </c>
      <c r="AD73" s="86">
        <v>60</v>
      </c>
      <c r="AE73" s="90" t="s">
        <v>10</v>
      </c>
      <c r="AF73" s="86">
        <v>6</v>
      </c>
      <c r="AG73" s="86" t="str">
        <f>ต.ค.63!AW74</f>
        <v>ไม่ผ่าน</v>
      </c>
      <c r="AH73" s="86" t="str">
        <f>ต.ค.63!AX74</f>
        <v>ไม่ผ่าน</v>
      </c>
      <c r="AI73" s="86" t="str">
        <f>พ.ย.63!AW74</f>
        <v>ไม่ผ่าน</v>
      </c>
      <c r="AJ73" s="86" t="str">
        <f>พ.ย.63!AX74</f>
        <v>ไม่ผ่าน</v>
      </c>
      <c r="AK73" s="86" t="str">
        <f>ธ.ค.63!AW74</f>
        <v>ไม่ผ่าน</v>
      </c>
      <c r="AL73" s="86" t="str">
        <f>ม.ค.64!AW74</f>
        <v>ไม่ผ่าน</v>
      </c>
      <c r="AM73" s="86" t="str">
        <f>ม.ค.64!AX74</f>
        <v>ไม่ผ่าน</v>
      </c>
      <c r="AN73" s="86" t="str">
        <f>'ก.พ.64 '!AW74</f>
        <v>ไม่ผ่าน</v>
      </c>
      <c r="AO73" s="86" t="str">
        <f>'ก.พ.64 '!AX74</f>
        <v>ไม่ผ่าน</v>
      </c>
      <c r="AP73" s="86" t="str">
        <f>มี.ค.64!AW74</f>
        <v>ไม่ผ่าน</v>
      </c>
      <c r="AQ73" s="86" t="str">
        <f>เม.ย.64!AW74</f>
        <v>ไม่ผ่าน</v>
      </c>
      <c r="AR73" s="86" t="str">
        <f>เม.ย.64!AX74</f>
        <v>ไม่ผ่าน</v>
      </c>
      <c r="AS73" s="86" t="str">
        <f>พ.ค.64!AW74</f>
        <v>ไม่ผ่าน</v>
      </c>
      <c r="AT73" s="86" t="str">
        <f>พ.ค.64!AX74</f>
        <v>ไม่ผ่าน</v>
      </c>
      <c r="AU73" s="86" t="str">
        <f>มิ.ย.64!AW74</f>
        <v>ไม่ผ่าน</v>
      </c>
      <c r="AV73" s="86" t="str">
        <f>ก.ค.64!AW74</f>
        <v>ไม่ผ่าน</v>
      </c>
      <c r="AW73" s="86" t="str">
        <f>ก.ค.64!AX74</f>
        <v>ไม่ผ่าน</v>
      </c>
      <c r="AX73" s="86" t="str">
        <f>ส.ค.64!AW74</f>
        <v>ไม่ผ่าน</v>
      </c>
      <c r="AY73" s="86" t="str">
        <f>ส.ค.64!AX74</f>
        <v>ไม่ผ่าน</v>
      </c>
    </row>
    <row r="74" spans="1:51" x14ac:dyDescent="0.25">
      <c r="A74" s="86">
        <v>71</v>
      </c>
      <c r="B74" s="86">
        <v>8</v>
      </c>
      <c r="C74" s="87" t="s">
        <v>106</v>
      </c>
      <c r="D74" s="88" t="s">
        <v>110</v>
      </c>
      <c r="E74" s="87" t="s">
        <v>198</v>
      </c>
      <c r="F74" s="88" t="s">
        <v>232</v>
      </c>
      <c r="G74" s="86">
        <v>180</v>
      </c>
      <c r="H74" s="87" t="s">
        <v>16</v>
      </c>
      <c r="I74" s="86">
        <v>14</v>
      </c>
      <c r="J74" s="89" t="str">
        <f>'ต.ค.62 '!AW75</f>
        <v>ไม่ผ่าน</v>
      </c>
      <c r="K74" s="89" t="str">
        <f>'ต.ค.62 '!AX75</f>
        <v>ไม่ผ่าน</v>
      </c>
      <c r="L74" s="86" t="str">
        <f>'พ.ย.62  '!AW75</f>
        <v>ไม่ผ่าน</v>
      </c>
      <c r="M74" s="86" t="str">
        <f>'พ.ย.62  '!AX75</f>
        <v>ไม่ผ่าน</v>
      </c>
      <c r="N74" s="86" t="str">
        <f>ธ.ค.62!AW75</f>
        <v>ไม่ผ่าน</v>
      </c>
      <c r="O74" s="86" t="str">
        <f>ม.ค.63!AW75</f>
        <v>ไม่ผ่าน</v>
      </c>
      <c r="P74" s="86" t="str">
        <f>ม.ค.63!AX75</f>
        <v>ไม่ผ่าน</v>
      </c>
      <c r="Q74" s="86" t="str">
        <f>'ก.พ.63 '!AW75</f>
        <v>ไม่ผ่าน</v>
      </c>
      <c r="R74" s="86" t="str">
        <f>'ก.พ.63 '!AX75</f>
        <v>ไม่ผ่าน</v>
      </c>
      <c r="S74" s="86" t="str">
        <f>'มี.ค.63 '!AW75</f>
        <v>ไม่ผ่าน</v>
      </c>
      <c r="T74" s="86" t="str">
        <f>'เม.ย.63  '!AW75</f>
        <v>ไม่ผ่าน</v>
      </c>
      <c r="U74" s="86" t="str">
        <f>'เม.ย.63  '!AX75</f>
        <v>ไม่ผ่าน</v>
      </c>
      <c r="V74" s="86" t="str">
        <f>พ.ค.63!AW75</f>
        <v>ไม่ผ่าน</v>
      </c>
      <c r="W74" s="86" t="str">
        <f>พ.ค.63!AX75</f>
        <v>ไม่ผ่าน</v>
      </c>
      <c r="X74" s="86" t="str">
        <f>มิ.ย.63!AW75</f>
        <v>ไม่ผ่าน</v>
      </c>
      <c r="Y74" s="86" t="str">
        <f>ก.ค.63!AW75</f>
        <v>ไม่ผ่าน</v>
      </c>
      <c r="Z74" s="86" t="str">
        <f>ก.ค.63!AX75</f>
        <v>ไม่ผ่าน</v>
      </c>
      <c r="AA74" s="86" t="str">
        <f>ส.ค.63!AW75</f>
        <v>ไม่ผ่าน</v>
      </c>
      <c r="AB74" s="86" t="str">
        <f>ส.ค.63!AX75</f>
        <v>ไม่ผ่าน</v>
      </c>
      <c r="AC74" s="86" t="str">
        <f>ก.ย.63!AW75</f>
        <v>ไม่ผ่าน</v>
      </c>
      <c r="AD74" s="86">
        <v>199</v>
      </c>
      <c r="AE74" s="90" t="s">
        <v>16</v>
      </c>
      <c r="AF74" s="86">
        <v>14</v>
      </c>
      <c r="AG74" s="86" t="str">
        <f>ต.ค.63!AW75</f>
        <v>ไม่ผ่าน</v>
      </c>
      <c r="AH74" s="86" t="str">
        <f>ต.ค.63!AX75</f>
        <v>ไม่ผ่าน</v>
      </c>
      <c r="AI74" s="86" t="str">
        <f>พ.ย.63!AW75</f>
        <v>ไม่ผ่าน</v>
      </c>
      <c r="AJ74" s="86" t="str">
        <f>พ.ย.63!AX75</f>
        <v>ไม่ผ่าน</v>
      </c>
      <c r="AK74" s="86" t="str">
        <f>ธ.ค.63!AW75</f>
        <v>ไม่ผ่าน</v>
      </c>
      <c r="AL74" s="86" t="str">
        <f>ม.ค.64!AW75</f>
        <v>ไม่ผ่าน</v>
      </c>
      <c r="AM74" s="86" t="str">
        <f>ม.ค.64!AX75</f>
        <v>ไม่ผ่าน</v>
      </c>
      <c r="AN74" s="86" t="str">
        <f>'ก.พ.64 '!AW75</f>
        <v>ไม่ผ่าน</v>
      </c>
      <c r="AO74" s="86" t="str">
        <f>'ก.พ.64 '!AX75</f>
        <v>ไม่ผ่าน</v>
      </c>
      <c r="AP74" s="86" t="str">
        <f>มี.ค.64!AW75</f>
        <v>ไม่ผ่าน</v>
      </c>
      <c r="AQ74" s="86" t="str">
        <f>เม.ย.64!AW75</f>
        <v>ไม่ผ่าน</v>
      </c>
      <c r="AR74" s="86" t="str">
        <f>เม.ย.64!AX75</f>
        <v>ไม่ผ่าน</v>
      </c>
      <c r="AS74" s="86" t="str">
        <f>พ.ค.64!AW75</f>
        <v>ไม่ผ่าน</v>
      </c>
      <c r="AT74" s="86" t="str">
        <f>พ.ค.64!AX75</f>
        <v>ไม่ผ่าน</v>
      </c>
      <c r="AU74" s="86" t="str">
        <f>มิ.ย.64!AW75</f>
        <v>ไม่ผ่าน</v>
      </c>
      <c r="AV74" s="86" t="str">
        <f>ก.ค.64!AW75</f>
        <v>ไม่ผ่าน</v>
      </c>
      <c r="AW74" s="86" t="str">
        <f>ก.ค.64!AX75</f>
        <v>ไม่ผ่าน</v>
      </c>
      <c r="AX74" s="86" t="str">
        <f>ส.ค.64!AW75</f>
        <v>ไม่ผ่าน</v>
      </c>
      <c r="AY74" s="86" t="str">
        <f>ส.ค.64!AX75</f>
        <v>ไม่ผ่าน</v>
      </c>
    </row>
    <row r="75" spans="1:51" x14ac:dyDescent="0.25">
      <c r="A75" s="86">
        <v>72</v>
      </c>
      <c r="B75" s="86">
        <v>8</v>
      </c>
      <c r="C75" s="87" t="s">
        <v>106</v>
      </c>
      <c r="D75" s="88" t="s">
        <v>111</v>
      </c>
      <c r="E75" s="87" t="s">
        <v>199</v>
      </c>
      <c r="F75" s="88" t="s">
        <v>233</v>
      </c>
      <c r="G75" s="86">
        <v>10</v>
      </c>
      <c r="H75" s="87" t="s">
        <v>6</v>
      </c>
      <c r="I75" s="86">
        <v>2</v>
      </c>
      <c r="J75" s="89" t="str">
        <f>'ต.ค.62 '!AW76</f>
        <v>ไม่ผ่าน</v>
      </c>
      <c r="K75" s="89" t="str">
        <f>'ต.ค.62 '!AX76</f>
        <v>ไม่ผ่าน</v>
      </c>
      <c r="L75" s="86" t="str">
        <f>'พ.ย.62  '!AW76</f>
        <v>ไม่ผ่าน</v>
      </c>
      <c r="M75" s="86" t="str">
        <f>'พ.ย.62  '!AX76</f>
        <v>ไม่ผ่าน</v>
      </c>
      <c r="N75" s="86" t="str">
        <f>ธ.ค.62!AW76</f>
        <v>ไม่ผ่าน</v>
      </c>
      <c r="O75" s="86" t="str">
        <f>ม.ค.63!AW76</f>
        <v>ไม่ผ่าน</v>
      </c>
      <c r="P75" s="86" t="str">
        <f>ม.ค.63!AX76</f>
        <v>ไม่ผ่าน</v>
      </c>
      <c r="Q75" s="86" t="str">
        <f>'ก.พ.63 '!AW76</f>
        <v>ไม่ผ่าน</v>
      </c>
      <c r="R75" s="86" t="str">
        <f>'ก.พ.63 '!AX76</f>
        <v>ไม่ผ่าน</v>
      </c>
      <c r="S75" s="86" t="str">
        <f>'มี.ค.63 '!AW76</f>
        <v>ไม่ผ่าน</v>
      </c>
      <c r="T75" s="86" t="str">
        <f>'เม.ย.63  '!AW76</f>
        <v>ไม่ผ่าน</v>
      </c>
      <c r="U75" s="86" t="str">
        <f>'เม.ย.63  '!AX76</f>
        <v>ไม่ผ่าน</v>
      </c>
      <c r="V75" s="86" t="str">
        <f>พ.ค.63!AW76</f>
        <v>ไม่ผ่าน</v>
      </c>
      <c r="W75" s="86" t="str">
        <f>พ.ค.63!AX76</f>
        <v>ไม่ผ่าน</v>
      </c>
      <c r="X75" s="86" t="str">
        <f>มิ.ย.63!AW76</f>
        <v>ไม่ผ่าน</v>
      </c>
      <c r="Y75" s="86" t="str">
        <f>ก.ค.63!AW76</f>
        <v>ไม่ผ่าน</v>
      </c>
      <c r="Z75" s="86" t="str">
        <f>ก.ค.63!AX76</f>
        <v>ไม่ผ่าน</v>
      </c>
      <c r="AA75" s="86" t="str">
        <f>ส.ค.63!AW76</f>
        <v>ผ่าน</v>
      </c>
      <c r="AB75" s="86" t="str">
        <f>ส.ค.63!AX76</f>
        <v>ผ่าน</v>
      </c>
      <c r="AC75" s="86" t="str">
        <f>ก.ย.63!AW76</f>
        <v>ผ่าน</v>
      </c>
      <c r="AD75" s="86">
        <v>8</v>
      </c>
      <c r="AE75" s="90" t="s">
        <v>6</v>
      </c>
      <c r="AF75" s="86">
        <v>2</v>
      </c>
      <c r="AG75" s="86" t="str">
        <f>ต.ค.63!AW76</f>
        <v>ไม่ผ่าน</v>
      </c>
      <c r="AH75" s="86" t="str">
        <f>ต.ค.63!AX76</f>
        <v>ผ่าน</v>
      </c>
      <c r="AI75" s="86" t="str">
        <f>พ.ย.63!AW76</f>
        <v>ไม่ผ่าน</v>
      </c>
      <c r="AJ75" s="86" t="str">
        <f>พ.ย.63!AX76</f>
        <v>ผ่าน</v>
      </c>
      <c r="AK75" s="86" t="str">
        <f>ธ.ค.63!AW76</f>
        <v>ไม่ผ่าน</v>
      </c>
      <c r="AL75" s="86" t="str">
        <f>ม.ค.64!AW76</f>
        <v>ไม่ผ่าน</v>
      </c>
      <c r="AM75" s="86" t="str">
        <f>ม.ค.64!AX76</f>
        <v>ไม่ผ่าน</v>
      </c>
      <c r="AN75" s="86" t="str">
        <f>'ก.พ.64 '!AW76</f>
        <v>ไม่ผ่าน</v>
      </c>
      <c r="AO75" s="86" t="str">
        <f>'ก.พ.64 '!AX76</f>
        <v>ไม่ผ่าน</v>
      </c>
      <c r="AP75" s="86" t="str">
        <f>มี.ค.64!AW76</f>
        <v>ไม่ผ่าน</v>
      </c>
      <c r="AQ75" s="86" t="str">
        <f>เม.ย.64!AW76</f>
        <v>ไม่ผ่าน</v>
      </c>
      <c r="AR75" s="86" t="str">
        <f>เม.ย.64!AX76</f>
        <v>ไม่ผ่าน</v>
      </c>
      <c r="AS75" s="86" t="str">
        <f>พ.ค.64!AW76</f>
        <v>ไม่ผ่าน</v>
      </c>
      <c r="AT75" s="86" t="str">
        <f>พ.ค.64!AX76</f>
        <v>ไม่ผ่าน</v>
      </c>
      <c r="AU75" s="86" t="str">
        <f>มิ.ย.64!AW76</f>
        <v>ไม่ผ่าน</v>
      </c>
      <c r="AV75" s="86" t="str">
        <f>ก.ค.64!AW76</f>
        <v>ไม่ผ่าน</v>
      </c>
      <c r="AW75" s="86" t="str">
        <f>ก.ค.64!AX76</f>
        <v>ไม่ผ่าน</v>
      </c>
      <c r="AX75" s="86" t="str">
        <f>ส.ค.64!AW76</f>
        <v>ไม่ผ่าน</v>
      </c>
      <c r="AY75" s="86" t="str">
        <f>ส.ค.64!AX76</f>
        <v>ไม่ผ่าน</v>
      </c>
    </row>
    <row r="76" spans="1:51" x14ac:dyDescent="0.25">
      <c r="A76" s="86">
        <v>73</v>
      </c>
      <c r="B76" s="86">
        <v>8</v>
      </c>
      <c r="C76" s="87" t="s">
        <v>106</v>
      </c>
      <c r="D76" s="88" t="s">
        <v>112</v>
      </c>
      <c r="E76" s="87" t="s">
        <v>200</v>
      </c>
      <c r="F76" s="88" t="s">
        <v>233</v>
      </c>
      <c r="G76" s="86">
        <v>36</v>
      </c>
      <c r="H76" s="87" t="s">
        <v>10</v>
      </c>
      <c r="I76" s="86">
        <v>6</v>
      </c>
      <c r="J76" s="89" t="str">
        <f>'ต.ค.62 '!AW77</f>
        <v>ไม่ผ่าน</v>
      </c>
      <c r="K76" s="89" t="str">
        <f>'ต.ค.62 '!AX77</f>
        <v>ไม่ผ่าน</v>
      </c>
      <c r="L76" s="86" t="str">
        <f>'พ.ย.62  '!AW77</f>
        <v>ผ่าน</v>
      </c>
      <c r="M76" s="86" t="str">
        <f>'พ.ย.62  '!AX77</f>
        <v>ผ่าน</v>
      </c>
      <c r="N76" s="86" t="str">
        <f>ธ.ค.62!AW77</f>
        <v>ไม่ผ่าน</v>
      </c>
      <c r="O76" s="86" t="str">
        <f>ม.ค.63!AW77</f>
        <v>ไม่ผ่าน</v>
      </c>
      <c r="P76" s="86" t="str">
        <f>ม.ค.63!AX77</f>
        <v>ไม่ผ่าน</v>
      </c>
      <c r="Q76" s="86" t="str">
        <f>'ก.พ.63 '!AW77</f>
        <v>ไม่ผ่าน</v>
      </c>
      <c r="R76" s="86" t="str">
        <f>'ก.พ.63 '!AX77</f>
        <v>ไม่ผ่าน</v>
      </c>
      <c r="S76" s="86" t="str">
        <f>'มี.ค.63 '!AW77</f>
        <v>ไม่ผ่าน</v>
      </c>
      <c r="T76" s="86" t="str">
        <f>'เม.ย.63  '!AW77</f>
        <v>ผ่าน</v>
      </c>
      <c r="U76" s="86" t="str">
        <f>'เม.ย.63  '!AX77</f>
        <v>ไม่ผ่าน</v>
      </c>
      <c r="V76" s="86" t="str">
        <f>พ.ค.63!AW77</f>
        <v>ไม่ผ่าน</v>
      </c>
      <c r="W76" s="86" t="str">
        <f>พ.ค.63!AX77</f>
        <v>ไม่ผ่าน</v>
      </c>
      <c r="X76" s="86" t="str">
        <f>มิ.ย.63!AW77</f>
        <v>ไม่ผ่าน</v>
      </c>
      <c r="Y76" s="86" t="str">
        <f>ก.ค.63!AW77</f>
        <v>ไม่ผ่าน</v>
      </c>
      <c r="Z76" s="86" t="str">
        <f>ก.ค.63!AX77</f>
        <v>ไม่ผ่าน</v>
      </c>
      <c r="AA76" s="86" t="str">
        <f>ส.ค.63!AW77</f>
        <v>ไม่ผ่าน</v>
      </c>
      <c r="AB76" s="86" t="str">
        <f>ส.ค.63!AX77</f>
        <v>ไม่ผ่าน</v>
      </c>
      <c r="AC76" s="86" t="str">
        <f>ก.ย.63!AW77</f>
        <v>ไม่ผ่าน</v>
      </c>
      <c r="AD76" s="86">
        <v>40</v>
      </c>
      <c r="AE76" s="90" t="s">
        <v>10</v>
      </c>
      <c r="AF76" s="86">
        <v>6</v>
      </c>
      <c r="AG76" s="86" t="str">
        <f>ต.ค.63!AW77</f>
        <v>ไม่ผ่าน</v>
      </c>
      <c r="AH76" s="86" t="str">
        <f>ต.ค.63!AX77</f>
        <v>ไม่ผ่าน</v>
      </c>
      <c r="AI76" s="86" t="str">
        <f>พ.ย.63!AW77</f>
        <v>ผ่าน</v>
      </c>
      <c r="AJ76" s="86" t="str">
        <f>พ.ย.63!AX77</f>
        <v>ผ่าน</v>
      </c>
      <c r="AK76" s="86" t="str">
        <f>ธ.ค.63!AW77</f>
        <v>ผ่าน</v>
      </c>
      <c r="AL76" s="86" t="str">
        <f>ม.ค.64!AW77</f>
        <v>ผ่าน</v>
      </c>
      <c r="AM76" s="86" t="str">
        <f>ม.ค.64!AX77</f>
        <v>ผ่าน</v>
      </c>
      <c r="AN76" s="86" t="str">
        <f>'ก.พ.64 '!AW77</f>
        <v>ไม่ผ่าน</v>
      </c>
      <c r="AO76" s="86" t="str">
        <f>'ก.พ.64 '!AX77</f>
        <v>ผ่าน</v>
      </c>
      <c r="AP76" s="86" t="str">
        <f>มี.ค.64!AW77</f>
        <v>ผ่าน</v>
      </c>
      <c r="AQ76" s="86" t="str">
        <f>เม.ย.64!AW77</f>
        <v>ผ่าน</v>
      </c>
      <c r="AR76" s="86" t="str">
        <f>เม.ย.64!AX77</f>
        <v>ไม่ผ่าน</v>
      </c>
      <c r="AS76" s="86" t="str">
        <f>พ.ค.64!AW77</f>
        <v>ผ่าน</v>
      </c>
      <c r="AT76" s="86" t="str">
        <f>พ.ค.64!AX77</f>
        <v>ไม่ผ่าน</v>
      </c>
      <c r="AU76" s="86" t="str">
        <f>มิ.ย.64!AW77</f>
        <v>ไม่ผ่าน</v>
      </c>
      <c r="AV76" s="86" t="str">
        <f>ก.ค.64!AW77</f>
        <v>ผ่าน</v>
      </c>
      <c r="AW76" s="86" t="str">
        <f>ก.ค.64!AX77</f>
        <v>ไม่ผ่าน</v>
      </c>
      <c r="AX76" s="86" t="str">
        <f>ส.ค.64!AW77</f>
        <v>ไม่ผ่าน</v>
      </c>
      <c r="AY76" s="86" t="str">
        <f>ส.ค.64!AX77</f>
        <v>ไม่ผ่าน</v>
      </c>
    </row>
    <row r="77" spans="1:51" x14ac:dyDescent="0.25">
      <c r="A77" s="86">
        <v>74</v>
      </c>
      <c r="B77" s="86">
        <v>8</v>
      </c>
      <c r="C77" s="87" t="s">
        <v>106</v>
      </c>
      <c r="D77" s="88" t="s">
        <v>113</v>
      </c>
      <c r="E77" s="87" t="s">
        <v>201</v>
      </c>
      <c r="F77" s="88" t="s">
        <v>233</v>
      </c>
      <c r="G77" s="86">
        <v>113</v>
      </c>
      <c r="H77" s="87" t="s">
        <v>15</v>
      </c>
      <c r="I77" s="86">
        <v>13</v>
      </c>
      <c r="J77" s="89" t="str">
        <f>'ต.ค.62 '!AW78</f>
        <v>ผ่าน</v>
      </c>
      <c r="K77" s="89" t="str">
        <f>'ต.ค.62 '!AX78</f>
        <v>ไม่ผ่าน</v>
      </c>
      <c r="L77" s="86" t="str">
        <f>'พ.ย.62  '!AW78</f>
        <v>ผ่าน</v>
      </c>
      <c r="M77" s="86" t="str">
        <f>'พ.ย.62  '!AX78</f>
        <v>ผ่าน</v>
      </c>
      <c r="N77" s="86" t="str">
        <f>ธ.ค.62!AW78</f>
        <v>ผ่าน</v>
      </c>
      <c r="O77" s="86" t="str">
        <f>ม.ค.63!AW78</f>
        <v>ไม่ผ่าน</v>
      </c>
      <c r="P77" s="86" t="str">
        <f>ม.ค.63!AX78</f>
        <v>ไม่ผ่าน</v>
      </c>
      <c r="Q77" s="86" t="str">
        <f>'ก.พ.63 '!AW78</f>
        <v>ไม่ผ่าน</v>
      </c>
      <c r="R77" s="86" t="str">
        <f>'ก.พ.63 '!AX78</f>
        <v>ไม่ผ่าน</v>
      </c>
      <c r="S77" s="86" t="str">
        <f>'มี.ค.63 '!AW78</f>
        <v>ไม่ผ่าน</v>
      </c>
      <c r="T77" s="86" t="str">
        <f>'เม.ย.63  '!AW78</f>
        <v>ผ่าน</v>
      </c>
      <c r="U77" s="86" t="str">
        <f>'เม.ย.63  '!AX78</f>
        <v>ผ่าน</v>
      </c>
      <c r="V77" s="86" t="str">
        <f>พ.ค.63!AW78</f>
        <v>ไม่ผ่าน</v>
      </c>
      <c r="W77" s="86" t="str">
        <f>พ.ค.63!AX78</f>
        <v>ไม่ผ่าน</v>
      </c>
      <c r="X77" s="86" t="str">
        <f>มิ.ย.63!AW78</f>
        <v>ไม่ผ่าน</v>
      </c>
      <c r="Y77" s="86" t="str">
        <f>ก.ค.63!AW78</f>
        <v>ไม่ผ่าน</v>
      </c>
      <c r="Z77" s="86" t="str">
        <f>ก.ค.63!AX78</f>
        <v>ไม่ผ่าน</v>
      </c>
      <c r="AA77" s="86" t="str">
        <f>ส.ค.63!AW78</f>
        <v>ไม่ผ่าน</v>
      </c>
      <c r="AB77" s="86" t="str">
        <f>ส.ค.63!AX78</f>
        <v>ไม่ผ่าน</v>
      </c>
      <c r="AC77" s="86" t="str">
        <f>ก.ย.63!AW78</f>
        <v>ผ่าน</v>
      </c>
      <c r="AD77" s="86">
        <v>126</v>
      </c>
      <c r="AE77" s="90" t="s">
        <v>15</v>
      </c>
      <c r="AF77" s="86">
        <v>13</v>
      </c>
      <c r="AG77" s="86" t="str">
        <f>ต.ค.63!AW78</f>
        <v>ผ่าน</v>
      </c>
      <c r="AH77" s="86" t="str">
        <f>ต.ค.63!AX78</f>
        <v>ผ่าน</v>
      </c>
      <c r="AI77" s="86" t="str">
        <f>พ.ย.63!AW78</f>
        <v>ผ่าน</v>
      </c>
      <c r="AJ77" s="86" t="str">
        <f>พ.ย.63!AX78</f>
        <v>ผ่าน</v>
      </c>
      <c r="AK77" s="86" t="str">
        <f>ธ.ค.63!AW78</f>
        <v>ผ่าน</v>
      </c>
      <c r="AL77" s="86" t="str">
        <f>ม.ค.64!AW78</f>
        <v>ผ่าน</v>
      </c>
      <c r="AM77" s="86" t="str">
        <f>ม.ค.64!AX78</f>
        <v>ผ่าน</v>
      </c>
      <c r="AN77" s="86" t="str">
        <f>'ก.พ.64 '!AW78</f>
        <v>ผ่าน</v>
      </c>
      <c r="AO77" s="86" t="str">
        <f>'ก.พ.64 '!AX78</f>
        <v>ผ่าน</v>
      </c>
      <c r="AP77" s="86" t="str">
        <f>มี.ค.64!AW78</f>
        <v>ผ่าน</v>
      </c>
      <c r="AQ77" s="86" t="str">
        <f>เม.ย.64!AW78</f>
        <v>ผ่าน</v>
      </c>
      <c r="AR77" s="86" t="str">
        <f>เม.ย.64!AX78</f>
        <v>ผ่าน</v>
      </c>
      <c r="AS77" s="86" t="str">
        <f>พ.ค.64!AW78</f>
        <v>ผ่าน</v>
      </c>
      <c r="AT77" s="86" t="str">
        <f>พ.ค.64!AX78</f>
        <v>ผ่าน</v>
      </c>
      <c r="AU77" s="86" t="str">
        <f>มิ.ย.64!AW78</f>
        <v>ผ่าน</v>
      </c>
      <c r="AV77" s="86" t="str">
        <f>ก.ค.64!AW78</f>
        <v>ผ่าน</v>
      </c>
      <c r="AW77" s="86" t="str">
        <f>ก.ค.64!AX78</f>
        <v>ผ่าน</v>
      </c>
      <c r="AX77" s="86" t="str">
        <f>ส.ค.64!AW78</f>
        <v>ผ่าน</v>
      </c>
      <c r="AY77" s="86" t="str">
        <f>ส.ค.64!AX78</f>
        <v>ไม่ผ่าน</v>
      </c>
    </row>
    <row r="78" spans="1:51" x14ac:dyDescent="0.25">
      <c r="A78" s="86">
        <v>75</v>
      </c>
      <c r="B78" s="86">
        <v>8</v>
      </c>
      <c r="C78" s="87" t="s">
        <v>106</v>
      </c>
      <c r="D78" s="88" t="s">
        <v>114</v>
      </c>
      <c r="E78" s="87" t="s">
        <v>202</v>
      </c>
      <c r="F78" s="88" t="s">
        <v>233</v>
      </c>
      <c r="G78" s="86">
        <v>30</v>
      </c>
      <c r="H78" s="87" t="s">
        <v>9</v>
      </c>
      <c r="I78" s="86">
        <v>5</v>
      </c>
      <c r="J78" s="89" t="str">
        <f>'ต.ค.62 '!AW79</f>
        <v>ไม่ผ่าน</v>
      </c>
      <c r="K78" s="89" t="str">
        <f>'ต.ค.62 '!AX79</f>
        <v>ผ่าน</v>
      </c>
      <c r="L78" s="86" t="str">
        <f>'พ.ย.62  '!AW79</f>
        <v>ไม่ผ่าน</v>
      </c>
      <c r="M78" s="86" t="str">
        <f>'พ.ย.62  '!AX79</f>
        <v>ไม่ผ่าน</v>
      </c>
      <c r="N78" s="86" t="str">
        <f>ธ.ค.62!AW79</f>
        <v>ไม่ผ่าน</v>
      </c>
      <c r="O78" s="86" t="str">
        <f>ม.ค.63!AW79</f>
        <v>ไม่ผ่าน</v>
      </c>
      <c r="P78" s="86" t="str">
        <f>ม.ค.63!AX79</f>
        <v>ไม่ผ่าน</v>
      </c>
      <c r="Q78" s="86" t="str">
        <f>'ก.พ.63 '!AW79</f>
        <v>ไม่ผ่าน</v>
      </c>
      <c r="R78" s="86" t="str">
        <f>'ก.พ.63 '!AX79</f>
        <v>ไม่ผ่าน</v>
      </c>
      <c r="S78" s="86" t="str">
        <f>'มี.ค.63 '!AW79</f>
        <v>ไม่ผ่าน</v>
      </c>
      <c r="T78" s="86" t="str">
        <f>'เม.ย.63  '!AW79</f>
        <v>ไม่ผ่าน</v>
      </c>
      <c r="U78" s="86" t="str">
        <f>'เม.ย.63  '!AX79</f>
        <v>ไม่ผ่าน</v>
      </c>
      <c r="V78" s="86" t="str">
        <f>พ.ค.63!AW79</f>
        <v>ไม่ผ่าน</v>
      </c>
      <c r="W78" s="86" t="str">
        <f>พ.ค.63!AX79</f>
        <v>ไม่ผ่าน</v>
      </c>
      <c r="X78" s="86" t="str">
        <f>มิ.ย.63!AW79</f>
        <v>ไม่ผ่าน</v>
      </c>
      <c r="Y78" s="86" t="str">
        <f>ก.ค.63!AW79</f>
        <v>ไม่ผ่าน</v>
      </c>
      <c r="Z78" s="86" t="str">
        <f>ก.ค.63!AX79</f>
        <v>ไม่ผ่าน</v>
      </c>
      <c r="AA78" s="86" t="str">
        <f>ส.ค.63!AW79</f>
        <v>ไม่ผ่าน</v>
      </c>
      <c r="AB78" s="86" t="str">
        <f>ส.ค.63!AX79</f>
        <v>ไม่ผ่าน</v>
      </c>
      <c r="AC78" s="86" t="str">
        <f>ก.ย.63!AW79</f>
        <v>ไม่ผ่าน</v>
      </c>
      <c r="AD78" s="86">
        <v>30</v>
      </c>
      <c r="AE78" s="90" t="s">
        <v>9</v>
      </c>
      <c r="AF78" s="86">
        <v>5</v>
      </c>
      <c r="AG78" s="86" t="str">
        <f>ต.ค.63!AW79</f>
        <v>ไม่ผ่าน</v>
      </c>
      <c r="AH78" s="86" t="str">
        <f>ต.ค.63!AX79</f>
        <v>ไม่ผ่าน</v>
      </c>
      <c r="AI78" s="86" t="str">
        <f>พ.ย.63!AW79</f>
        <v>ไม่ผ่าน</v>
      </c>
      <c r="AJ78" s="86" t="str">
        <f>พ.ย.63!AX79</f>
        <v>ไม่ผ่าน</v>
      </c>
      <c r="AK78" s="86" t="str">
        <f>ธ.ค.63!AW79</f>
        <v>ไม่ผ่าน</v>
      </c>
      <c r="AL78" s="86" t="str">
        <f>ม.ค.64!AW79</f>
        <v>ไม่ผ่าน</v>
      </c>
      <c r="AM78" s="86" t="str">
        <f>ม.ค.64!AX79</f>
        <v>ผ่าน</v>
      </c>
      <c r="AN78" s="86" t="str">
        <f>'ก.พ.64 '!AW79</f>
        <v>ไม่ผ่าน</v>
      </c>
      <c r="AO78" s="86" t="str">
        <f>'ก.พ.64 '!AX79</f>
        <v>ไม่ผ่าน</v>
      </c>
      <c r="AP78" s="86" t="str">
        <f>มี.ค.64!AW79</f>
        <v>ไม่ผ่าน</v>
      </c>
      <c r="AQ78" s="86" t="str">
        <f>เม.ย.64!AW79</f>
        <v>ไม่ผ่าน</v>
      </c>
      <c r="AR78" s="86" t="str">
        <f>เม.ย.64!AX79</f>
        <v>ไม่ผ่าน</v>
      </c>
      <c r="AS78" s="86" t="str">
        <f>พ.ค.64!AW79</f>
        <v>ไม่ผ่าน</v>
      </c>
      <c r="AT78" s="86" t="str">
        <f>พ.ค.64!AX79</f>
        <v>ไม่ผ่าน</v>
      </c>
      <c r="AU78" s="86" t="str">
        <f>มิ.ย.64!AW79</f>
        <v>ไม่ผ่าน</v>
      </c>
      <c r="AV78" s="86" t="str">
        <f>ก.ค.64!AW79</f>
        <v>ผ่าน</v>
      </c>
      <c r="AW78" s="86" t="str">
        <f>ก.ค.64!AX79</f>
        <v>ไม่ผ่าน</v>
      </c>
      <c r="AX78" s="86" t="str">
        <f>ส.ค.64!AW79</f>
        <v>ผ่าน</v>
      </c>
      <c r="AY78" s="86" t="str">
        <f>ส.ค.64!AX79</f>
        <v>ไม่ผ่าน</v>
      </c>
    </row>
    <row r="79" spans="1:51" x14ac:dyDescent="0.25">
      <c r="A79" s="86">
        <v>76</v>
      </c>
      <c r="B79" s="86">
        <v>8</v>
      </c>
      <c r="C79" s="87" t="s">
        <v>106</v>
      </c>
      <c r="D79" s="88" t="s">
        <v>115</v>
      </c>
      <c r="E79" s="87" t="s">
        <v>203</v>
      </c>
      <c r="F79" s="88" t="s">
        <v>233</v>
      </c>
      <c r="G79" s="86">
        <v>30</v>
      </c>
      <c r="H79" s="87" t="s">
        <v>10</v>
      </c>
      <c r="I79" s="86">
        <v>6</v>
      </c>
      <c r="J79" s="89" t="str">
        <f>'ต.ค.62 '!AW80</f>
        <v>ผ่าน</v>
      </c>
      <c r="K79" s="89" t="str">
        <f>'ต.ค.62 '!AX80</f>
        <v>ผ่าน</v>
      </c>
      <c r="L79" s="86" t="str">
        <f>'พ.ย.62  '!AW80</f>
        <v>ไม่ผ่าน</v>
      </c>
      <c r="M79" s="86" t="str">
        <f>'พ.ย.62  '!AX80</f>
        <v>ไม่ผ่าน</v>
      </c>
      <c r="N79" s="86" t="str">
        <f>ธ.ค.62!AW80</f>
        <v>ไม่ผ่าน</v>
      </c>
      <c r="O79" s="86" t="str">
        <f>ม.ค.63!AW80</f>
        <v>ไม่ผ่าน</v>
      </c>
      <c r="P79" s="86" t="str">
        <f>ม.ค.63!AX80</f>
        <v>ผ่าน</v>
      </c>
      <c r="Q79" s="86" t="str">
        <f>'ก.พ.63 '!AW80</f>
        <v>ผ่าน</v>
      </c>
      <c r="R79" s="86" t="str">
        <f>'ก.พ.63 '!AX80</f>
        <v>ผ่าน</v>
      </c>
      <c r="S79" s="86" t="str">
        <f>'มี.ค.63 '!AW80</f>
        <v>ไม่ผ่าน</v>
      </c>
      <c r="T79" s="86" t="str">
        <f>'เม.ย.63  '!AW80</f>
        <v>ไม่ผ่าน</v>
      </c>
      <c r="U79" s="86" t="str">
        <f>'เม.ย.63  '!AX80</f>
        <v>ไม่ผ่าน</v>
      </c>
      <c r="V79" s="86" t="str">
        <f>พ.ค.63!AW80</f>
        <v>ไม่ผ่าน</v>
      </c>
      <c r="W79" s="86" t="str">
        <f>พ.ค.63!AX80</f>
        <v>ไม่ผ่าน</v>
      </c>
      <c r="X79" s="86" t="str">
        <f>มิ.ย.63!AW80</f>
        <v>ผ่าน</v>
      </c>
      <c r="Y79" s="86" t="str">
        <f>ก.ค.63!AW80</f>
        <v>ไม่ผ่าน</v>
      </c>
      <c r="Z79" s="86" t="str">
        <f>ก.ค.63!AX80</f>
        <v>ไม่ผ่าน</v>
      </c>
      <c r="AA79" s="86" t="str">
        <f>ส.ค.63!AW80</f>
        <v>ผ่าน</v>
      </c>
      <c r="AB79" s="86" t="str">
        <f>ส.ค.63!AX80</f>
        <v>ไม่ผ่าน</v>
      </c>
      <c r="AC79" s="86" t="str">
        <f>ก.ย.63!AW80</f>
        <v>ผ่าน</v>
      </c>
      <c r="AD79" s="86">
        <v>30</v>
      </c>
      <c r="AE79" s="90" t="s">
        <v>9</v>
      </c>
      <c r="AF79" s="86">
        <v>5</v>
      </c>
      <c r="AG79" s="86" t="str">
        <f>ต.ค.63!AW80</f>
        <v>ไม่ผ่าน</v>
      </c>
      <c r="AH79" s="86" t="str">
        <f>ต.ค.63!AX80</f>
        <v>ไม่ผ่าน</v>
      </c>
      <c r="AI79" s="86" t="str">
        <f>พ.ย.63!AW80</f>
        <v>ไม่ผ่าน</v>
      </c>
      <c r="AJ79" s="86" t="str">
        <f>พ.ย.63!AX80</f>
        <v>ไม่ผ่าน</v>
      </c>
      <c r="AK79" s="86" t="str">
        <f>ธ.ค.63!AW80</f>
        <v>ไม่ผ่าน</v>
      </c>
      <c r="AL79" s="86" t="str">
        <f>ม.ค.64!AW80</f>
        <v>ผ่าน</v>
      </c>
      <c r="AM79" s="86" t="str">
        <f>ม.ค.64!AX80</f>
        <v>ผ่าน</v>
      </c>
      <c r="AN79" s="86" t="str">
        <f>'ก.พ.64 '!AW80</f>
        <v>ผ่าน</v>
      </c>
      <c r="AO79" s="86" t="str">
        <f>'ก.พ.64 '!AX80</f>
        <v>ผ่าน</v>
      </c>
      <c r="AP79" s="86" t="str">
        <f>มี.ค.64!AW80</f>
        <v>ไม่ผ่าน</v>
      </c>
      <c r="AQ79" s="86" t="str">
        <f>เม.ย.64!AW80</f>
        <v>ไม่ผ่าน</v>
      </c>
      <c r="AR79" s="86" t="str">
        <f>เม.ย.64!AX80</f>
        <v>ไม่ผ่าน</v>
      </c>
      <c r="AS79" s="86" t="str">
        <f>พ.ค.64!AW80</f>
        <v>ไม่ผ่าน</v>
      </c>
      <c r="AT79" s="86" t="str">
        <f>พ.ค.64!AX80</f>
        <v>ไม่ผ่าน</v>
      </c>
      <c r="AU79" s="86" t="str">
        <f>มิ.ย.64!AW80</f>
        <v>ผ่าน</v>
      </c>
      <c r="AV79" s="86" t="str">
        <f>ก.ค.64!AW80</f>
        <v>ผ่าน</v>
      </c>
      <c r="AW79" s="86" t="str">
        <f>ก.ค.64!AX80</f>
        <v>ผ่าน</v>
      </c>
      <c r="AX79" s="86" t="str">
        <f>ส.ค.64!AW80</f>
        <v>ผ่าน</v>
      </c>
      <c r="AY79" s="86" t="str">
        <f>ส.ค.64!AX80</f>
        <v>ผ่าน</v>
      </c>
    </row>
    <row r="80" spans="1:51" x14ac:dyDescent="0.25">
      <c r="A80" s="86">
        <v>77</v>
      </c>
      <c r="B80" s="86">
        <v>8</v>
      </c>
      <c r="C80" s="87" t="s">
        <v>106</v>
      </c>
      <c r="D80" s="88" t="s">
        <v>116</v>
      </c>
      <c r="E80" s="87" t="s">
        <v>204</v>
      </c>
      <c r="F80" s="88" t="s">
        <v>233</v>
      </c>
      <c r="G80" s="86">
        <v>30</v>
      </c>
      <c r="H80" s="87" t="s">
        <v>10</v>
      </c>
      <c r="I80" s="86">
        <v>6</v>
      </c>
      <c r="J80" s="89" t="str">
        <f>'ต.ค.62 '!AW81</f>
        <v>ผ่าน</v>
      </c>
      <c r="K80" s="89" t="str">
        <f>'ต.ค.62 '!AX81</f>
        <v>ผ่าน</v>
      </c>
      <c r="L80" s="86" t="str">
        <f>'พ.ย.62  '!AW81</f>
        <v>ผ่าน</v>
      </c>
      <c r="M80" s="86" t="str">
        <f>'พ.ย.62  '!AX81</f>
        <v>ผ่าน</v>
      </c>
      <c r="N80" s="86" t="str">
        <f>ธ.ค.62!AW81</f>
        <v>ผ่าน</v>
      </c>
      <c r="O80" s="86" t="str">
        <f>ม.ค.63!AW81</f>
        <v>ไม่ผ่าน</v>
      </c>
      <c r="P80" s="86" t="str">
        <f>ม.ค.63!AX81</f>
        <v>ไม่ผ่าน</v>
      </c>
      <c r="Q80" s="86" t="str">
        <f>'ก.พ.63 '!AW81</f>
        <v>ไม่ผ่าน</v>
      </c>
      <c r="R80" s="86" t="str">
        <f>'ก.พ.63 '!AX81</f>
        <v>ไม่ผ่าน</v>
      </c>
      <c r="S80" s="86" t="str">
        <f>'มี.ค.63 '!AW81</f>
        <v>ไม่ผ่าน</v>
      </c>
      <c r="T80" s="86" t="str">
        <f>'เม.ย.63  '!AW81</f>
        <v>ไม่ผ่าน</v>
      </c>
      <c r="U80" s="86" t="str">
        <f>'เม.ย.63  '!AX81</f>
        <v>ไม่ผ่าน</v>
      </c>
      <c r="V80" s="86" t="str">
        <f>พ.ค.63!AW81</f>
        <v>ไม่ผ่าน</v>
      </c>
      <c r="W80" s="86" t="str">
        <f>พ.ค.63!AX81</f>
        <v>ไม่ผ่าน</v>
      </c>
      <c r="X80" s="86" t="str">
        <f>มิ.ย.63!AW81</f>
        <v>ผ่าน</v>
      </c>
      <c r="Y80" s="86" t="str">
        <f>ก.ค.63!AW81</f>
        <v>ไม่ผ่าน</v>
      </c>
      <c r="Z80" s="86" t="str">
        <f>ก.ค.63!AX81</f>
        <v>ไม่ผ่าน</v>
      </c>
      <c r="AA80" s="86" t="str">
        <f>ส.ค.63!AW81</f>
        <v>ไม่ผ่าน</v>
      </c>
      <c r="AB80" s="86" t="str">
        <f>ส.ค.63!AX81</f>
        <v>ไม่ผ่าน</v>
      </c>
      <c r="AC80" s="86" t="str">
        <f>ก.ย.63!AW81</f>
        <v>ผ่าน</v>
      </c>
      <c r="AD80" s="86">
        <v>38</v>
      </c>
      <c r="AE80" s="90" t="s">
        <v>10</v>
      </c>
      <c r="AF80" s="86">
        <v>6</v>
      </c>
      <c r="AG80" s="86" t="str">
        <f>ต.ค.63!AW81</f>
        <v>ไม่ผ่าน</v>
      </c>
      <c r="AH80" s="86" t="str">
        <f>ต.ค.63!AX81</f>
        <v>ไม่ผ่าน</v>
      </c>
      <c r="AI80" s="86" t="str">
        <f>พ.ย.63!AW81</f>
        <v>ผ่าน</v>
      </c>
      <c r="AJ80" s="86" t="str">
        <f>พ.ย.63!AX81</f>
        <v>ผ่าน</v>
      </c>
      <c r="AK80" s="86" t="str">
        <f>ธ.ค.63!AW81</f>
        <v>ผ่าน</v>
      </c>
      <c r="AL80" s="86" t="str">
        <f>ม.ค.64!AW81</f>
        <v>ผ่าน</v>
      </c>
      <c r="AM80" s="86" t="str">
        <f>ม.ค.64!AX81</f>
        <v>ผ่าน</v>
      </c>
      <c r="AN80" s="86" t="str">
        <f>'ก.พ.64 '!AW81</f>
        <v>ผ่าน</v>
      </c>
      <c r="AO80" s="86" t="str">
        <f>'ก.พ.64 '!AX81</f>
        <v>ผ่าน</v>
      </c>
      <c r="AP80" s="86" t="str">
        <f>มี.ค.64!AW81</f>
        <v>ผ่าน</v>
      </c>
      <c r="AQ80" s="86" t="str">
        <f>เม.ย.64!AW81</f>
        <v>ผ่าน</v>
      </c>
      <c r="AR80" s="86" t="str">
        <f>เม.ย.64!AX81</f>
        <v>ผ่าน</v>
      </c>
      <c r="AS80" s="86" t="str">
        <f>พ.ค.64!AW81</f>
        <v>ผ่าน</v>
      </c>
      <c r="AT80" s="86" t="str">
        <f>พ.ค.64!AX81</f>
        <v>ผ่าน</v>
      </c>
      <c r="AU80" s="86" t="str">
        <f>มิ.ย.64!AW81</f>
        <v>ไม่ผ่าน</v>
      </c>
      <c r="AV80" s="86" t="str">
        <f>ก.ค.64!AW81</f>
        <v>ไม่ผ่าน</v>
      </c>
      <c r="AW80" s="86" t="str">
        <f>ก.ค.64!AX81</f>
        <v>ไม่ผ่าน</v>
      </c>
      <c r="AX80" s="86" t="str">
        <f>ส.ค.64!AW81</f>
        <v>ผ่าน</v>
      </c>
      <c r="AY80" s="86" t="str">
        <f>ส.ค.64!AX81</f>
        <v>ผ่าน</v>
      </c>
    </row>
    <row r="81" spans="1:51" x14ac:dyDescent="0.25">
      <c r="A81" s="86">
        <v>78</v>
      </c>
      <c r="B81" s="86">
        <v>8</v>
      </c>
      <c r="C81" s="87" t="s">
        <v>106</v>
      </c>
      <c r="D81" s="88" t="s">
        <v>117</v>
      </c>
      <c r="E81" s="87" t="s">
        <v>205</v>
      </c>
      <c r="F81" s="88" t="s">
        <v>233</v>
      </c>
      <c r="G81" s="86">
        <v>55</v>
      </c>
      <c r="H81" s="87" t="s">
        <v>10</v>
      </c>
      <c r="I81" s="86">
        <v>6</v>
      </c>
      <c r="J81" s="89" t="str">
        <f>'ต.ค.62 '!AW82</f>
        <v>ไม่ผ่าน</v>
      </c>
      <c r="K81" s="89" t="str">
        <f>'ต.ค.62 '!AX82</f>
        <v>ไม่ผ่าน</v>
      </c>
      <c r="L81" s="86" t="str">
        <f>'พ.ย.62  '!AW82</f>
        <v>ไม่ผ่าน</v>
      </c>
      <c r="M81" s="86" t="str">
        <f>'พ.ย.62  '!AX82</f>
        <v>ไม่ผ่าน</v>
      </c>
      <c r="N81" s="86" t="str">
        <f>ธ.ค.62!AW82</f>
        <v>ไม่ผ่าน</v>
      </c>
      <c r="O81" s="86" t="str">
        <f>ม.ค.63!AW82</f>
        <v>ไม่ผ่าน</v>
      </c>
      <c r="P81" s="86" t="str">
        <f>ม.ค.63!AX82</f>
        <v>ไม่ผ่าน</v>
      </c>
      <c r="Q81" s="86" t="str">
        <f>'ก.พ.63 '!AW82</f>
        <v>ไม่ผ่าน</v>
      </c>
      <c r="R81" s="86" t="str">
        <f>'ก.พ.63 '!AX82</f>
        <v>ไม่ผ่าน</v>
      </c>
      <c r="S81" s="86" t="str">
        <f>'มี.ค.63 '!AW82</f>
        <v>ไม่ผ่าน</v>
      </c>
      <c r="T81" s="86" t="str">
        <f>'เม.ย.63  '!AW82</f>
        <v>ไม่ผ่าน</v>
      </c>
      <c r="U81" s="86" t="str">
        <f>'เม.ย.63  '!AX82</f>
        <v>ไม่ผ่าน</v>
      </c>
      <c r="V81" s="86" t="str">
        <f>พ.ค.63!AW82</f>
        <v>ไม่ผ่าน</v>
      </c>
      <c r="W81" s="86" t="str">
        <f>พ.ค.63!AX82</f>
        <v>ไม่ผ่าน</v>
      </c>
      <c r="X81" s="86" t="str">
        <f>มิ.ย.63!AW82</f>
        <v>ไม่ผ่าน</v>
      </c>
      <c r="Y81" s="86" t="str">
        <f>ก.ค.63!AW82</f>
        <v>ไม่ผ่าน</v>
      </c>
      <c r="Z81" s="86" t="str">
        <f>ก.ค.63!AX82</f>
        <v>ไม่ผ่าน</v>
      </c>
      <c r="AA81" s="86" t="str">
        <f>ส.ค.63!AW82</f>
        <v>ไม่ผ่าน</v>
      </c>
      <c r="AB81" s="86" t="str">
        <f>ส.ค.63!AX82</f>
        <v>ไม่ผ่าน</v>
      </c>
      <c r="AC81" s="86" t="str">
        <f>ก.ย.63!AW82</f>
        <v>ไม่ผ่าน</v>
      </c>
      <c r="AD81" s="86">
        <v>55</v>
      </c>
      <c r="AE81" s="90" t="s">
        <v>10</v>
      </c>
      <c r="AF81" s="86">
        <v>6</v>
      </c>
      <c r="AG81" s="86" t="str">
        <f>ต.ค.63!AW82</f>
        <v>ไม่ผ่าน</v>
      </c>
      <c r="AH81" s="86" t="str">
        <f>ต.ค.63!AX82</f>
        <v>ไม่ผ่าน</v>
      </c>
      <c r="AI81" s="86" t="str">
        <f>พ.ย.63!AW82</f>
        <v>ไม่ผ่าน</v>
      </c>
      <c r="AJ81" s="86" t="str">
        <f>พ.ย.63!AX82</f>
        <v>ไม่ผ่าน</v>
      </c>
      <c r="AK81" s="86" t="str">
        <f>ธ.ค.63!AW82</f>
        <v>ไม่ผ่าน</v>
      </c>
      <c r="AL81" s="86" t="str">
        <f>ม.ค.64!AW82</f>
        <v>ไม่ผ่าน</v>
      </c>
      <c r="AM81" s="86" t="str">
        <f>ม.ค.64!AX82</f>
        <v>ไม่ผ่าน</v>
      </c>
      <c r="AN81" s="86" t="str">
        <f>'ก.พ.64 '!AW82</f>
        <v>ไม่ผ่าน</v>
      </c>
      <c r="AO81" s="86" t="str">
        <f>'ก.พ.64 '!AX82</f>
        <v>ไม่ผ่าน</v>
      </c>
      <c r="AP81" s="86" t="str">
        <f>มี.ค.64!AW82</f>
        <v>ไม่ผ่าน</v>
      </c>
      <c r="AQ81" s="86" t="str">
        <f>เม.ย.64!AW82</f>
        <v>ไม่ผ่าน</v>
      </c>
      <c r="AR81" s="86" t="str">
        <f>เม.ย.64!AX82</f>
        <v>ไม่ผ่าน</v>
      </c>
      <c r="AS81" s="86" t="str">
        <f>พ.ค.64!AW82</f>
        <v>ไม่ผ่าน</v>
      </c>
      <c r="AT81" s="86" t="str">
        <f>พ.ค.64!AX82</f>
        <v>ไม่ผ่าน</v>
      </c>
      <c r="AU81" s="86" t="str">
        <f>มิ.ย.64!AW82</f>
        <v>ไม่ผ่าน</v>
      </c>
      <c r="AV81" s="86" t="str">
        <f>ก.ค.64!AW82</f>
        <v>ไม่ผ่าน</v>
      </c>
      <c r="AW81" s="86" t="str">
        <f>ก.ค.64!AX82</f>
        <v>ไม่ผ่าน</v>
      </c>
      <c r="AX81" s="86" t="str">
        <f>ส.ค.64!AW82</f>
        <v>ไม่ผ่าน</v>
      </c>
      <c r="AY81" s="86" t="str">
        <f>ส.ค.64!AX82</f>
        <v>ไม่ผ่าน</v>
      </c>
    </row>
    <row r="82" spans="1:51" x14ac:dyDescent="0.25">
      <c r="A82" s="86">
        <v>79</v>
      </c>
      <c r="B82" s="86">
        <v>8</v>
      </c>
      <c r="C82" s="87" t="s">
        <v>106</v>
      </c>
      <c r="D82" s="88" t="s">
        <v>118</v>
      </c>
      <c r="E82" s="87" t="s">
        <v>206</v>
      </c>
      <c r="F82" s="88" t="s">
        <v>233</v>
      </c>
      <c r="G82" s="86">
        <v>134</v>
      </c>
      <c r="H82" s="87" t="s">
        <v>15</v>
      </c>
      <c r="I82" s="86">
        <v>13</v>
      </c>
      <c r="J82" s="89" t="str">
        <f>'ต.ค.62 '!AW83</f>
        <v>ไม่ผ่าน</v>
      </c>
      <c r="K82" s="89" t="str">
        <f>'ต.ค.62 '!AX83</f>
        <v>ไม่ผ่าน</v>
      </c>
      <c r="L82" s="86" t="str">
        <f>'พ.ย.62  '!AW83</f>
        <v>ไม่ผ่าน</v>
      </c>
      <c r="M82" s="86" t="str">
        <f>'พ.ย.62  '!AX83</f>
        <v>ผ่าน</v>
      </c>
      <c r="N82" s="86" t="str">
        <f>ธ.ค.62!AW83</f>
        <v>ไม่ผ่าน</v>
      </c>
      <c r="O82" s="86" t="str">
        <f>ม.ค.63!AW83</f>
        <v>ไม่ผ่าน</v>
      </c>
      <c r="P82" s="86" t="str">
        <f>ม.ค.63!AX83</f>
        <v>ไม่ผ่าน</v>
      </c>
      <c r="Q82" s="86" t="str">
        <f>'ก.พ.63 '!AW83</f>
        <v>ไม่ผ่าน</v>
      </c>
      <c r="R82" s="86" t="str">
        <f>'ก.พ.63 '!AX83</f>
        <v>ไม่ผ่าน</v>
      </c>
      <c r="S82" s="86" t="str">
        <f>'มี.ค.63 '!AW83</f>
        <v>ไม่ผ่าน</v>
      </c>
      <c r="T82" s="86" t="str">
        <f>'เม.ย.63  '!AW83</f>
        <v>ไม่ผ่าน</v>
      </c>
      <c r="U82" s="86" t="str">
        <f>'เม.ย.63  '!AX83</f>
        <v>ไม่ผ่าน</v>
      </c>
      <c r="V82" s="86" t="str">
        <f>พ.ค.63!AW83</f>
        <v>ไม่ผ่าน</v>
      </c>
      <c r="W82" s="86" t="str">
        <f>พ.ค.63!AX83</f>
        <v>ไม่ผ่าน</v>
      </c>
      <c r="X82" s="86" t="str">
        <f>มิ.ย.63!AW83</f>
        <v>ไม่ผ่าน</v>
      </c>
      <c r="Y82" s="86" t="str">
        <f>ก.ค.63!AW83</f>
        <v>ผ่าน</v>
      </c>
      <c r="Z82" s="86" t="str">
        <f>ก.ค.63!AX83</f>
        <v>ผ่าน</v>
      </c>
      <c r="AA82" s="86" t="str">
        <f>ส.ค.63!AW83</f>
        <v>ผ่าน</v>
      </c>
      <c r="AB82" s="86" t="str">
        <f>ส.ค.63!AX83</f>
        <v>ผ่าน</v>
      </c>
      <c r="AC82" s="86" t="str">
        <f>ก.ย.63!AW83</f>
        <v>ผ่าน</v>
      </c>
      <c r="AD82" s="86">
        <v>114</v>
      </c>
      <c r="AE82" s="90" t="s">
        <v>15</v>
      </c>
      <c r="AF82" s="86">
        <v>13</v>
      </c>
      <c r="AG82" s="86" t="str">
        <f>ต.ค.63!AW83</f>
        <v>ผ่าน</v>
      </c>
      <c r="AH82" s="86" t="str">
        <f>ต.ค.63!AX83</f>
        <v>ผ่าน</v>
      </c>
      <c r="AI82" s="86" t="str">
        <f>พ.ย.63!AW83</f>
        <v>ผ่าน</v>
      </c>
      <c r="AJ82" s="86" t="str">
        <f>พ.ย.63!AX83</f>
        <v>ผ่าน</v>
      </c>
      <c r="AK82" s="86" t="str">
        <f>ธ.ค.63!AW83</f>
        <v>ไม่ผ่าน</v>
      </c>
      <c r="AL82" s="86" t="str">
        <f>ม.ค.64!AW83</f>
        <v>ไม่ผ่าน</v>
      </c>
      <c r="AM82" s="86" t="str">
        <f>ม.ค.64!AX83</f>
        <v>ผ่าน</v>
      </c>
      <c r="AN82" s="86" t="str">
        <f>'ก.พ.64 '!AW83</f>
        <v>ไม่ผ่าน</v>
      </c>
      <c r="AO82" s="86" t="str">
        <f>'ก.พ.64 '!AX83</f>
        <v>ไม่ผ่าน</v>
      </c>
      <c r="AP82" s="86" t="str">
        <f>มี.ค.64!AW83</f>
        <v>ไม่ผ่าน</v>
      </c>
      <c r="AQ82" s="86" t="str">
        <f>เม.ย.64!AW83</f>
        <v>ไม่ผ่าน</v>
      </c>
      <c r="AR82" s="86" t="str">
        <f>เม.ย.64!AX83</f>
        <v>ไม่ผ่าน</v>
      </c>
      <c r="AS82" s="86" t="str">
        <f>พ.ค.64!AW83</f>
        <v>ไม่ผ่าน</v>
      </c>
      <c r="AT82" s="86" t="str">
        <f>พ.ค.64!AX83</f>
        <v>ไม่ผ่าน</v>
      </c>
      <c r="AU82" s="86" t="str">
        <f>มิ.ย.64!AW83</f>
        <v>ไม่ผ่าน</v>
      </c>
      <c r="AV82" s="86" t="str">
        <f>ก.ค.64!AW83</f>
        <v>ผ่าน</v>
      </c>
      <c r="AW82" s="86" t="str">
        <f>ก.ค.64!AX83</f>
        <v>ไม่ผ่าน</v>
      </c>
      <c r="AX82" s="86" t="str">
        <f>ส.ค.64!AW83</f>
        <v>ผ่าน</v>
      </c>
      <c r="AY82" s="86" t="str">
        <f>ส.ค.64!AX83</f>
        <v>ผ่าน</v>
      </c>
    </row>
    <row r="83" spans="1:51" x14ac:dyDescent="0.25">
      <c r="A83" s="86">
        <v>80</v>
      </c>
      <c r="B83" s="86">
        <v>8</v>
      </c>
      <c r="C83" s="87" t="s">
        <v>106</v>
      </c>
      <c r="D83" s="88" t="s">
        <v>119</v>
      </c>
      <c r="E83" s="87" t="s">
        <v>207</v>
      </c>
      <c r="F83" s="88" t="s">
        <v>233</v>
      </c>
      <c r="G83" s="86">
        <v>70</v>
      </c>
      <c r="H83" s="87" t="s">
        <v>12</v>
      </c>
      <c r="I83" s="86">
        <v>9</v>
      </c>
      <c r="J83" s="89" t="str">
        <f>'ต.ค.62 '!AW84</f>
        <v>ไม่ผ่าน</v>
      </c>
      <c r="K83" s="89" t="str">
        <f>'ต.ค.62 '!AX84</f>
        <v>ไม่ผ่าน</v>
      </c>
      <c r="L83" s="86" t="str">
        <f>'พ.ย.62  '!AW84</f>
        <v>ไม่ผ่าน</v>
      </c>
      <c r="M83" s="86" t="str">
        <f>'พ.ย.62  '!AX84</f>
        <v>ไม่ผ่าน</v>
      </c>
      <c r="N83" s="86" t="str">
        <f>ธ.ค.62!AW84</f>
        <v>ไม่ผ่าน</v>
      </c>
      <c r="O83" s="86" t="str">
        <f>ม.ค.63!AW84</f>
        <v>ไม่ผ่าน</v>
      </c>
      <c r="P83" s="86" t="str">
        <f>ม.ค.63!AX84</f>
        <v>ไม่ผ่าน</v>
      </c>
      <c r="Q83" s="86" t="str">
        <f>'ก.พ.63 '!AW84</f>
        <v>ไม่ผ่าน</v>
      </c>
      <c r="R83" s="86" t="str">
        <f>'ก.พ.63 '!AX84</f>
        <v>ไม่ผ่าน</v>
      </c>
      <c r="S83" s="86" t="str">
        <f>'มี.ค.63 '!AW84</f>
        <v>ไม่ผ่าน</v>
      </c>
      <c r="T83" s="86" t="str">
        <f>'เม.ย.63  '!AW84</f>
        <v>ไม่ผ่าน</v>
      </c>
      <c r="U83" s="86" t="str">
        <f>'เม.ย.63  '!AX84</f>
        <v>ไม่ผ่าน</v>
      </c>
      <c r="V83" s="86" t="str">
        <f>พ.ค.63!AW84</f>
        <v>ไม่ผ่าน</v>
      </c>
      <c r="W83" s="86" t="str">
        <f>พ.ค.63!AX84</f>
        <v>ไม่ผ่าน</v>
      </c>
      <c r="X83" s="86" t="str">
        <f>มิ.ย.63!AW84</f>
        <v>ผ่าน</v>
      </c>
      <c r="Y83" s="86" t="str">
        <f>ก.ค.63!AW84</f>
        <v>ผ่าน</v>
      </c>
      <c r="Z83" s="86" t="str">
        <f>ก.ค.63!AX84</f>
        <v>ผ่าน</v>
      </c>
      <c r="AA83" s="86" t="str">
        <f>ส.ค.63!AW84</f>
        <v>ไม่ผ่าน</v>
      </c>
      <c r="AB83" s="86" t="str">
        <f>ส.ค.63!AX84</f>
        <v>ไม่ผ่าน</v>
      </c>
      <c r="AC83" s="86" t="str">
        <f>ก.ย.63!AW84</f>
        <v>ไม่ผ่าน</v>
      </c>
      <c r="AD83" s="86">
        <v>88</v>
      </c>
      <c r="AE83" s="90" t="s">
        <v>10</v>
      </c>
      <c r="AF83" s="86">
        <v>6</v>
      </c>
      <c r="AG83" s="86" t="str">
        <f>ต.ค.63!AW84</f>
        <v>ไม่ผ่าน</v>
      </c>
      <c r="AH83" s="86" t="str">
        <f>ต.ค.63!AX84</f>
        <v>ไม่ผ่าน</v>
      </c>
      <c r="AI83" s="86" t="str">
        <f>พ.ย.63!AW84</f>
        <v>ไม่ผ่าน</v>
      </c>
      <c r="AJ83" s="86" t="str">
        <f>พ.ย.63!AX84</f>
        <v>ไม่ผ่าน</v>
      </c>
      <c r="AK83" s="86" t="str">
        <f>ธ.ค.63!AW84</f>
        <v>ไม่ผ่าน</v>
      </c>
      <c r="AL83" s="86" t="str">
        <f>ม.ค.64!AW84</f>
        <v>ไม่ผ่าน</v>
      </c>
      <c r="AM83" s="86" t="str">
        <f>ม.ค.64!AX84</f>
        <v>ไม่ผ่าน</v>
      </c>
      <c r="AN83" s="86" t="str">
        <f>'ก.พ.64 '!AW84</f>
        <v>ไม่ผ่าน</v>
      </c>
      <c r="AO83" s="86" t="str">
        <f>'ก.พ.64 '!AX84</f>
        <v>ไม่ผ่าน</v>
      </c>
      <c r="AP83" s="86" t="str">
        <f>มี.ค.64!AW84</f>
        <v>ไม่ผ่าน</v>
      </c>
      <c r="AQ83" s="86" t="str">
        <f>เม.ย.64!AW84</f>
        <v>ไม่ผ่าน</v>
      </c>
      <c r="AR83" s="86" t="str">
        <f>เม.ย.64!AX84</f>
        <v>ไม่ผ่าน</v>
      </c>
      <c r="AS83" s="86" t="str">
        <f>พ.ค.64!AW84</f>
        <v>ไม่ผ่าน</v>
      </c>
      <c r="AT83" s="86" t="str">
        <f>พ.ค.64!AX84</f>
        <v>ไม่ผ่าน</v>
      </c>
      <c r="AU83" s="86" t="str">
        <f>มิ.ย.64!AW84</f>
        <v>ไม่ผ่าน</v>
      </c>
      <c r="AV83" s="86" t="str">
        <f>ก.ค.64!AW84</f>
        <v>ไม่ผ่าน</v>
      </c>
      <c r="AW83" s="86" t="str">
        <f>ก.ค.64!AX84</f>
        <v>ไม่ผ่าน</v>
      </c>
      <c r="AX83" s="86" t="str">
        <f>ส.ค.64!AW84</f>
        <v>ไม่ผ่าน</v>
      </c>
      <c r="AY83" s="86" t="str">
        <f>ส.ค.64!AX84</f>
        <v>ไม่ผ่าน</v>
      </c>
    </row>
    <row r="84" spans="1:51" x14ac:dyDescent="0.25">
      <c r="A84" s="86">
        <v>81</v>
      </c>
      <c r="B84" s="86">
        <v>8</v>
      </c>
      <c r="C84" s="87" t="s">
        <v>106</v>
      </c>
      <c r="D84" s="88" t="s">
        <v>120</v>
      </c>
      <c r="E84" s="87" t="s">
        <v>208</v>
      </c>
      <c r="F84" s="88" t="s">
        <v>233</v>
      </c>
      <c r="G84" s="86">
        <v>120</v>
      </c>
      <c r="H84" s="87" t="s">
        <v>13</v>
      </c>
      <c r="I84" s="86">
        <v>10</v>
      </c>
      <c r="J84" s="89" t="str">
        <f>'ต.ค.62 '!AW85</f>
        <v>ไม่ผ่าน</v>
      </c>
      <c r="K84" s="89" t="str">
        <f>'ต.ค.62 '!AX85</f>
        <v>ไม่ผ่าน</v>
      </c>
      <c r="L84" s="86" t="str">
        <f>'พ.ย.62  '!AW85</f>
        <v>ไม่ผ่าน</v>
      </c>
      <c r="M84" s="86" t="str">
        <f>'พ.ย.62  '!AX85</f>
        <v>ไม่ผ่าน</v>
      </c>
      <c r="N84" s="86" t="str">
        <f>ธ.ค.62!AW85</f>
        <v>ไม่ผ่าน</v>
      </c>
      <c r="O84" s="86" t="str">
        <f>ม.ค.63!AW85</f>
        <v>ไม่ผ่าน</v>
      </c>
      <c r="P84" s="86" t="str">
        <f>ม.ค.63!AX85</f>
        <v>ไม่ผ่าน</v>
      </c>
      <c r="Q84" s="86" t="str">
        <f>'ก.พ.63 '!AW85</f>
        <v>ไม่ผ่าน</v>
      </c>
      <c r="R84" s="86" t="str">
        <f>'ก.พ.63 '!AX85</f>
        <v>ไม่ผ่าน</v>
      </c>
      <c r="S84" s="86" t="str">
        <f>'มี.ค.63 '!AW85</f>
        <v>ไม่ผ่าน</v>
      </c>
      <c r="T84" s="86" t="str">
        <f>'เม.ย.63  '!AW85</f>
        <v>ไม่ผ่าน</v>
      </c>
      <c r="U84" s="86" t="str">
        <f>'เม.ย.63  '!AX85</f>
        <v>ไม่ผ่าน</v>
      </c>
      <c r="V84" s="86" t="str">
        <f>พ.ค.63!AW85</f>
        <v>ไม่ผ่าน</v>
      </c>
      <c r="W84" s="86" t="str">
        <f>พ.ค.63!AX85</f>
        <v>ไม่ผ่าน</v>
      </c>
      <c r="X84" s="86" t="str">
        <f>มิ.ย.63!AW85</f>
        <v>ผ่าน</v>
      </c>
      <c r="Y84" s="86" t="str">
        <f>ก.ค.63!AW85</f>
        <v>ผ่าน</v>
      </c>
      <c r="Z84" s="86" t="str">
        <f>ก.ค.63!AX85</f>
        <v>ไม่ผ่าน</v>
      </c>
      <c r="AA84" s="86" t="str">
        <f>ส.ค.63!AW85</f>
        <v>ไม่ผ่าน</v>
      </c>
      <c r="AB84" s="86" t="str">
        <f>ส.ค.63!AX85</f>
        <v>ไม่ผ่าน</v>
      </c>
      <c r="AC84" s="86" t="str">
        <f>ก.ย.63!AW85</f>
        <v>ไม่ผ่าน</v>
      </c>
      <c r="AD84" s="86">
        <v>114</v>
      </c>
      <c r="AE84" s="90" t="s">
        <v>13</v>
      </c>
      <c r="AF84" s="86">
        <v>10</v>
      </c>
      <c r="AG84" s="86" t="str">
        <f>ต.ค.63!AW85</f>
        <v>ไม่ผ่าน</v>
      </c>
      <c r="AH84" s="86" t="str">
        <f>ต.ค.63!AX85</f>
        <v>ไม่ผ่าน</v>
      </c>
      <c r="AI84" s="86" t="str">
        <f>พ.ย.63!AW85</f>
        <v>ผ่าน</v>
      </c>
      <c r="AJ84" s="86" t="str">
        <f>พ.ย.63!AX85</f>
        <v>ผ่าน</v>
      </c>
      <c r="AK84" s="86" t="str">
        <f>ธ.ค.63!AW85</f>
        <v>ผ่าน</v>
      </c>
      <c r="AL84" s="86" t="str">
        <f>ม.ค.64!AW85</f>
        <v>ผ่าน</v>
      </c>
      <c r="AM84" s="86" t="str">
        <f>ม.ค.64!AX85</f>
        <v>ผ่าน</v>
      </c>
      <c r="AN84" s="86" t="str">
        <f>'ก.พ.64 '!AW85</f>
        <v>ผ่าน</v>
      </c>
      <c r="AO84" s="86" t="str">
        <f>'ก.พ.64 '!AX85</f>
        <v>ผ่าน</v>
      </c>
      <c r="AP84" s="86" t="str">
        <f>มี.ค.64!AW85</f>
        <v>ผ่าน</v>
      </c>
      <c r="AQ84" s="86" t="str">
        <f>เม.ย.64!AW85</f>
        <v>ผ่าน</v>
      </c>
      <c r="AR84" s="86" t="str">
        <f>เม.ย.64!AX85</f>
        <v>ไม่ผ่าน</v>
      </c>
      <c r="AS84" s="86" t="str">
        <f>พ.ค.64!AW85</f>
        <v>ผ่าน</v>
      </c>
      <c r="AT84" s="86" t="str">
        <f>พ.ค.64!AX85</f>
        <v>ไม่ผ่าน</v>
      </c>
      <c r="AU84" s="86" t="str">
        <f>มิ.ย.64!AW85</f>
        <v>ผ่าน</v>
      </c>
      <c r="AV84" s="86" t="str">
        <f>ก.ค.64!AW85</f>
        <v>ผ่าน</v>
      </c>
      <c r="AW84" s="86" t="str">
        <f>ก.ค.64!AX85</f>
        <v>ผ่าน</v>
      </c>
      <c r="AX84" s="86" t="str">
        <f>ส.ค.64!AW85</f>
        <v>ไม่ผ่าน</v>
      </c>
      <c r="AY84" s="86" t="str">
        <f>ส.ค.64!AX85</f>
        <v>ไม่ผ่าน</v>
      </c>
    </row>
    <row r="85" spans="1:51" x14ac:dyDescent="0.25">
      <c r="A85" s="86">
        <v>82</v>
      </c>
      <c r="B85" s="86">
        <v>8</v>
      </c>
      <c r="C85" s="87" t="s">
        <v>106</v>
      </c>
      <c r="D85" s="88" t="s">
        <v>121</v>
      </c>
      <c r="E85" s="87" t="s">
        <v>209</v>
      </c>
      <c r="F85" s="88" t="s">
        <v>233</v>
      </c>
      <c r="G85" s="86">
        <v>30</v>
      </c>
      <c r="H85" s="87" t="s">
        <v>9</v>
      </c>
      <c r="I85" s="86">
        <v>5</v>
      </c>
      <c r="J85" s="89" t="str">
        <f>'ต.ค.62 '!AW86</f>
        <v>ไม่ผ่าน</v>
      </c>
      <c r="K85" s="89" t="str">
        <f>'ต.ค.62 '!AX86</f>
        <v>ไม่ผ่าน</v>
      </c>
      <c r="L85" s="86" t="str">
        <f>'พ.ย.62  '!AW86</f>
        <v>ไม่ผ่าน</v>
      </c>
      <c r="M85" s="86" t="str">
        <f>'พ.ย.62  '!AX86</f>
        <v>ไม่ผ่าน</v>
      </c>
      <c r="N85" s="86" t="str">
        <f>ธ.ค.62!AW86</f>
        <v>ไม่ผ่าน</v>
      </c>
      <c r="O85" s="86" t="str">
        <f>ม.ค.63!AW86</f>
        <v>ไม่ผ่าน</v>
      </c>
      <c r="P85" s="86" t="str">
        <f>ม.ค.63!AX86</f>
        <v>ไม่ผ่าน</v>
      </c>
      <c r="Q85" s="86" t="str">
        <f>'ก.พ.63 '!AW86</f>
        <v>ไม่ผ่าน</v>
      </c>
      <c r="R85" s="86" t="str">
        <f>'ก.พ.63 '!AX86</f>
        <v>ไม่ผ่าน</v>
      </c>
      <c r="S85" s="86" t="str">
        <f>'มี.ค.63 '!AW86</f>
        <v>ไม่ผ่าน</v>
      </c>
      <c r="T85" s="86" t="str">
        <f>'เม.ย.63  '!AW86</f>
        <v>ผ่าน</v>
      </c>
      <c r="U85" s="86" t="str">
        <f>'เม.ย.63  '!AX86</f>
        <v>ไม่ผ่าน</v>
      </c>
      <c r="V85" s="86" t="str">
        <f>พ.ค.63!AW86</f>
        <v>ผ่าน</v>
      </c>
      <c r="W85" s="86" t="str">
        <f>พ.ค.63!AX86</f>
        <v>ไม่ผ่าน</v>
      </c>
      <c r="X85" s="86" t="str">
        <f>มิ.ย.63!AW86</f>
        <v>ไม่ผ่าน</v>
      </c>
      <c r="Y85" s="86" t="str">
        <f>ก.ค.63!AW86</f>
        <v>ผ่าน</v>
      </c>
      <c r="Z85" s="86" t="str">
        <f>ก.ค.63!AX86</f>
        <v>ไม่ผ่าน</v>
      </c>
      <c r="AA85" s="86" t="str">
        <f>ส.ค.63!AW86</f>
        <v>ไม่ผ่าน</v>
      </c>
      <c r="AB85" s="86" t="str">
        <f>ส.ค.63!AX86</f>
        <v>ไม่ผ่าน</v>
      </c>
      <c r="AC85" s="86" t="str">
        <f>ก.ย.63!AW86</f>
        <v>ไม่ผ่าน</v>
      </c>
      <c r="AD85" s="86">
        <v>30</v>
      </c>
      <c r="AE85" s="90" t="s">
        <v>9</v>
      </c>
      <c r="AF85" s="86">
        <v>5</v>
      </c>
      <c r="AG85" s="86" t="str">
        <f>ต.ค.63!AW86</f>
        <v>ไม่ผ่าน</v>
      </c>
      <c r="AH85" s="86" t="str">
        <f>ต.ค.63!AX86</f>
        <v>ไม่ผ่าน</v>
      </c>
      <c r="AI85" s="86" t="str">
        <f>พ.ย.63!AW86</f>
        <v>ไม่ผ่าน</v>
      </c>
      <c r="AJ85" s="86" t="str">
        <f>พ.ย.63!AX86</f>
        <v>ไม่ผ่าน</v>
      </c>
      <c r="AK85" s="86" t="str">
        <f>ธ.ค.63!AW86</f>
        <v>ไม่ผ่าน</v>
      </c>
      <c r="AL85" s="86" t="str">
        <f>ม.ค.64!AW86</f>
        <v>ไม่ผ่าน</v>
      </c>
      <c r="AM85" s="86" t="str">
        <f>ม.ค.64!AX86</f>
        <v>ไม่ผ่าน</v>
      </c>
      <c r="AN85" s="86" t="str">
        <f>'ก.พ.64 '!AW86</f>
        <v>ไม่ผ่าน</v>
      </c>
      <c r="AO85" s="86" t="str">
        <f>'ก.พ.64 '!AX86</f>
        <v>ไม่ผ่าน</v>
      </c>
      <c r="AP85" s="86" t="str">
        <f>มี.ค.64!AW86</f>
        <v>ไม่ผ่าน</v>
      </c>
      <c r="AQ85" s="86" t="str">
        <f>เม.ย.64!AW86</f>
        <v>ไม่ผ่าน</v>
      </c>
      <c r="AR85" s="86" t="str">
        <f>เม.ย.64!AX86</f>
        <v>ไม่ผ่าน</v>
      </c>
      <c r="AS85" s="86" t="str">
        <f>พ.ค.64!AW86</f>
        <v>ไม่ผ่าน</v>
      </c>
      <c r="AT85" s="86" t="str">
        <f>พ.ค.64!AX86</f>
        <v>ไม่ผ่าน</v>
      </c>
      <c r="AU85" s="86" t="str">
        <f>มิ.ย.64!AW86</f>
        <v>ไม่ผ่าน</v>
      </c>
      <c r="AV85" s="86" t="str">
        <f>ก.ค.64!AW86</f>
        <v>ไม่ผ่าน</v>
      </c>
      <c r="AW85" s="86" t="str">
        <f>ก.ค.64!AX86</f>
        <v>ไม่ผ่าน</v>
      </c>
      <c r="AX85" s="86" t="str">
        <f>ส.ค.64!AW86</f>
        <v>ไม่ผ่าน</v>
      </c>
      <c r="AY85" s="86" t="str">
        <f>ส.ค.64!AX86</f>
        <v>ไม่ผ่าน</v>
      </c>
    </row>
    <row r="86" spans="1:51" x14ac:dyDescent="0.25">
      <c r="A86" s="86">
        <v>83</v>
      </c>
      <c r="B86" s="86">
        <v>8</v>
      </c>
      <c r="C86" s="87" t="s">
        <v>106</v>
      </c>
      <c r="D86" s="88" t="s">
        <v>122</v>
      </c>
      <c r="E86" s="87" t="s">
        <v>210</v>
      </c>
      <c r="F86" s="88" t="s">
        <v>233</v>
      </c>
      <c r="G86" s="91">
        <v>34</v>
      </c>
      <c r="H86" s="87" t="s">
        <v>9</v>
      </c>
      <c r="I86" s="86">
        <v>5</v>
      </c>
      <c r="J86" s="89" t="str">
        <f>'ต.ค.62 '!AW87</f>
        <v>ไม่ผ่าน</v>
      </c>
      <c r="K86" s="89" t="str">
        <f>'ต.ค.62 '!AX87</f>
        <v>ไม่ผ่าน</v>
      </c>
      <c r="L86" s="86" t="str">
        <f>'พ.ย.62  '!AW87</f>
        <v>ไม่ผ่าน</v>
      </c>
      <c r="M86" s="86" t="str">
        <f>'พ.ย.62  '!AX87</f>
        <v>ไม่ผ่าน</v>
      </c>
      <c r="N86" s="86" t="str">
        <f>ธ.ค.62!AW87</f>
        <v>ไม่ผ่าน</v>
      </c>
      <c r="O86" s="86" t="str">
        <f>ม.ค.63!AW87</f>
        <v>ไม่ผ่าน</v>
      </c>
      <c r="P86" s="86" t="str">
        <f>ม.ค.63!AX87</f>
        <v>ไม่ผ่าน</v>
      </c>
      <c r="Q86" s="86" t="str">
        <f>'ก.พ.63 '!AW87</f>
        <v>ไม่ผ่าน</v>
      </c>
      <c r="R86" s="86" t="str">
        <f>'ก.พ.63 '!AX87</f>
        <v>ไม่ผ่าน</v>
      </c>
      <c r="S86" s="86" t="str">
        <f>'มี.ค.63 '!AW87</f>
        <v>ไม่ผ่าน</v>
      </c>
      <c r="T86" s="86" t="str">
        <f>'เม.ย.63  '!AW87</f>
        <v>ไม่ผ่าน</v>
      </c>
      <c r="U86" s="86" t="str">
        <f>'เม.ย.63  '!AX87</f>
        <v>ไม่ผ่าน</v>
      </c>
      <c r="V86" s="86" t="str">
        <f>พ.ค.63!AW87</f>
        <v>ไม่ผ่าน</v>
      </c>
      <c r="W86" s="86" t="str">
        <f>พ.ค.63!AX87</f>
        <v>ไม่ผ่าน</v>
      </c>
      <c r="X86" s="86" t="str">
        <f>มิ.ย.63!AW87</f>
        <v>ไม่ผ่าน</v>
      </c>
      <c r="Y86" s="86" t="str">
        <f>ก.ค.63!AW87</f>
        <v>ไม่ผ่าน</v>
      </c>
      <c r="Z86" s="86" t="str">
        <f>ก.ค.63!AX87</f>
        <v>ไม่ผ่าน</v>
      </c>
      <c r="AA86" s="86" t="str">
        <f>ส.ค.63!AW87</f>
        <v>ไม่ผ่าน</v>
      </c>
      <c r="AB86" s="86" t="str">
        <f>ส.ค.63!AX87</f>
        <v>ไม่ผ่าน</v>
      </c>
      <c r="AC86" s="86" t="str">
        <f>ก.ย.63!AW87</f>
        <v>ไม่ผ่าน</v>
      </c>
      <c r="AD86" s="91">
        <v>30</v>
      </c>
      <c r="AE86" s="90" t="s">
        <v>9</v>
      </c>
      <c r="AF86" s="86">
        <v>5</v>
      </c>
      <c r="AG86" s="86" t="str">
        <f>ต.ค.63!AW87</f>
        <v>ไม่ผ่าน</v>
      </c>
      <c r="AH86" s="86" t="str">
        <f>ต.ค.63!AX87</f>
        <v>ไม่ผ่าน</v>
      </c>
      <c r="AI86" s="86" t="str">
        <f>พ.ย.63!AW87</f>
        <v>ไม่ผ่าน</v>
      </c>
      <c r="AJ86" s="86" t="str">
        <f>พ.ย.63!AX87</f>
        <v>ไม่ผ่าน</v>
      </c>
      <c r="AK86" s="86" t="str">
        <f>ธ.ค.63!AW87</f>
        <v>ไม่ผ่าน</v>
      </c>
      <c r="AL86" s="86" t="str">
        <f>ม.ค.64!AW87</f>
        <v>ไม่ผ่าน</v>
      </c>
      <c r="AM86" s="86" t="str">
        <f>ม.ค.64!AX87</f>
        <v>ผ่าน</v>
      </c>
      <c r="AN86" s="86" t="str">
        <f>'ก.พ.64 '!AW87</f>
        <v>ไม่ผ่าน</v>
      </c>
      <c r="AO86" s="86" t="str">
        <f>'ก.พ.64 '!AX87</f>
        <v>ผ่าน</v>
      </c>
      <c r="AP86" s="86" t="str">
        <f>มี.ค.64!AW87</f>
        <v>ไม่ผ่าน</v>
      </c>
      <c r="AQ86" s="86" t="str">
        <f>เม.ย.64!AW87</f>
        <v>ผ่าน</v>
      </c>
      <c r="AR86" s="86" t="str">
        <f>เม.ย.64!AX87</f>
        <v>ไม่ผ่าน</v>
      </c>
      <c r="AS86" s="86" t="str">
        <f>พ.ค.64!AW87</f>
        <v>ไม่ผ่าน</v>
      </c>
      <c r="AT86" s="86" t="str">
        <f>พ.ค.64!AX87</f>
        <v>ไม่ผ่าน</v>
      </c>
      <c r="AU86" s="86" t="str">
        <f>มิ.ย.64!AW87</f>
        <v>ไม่ผ่าน</v>
      </c>
      <c r="AV86" s="86" t="str">
        <f>ก.ค.64!AW87</f>
        <v>ไม่ผ่าน</v>
      </c>
      <c r="AW86" s="86" t="str">
        <f>ก.ค.64!AX87</f>
        <v>ไม่ผ่าน</v>
      </c>
      <c r="AX86" s="86" t="str">
        <f>ส.ค.64!AW87</f>
        <v>ไม่ผ่าน</v>
      </c>
      <c r="AY86" s="86" t="str">
        <f>ส.ค.64!AX87</f>
        <v>ไม่ผ่าน</v>
      </c>
    </row>
    <row r="87" spans="1:51" x14ac:dyDescent="0.25">
      <c r="A87" s="86">
        <v>84</v>
      </c>
      <c r="B87" s="86">
        <v>8</v>
      </c>
      <c r="C87" s="87" t="s">
        <v>106</v>
      </c>
      <c r="D87" s="88" t="s">
        <v>123</v>
      </c>
      <c r="E87" s="87" t="s">
        <v>211</v>
      </c>
      <c r="F87" s="88" t="s">
        <v>233</v>
      </c>
      <c r="G87" s="86">
        <v>30</v>
      </c>
      <c r="H87" s="87" t="s">
        <v>9</v>
      </c>
      <c r="I87" s="86">
        <v>5</v>
      </c>
      <c r="J87" s="89" t="str">
        <f>'ต.ค.62 '!AW88</f>
        <v>ไม่ผ่าน</v>
      </c>
      <c r="K87" s="89" t="str">
        <f>'ต.ค.62 '!AX88</f>
        <v>ไม่ผ่าน</v>
      </c>
      <c r="L87" s="86" t="str">
        <f>'พ.ย.62  '!AW88</f>
        <v>ไม่ผ่าน</v>
      </c>
      <c r="M87" s="86" t="str">
        <f>'พ.ย.62  '!AX88</f>
        <v>ไม่ผ่าน</v>
      </c>
      <c r="N87" s="86" t="str">
        <f>ธ.ค.62!AW88</f>
        <v>ไม่ผ่าน</v>
      </c>
      <c r="O87" s="86" t="str">
        <f>ม.ค.63!AW88</f>
        <v>ไม่ผ่าน</v>
      </c>
      <c r="P87" s="86" t="str">
        <f>ม.ค.63!AX88</f>
        <v>ไม่ผ่าน</v>
      </c>
      <c r="Q87" s="86" t="str">
        <f>'ก.พ.63 '!AW88</f>
        <v>ไม่ผ่าน</v>
      </c>
      <c r="R87" s="86" t="str">
        <f>'ก.พ.63 '!AX88</f>
        <v>ไม่ผ่าน</v>
      </c>
      <c r="S87" s="86" t="str">
        <f>'มี.ค.63 '!AW88</f>
        <v>ไม่ผ่าน</v>
      </c>
      <c r="T87" s="86" t="str">
        <f>'เม.ย.63  '!AW88</f>
        <v>ไม่ผ่าน</v>
      </c>
      <c r="U87" s="86" t="str">
        <f>'เม.ย.63  '!AX88</f>
        <v>ไม่ผ่าน</v>
      </c>
      <c r="V87" s="86" t="str">
        <f>พ.ค.63!AW88</f>
        <v>ไม่ผ่าน</v>
      </c>
      <c r="W87" s="86" t="str">
        <f>พ.ค.63!AX88</f>
        <v>ไม่ผ่าน</v>
      </c>
      <c r="X87" s="86" t="str">
        <f>มิ.ย.63!AW88</f>
        <v>ไม่ผ่าน</v>
      </c>
      <c r="Y87" s="86" t="str">
        <f>ก.ค.63!AW88</f>
        <v>ไม่ผ่าน</v>
      </c>
      <c r="Z87" s="86" t="str">
        <f>ก.ค.63!AX88</f>
        <v>ไม่ผ่าน</v>
      </c>
      <c r="AA87" s="86" t="str">
        <f>ส.ค.63!AW88</f>
        <v>ไม่ผ่าน</v>
      </c>
      <c r="AB87" s="86" t="str">
        <f>ส.ค.63!AX88</f>
        <v>ไม่ผ่าน</v>
      </c>
      <c r="AC87" s="86" t="str">
        <f>ก.ย.63!AW88</f>
        <v>ไม่ผ่าน</v>
      </c>
      <c r="AD87" s="86">
        <v>36</v>
      </c>
      <c r="AE87" s="90" t="s">
        <v>9</v>
      </c>
      <c r="AF87" s="86">
        <v>5</v>
      </c>
      <c r="AG87" s="86" t="str">
        <f>ต.ค.63!AW88</f>
        <v>ไม่ผ่าน</v>
      </c>
      <c r="AH87" s="86" t="str">
        <f>ต.ค.63!AX88</f>
        <v>ไม่ผ่าน</v>
      </c>
      <c r="AI87" s="86" t="str">
        <f>พ.ย.63!AW88</f>
        <v>ไม่ผ่าน</v>
      </c>
      <c r="AJ87" s="86" t="str">
        <f>พ.ย.63!AX88</f>
        <v>ไม่ผ่าน</v>
      </c>
      <c r="AK87" s="86" t="str">
        <f>ธ.ค.63!AW88</f>
        <v>ไม่ผ่าน</v>
      </c>
      <c r="AL87" s="86" t="str">
        <f>ม.ค.64!AW88</f>
        <v>ไม่ผ่าน</v>
      </c>
      <c r="AM87" s="86" t="str">
        <f>ม.ค.64!AX88</f>
        <v>ไม่ผ่าน</v>
      </c>
      <c r="AN87" s="86" t="str">
        <f>'ก.พ.64 '!AW88</f>
        <v>ไม่ผ่าน</v>
      </c>
      <c r="AO87" s="86" t="str">
        <f>'ก.พ.64 '!AX88</f>
        <v>ไม่ผ่าน</v>
      </c>
      <c r="AP87" s="86" t="str">
        <f>มี.ค.64!AW88</f>
        <v>ไม่ผ่าน</v>
      </c>
      <c r="AQ87" s="86" t="str">
        <f>เม.ย.64!AW88</f>
        <v>ไม่ผ่าน</v>
      </c>
      <c r="AR87" s="86" t="str">
        <f>เม.ย.64!AX88</f>
        <v>ไม่ผ่าน</v>
      </c>
      <c r="AS87" s="86" t="str">
        <f>พ.ค.64!AW88</f>
        <v>ไม่ผ่าน</v>
      </c>
      <c r="AT87" s="86" t="str">
        <f>พ.ค.64!AX88</f>
        <v>ไม่ผ่าน</v>
      </c>
      <c r="AU87" s="86" t="str">
        <f>มิ.ย.64!AW88</f>
        <v>ไม่ผ่าน</v>
      </c>
      <c r="AV87" s="86" t="str">
        <f>ก.ค.64!AW88</f>
        <v>ไม่ผ่าน</v>
      </c>
      <c r="AW87" s="86" t="str">
        <f>ก.ค.64!AX88</f>
        <v>ไม่ผ่าน</v>
      </c>
      <c r="AX87" s="86" t="str">
        <f>ส.ค.64!AW88</f>
        <v>ไม่ผ่าน</v>
      </c>
      <c r="AY87" s="86" t="str">
        <f>ส.ค.64!AX88</f>
        <v>ไม่ผ่าน</v>
      </c>
    </row>
    <row r="88" spans="1:51" x14ac:dyDescent="0.25">
      <c r="A88" s="86">
        <v>85</v>
      </c>
      <c r="B88" s="86">
        <v>8</v>
      </c>
      <c r="C88" s="87" t="s">
        <v>106</v>
      </c>
      <c r="D88" s="88" t="s">
        <v>124</v>
      </c>
      <c r="E88" s="87" t="s">
        <v>212</v>
      </c>
      <c r="F88" s="88" t="s">
        <v>233</v>
      </c>
      <c r="G88" s="86">
        <v>30</v>
      </c>
      <c r="H88" s="87" t="s">
        <v>9</v>
      </c>
      <c r="I88" s="86">
        <v>5</v>
      </c>
      <c r="J88" s="89" t="str">
        <f>'ต.ค.62 '!AW89</f>
        <v>ไม่ผ่าน</v>
      </c>
      <c r="K88" s="89" t="str">
        <f>'ต.ค.62 '!AX89</f>
        <v>ไม่ผ่าน</v>
      </c>
      <c r="L88" s="86" t="str">
        <f>'พ.ย.62  '!AW89</f>
        <v>ไม่ผ่าน</v>
      </c>
      <c r="M88" s="86" t="str">
        <f>'พ.ย.62  '!AX89</f>
        <v>ไม่ผ่าน</v>
      </c>
      <c r="N88" s="86" t="str">
        <f>ธ.ค.62!AW89</f>
        <v>ไม่ผ่าน</v>
      </c>
      <c r="O88" s="86" t="str">
        <f>ม.ค.63!AW89</f>
        <v>ไม่ผ่าน</v>
      </c>
      <c r="P88" s="86" t="str">
        <f>ม.ค.63!AX89</f>
        <v>ไม่ผ่าน</v>
      </c>
      <c r="Q88" s="86" t="str">
        <f>'ก.พ.63 '!AW89</f>
        <v>ไม่ผ่าน</v>
      </c>
      <c r="R88" s="86" t="str">
        <f>'ก.พ.63 '!AX89</f>
        <v>ไม่ผ่าน</v>
      </c>
      <c r="S88" s="86" t="str">
        <f>'มี.ค.63 '!AW89</f>
        <v>ไม่ผ่าน</v>
      </c>
      <c r="T88" s="86" t="str">
        <f>'เม.ย.63  '!AW89</f>
        <v>ไม่ผ่าน</v>
      </c>
      <c r="U88" s="86" t="str">
        <f>'เม.ย.63  '!AX89</f>
        <v>ไม่ผ่าน</v>
      </c>
      <c r="V88" s="86" t="str">
        <f>พ.ค.63!AW89</f>
        <v>ไม่ผ่าน</v>
      </c>
      <c r="W88" s="86" t="str">
        <f>พ.ค.63!AX89</f>
        <v>ไม่ผ่าน</v>
      </c>
      <c r="X88" s="86" t="str">
        <f>มิ.ย.63!AW89</f>
        <v>ไม่ผ่าน</v>
      </c>
      <c r="Y88" s="86" t="str">
        <f>ก.ค.63!AW89</f>
        <v>ไม่ผ่าน</v>
      </c>
      <c r="Z88" s="86" t="str">
        <f>ก.ค.63!AX89</f>
        <v>ไม่ผ่าน</v>
      </c>
      <c r="AA88" s="86" t="str">
        <f>ส.ค.63!AW89</f>
        <v>ไม่ผ่าน</v>
      </c>
      <c r="AB88" s="86" t="str">
        <f>ส.ค.63!AX89</f>
        <v>ไม่ผ่าน</v>
      </c>
      <c r="AC88" s="86" t="str">
        <f>ก.ย.63!AW89</f>
        <v>ไม่ผ่าน</v>
      </c>
      <c r="AD88" s="86">
        <v>30</v>
      </c>
      <c r="AE88" s="90" t="s">
        <v>9</v>
      </c>
      <c r="AF88" s="86">
        <v>5</v>
      </c>
      <c r="AG88" s="86" t="str">
        <f>ต.ค.63!AW89</f>
        <v>ไม่ผ่าน</v>
      </c>
      <c r="AH88" s="86" t="str">
        <f>ต.ค.63!AX89</f>
        <v>ไม่ผ่าน</v>
      </c>
      <c r="AI88" s="86" t="str">
        <f>พ.ย.63!AW89</f>
        <v>ไม่ผ่าน</v>
      </c>
      <c r="AJ88" s="86" t="str">
        <f>พ.ย.63!AX89</f>
        <v>ไม่ผ่าน</v>
      </c>
      <c r="AK88" s="86" t="str">
        <f>ธ.ค.63!AW89</f>
        <v>ไม่ผ่าน</v>
      </c>
      <c r="AL88" s="86" t="str">
        <f>ม.ค.64!AW89</f>
        <v>ไม่ผ่าน</v>
      </c>
      <c r="AM88" s="86" t="str">
        <f>ม.ค.64!AX89</f>
        <v>ไม่ผ่าน</v>
      </c>
      <c r="AN88" s="86" t="str">
        <f>'ก.พ.64 '!AW89</f>
        <v>ไม่ผ่าน</v>
      </c>
      <c r="AO88" s="86" t="str">
        <f>'ก.พ.64 '!AX89</f>
        <v>ไม่ผ่าน</v>
      </c>
      <c r="AP88" s="86" t="str">
        <f>มี.ค.64!AW89</f>
        <v>ไม่ผ่าน</v>
      </c>
      <c r="AQ88" s="86" t="str">
        <f>เม.ย.64!AW89</f>
        <v>ไม่ผ่าน</v>
      </c>
      <c r="AR88" s="86" t="str">
        <f>เม.ย.64!AX89</f>
        <v>ไม่ผ่าน</v>
      </c>
      <c r="AS88" s="86" t="str">
        <f>พ.ค.64!AW89</f>
        <v>ไม่ผ่าน</v>
      </c>
      <c r="AT88" s="86" t="str">
        <f>พ.ค.64!AX89</f>
        <v>ไม่ผ่าน</v>
      </c>
      <c r="AU88" s="86" t="str">
        <f>มิ.ย.64!AW89</f>
        <v>ไม่ผ่าน</v>
      </c>
      <c r="AV88" s="86" t="str">
        <f>ก.ค.64!AW89</f>
        <v>ไม่ผ่าน</v>
      </c>
      <c r="AW88" s="86" t="str">
        <f>ก.ค.64!AX89</f>
        <v>ไม่ผ่าน</v>
      </c>
      <c r="AX88" s="86" t="str">
        <f>ส.ค.64!AW89</f>
        <v>ไม่ผ่าน</v>
      </c>
      <c r="AY88" s="86" t="str">
        <f>ส.ค.64!AX89</f>
        <v>ไม่ผ่าน</v>
      </c>
    </row>
    <row r="89" spans="1:51" x14ac:dyDescent="0.25">
      <c r="A89" s="86">
        <v>86</v>
      </c>
      <c r="B89" s="86">
        <v>8</v>
      </c>
      <c r="C89" s="87" t="s">
        <v>106</v>
      </c>
      <c r="D89" s="88" t="s">
        <v>125</v>
      </c>
      <c r="E89" s="87" t="s">
        <v>126</v>
      </c>
      <c r="F89" s="88" t="s">
        <v>233</v>
      </c>
      <c r="G89" s="86">
        <v>120</v>
      </c>
      <c r="H89" s="87" t="s">
        <v>13</v>
      </c>
      <c r="I89" s="86">
        <v>10</v>
      </c>
      <c r="J89" s="89" t="str">
        <f>'ต.ค.62 '!AW90</f>
        <v>ผ่าน</v>
      </c>
      <c r="K89" s="89" t="str">
        <f>'ต.ค.62 '!AX90</f>
        <v>ผ่าน</v>
      </c>
      <c r="L89" s="86" t="str">
        <f>'พ.ย.62  '!AW90</f>
        <v>ไม่ผ่าน</v>
      </c>
      <c r="M89" s="86" t="str">
        <f>'พ.ย.62  '!AX90</f>
        <v>ผ่าน</v>
      </c>
      <c r="N89" s="86" t="str">
        <f>ธ.ค.62!AW90</f>
        <v>ไม่ผ่าน</v>
      </c>
      <c r="O89" s="86" t="str">
        <f>ม.ค.63!AW90</f>
        <v>ไม่ผ่าน</v>
      </c>
      <c r="P89" s="86" t="str">
        <f>ม.ค.63!AX90</f>
        <v>ไม่ผ่าน</v>
      </c>
      <c r="Q89" s="86" t="str">
        <f>'ก.พ.63 '!AW90</f>
        <v>ไม่ผ่าน</v>
      </c>
      <c r="R89" s="86" t="str">
        <f>'ก.พ.63 '!AX90</f>
        <v>ไม่ผ่าน</v>
      </c>
      <c r="S89" s="86" t="str">
        <f>'มี.ค.63 '!AW90</f>
        <v>ไม่ผ่าน</v>
      </c>
      <c r="T89" s="86" t="str">
        <f>'เม.ย.63  '!AW90</f>
        <v>ผ่าน</v>
      </c>
      <c r="U89" s="86" t="str">
        <f>'เม.ย.63  '!AX90</f>
        <v>ไม่ผ่าน</v>
      </c>
      <c r="V89" s="86" t="str">
        <f>พ.ค.63!AW90</f>
        <v>ผ่าน</v>
      </c>
      <c r="W89" s="86" t="str">
        <f>พ.ค.63!AX90</f>
        <v>ไม่ผ่าน</v>
      </c>
      <c r="X89" s="86" t="str">
        <f>มิ.ย.63!AW90</f>
        <v>ผ่าน</v>
      </c>
      <c r="Y89" s="86" t="str">
        <f>ก.ค.63!AW90</f>
        <v>ผ่าน</v>
      </c>
      <c r="Z89" s="86" t="str">
        <f>ก.ค.63!AX90</f>
        <v>ผ่าน</v>
      </c>
      <c r="AA89" s="86" t="str">
        <f>ส.ค.63!AW90</f>
        <v>ผ่าน</v>
      </c>
      <c r="AB89" s="86" t="str">
        <f>ส.ค.63!AX90</f>
        <v>ผ่าน</v>
      </c>
      <c r="AC89" s="86" t="str">
        <f>ก.ย.63!AW90</f>
        <v>ผ่าน</v>
      </c>
      <c r="AD89" s="86">
        <v>139</v>
      </c>
      <c r="AE89" s="90" t="s">
        <v>15</v>
      </c>
      <c r="AF89" s="86">
        <v>13</v>
      </c>
      <c r="AG89" s="86" t="str">
        <f>ต.ค.63!AW90</f>
        <v>ผ่าน</v>
      </c>
      <c r="AH89" s="86" t="str">
        <f>ต.ค.63!AX90</f>
        <v>ผ่าน</v>
      </c>
      <c r="AI89" s="86" t="str">
        <f>พ.ย.63!AW90</f>
        <v>ไม่ผ่าน</v>
      </c>
      <c r="AJ89" s="86" t="str">
        <f>พ.ย.63!AX90</f>
        <v>ไม่ผ่าน</v>
      </c>
      <c r="AK89" s="86" t="str">
        <f>ธ.ค.63!AW90</f>
        <v>ผ่าน</v>
      </c>
      <c r="AL89" s="86" t="str">
        <f>ม.ค.64!AW90</f>
        <v>ไม่ผ่าน</v>
      </c>
      <c r="AM89" s="86" t="str">
        <f>ม.ค.64!AX90</f>
        <v>ไม่ผ่าน</v>
      </c>
      <c r="AN89" s="86" t="str">
        <f>'ก.พ.64 '!AW90</f>
        <v>ไม่ผ่าน</v>
      </c>
      <c r="AO89" s="86" t="str">
        <f>'ก.พ.64 '!AX90</f>
        <v>ไม่ผ่าน</v>
      </c>
      <c r="AP89" s="86" t="str">
        <f>มี.ค.64!AW90</f>
        <v>ไม่ผ่าน</v>
      </c>
      <c r="AQ89" s="86" t="str">
        <f>เม.ย.64!AW90</f>
        <v>ไม่ผ่าน</v>
      </c>
      <c r="AR89" s="86" t="str">
        <f>เม.ย.64!AX90</f>
        <v>ไม่ผ่าน</v>
      </c>
      <c r="AS89" s="86" t="str">
        <f>พ.ค.64!AW90</f>
        <v>ไม่ผ่าน</v>
      </c>
      <c r="AT89" s="86" t="str">
        <f>พ.ค.64!AX90</f>
        <v>ไม่ผ่าน</v>
      </c>
      <c r="AU89" s="86" t="str">
        <f>มิ.ย.64!AW90</f>
        <v>ไม่ผ่าน</v>
      </c>
      <c r="AV89" s="86" t="str">
        <f>ก.ค.64!AW90</f>
        <v>ไม่ผ่าน</v>
      </c>
      <c r="AW89" s="86" t="str">
        <f>ก.ค.64!AX90</f>
        <v>ไม่ผ่าน</v>
      </c>
      <c r="AX89" s="86" t="str">
        <f>ส.ค.64!AW90</f>
        <v>ไม่ผ่าน</v>
      </c>
      <c r="AY89" s="86" t="str">
        <f>ส.ค.64!AX90</f>
        <v>ไม่ผ่าน</v>
      </c>
    </row>
    <row r="90" spans="1:51" x14ac:dyDescent="0.25">
      <c r="A90" s="86">
        <v>87</v>
      </c>
      <c r="B90" s="86">
        <v>8</v>
      </c>
      <c r="C90" s="87" t="s">
        <v>106</v>
      </c>
      <c r="D90" s="88" t="s">
        <v>127</v>
      </c>
      <c r="E90" s="87" t="s">
        <v>213</v>
      </c>
      <c r="F90" s="88" t="s">
        <v>233</v>
      </c>
      <c r="G90" s="86">
        <v>10</v>
      </c>
      <c r="H90" s="87" t="s">
        <v>7</v>
      </c>
      <c r="I90" s="86">
        <v>3</v>
      </c>
      <c r="J90" s="89" t="str">
        <f>'ต.ค.62 '!AW91</f>
        <v>ไม่ผ่าน</v>
      </c>
      <c r="K90" s="89" t="str">
        <f>'ต.ค.62 '!AX91</f>
        <v>ไม่ผ่าน</v>
      </c>
      <c r="L90" s="86" t="str">
        <f>'พ.ย.62  '!AW91</f>
        <v>ไม่ผ่าน</v>
      </c>
      <c r="M90" s="86" t="str">
        <f>'พ.ย.62  '!AX91</f>
        <v>ไม่ผ่าน</v>
      </c>
      <c r="N90" s="86" t="str">
        <f>ธ.ค.62!AW91</f>
        <v>ไม่ผ่าน</v>
      </c>
      <c r="O90" s="86" t="str">
        <f>ม.ค.63!AW91</f>
        <v>ไม่ผ่าน</v>
      </c>
      <c r="P90" s="86" t="str">
        <f>ม.ค.63!AX91</f>
        <v>ไม่ผ่าน</v>
      </c>
      <c r="Q90" s="86" t="str">
        <f>'ก.พ.63 '!AW91</f>
        <v>ไม่ผ่าน</v>
      </c>
      <c r="R90" s="86" t="str">
        <f>'ก.พ.63 '!AX91</f>
        <v>ไม่ผ่าน</v>
      </c>
      <c r="S90" s="86" t="str">
        <f>'มี.ค.63 '!AW91</f>
        <v>ไม่ผ่าน</v>
      </c>
      <c r="T90" s="86" t="str">
        <f>'เม.ย.63  '!AW91</f>
        <v>ไม่ผ่าน</v>
      </c>
      <c r="U90" s="86" t="str">
        <f>'เม.ย.63  '!AX91</f>
        <v>ไม่ผ่าน</v>
      </c>
      <c r="V90" s="86" t="str">
        <f>พ.ค.63!AW91</f>
        <v>ไม่ผ่าน</v>
      </c>
      <c r="W90" s="86" t="str">
        <f>พ.ค.63!AX91</f>
        <v>ไม่ผ่าน</v>
      </c>
      <c r="X90" s="86" t="str">
        <f>มิ.ย.63!AW91</f>
        <v>ไม่ผ่าน</v>
      </c>
      <c r="Y90" s="86" t="str">
        <f>ก.ค.63!AW91</f>
        <v>ผ่าน</v>
      </c>
      <c r="Z90" s="86" t="str">
        <f>ก.ค.63!AX91</f>
        <v>ไม่ผ่าน</v>
      </c>
      <c r="AA90" s="86" t="str">
        <f>ส.ค.63!AW91</f>
        <v>ไม่ผ่าน</v>
      </c>
      <c r="AB90" s="86" t="str">
        <f>ส.ค.63!AX91</f>
        <v>ไม่ผ่าน</v>
      </c>
      <c r="AC90" s="86" t="str">
        <f>ก.ย.63!AW91</f>
        <v>ไม่ผ่าน</v>
      </c>
      <c r="AD90" s="86">
        <v>30</v>
      </c>
      <c r="AE90" s="90" t="s">
        <v>7</v>
      </c>
      <c r="AF90" s="86">
        <v>3</v>
      </c>
      <c r="AG90" s="86" t="str">
        <f>ต.ค.63!AW91</f>
        <v>ไม่ผ่าน</v>
      </c>
      <c r="AH90" s="86" t="str">
        <f>ต.ค.63!AX91</f>
        <v>ไม่ผ่าน</v>
      </c>
      <c r="AI90" s="86" t="str">
        <f>พ.ย.63!AW91</f>
        <v>ไม่ผ่าน</v>
      </c>
      <c r="AJ90" s="86" t="str">
        <f>พ.ย.63!AX91</f>
        <v>ไม่ผ่าน</v>
      </c>
      <c r="AK90" s="86" t="str">
        <f>ธ.ค.63!AW91</f>
        <v>ไม่ผ่าน</v>
      </c>
      <c r="AL90" s="86" t="str">
        <f>ม.ค.64!AW91</f>
        <v>ไม่ผ่าน</v>
      </c>
      <c r="AM90" s="86" t="str">
        <f>ม.ค.64!AX91</f>
        <v>ไม่ผ่าน</v>
      </c>
      <c r="AN90" s="86" t="str">
        <f>'ก.พ.64 '!AW91</f>
        <v>ไม่ผ่าน</v>
      </c>
      <c r="AO90" s="86" t="str">
        <f>'ก.พ.64 '!AX91</f>
        <v>ไม่ผ่าน</v>
      </c>
      <c r="AP90" s="86" t="str">
        <f>มี.ค.64!AW91</f>
        <v>ไม่ผ่าน</v>
      </c>
      <c r="AQ90" s="86" t="str">
        <f>เม.ย.64!AW91</f>
        <v>ไม่ผ่าน</v>
      </c>
      <c r="AR90" s="86" t="str">
        <f>เม.ย.64!AX91</f>
        <v>ไม่ผ่าน</v>
      </c>
      <c r="AS90" s="86" t="str">
        <f>พ.ค.64!AW91</f>
        <v>ไม่ผ่าน</v>
      </c>
      <c r="AT90" s="86" t="str">
        <f>พ.ค.64!AX91</f>
        <v>ไม่ผ่าน</v>
      </c>
      <c r="AU90" s="86" t="str">
        <f>มิ.ย.64!AW91</f>
        <v>ไม่ผ่าน</v>
      </c>
      <c r="AV90" s="86" t="str">
        <f>ก.ค.64!AW91</f>
        <v>ไม่ผ่าน</v>
      </c>
      <c r="AW90" s="86" t="str">
        <f>ก.ค.64!AX91</f>
        <v>ไม่ผ่าน</v>
      </c>
      <c r="AX90" s="86" t="str">
        <f>ส.ค.64!AW91</f>
        <v>ผ่าน</v>
      </c>
      <c r="AY90" s="86" t="str">
        <f>ส.ค.64!AX91</f>
        <v>ผ่าน</v>
      </c>
    </row>
    <row r="91" spans="1:51" x14ac:dyDescent="0.25">
      <c r="A91" s="86">
        <v>88</v>
      </c>
      <c r="B91" s="86">
        <v>8</v>
      </c>
      <c r="C91" s="87" t="s">
        <v>106</v>
      </c>
      <c r="D91" s="88" t="s">
        <v>128</v>
      </c>
      <c r="E91" s="87" t="s">
        <v>214</v>
      </c>
      <c r="F91" s="88" t="s">
        <v>233</v>
      </c>
      <c r="G91" s="86">
        <v>10</v>
      </c>
      <c r="H91" s="87" t="s">
        <v>7</v>
      </c>
      <c r="I91" s="86">
        <v>3</v>
      </c>
      <c r="J91" s="89" t="str">
        <f>'ต.ค.62 '!AW92</f>
        <v>ไม่ผ่าน</v>
      </c>
      <c r="K91" s="89" t="str">
        <f>'ต.ค.62 '!AX92</f>
        <v>ไม่ผ่าน</v>
      </c>
      <c r="L91" s="86" t="str">
        <f>'พ.ย.62  '!AW92</f>
        <v>ไม่ผ่าน</v>
      </c>
      <c r="M91" s="86" t="str">
        <f>'พ.ย.62  '!AX92</f>
        <v>ไม่ผ่าน</v>
      </c>
      <c r="N91" s="86" t="str">
        <f>ธ.ค.62!AW92</f>
        <v>ไม่ผ่าน</v>
      </c>
      <c r="O91" s="86" t="str">
        <f>ม.ค.63!AW92</f>
        <v>ไม่ผ่าน</v>
      </c>
      <c r="P91" s="86" t="str">
        <f>ม.ค.63!AX92</f>
        <v>ไม่ผ่าน</v>
      </c>
      <c r="Q91" s="86" t="str">
        <f>'ก.พ.63 '!AW92</f>
        <v>ไม่ผ่าน</v>
      </c>
      <c r="R91" s="86" t="str">
        <f>'ก.พ.63 '!AX92</f>
        <v>ไม่ผ่าน</v>
      </c>
      <c r="S91" s="86" t="str">
        <f>'มี.ค.63 '!AW92</f>
        <v>ไม่ผ่าน</v>
      </c>
      <c r="T91" s="86" t="str">
        <f>'เม.ย.63  '!AW92</f>
        <v>ไม่ผ่าน</v>
      </c>
      <c r="U91" s="86" t="str">
        <f>'เม.ย.63  '!AX92</f>
        <v>ไม่ผ่าน</v>
      </c>
      <c r="V91" s="86" t="str">
        <f>พ.ค.63!AW92</f>
        <v>ไม่ผ่าน</v>
      </c>
      <c r="W91" s="86" t="str">
        <f>พ.ค.63!AX92</f>
        <v>ไม่ผ่าน</v>
      </c>
      <c r="X91" s="86" t="str">
        <f>มิ.ย.63!AW92</f>
        <v>ไม่ผ่าน</v>
      </c>
      <c r="Y91" s="86" t="str">
        <f>ก.ค.63!AW92</f>
        <v>ไม่ผ่าน</v>
      </c>
      <c r="Z91" s="86" t="str">
        <f>ก.ค.63!AX92</f>
        <v>ไม่ผ่าน</v>
      </c>
      <c r="AA91" s="86" t="str">
        <f>ส.ค.63!AW92</f>
        <v>ไม่ผ่าน</v>
      </c>
      <c r="AB91" s="86" t="str">
        <f>ส.ค.63!AX92</f>
        <v>ไม่ผ่าน</v>
      </c>
      <c r="AC91" s="86" t="str">
        <f>ก.ย.63!AW92</f>
        <v>ไม่ผ่าน</v>
      </c>
      <c r="AD91" s="86">
        <v>30</v>
      </c>
      <c r="AE91" s="90" t="s">
        <v>7</v>
      </c>
      <c r="AF91" s="86">
        <v>3</v>
      </c>
      <c r="AG91" s="86" t="str">
        <f>ต.ค.63!AW92</f>
        <v>ไม่ผ่าน</v>
      </c>
      <c r="AH91" s="86" t="str">
        <f>ต.ค.63!AX92</f>
        <v>ไม่ผ่าน</v>
      </c>
      <c r="AI91" s="86" t="str">
        <f>พ.ย.63!AW92</f>
        <v>ผ่าน</v>
      </c>
      <c r="AJ91" s="86" t="str">
        <f>พ.ย.63!AX92</f>
        <v>ผ่าน</v>
      </c>
      <c r="AK91" s="86" t="str">
        <f>ธ.ค.63!AW92</f>
        <v>ไม่ผ่าน</v>
      </c>
      <c r="AL91" s="86" t="str">
        <f>ม.ค.64!AW92</f>
        <v>ผ่าน</v>
      </c>
      <c r="AM91" s="86" t="str">
        <f>ม.ค.64!AX92</f>
        <v>ผ่าน</v>
      </c>
      <c r="AN91" s="86" t="str">
        <f>'ก.พ.64 '!AW92</f>
        <v>ผ่าน</v>
      </c>
      <c r="AO91" s="86" t="str">
        <f>'ก.พ.64 '!AX92</f>
        <v>ผ่าน</v>
      </c>
      <c r="AP91" s="86" t="str">
        <f>มี.ค.64!AW92</f>
        <v>ผ่าน</v>
      </c>
      <c r="AQ91" s="86" t="str">
        <f>เม.ย.64!AW92</f>
        <v>ผ่าน</v>
      </c>
      <c r="AR91" s="86" t="str">
        <f>เม.ย.64!AX92</f>
        <v>ไม่ผ่าน</v>
      </c>
      <c r="AS91" s="86" t="str">
        <f>พ.ค.64!AW92</f>
        <v>ผ่าน</v>
      </c>
      <c r="AT91" s="86" t="str">
        <f>พ.ค.64!AX92</f>
        <v>ไม่ผ่าน</v>
      </c>
      <c r="AU91" s="86" t="str">
        <f>มิ.ย.64!AW92</f>
        <v>ไม่ผ่าน</v>
      </c>
      <c r="AV91" s="86" t="str">
        <f>ก.ค.64!AW92</f>
        <v>ผ่าน</v>
      </c>
      <c r="AW91" s="86" t="str">
        <f>ก.ค.64!AX92</f>
        <v>ไม่ผ่าน</v>
      </c>
      <c r="AX91" s="86" t="str">
        <f>ส.ค.64!AW92</f>
        <v>ผ่าน</v>
      </c>
      <c r="AY91" s="86" t="str">
        <f>ส.ค.64!AX92</f>
        <v>ไม่ผ่าน</v>
      </c>
    </row>
    <row r="92" spans="1:51" s="94" customFormat="1" ht="19.5" thickBot="1" x14ac:dyDescent="0.35">
      <c r="A92" s="92" t="s">
        <v>303</v>
      </c>
      <c r="B92" s="92"/>
      <c r="C92" s="92"/>
      <c r="D92" s="92"/>
      <c r="E92" s="92"/>
      <c r="F92" s="92"/>
      <c r="G92" s="93"/>
      <c r="H92" s="92"/>
      <c r="I92" s="93"/>
      <c r="J92" s="98">
        <f>COUNTIF(J4:J91,"ผ่าน")</f>
        <v>14</v>
      </c>
      <c r="K92" s="98">
        <f t="shared" ref="K92:AY92" si="0">COUNTIF(K4:K91,"ผ่าน")</f>
        <v>15</v>
      </c>
      <c r="L92" s="98">
        <f t="shared" si="0"/>
        <v>8</v>
      </c>
      <c r="M92" s="98">
        <f t="shared" si="0"/>
        <v>12</v>
      </c>
      <c r="N92" s="98">
        <f t="shared" si="0"/>
        <v>4</v>
      </c>
      <c r="O92" s="98">
        <f t="shared" si="0"/>
        <v>1</v>
      </c>
      <c r="P92" s="98">
        <f t="shared" si="0"/>
        <v>2</v>
      </c>
      <c r="Q92" s="98">
        <f t="shared" si="0"/>
        <v>3</v>
      </c>
      <c r="R92" s="98">
        <f t="shared" si="0"/>
        <v>3</v>
      </c>
      <c r="S92" s="98">
        <f t="shared" si="0"/>
        <v>4</v>
      </c>
      <c r="T92" s="98">
        <f t="shared" si="0"/>
        <v>8</v>
      </c>
      <c r="U92" s="98">
        <f t="shared" si="0"/>
        <v>4</v>
      </c>
      <c r="V92" s="98">
        <f t="shared" si="0"/>
        <v>5</v>
      </c>
      <c r="W92" s="98">
        <f t="shared" si="0"/>
        <v>2</v>
      </c>
      <c r="X92" s="98">
        <f t="shared" si="0"/>
        <v>8</v>
      </c>
      <c r="Y92" s="98">
        <f t="shared" si="0"/>
        <v>9</v>
      </c>
      <c r="Z92" s="98">
        <f t="shared" si="0"/>
        <v>5</v>
      </c>
      <c r="AA92" s="98">
        <f t="shared" si="0"/>
        <v>9</v>
      </c>
      <c r="AB92" s="98">
        <f t="shared" si="0"/>
        <v>5</v>
      </c>
      <c r="AC92" s="98">
        <f t="shared" si="0"/>
        <v>10</v>
      </c>
      <c r="AD92" s="99"/>
      <c r="AE92" s="99"/>
      <c r="AF92" s="99"/>
      <c r="AG92" s="99">
        <f t="shared" si="0"/>
        <v>5</v>
      </c>
      <c r="AH92" s="99">
        <f t="shared" si="0"/>
        <v>7</v>
      </c>
      <c r="AI92" s="99">
        <f t="shared" si="0"/>
        <v>13</v>
      </c>
      <c r="AJ92" s="99">
        <f t="shared" si="0"/>
        <v>18</v>
      </c>
      <c r="AK92" s="99">
        <f t="shared" si="0"/>
        <v>13</v>
      </c>
      <c r="AL92" s="99">
        <f t="shared" si="0"/>
        <v>14</v>
      </c>
      <c r="AM92" s="99">
        <f t="shared" si="0"/>
        <v>20</v>
      </c>
      <c r="AN92" s="99">
        <f t="shared" si="0"/>
        <v>12</v>
      </c>
      <c r="AO92" s="99">
        <f t="shared" si="0"/>
        <v>16</v>
      </c>
      <c r="AP92" s="99">
        <f t="shared" si="0"/>
        <v>7</v>
      </c>
      <c r="AQ92" s="99">
        <f t="shared" si="0"/>
        <v>14</v>
      </c>
      <c r="AR92" s="99">
        <f t="shared" si="0"/>
        <v>4</v>
      </c>
      <c r="AS92" s="99">
        <f t="shared" si="0"/>
        <v>12</v>
      </c>
      <c r="AT92" s="99">
        <f t="shared" si="0"/>
        <v>3</v>
      </c>
      <c r="AU92" s="99">
        <f t="shared" si="0"/>
        <v>8</v>
      </c>
      <c r="AV92" s="99">
        <f t="shared" si="0"/>
        <v>19</v>
      </c>
      <c r="AW92" s="99">
        <f t="shared" si="0"/>
        <v>10</v>
      </c>
      <c r="AX92" s="99">
        <f t="shared" si="0"/>
        <v>18</v>
      </c>
      <c r="AY92" s="99">
        <f t="shared" si="0"/>
        <v>10</v>
      </c>
    </row>
    <row r="93" spans="1:51" ht="15.75" thickTop="1" x14ac:dyDescent="0.25"/>
  </sheetData>
  <mergeCells count="28">
    <mergeCell ref="AN2:AO2"/>
    <mergeCell ref="AQ2:AR2"/>
    <mergeCell ref="AV2:AW2"/>
    <mergeCell ref="AX2:AY2"/>
    <mergeCell ref="AD2:AD3"/>
    <mergeCell ref="AE2:AE3"/>
    <mergeCell ref="AF2:AF3"/>
    <mergeCell ref="Y2:Z2"/>
    <mergeCell ref="AA2:AB2"/>
    <mergeCell ref="AG2:AH2"/>
    <mergeCell ref="AI2:AJ2"/>
    <mergeCell ref="AL2:AM2"/>
    <mergeCell ref="F2:F3"/>
    <mergeCell ref="AS2:AT2"/>
    <mergeCell ref="A2:A3"/>
    <mergeCell ref="B2:B3"/>
    <mergeCell ref="C2:C3"/>
    <mergeCell ref="D2:D3"/>
    <mergeCell ref="E2:E3"/>
    <mergeCell ref="G2:G3"/>
    <mergeCell ref="H2:H3"/>
    <mergeCell ref="I2:I3"/>
    <mergeCell ref="J2:K2"/>
    <mergeCell ref="L2:M2"/>
    <mergeCell ref="O2:P2"/>
    <mergeCell ref="Q2:R2"/>
    <mergeCell ref="T2:U2"/>
    <mergeCell ref="V2:W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1496-6CCC-40B8-8184-2F7B7E11116A}">
  <dimension ref="A1:Y24"/>
  <sheetViews>
    <sheetView zoomScale="50" zoomScaleNormal="5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R5" sqref="R5:S23"/>
    </sheetView>
  </sheetViews>
  <sheetFormatPr defaultRowHeight="14.25" x14ac:dyDescent="0.2"/>
  <cols>
    <col min="1" max="1" width="6.5" customWidth="1"/>
    <col min="2" max="2" width="8.25" customWidth="1"/>
    <col min="3" max="3" width="23.5" customWidth="1"/>
    <col min="4" max="25" width="10.5" customWidth="1"/>
  </cols>
  <sheetData>
    <row r="1" spans="1:25" x14ac:dyDescent="0.2">
      <c r="A1" s="134" t="s">
        <v>274</v>
      </c>
      <c r="B1" s="134"/>
      <c r="C1" s="134"/>
      <c r="D1" s="134"/>
      <c r="E1" s="134"/>
    </row>
    <row r="2" spans="1:25" x14ac:dyDescent="0.2">
      <c r="A2" s="5"/>
      <c r="B2" s="5"/>
      <c r="C2" s="5"/>
      <c r="D2" s="135" t="s">
        <v>279</v>
      </c>
      <c r="E2" s="135"/>
      <c r="F2" s="135"/>
      <c r="G2" s="135"/>
      <c r="H2" s="135"/>
      <c r="I2" s="135"/>
      <c r="J2" s="135"/>
      <c r="K2" s="135"/>
      <c r="L2" s="136" t="s">
        <v>280</v>
      </c>
      <c r="M2" s="136"/>
      <c r="N2" s="136"/>
      <c r="O2" s="136"/>
      <c r="P2" s="136"/>
      <c r="Q2" s="136"/>
      <c r="R2" s="136"/>
      <c r="S2" s="136"/>
      <c r="T2" s="135" t="s">
        <v>281</v>
      </c>
      <c r="U2" s="135"/>
      <c r="V2" s="135"/>
      <c r="W2" s="135"/>
      <c r="X2" s="135"/>
      <c r="Y2" s="135"/>
    </row>
    <row r="3" spans="1:25" ht="21" x14ac:dyDescent="0.2">
      <c r="A3" s="1"/>
      <c r="B3" s="1"/>
      <c r="C3" s="38"/>
      <c r="D3" s="137" t="s">
        <v>272</v>
      </c>
      <c r="E3" s="138"/>
      <c r="F3" s="137" t="s">
        <v>273</v>
      </c>
      <c r="G3" s="138"/>
      <c r="H3" s="137" t="s">
        <v>282</v>
      </c>
      <c r="I3" s="138"/>
      <c r="J3" s="137" t="s">
        <v>283</v>
      </c>
      <c r="K3" s="138"/>
      <c r="L3" s="139" t="s">
        <v>278</v>
      </c>
      <c r="M3" s="140"/>
      <c r="N3" s="139" t="s">
        <v>275</v>
      </c>
      <c r="O3" s="140"/>
      <c r="P3" s="139" t="s">
        <v>277</v>
      </c>
      <c r="Q3" s="140"/>
      <c r="R3" s="139" t="s">
        <v>284</v>
      </c>
      <c r="S3" s="140"/>
      <c r="T3" s="137" t="s">
        <v>285</v>
      </c>
      <c r="U3" s="138"/>
      <c r="V3" s="137" t="s">
        <v>276</v>
      </c>
      <c r="W3" s="138"/>
      <c r="X3" s="137" t="s">
        <v>286</v>
      </c>
      <c r="Y3" s="138"/>
    </row>
    <row r="4" spans="1:25" ht="118.5" customHeight="1" x14ac:dyDescent="0.2">
      <c r="A4" s="1" t="s">
        <v>0</v>
      </c>
      <c r="B4" s="1" t="s">
        <v>1</v>
      </c>
      <c r="C4" s="38" t="s">
        <v>2</v>
      </c>
      <c r="D4" s="36" t="s">
        <v>3</v>
      </c>
      <c r="E4" s="37" t="s">
        <v>4</v>
      </c>
      <c r="F4" s="36" t="s">
        <v>3</v>
      </c>
      <c r="G4" s="37" t="s">
        <v>4</v>
      </c>
      <c r="H4" s="36" t="s">
        <v>3</v>
      </c>
      <c r="I4" s="37" t="s">
        <v>4</v>
      </c>
      <c r="J4" s="36" t="s">
        <v>3</v>
      </c>
      <c r="K4" s="37" t="s">
        <v>4</v>
      </c>
      <c r="L4" s="36" t="s">
        <v>3</v>
      </c>
      <c r="M4" s="37" t="s">
        <v>4</v>
      </c>
      <c r="N4" s="36" t="s">
        <v>3</v>
      </c>
      <c r="O4" s="37" t="s">
        <v>4</v>
      </c>
      <c r="P4" s="36" t="s">
        <v>3</v>
      </c>
      <c r="Q4" s="37" t="s">
        <v>4</v>
      </c>
      <c r="R4" s="36" t="s">
        <v>3</v>
      </c>
      <c r="S4" s="37" t="s">
        <v>4</v>
      </c>
      <c r="T4" s="36" t="s">
        <v>3</v>
      </c>
      <c r="U4" s="37" t="s">
        <v>4</v>
      </c>
      <c r="V4" s="36" t="s">
        <v>3</v>
      </c>
      <c r="W4" s="37" t="s">
        <v>4</v>
      </c>
      <c r="X4" s="36" t="s">
        <v>3</v>
      </c>
      <c r="Y4" s="37" t="s">
        <v>4</v>
      </c>
    </row>
    <row r="5" spans="1:25" ht="21" x14ac:dyDescent="0.35">
      <c r="A5" s="2">
        <v>1</v>
      </c>
      <c r="B5" s="2">
        <v>2</v>
      </c>
      <c r="C5" s="3" t="s">
        <v>5</v>
      </c>
      <c r="D5" s="43">
        <v>16.940000000000001</v>
      </c>
      <c r="E5" s="4">
        <v>0.15000000000000013</v>
      </c>
      <c r="F5" s="43">
        <v>5.0749999999999993</v>
      </c>
      <c r="G5" s="4">
        <v>-3.6100000000000003</v>
      </c>
      <c r="H5" s="43">
        <v>0.67999999999999994</v>
      </c>
      <c r="I5" s="4">
        <v>-7.415</v>
      </c>
      <c r="J5" s="43">
        <v>6.35</v>
      </c>
      <c r="K5" s="4">
        <v>-7.38</v>
      </c>
      <c r="L5" s="43">
        <v>7.69</v>
      </c>
      <c r="M5" s="4">
        <v>-1.6</v>
      </c>
      <c r="N5" s="43">
        <v>168.85</v>
      </c>
      <c r="O5" s="4">
        <v>27.88</v>
      </c>
      <c r="P5" s="43">
        <v>121.08</v>
      </c>
      <c r="Q5" s="4">
        <v>29.81</v>
      </c>
      <c r="R5" s="43">
        <v>2.08</v>
      </c>
      <c r="S5" s="4">
        <v>-6.415</v>
      </c>
      <c r="T5" s="44"/>
      <c r="U5" s="44"/>
      <c r="V5" s="44"/>
      <c r="W5" s="44"/>
      <c r="X5" s="44"/>
      <c r="Y5" s="44"/>
    </row>
    <row r="6" spans="1:25" ht="21" x14ac:dyDescent="0.35">
      <c r="A6" s="2">
        <v>2</v>
      </c>
      <c r="B6" s="2">
        <v>45</v>
      </c>
      <c r="C6" s="3" t="s">
        <v>6</v>
      </c>
      <c r="D6" s="43">
        <v>33.178409090909092</v>
      </c>
      <c r="E6" s="4">
        <v>9.8922727272727276</v>
      </c>
      <c r="F6" s="43">
        <v>32.954444444444448</v>
      </c>
      <c r="G6" s="4">
        <v>17.33111111111111</v>
      </c>
      <c r="H6" s="43">
        <v>19.192888888888888</v>
      </c>
      <c r="I6" s="4">
        <v>11.868000000000002</v>
      </c>
      <c r="J6" s="43">
        <v>11.71</v>
      </c>
      <c r="K6" s="4">
        <v>7.08</v>
      </c>
      <c r="L6" s="43">
        <v>32.67</v>
      </c>
      <c r="M6" s="4">
        <v>8.86</v>
      </c>
      <c r="N6" s="43">
        <v>26.67</v>
      </c>
      <c r="O6" s="4">
        <v>13</v>
      </c>
      <c r="P6" s="43">
        <v>15.13</v>
      </c>
      <c r="Q6" s="4">
        <v>8.02</v>
      </c>
      <c r="R6" s="43">
        <v>6.4492307692307707</v>
      </c>
      <c r="S6" s="4">
        <v>2.5605128205128205</v>
      </c>
      <c r="T6" s="43">
        <v>35.17</v>
      </c>
      <c r="U6" s="4">
        <v>10.87</v>
      </c>
      <c r="V6" s="43">
        <v>27.09</v>
      </c>
      <c r="W6" s="4">
        <v>12.7</v>
      </c>
      <c r="X6" s="43">
        <v>11.48</v>
      </c>
      <c r="Y6" s="4">
        <v>4.78</v>
      </c>
    </row>
    <row r="7" spans="1:25" ht="21" x14ac:dyDescent="0.35">
      <c r="A7" s="2">
        <v>3</v>
      </c>
      <c r="B7" s="2">
        <v>38</v>
      </c>
      <c r="C7" s="3" t="s">
        <v>7</v>
      </c>
      <c r="D7" s="43">
        <v>35.284473684210532</v>
      </c>
      <c r="E7" s="4">
        <v>9.4115789473684188</v>
      </c>
      <c r="F7" s="43">
        <v>35.420789473684202</v>
      </c>
      <c r="G7" s="4">
        <v>15.621842105263161</v>
      </c>
      <c r="H7" s="43">
        <v>18.486842105263158</v>
      </c>
      <c r="I7" s="4">
        <v>8.4305263157894732</v>
      </c>
      <c r="J7" s="43">
        <v>10.76</v>
      </c>
      <c r="K7" s="4">
        <v>3.81</v>
      </c>
      <c r="L7" s="43">
        <v>43.22</v>
      </c>
      <c r="M7" s="4">
        <v>10.19</v>
      </c>
      <c r="N7" s="43">
        <v>34.200000000000003</v>
      </c>
      <c r="O7" s="4">
        <v>14.82</v>
      </c>
      <c r="P7" s="43">
        <v>21.83</v>
      </c>
      <c r="Q7" s="4">
        <v>10.56</v>
      </c>
      <c r="R7" s="43">
        <v>12.627222222222223</v>
      </c>
      <c r="S7" s="4">
        <v>5.8905555555555544</v>
      </c>
      <c r="T7" s="43">
        <v>45.16</v>
      </c>
      <c r="U7" s="4">
        <v>11.49</v>
      </c>
      <c r="V7" s="43">
        <v>41.11</v>
      </c>
      <c r="W7" s="4">
        <v>16.91</v>
      </c>
      <c r="X7" s="43">
        <v>26.45</v>
      </c>
      <c r="Y7" s="4">
        <v>12.17</v>
      </c>
    </row>
    <row r="8" spans="1:25" ht="21" x14ac:dyDescent="0.35">
      <c r="A8" s="2">
        <v>4</v>
      </c>
      <c r="B8" s="2">
        <v>12</v>
      </c>
      <c r="C8" s="3" t="s">
        <v>8</v>
      </c>
      <c r="D8" s="43">
        <v>32.265833333333333</v>
      </c>
      <c r="E8" s="4">
        <v>6.5633333333333326</v>
      </c>
      <c r="F8" s="43">
        <v>30.698333333333334</v>
      </c>
      <c r="G8" s="4">
        <v>10.371666666666666</v>
      </c>
      <c r="H8" s="43">
        <v>16.55</v>
      </c>
      <c r="I8" s="4">
        <v>5.2424999999999997</v>
      </c>
      <c r="J8" s="43">
        <v>7.66</v>
      </c>
      <c r="K8" s="4">
        <v>0.82</v>
      </c>
      <c r="L8" s="43">
        <v>39.99</v>
      </c>
      <c r="M8" s="4">
        <v>8.09</v>
      </c>
      <c r="N8" s="43">
        <v>34.700000000000003</v>
      </c>
      <c r="O8" s="4">
        <v>12.42</v>
      </c>
      <c r="P8" s="43">
        <v>21.4</v>
      </c>
      <c r="Q8" s="4">
        <v>9.14</v>
      </c>
      <c r="R8" s="43">
        <v>23.4375</v>
      </c>
      <c r="S8" s="4">
        <v>13.34625</v>
      </c>
      <c r="T8" s="43">
        <v>47.27</v>
      </c>
      <c r="U8" s="4">
        <v>9.9499999999999993</v>
      </c>
      <c r="V8" s="43">
        <v>43.53</v>
      </c>
      <c r="W8" s="4">
        <v>14.86</v>
      </c>
      <c r="X8" s="43">
        <v>32.68</v>
      </c>
      <c r="Y8" s="4">
        <v>13.77</v>
      </c>
    </row>
    <row r="9" spans="1:25" ht="21" x14ac:dyDescent="0.35">
      <c r="A9" s="2">
        <v>5</v>
      </c>
      <c r="B9" s="2">
        <v>235</v>
      </c>
      <c r="C9" s="3" t="s">
        <v>9</v>
      </c>
      <c r="D9" s="43">
        <v>24.740936170212777</v>
      </c>
      <c r="E9" s="4">
        <v>10.953617021276589</v>
      </c>
      <c r="F9" s="43">
        <v>24.498595744680834</v>
      </c>
      <c r="G9" s="4">
        <v>18.220297872340428</v>
      </c>
      <c r="H9" s="43">
        <v>12.318893617021276</v>
      </c>
      <c r="I9" s="4">
        <v>11.189914893617022</v>
      </c>
      <c r="J9" s="43">
        <v>5.86</v>
      </c>
      <c r="K9" s="4">
        <v>4.21</v>
      </c>
      <c r="L9" s="43">
        <v>29.39</v>
      </c>
      <c r="M9" s="4">
        <v>10.82</v>
      </c>
      <c r="N9" s="43">
        <v>22.88</v>
      </c>
      <c r="O9" s="4">
        <v>16.329999999999998</v>
      </c>
      <c r="P9" s="43">
        <v>11.96</v>
      </c>
      <c r="Q9" s="4">
        <v>10.48</v>
      </c>
      <c r="R9" s="43">
        <v>6.7215199999999999</v>
      </c>
      <c r="S9" s="4">
        <v>4.1368400000000003</v>
      </c>
      <c r="T9" s="43">
        <v>27.81</v>
      </c>
      <c r="U9" s="4">
        <v>11.79</v>
      </c>
      <c r="V9" s="43">
        <v>23.05</v>
      </c>
      <c r="W9" s="4">
        <v>16.09</v>
      </c>
      <c r="X9" s="43">
        <v>12.2</v>
      </c>
      <c r="Y9" s="4">
        <v>9.91</v>
      </c>
    </row>
    <row r="10" spans="1:25" ht="21" x14ac:dyDescent="0.35">
      <c r="A10" s="2">
        <v>6</v>
      </c>
      <c r="B10" s="2">
        <v>242</v>
      </c>
      <c r="C10" s="3" t="s">
        <v>10</v>
      </c>
      <c r="D10" s="43">
        <v>23.032438016528936</v>
      </c>
      <c r="E10" s="4">
        <v>9.9976446280991773</v>
      </c>
      <c r="F10" s="43">
        <v>23.163388429752075</v>
      </c>
      <c r="G10" s="4">
        <v>16.811983471074377</v>
      </c>
      <c r="H10" s="43">
        <v>10.179793388429758</v>
      </c>
      <c r="I10" s="4">
        <v>8.9996280991735524</v>
      </c>
      <c r="J10" s="43">
        <v>3.67</v>
      </c>
      <c r="K10" s="4">
        <v>1.58</v>
      </c>
      <c r="L10" s="43">
        <v>28.29</v>
      </c>
      <c r="M10" s="4">
        <v>10.74</v>
      </c>
      <c r="N10" s="43">
        <v>23.77</v>
      </c>
      <c r="O10" s="4">
        <v>16.13</v>
      </c>
      <c r="P10" s="43">
        <v>12.96</v>
      </c>
      <c r="Q10" s="4">
        <v>10.95</v>
      </c>
      <c r="R10" s="43">
        <v>5.8842857142857161</v>
      </c>
      <c r="S10" s="4">
        <v>3.7780252100840372</v>
      </c>
      <c r="T10" s="43">
        <v>29.34</v>
      </c>
      <c r="U10" s="4">
        <v>12.22</v>
      </c>
      <c r="V10" s="43">
        <v>23.95</v>
      </c>
      <c r="W10" s="4">
        <v>16.559999999999999</v>
      </c>
      <c r="X10" s="43">
        <v>12.59</v>
      </c>
      <c r="Y10" s="4">
        <v>10.43</v>
      </c>
    </row>
    <row r="11" spans="1:25" ht="21" x14ac:dyDescent="0.35">
      <c r="A11" s="2">
        <v>7</v>
      </c>
      <c r="B11" s="2">
        <v>26</v>
      </c>
      <c r="C11" s="3" t="s">
        <v>11</v>
      </c>
      <c r="D11" s="43">
        <v>22.346923076923073</v>
      </c>
      <c r="E11" s="4">
        <v>9.1911538461538473</v>
      </c>
      <c r="F11" s="43">
        <v>23.794230769230772</v>
      </c>
      <c r="G11" s="4">
        <v>16.647692307692306</v>
      </c>
      <c r="H11" s="43">
        <v>8.42</v>
      </c>
      <c r="I11" s="4">
        <v>8.4580769230769217</v>
      </c>
      <c r="J11" s="43">
        <v>0.75</v>
      </c>
      <c r="K11" s="4">
        <v>-0.55000000000000004</v>
      </c>
      <c r="L11" s="43">
        <v>29.78</v>
      </c>
      <c r="M11" s="4">
        <v>10.8</v>
      </c>
      <c r="N11" s="43">
        <v>22.88</v>
      </c>
      <c r="O11" s="4">
        <v>15.16</v>
      </c>
      <c r="P11" s="43">
        <v>11.75</v>
      </c>
      <c r="Q11" s="4">
        <v>9.76</v>
      </c>
      <c r="R11" s="43">
        <v>5.6233333333333331</v>
      </c>
      <c r="S11" s="4">
        <v>3.9076190476190455</v>
      </c>
      <c r="T11" s="43">
        <v>32.35</v>
      </c>
      <c r="U11" s="4">
        <v>13.39</v>
      </c>
      <c r="V11" s="43">
        <v>23.28</v>
      </c>
      <c r="W11" s="4">
        <v>15.43</v>
      </c>
      <c r="X11" s="43">
        <v>11.84</v>
      </c>
      <c r="Y11" s="4">
        <v>9.36</v>
      </c>
    </row>
    <row r="12" spans="1:25" ht="21" x14ac:dyDescent="0.35">
      <c r="A12" s="2">
        <v>9</v>
      </c>
      <c r="B12" s="2">
        <v>30</v>
      </c>
      <c r="C12" s="3" t="s">
        <v>12</v>
      </c>
      <c r="D12" s="43">
        <v>43.171333333333344</v>
      </c>
      <c r="E12" s="4">
        <v>9.7053333333333303</v>
      </c>
      <c r="F12" s="43">
        <v>30.371999999999996</v>
      </c>
      <c r="G12" s="4">
        <v>14.629666666666669</v>
      </c>
      <c r="H12" s="43">
        <v>16.239666666666661</v>
      </c>
      <c r="I12" s="4">
        <v>8.1736666666666657</v>
      </c>
      <c r="J12" s="43">
        <v>11.94</v>
      </c>
      <c r="K12" s="4">
        <v>6.49</v>
      </c>
      <c r="L12" s="43">
        <v>29.78</v>
      </c>
      <c r="M12" s="4">
        <v>7.75</v>
      </c>
      <c r="N12" s="43">
        <v>20.89</v>
      </c>
      <c r="O12" s="4">
        <v>12.54</v>
      </c>
      <c r="P12" s="43">
        <v>10.68</v>
      </c>
      <c r="Q12" s="4">
        <v>7.88</v>
      </c>
      <c r="R12" s="43">
        <v>6.443437499999999</v>
      </c>
      <c r="S12" s="4">
        <v>3.5143750000000002</v>
      </c>
      <c r="T12" s="43">
        <v>22.48</v>
      </c>
      <c r="U12" s="4">
        <v>8.02</v>
      </c>
      <c r="V12" s="43">
        <v>19.899999999999999</v>
      </c>
      <c r="W12" s="4">
        <v>11.7</v>
      </c>
      <c r="X12" s="43">
        <v>10.38</v>
      </c>
      <c r="Y12" s="4">
        <v>7.45</v>
      </c>
    </row>
    <row r="13" spans="1:25" ht="21" x14ac:dyDescent="0.35">
      <c r="A13" s="2">
        <v>10</v>
      </c>
      <c r="B13" s="2">
        <v>63</v>
      </c>
      <c r="C13" s="3" t="s">
        <v>13</v>
      </c>
      <c r="D13" s="43">
        <v>20.982698412698412</v>
      </c>
      <c r="E13" s="4">
        <v>7.5528571428571416</v>
      </c>
      <c r="F13" s="43">
        <v>20.388095238095232</v>
      </c>
      <c r="G13" s="4">
        <v>12.326666666666666</v>
      </c>
      <c r="H13" s="43">
        <v>8.5615873015873056</v>
      </c>
      <c r="I13" s="4">
        <v>5.2685714285714305</v>
      </c>
      <c r="J13" s="43">
        <v>3.51</v>
      </c>
      <c r="K13" s="4">
        <v>-0.18</v>
      </c>
      <c r="L13" s="43">
        <v>24.65</v>
      </c>
      <c r="M13" s="4">
        <v>9.2899999999999991</v>
      </c>
      <c r="N13" s="43">
        <v>20.440000000000001</v>
      </c>
      <c r="O13" s="4">
        <v>13.36</v>
      </c>
      <c r="P13" s="43">
        <v>10.94</v>
      </c>
      <c r="Q13" s="4">
        <v>9.09</v>
      </c>
      <c r="R13" s="43">
        <v>5.3367796610169487</v>
      </c>
      <c r="S13" s="4">
        <v>3.2408474576271189</v>
      </c>
      <c r="T13" s="43">
        <v>28.69</v>
      </c>
      <c r="U13" s="4">
        <v>11.69</v>
      </c>
      <c r="V13" s="43">
        <v>22.93</v>
      </c>
      <c r="W13" s="4">
        <v>15.24</v>
      </c>
      <c r="X13" s="43">
        <v>11.77</v>
      </c>
      <c r="Y13" s="4">
        <v>8.91</v>
      </c>
    </row>
    <row r="14" spans="1:25" ht="21" x14ac:dyDescent="0.35">
      <c r="A14" s="2">
        <v>12</v>
      </c>
      <c r="B14" s="2">
        <v>29</v>
      </c>
      <c r="C14" s="3" t="s">
        <v>14</v>
      </c>
      <c r="D14" s="43">
        <v>19.527241379310347</v>
      </c>
      <c r="E14" s="4">
        <v>4.9289655172413784</v>
      </c>
      <c r="F14" s="43">
        <v>18.667586206896548</v>
      </c>
      <c r="G14" s="4">
        <v>10.988965517241377</v>
      </c>
      <c r="H14" s="43">
        <v>9.9727586206896603</v>
      </c>
      <c r="I14" s="4">
        <v>8.2255172413793112</v>
      </c>
      <c r="J14" s="43">
        <v>4.38</v>
      </c>
      <c r="K14" s="4">
        <v>8.0399999999999991</v>
      </c>
      <c r="L14" s="43">
        <v>29.67</v>
      </c>
      <c r="M14" s="4">
        <v>5.03</v>
      </c>
      <c r="N14" s="43">
        <v>19</v>
      </c>
      <c r="O14" s="4">
        <v>9.7100000000000009</v>
      </c>
      <c r="P14" s="43">
        <v>11.82</v>
      </c>
      <c r="Q14" s="4">
        <v>6.04</v>
      </c>
      <c r="R14" s="43">
        <v>5.8426666666666645</v>
      </c>
      <c r="S14" s="4">
        <v>2.9160000000000008</v>
      </c>
      <c r="T14" s="43">
        <v>22.39</v>
      </c>
      <c r="U14" s="4">
        <v>6.9</v>
      </c>
      <c r="V14" s="43">
        <v>21.72</v>
      </c>
      <c r="W14" s="4">
        <v>9.6199999999999992</v>
      </c>
      <c r="X14" s="43">
        <v>13.87</v>
      </c>
      <c r="Y14" s="4">
        <v>7.71</v>
      </c>
    </row>
    <row r="15" spans="1:25" ht="21" x14ac:dyDescent="0.35">
      <c r="A15" s="2">
        <v>13</v>
      </c>
      <c r="B15" s="2">
        <v>55</v>
      </c>
      <c r="C15" s="3" t="s">
        <v>15</v>
      </c>
      <c r="D15" s="43">
        <v>22.357818181818185</v>
      </c>
      <c r="E15" s="4">
        <v>6.8441818181818208</v>
      </c>
      <c r="F15" s="43">
        <v>17.875818181818179</v>
      </c>
      <c r="G15" s="4">
        <v>8.5849090909090915</v>
      </c>
      <c r="H15" s="43">
        <v>10.548363636363637</v>
      </c>
      <c r="I15" s="4">
        <v>5.4274545454545446</v>
      </c>
      <c r="J15" s="43">
        <v>5.84</v>
      </c>
      <c r="K15" s="4">
        <v>0.93</v>
      </c>
      <c r="L15" s="43">
        <v>26.06</v>
      </c>
      <c r="M15" s="4">
        <v>6.1</v>
      </c>
      <c r="N15" s="43">
        <v>19.329999999999998</v>
      </c>
      <c r="O15" s="4">
        <v>9.0399999999999991</v>
      </c>
      <c r="P15" s="43">
        <v>11.05</v>
      </c>
      <c r="Q15" s="4">
        <v>5.58</v>
      </c>
      <c r="R15" s="43">
        <v>8.0276666666666685</v>
      </c>
      <c r="S15" s="4">
        <v>4.8458333333333341</v>
      </c>
      <c r="T15" s="43">
        <v>26.73</v>
      </c>
      <c r="U15" s="4">
        <v>8.1300000000000008</v>
      </c>
      <c r="V15" s="43">
        <v>20.399999999999999</v>
      </c>
      <c r="W15" s="4">
        <v>10.14</v>
      </c>
      <c r="X15" s="43">
        <v>15.85</v>
      </c>
      <c r="Y15" s="4">
        <v>9.86</v>
      </c>
    </row>
    <row r="16" spans="1:25" ht="21" x14ac:dyDescent="0.35">
      <c r="A16" s="2">
        <v>14</v>
      </c>
      <c r="B16" s="2">
        <v>10</v>
      </c>
      <c r="C16" s="3" t="s">
        <v>16</v>
      </c>
      <c r="D16" s="43">
        <v>20.122</v>
      </c>
      <c r="E16" s="4">
        <v>6.6899999999999995</v>
      </c>
      <c r="F16" s="43">
        <v>17.901999999999997</v>
      </c>
      <c r="G16" s="4">
        <v>8.3160000000000007</v>
      </c>
      <c r="H16" s="43">
        <v>10.145999999999999</v>
      </c>
      <c r="I16" s="4">
        <v>7.8409999999999993</v>
      </c>
      <c r="J16" s="43">
        <v>5.3689999999999998</v>
      </c>
      <c r="K16" s="4">
        <v>4.53</v>
      </c>
      <c r="L16" s="43">
        <v>20.059999999999999</v>
      </c>
      <c r="M16" s="4">
        <v>4.8499999999999996</v>
      </c>
      <c r="N16" s="43">
        <v>18.920000000000002</v>
      </c>
      <c r="O16" s="4">
        <v>6.88</v>
      </c>
      <c r="P16" s="43">
        <v>11.61</v>
      </c>
      <c r="Q16" s="4">
        <v>4.7300000000000004</v>
      </c>
      <c r="R16" s="43">
        <v>8.2999999999999989</v>
      </c>
      <c r="S16" s="4">
        <v>5.1022222222222213</v>
      </c>
      <c r="T16" s="43">
        <v>34.47</v>
      </c>
      <c r="U16" s="4">
        <v>7.63</v>
      </c>
      <c r="V16" s="43">
        <v>21.97</v>
      </c>
      <c r="W16" s="4">
        <v>9.07</v>
      </c>
      <c r="X16" s="43">
        <v>16.89</v>
      </c>
      <c r="Y16" s="4">
        <v>8.85</v>
      </c>
    </row>
    <row r="17" spans="1:25" ht="21" x14ac:dyDescent="0.35">
      <c r="A17" s="2">
        <v>15</v>
      </c>
      <c r="B17" s="2">
        <v>26</v>
      </c>
      <c r="C17" s="3" t="s">
        <v>17</v>
      </c>
      <c r="D17" s="43">
        <v>15.491923076923078</v>
      </c>
      <c r="E17" s="4">
        <v>4.0873076923076912</v>
      </c>
      <c r="F17" s="43">
        <v>15.352307692307695</v>
      </c>
      <c r="G17" s="4">
        <v>8.0323076923076933</v>
      </c>
      <c r="H17" s="43">
        <v>7.3157692307692299</v>
      </c>
      <c r="I17" s="4">
        <v>4.0280769230769229</v>
      </c>
      <c r="J17" s="43">
        <v>2.95</v>
      </c>
      <c r="K17" s="4">
        <v>0.5</v>
      </c>
      <c r="L17" s="43">
        <v>25.36</v>
      </c>
      <c r="M17" s="4">
        <v>5.5</v>
      </c>
      <c r="N17" s="43">
        <v>17.97</v>
      </c>
      <c r="O17" s="4">
        <v>7.67</v>
      </c>
      <c r="P17" s="43">
        <v>9.7899999999999991</v>
      </c>
      <c r="Q17" s="4">
        <v>4.32</v>
      </c>
      <c r="R17" s="43">
        <v>8.0255172413793101</v>
      </c>
      <c r="S17" s="4">
        <v>2.7344827586206892</v>
      </c>
      <c r="T17" s="43">
        <v>25.64</v>
      </c>
      <c r="U17" s="4">
        <v>6.59</v>
      </c>
      <c r="V17" s="43">
        <v>21.41</v>
      </c>
      <c r="W17" s="4">
        <v>9.19</v>
      </c>
      <c r="X17" s="43">
        <v>15.36</v>
      </c>
      <c r="Y17" s="4">
        <v>8.58</v>
      </c>
    </row>
    <row r="18" spans="1:25" ht="21" x14ac:dyDescent="0.35">
      <c r="A18" s="2">
        <v>16</v>
      </c>
      <c r="B18" s="2">
        <v>26</v>
      </c>
      <c r="C18" s="3" t="s">
        <v>18</v>
      </c>
      <c r="D18" s="43">
        <v>13.268076923076924</v>
      </c>
      <c r="E18" s="4">
        <v>4.0592307692307701</v>
      </c>
      <c r="F18" s="43">
        <v>11.447692307692309</v>
      </c>
      <c r="G18" s="4">
        <v>5.6788461538461554</v>
      </c>
      <c r="H18" s="43">
        <v>6.7376923076923081</v>
      </c>
      <c r="I18" s="4">
        <v>3.8738461538461539</v>
      </c>
      <c r="J18" s="43">
        <v>3.44</v>
      </c>
      <c r="K18" s="4">
        <v>1.1299999999999999</v>
      </c>
      <c r="L18" s="43">
        <v>19.670000000000002</v>
      </c>
      <c r="M18" s="4">
        <v>4.34</v>
      </c>
      <c r="N18" s="43">
        <v>14.22</v>
      </c>
      <c r="O18" s="4">
        <v>5.62</v>
      </c>
      <c r="P18" s="43">
        <v>7.94</v>
      </c>
      <c r="Q18" s="4">
        <v>4.32</v>
      </c>
      <c r="R18" s="43">
        <v>4.4645833333333336</v>
      </c>
      <c r="S18" s="4">
        <v>-0.10291666666666666</v>
      </c>
      <c r="T18" s="43">
        <v>24.58</v>
      </c>
      <c r="U18" s="4">
        <v>5.93</v>
      </c>
      <c r="V18" s="43">
        <v>16.170000000000002</v>
      </c>
      <c r="W18" s="4">
        <v>6.81</v>
      </c>
      <c r="X18" s="43">
        <v>13.74</v>
      </c>
      <c r="Y18" s="4">
        <v>8.39</v>
      </c>
    </row>
    <row r="19" spans="1:25" ht="21" x14ac:dyDescent="0.35">
      <c r="A19" s="2">
        <v>17</v>
      </c>
      <c r="B19" s="2">
        <v>23</v>
      </c>
      <c r="C19" s="3" t="s">
        <v>19</v>
      </c>
      <c r="D19" s="43">
        <v>18.019130434782607</v>
      </c>
      <c r="E19" s="4">
        <v>5.5360869565217383</v>
      </c>
      <c r="F19" s="43">
        <v>12.674782608695654</v>
      </c>
      <c r="G19" s="4">
        <v>7.2743478260869567</v>
      </c>
      <c r="H19" s="43">
        <v>8.46086956521739</v>
      </c>
      <c r="I19" s="4">
        <v>6.1473913043478268</v>
      </c>
      <c r="J19" s="43">
        <v>3.96</v>
      </c>
      <c r="K19" s="4">
        <v>2.5099999999999998</v>
      </c>
      <c r="L19" s="43">
        <v>19.690000000000001</v>
      </c>
      <c r="M19" s="4">
        <v>4.32</v>
      </c>
      <c r="N19" s="43">
        <v>15.51</v>
      </c>
      <c r="O19" s="4">
        <v>6.02</v>
      </c>
      <c r="P19" s="43">
        <v>7.97</v>
      </c>
      <c r="Q19" s="4">
        <v>3.42</v>
      </c>
      <c r="R19" s="43">
        <v>5.6024000000000003</v>
      </c>
      <c r="S19" s="4">
        <v>4.870400000000001</v>
      </c>
      <c r="T19" s="43">
        <v>22.46</v>
      </c>
      <c r="U19" s="4">
        <v>5.65</v>
      </c>
      <c r="V19" s="43">
        <v>16.899999999999999</v>
      </c>
      <c r="W19" s="4">
        <v>7.2</v>
      </c>
      <c r="X19" s="43">
        <v>14.63</v>
      </c>
      <c r="Y19" s="4">
        <v>9.92</v>
      </c>
    </row>
    <row r="20" spans="1:25" ht="21" x14ac:dyDescent="0.35">
      <c r="A20" s="2">
        <v>18</v>
      </c>
      <c r="B20" s="2">
        <v>15</v>
      </c>
      <c r="C20" s="3" t="s">
        <v>20</v>
      </c>
      <c r="D20" s="43">
        <v>14.544000000000002</v>
      </c>
      <c r="E20" s="4">
        <v>3.7093333333333334</v>
      </c>
      <c r="F20" s="43">
        <v>15.610000000000003</v>
      </c>
      <c r="G20" s="4">
        <v>6.3413333333333339</v>
      </c>
      <c r="H20" s="43">
        <v>9.7220000000000031</v>
      </c>
      <c r="I20" s="4">
        <v>5.04</v>
      </c>
      <c r="J20" s="43">
        <v>6.01</v>
      </c>
      <c r="K20" s="4">
        <v>2.98</v>
      </c>
      <c r="L20" s="43">
        <v>19.989999999999998</v>
      </c>
      <c r="M20" s="4">
        <v>4.0199999999999996</v>
      </c>
      <c r="N20" s="43">
        <v>15.08</v>
      </c>
      <c r="O20" s="4">
        <v>5.53</v>
      </c>
      <c r="P20" s="43">
        <v>7.9</v>
      </c>
      <c r="Q20" s="4">
        <v>2.48</v>
      </c>
      <c r="R20" s="43">
        <v>6.1993333333333336</v>
      </c>
      <c r="S20" s="4">
        <v>1.9086666666666663</v>
      </c>
      <c r="T20" s="43">
        <v>24.79</v>
      </c>
      <c r="U20" s="4">
        <v>6.06</v>
      </c>
      <c r="V20" s="43">
        <v>18.13</v>
      </c>
      <c r="W20" s="4">
        <v>7.98</v>
      </c>
      <c r="X20" s="43">
        <v>18.149999999999999</v>
      </c>
      <c r="Y20" s="4">
        <v>11.57</v>
      </c>
    </row>
    <row r="21" spans="1:25" ht="21" x14ac:dyDescent="0.35">
      <c r="A21" s="2">
        <v>19</v>
      </c>
      <c r="B21" s="2">
        <v>15</v>
      </c>
      <c r="C21" s="3" t="s">
        <v>21</v>
      </c>
      <c r="D21" s="43">
        <v>14.434666666666665</v>
      </c>
      <c r="E21" s="4">
        <v>4.3540000000000001</v>
      </c>
      <c r="F21" s="43">
        <v>12.439333333333336</v>
      </c>
      <c r="G21" s="4">
        <v>6.4673333333333343</v>
      </c>
      <c r="H21" s="43">
        <v>8.2693333333333321</v>
      </c>
      <c r="I21" s="4">
        <v>5.2166666666666668</v>
      </c>
      <c r="J21" s="43">
        <v>3.08</v>
      </c>
      <c r="K21" s="4">
        <v>1.4</v>
      </c>
      <c r="L21" s="43">
        <v>17.670000000000002</v>
      </c>
      <c r="M21" s="4">
        <v>3.49</v>
      </c>
      <c r="N21" s="43">
        <v>13.44</v>
      </c>
      <c r="O21" s="4">
        <v>6.01</v>
      </c>
      <c r="P21" s="43">
        <v>9.5299999999999994</v>
      </c>
      <c r="Q21" s="4">
        <v>5.54</v>
      </c>
      <c r="R21" s="43">
        <v>6.9479999999999995</v>
      </c>
      <c r="S21" s="4">
        <v>3.4293333333333327</v>
      </c>
      <c r="T21" s="43">
        <v>23.27</v>
      </c>
      <c r="U21" s="4">
        <v>5.65</v>
      </c>
      <c r="V21" s="43">
        <v>16.68</v>
      </c>
      <c r="W21" s="4">
        <v>7.35</v>
      </c>
      <c r="X21" s="43">
        <v>14.75</v>
      </c>
      <c r="Y21" s="4">
        <v>8.89</v>
      </c>
    </row>
    <row r="22" spans="1:25" ht="21" x14ac:dyDescent="0.35">
      <c r="A22" s="2">
        <v>20</v>
      </c>
      <c r="B22" s="2">
        <v>4</v>
      </c>
      <c r="C22" s="3" t="s">
        <v>22</v>
      </c>
      <c r="D22" s="43">
        <v>12.392499999999998</v>
      </c>
      <c r="E22" s="4">
        <v>3.3050000000000002</v>
      </c>
      <c r="F22" s="43">
        <v>10.445</v>
      </c>
      <c r="G22" s="4">
        <v>3.7925</v>
      </c>
      <c r="H22" s="43">
        <v>2.8049999999999997</v>
      </c>
      <c r="I22" s="4">
        <v>-0.13250000000000006</v>
      </c>
      <c r="J22" s="43">
        <v>4.4800000000000004</v>
      </c>
      <c r="K22" s="4">
        <v>1.61</v>
      </c>
      <c r="L22" s="43">
        <v>9.7200000000000006</v>
      </c>
      <c r="M22" s="4">
        <v>1.79</v>
      </c>
      <c r="N22" s="43">
        <v>8.42</v>
      </c>
      <c r="O22" s="4">
        <v>3.12</v>
      </c>
      <c r="P22" s="43">
        <v>5.22</v>
      </c>
      <c r="Q22" s="4">
        <v>2.21</v>
      </c>
      <c r="R22" s="43">
        <v>3.81</v>
      </c>
      <c r="S22" s="4">
        <v>1.32</v>
      </c>
      <c r="T22" s="43">
        <v>15.87</v>
      </c>
      <c r="U22" s="4">
        <v>4.74</v>
      </c>
      <c r="V22" s="43">
        <v>23.8</v>
      </c>
      <c r="W22" s="4">
        <v>9.8699999999999992</v>
      </c>
      <c r="X22" s="43">
        <v>16.09</v>
      </c>
      <c r="Y22" s="4">
        <v>9.27</v>
      </c>
    </row>
    <row r="23" spans="1:25" ht="21" x14ac:dyDescent="0.35">
      <c r="A23" s="39" t="s">
        <v>23</v>
      </c>
      <c r="B23" s="39">
        <v>896</v>
      </c>
      <c r="C23" s="40"/>
      <c r="D23" s="41">
        <v>23.968055865921801</v>
      </c>
      <c r="E23" s="41">
        <v>8.8614860335195473</v>
      </c>
      <c r="F23" s="41">
        <v>22.922801339285684</v>
      </c>
      <c r="G23" s="41">
        <v>14.614352678571441</v>
      </c>
      <c r="H23" s="41">
        <v>11.363828125000021</v>
      </c>
      <c r="I23" s="41">
        <v>8.5074776785714246</v>
      </c>
      <c r="J23" s="41">
        <v>5.38</v>
      </c>
      <c r="K23" s="41">
        <v>2.79</v>
      </c>
      <c r="L23" s="41">
        <v>28.06</v>
      </c>
      <c r="M23" s="41">
        <v>9.0500000000000007</v>
      </c>
      <c r="N23" s="41">
        <v>22.78</v>
      </c>
      <c r="O23" s="41">
        <v>13.67</v>
      </c>
      <c r="P23" s="41">
        <v>12.63</v>
      </c>
      <c r="Q23" s="41">
        <v>9.0299999999999994</v>
      </c>
      <c r="R23" s="41">
        <v>6.7430691964285732</v>
      </c>
      <c r="S23" s="41">
        <v>3.8315401785714265</v>
      </c>
      <c r="T23" s="41">
        <v>28.77</v>
      </c>
      <c r="U23" s="41">
        <v>10.54</v>
      </c>
      <c r="V23" s="41">
        <v>23.45</v>
      </c>
      <c r="W23" s="41">
        <v>14.14</v>
      </c>
      <c r="X23" s="41">
        <v>13.73</v>
      </c>
      <c r="Y23" s="41">
        <v>9.6300000000000008</v>
      </c>
    </row>
    <row r="24" spans="1:25" x14ac:dyDescent="0.2">
      <c r="C24">
        <v>1</v>
      </c>
      <c r="D24">
        <v>2</v>
      </c>
      <c r="E24">
        <v>3</v>
      </c>
      <c r="F24">
        <v>4</v>
      </c>
      <c r="G24">
        <v>5</v>
      </c>
      <c r="H24">
        <v>6</v>
      </c>
      <c r="I24">
        <v>7</v>
      </c>
      <c r="J24">
        <v>8</v>
      </c>
      <c r="K24">
        <v>9</v>
      </c>
      <c r="L24">
        <v>10</v>
      </c>
      <c r="M24">
        <v>11</v>
      </c>
      <c r="N24">
        <v>12</v>
      </c>
      <c r="O24">
        <v>13</v>
      </c>
      <c r="P24">
        <v>14</v>
      </c>
      <c r="Q24">
        <v>15</v>
      </c>
      <c r="R24">
        <v>16</v>
      </c>
      <c r="S24">
        <v>17</v>
      </c>
      <c r="T24">
        <v>18</v>
      </c>
      <c r="U24">
        <v>19</v>
      </c>
      <c r="V24">
        <v>20</v>
      </c>
      <c r="W24">
        <v>21</v>
      </c>
      <c r="X24">
        <v>22</v>
      </c>
      <c r="Y24">
        <v>23</v>
      </c>
    </row>
  </sheetData>
  <mergeCells count="15">
    <mergeCell ref="A1:E1"/>
    <mergeCell ref="D2:K2"/>
    <mergeCell ref="L2:S2"/>
    <mergeCell ref="T2:Y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4" type="noConversion"/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FD54-96E7-44D4-AB7A-CDE467F3DA5F}">
  <dimension ref="A1:AX94"/>
  <sheetViews>
    <sheetView zoomScale="50" zoomScaleNormal="50" workbookViewId="0">
      <pane xSplit="17" ySplit="4" topLeftCell="AL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32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235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58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59"/>
      <c r="R4" s="11" t="s">
        <v>243</v>
      </c>
      <c r="S4" s="12" t="s">
        <v>244</v>
      </c>
      <c r="T4" s="11" t="s">
        <v>243</v>
      </c>
      <c r="U4" s="12" t="s">
        <v>244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243</v>
      </c>
      <c r="AI4" s="12" t="s">
        <v>244</v>
      </c>
      <c r="AJ4" s="11" t="s">
        <v>243</v>
      </c>
      <c r="AK4" s="12" t="s">
        <v>244</v>
      </c>
      <c r="AL4" s="162"/>
      <c r="AM4" s="162"/>
      <c r="AN4" s="162"/>
      <c r="AO4" s="162"/>
      <c r="AP4" s="162"/>
      <c r="AQ4" s="11" t="s">
        <v>243</v>
      </c>
      <c r="AR4" s="12" t="s">
        <v>244</v>
      </c>
      <c r="AS4" s="11" t="s">
        <v>243</v>
      </c>
      <c r="AT4" s="12" t="s">
        <v>244</v>
      </c>
      <c r="AU4" s="11" t="s">
        <v>243</v>
      </c>
      <c r="AV4" s="12" t="s">
        <v>244</v>
      </c>
      <c r="AW4" s="11" t="s">
        <v>243</v>
      </c>
      <c r="AX4" s="12" t="s">
        <v>244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2.12</v>
      </c>
      <c r="J5" s="19">
        <v>2.0299999999999998</v>
      </c>
      <c r="K5" s="19">
        <v>1</v>
      </c>
      <c r="L5" s="19">
        <v>215996503.00999999</v>
      </c>
      <c r="M5" s="19">
        <v>30228882.379999999</v>
      </c>
      <c r="N5" s="23">
        <v>0</v>
      </c>
      <c r="O5" s="18">
        <v>36730580.240000002</v>
      </c>
      <c r="P5" s="19">
        <v>-11748491.390000001</v>
      </c>
      <c r="Q5" s="28">
        <v>17</v>
      </c>
      <c r="R5" s="10">
        <f>VLOOKUP($H5,'ค่ากลางกลุ่ม '!$C$2:$Y$22,2,0)</f>
        <v>18.019130434782607</v>
      </c>
      <c r="S5" s="13">
        <f>VLOOKUP($H5,'ค่ากลางกลุ่ม '!$C$2:$Y$22,8,0)</f>
        <v>3.96</v>
      </c>
      <c r="T5" s="10">
        <f>VLOOKUP($H5,'ค่ากลางกลุ่ม '!$C$2:$Y$22,3,0)</f>
        <v>5.5360869565217383</v>
      </c>
      <c r="U5" s="13">
        <f>VLOOKUP($H5,'ค่ากลางกลุ่ม '!$C$2:$Y$22,9,0)</f>
        <v>2.5099999999999998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46.34</v>
      </c>
      <c r="AB5" s="7">
        <v>2.73</v>
      </c>
      <c r="AC5" s="9">
        <v>141.62</v>
      </c>
      <c r="AD5" s="9">
        <v>134.44</v>
      </c>
      <c r="AE5" s="9">
        <v>110.56</v>
      </c>
      <c r="AF5" s="9">
        <v>-167.53</v>
      </c>
      <c r="AG5" s="9">
        <v>26.66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0</v>
      </c>
      <c r="AK5" s="13" t="str">
        <f>IF(U5&lt;=$AB5,"1","0")</f>
        <v>1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1</v>
      </c>
      <c r="AP5" s="20" t="str">
        <f>IF(AG5&lt;=Z5,"1","0")</f>
        <v>1</v>
      </c>
      <c r="AQ5" s="24">
        <f>AH5+AJ5+AL5+AM5+AN5+AO5+AP5</f>
        <v>3</v>
      </c>
      <c r="AR5" s="26">
        <f>AI5+AK5+AL5+AM5+AN5+AO5+AP5</f>
        <v>4</v>
      </c>
      <c r="AS5" s="25" t="str">
        <f>IF(AQ5=7,"A",IF(AQ5=6,"A-",IF(AQ5=5,"B",IF(AQ5=4,"B-",IF(AQ5=3,"C",IF(AQ5=2,"C-",IF(AQ5=1,"D",IF(AQ5=0,"F"))))))))</f>
        <v>C</v>
      </c>
      <c r="AT5" s="27" t="str">
        <f>IF(AR5=7,"A",IF(AR5=6,"A-",IF(AR5=5,"B",IF(AR5=4,"B-",IF(AR5=3,"C",IF(AR5=2,"C-",IF(AR5=1,"D",IF(AR5=0,"F"))))))))</f>
        <v>B-</v>
      </c>
      <c r="AU5" s="25" t="str">
        <f>$N5&amp;" "&amp;AS5</f>
        <v>0 C</v>
      </c>
      <c r="AV5" s="27" t="str">
        <f>$N5&amp;" "&amp;AT5</f>
        <v>0 B-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6</v>
      </c>
      <c r="J6" s="19">
        <v>5.54</v>
      </c>
      <c r="K6" s="19">
        <v>4.28</v>
      </c>
      <c r="L6" s="19">
        <v>49297372.810000002</v>
      </c>
      <c r="M6" s="19">
        <v>13735981.390000001</v>
      </c>
      <c r="N6" s="23">
        <v>0</v>
      </c>
      <c r="O6" s="18">
        <v>14139987.68</v>
      </c>
      <c r="P6" s="19">
        <v>32382877.030000001</v>
      </c>
      <c r="Q6" s="28">
        <v>6</v>
      </c>
      <c r="R6" s="10">
        <f>VLOOKUP($H6,'ค่ากลางกลุ่ม '!$C$2:$Y$22,2,0)</f>
        <v>23.032438016528936</v>
      </c>
      <c r="S6" s="13">
        <f>VLOOKUP($H6,'ค่ากลางกลุ่ม '!$C$2:$Y$22,8,0)</f>
        <v>3.67</v>
      </c>
      <c r="T6" s="10">
        <f>VLOOKUP($H6,'ค่ากลางกลุ่ม '!$C$2:$Y$22,3,0)</f>
        <v>9.9976446280991773</v>
      </c>
      <c r="U6" s="13">
        <f>VLOOKUP($H6,'ค่ากลางกลุ่ม '!$C$2:$Y$22,9,0)</f>
        <v>1.58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68.44</v>
      </c>
      <c r="AB6" s="7">
        <v>18.07</v>
      </c>
      <c r="AC6" s="9">
        <v>176.84</v>
      </c>
      <c r="AD6" s="9">
        <v>95.97</v>
      </c>
      <c r="AE6" s="9">
        <v>147.65</v>
      </c>
      <c r="AF6" s="9">
        <v>878.63</v>
      </c>
      <c r="AG6" s="9">
        <v>92.94</v>
      </c>
      <c r="AH6" s="10" t="str">
        <f t="shared" ref="AH6:AH69" si="2">IF(R6&lt;=$AA6,"1","0")</f>
        <v>1</v>
      </c>
      <c r="AI6" s="13" t="str">
        <f t="shared" ref="AI6:AI69" si="3">IF(S6&lt;=$AA6,"1","0")</f>
        <v>1</v>
      </c>
      <c r="AJ6" s="10" t="str">
        <f t="shared" ref="AJ6:AJ69" si="4">IF(T6&lt;=$AB6,"1","0")</f>
        <v>1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2</v>
      </c>
      <c r="AR6" s="26">
        <f t="shared" ref="AR6:AR69" si="10">AI6+AK6+AL6+AM6+AN6+AO6+AP6</f>
        <v>2</v>
      </c>
      <c r="AS6" s="25" t="str">
        <f t="shared" ref="AS6:AS69" si="11">IF(AQ6=7,"A",IF(AQ6=6,"A-",IF(AQ6=5,"B",IF(AQ6=4,"B-",IF(AQ6=3,"C",IF(AQ6=2,"C-",IF(AQ6=1,"D",IF(AQ6=0,"F"))))))))</f>
        <v>C-</v>
      </c>
      <c r="AT6" s="27" t="str">
        <f t="shared" ref="AT6:AT69" si="12">IF(AR6=7,"A",IF(AR6=6,"A-",IF(AR6=5,"B",IF(AR6=4,"B-",IF(AR6=3,"C",IF(AR6=2,"C-",IF(AR6=1,"D",IF(AR6=0,"F"))))))))</f>
        <v>C-</v>
      </c>
      <c r="AU6" s="25" t="str">
        <f t="shared" ref="AU6:AU69" si="13">$N6&amp;" "&amp;AS6</f>
        <v>0 C-</v>
      </c>
      <c r="AV6" s="27" t="str">
        <f t="shared" ref="AV6:AV69" si="14">$N6&amp;" "&amp;AT6</f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2.52</v>
      </c>
      <c r="J7" s="19">
        <v>2.33</v>
      </c>
      <c r="K7" s="19">
        <v>1.9</v>
      </c>
      <c r="L7" s="19">
        <v>26756470.91</v>
      </c>
      <c r="M7" s="19">
        <v>12928165.59</v>
      </c>
      <c r="N7" s="23">
        <v>0</v>
      </c>
      <c r="O7" s="18">
        <v>13209473.18</v>
      </c>
      <c r="P7" s="19">
        <v>15790414.25</v>
      </c>
      <c r="Q7" s="28">
        <v>6</v>
      </c>
      <c r="R7" s="10">
        <f>VLOOKUP($H7,'ค่ากลางกลุ่ม '!$C$2:$Y$22,2,0)</f>
        <v>23.032438016528936</v>
      </c>
      <c r="S7" s="13">
        <f>VLOOKUP($H7,'ค่ากลางกลุ่ม '!$C$2:$Y$22,8,0)</f>
        <v>3.67</v>
      </c>
      <c r="T7" s="10">
        <f>VLOOKUP($H7,'ค่ากลางกลุ่ม '!$C$2:$Y$22,3,0)</f>
        <v>9.9976446280991773</v>
      </c>
      <c r="U7" s="13">
        <f>VLOOKUP($H7,'ค่ากลางกลุ่ม '!$C$2:$Y$22,9,0)</f>
        <v>1.58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62.81</v>
      </c>
      <c r="AB7" s="7">
        <v>20.22</v>
      </c>
      <c r="AC7" s="9">
        <v>64.31</v>
      </c>
      <c r="AD7" s="9">
        <v>39.53</v>
      </c>
      <c r="AE7" s="9">
        <v>55.66</v>
      </c>
      <c r="AF7" s="9">
        <v>350.95</v>
      </c>
      <c r="AG7" s="9">
        <v>62.25</v>
      </c>
      <c r="AH7" s="10" t="str">
        <f t="shared" si="2"/>
        <v>1</v>
      </c>
      <c r="AI7" s="13" t="str">
        <f t="shared" si="3"/>
        <v>1</v>
      </c>
      <c r="AJ7" s="10" t="str">
        <f t="shared" si="4"/>
        <v>1</v>
      </c>
      <c r="AK7" s="13" t="str">
        <f t="shared" si="5"/>
        <v>1</v>
      </c>
      <c r="AL7" s="97">
        <f t="shared" si="6"/>
        <v>1</v>
      </c>
      <c r="AM7" s="20" t="str">
        <f t="shared" si="7"/>
        <v>1</v>
      </c>
      <c r="AN7" s="20" t="str">
        <f t="shared" si="8"/>
        <v>1</v>
      </c>
      <c r="AO7" s="20" t="str">
        <f t="shared" si="8"/>
        <v>0</v>
      </c>
      <c r="AP7" s="20" t="str">
        <f t="shared" si="8"/>
        <v>0</v>
      </c>
      <c r="AQ7" s="24">
        <f t="shared" si="9"/>
        <v>5</v>
      </c>
      <c r="AR7" s="26">
        <f t="shared" si="10"/>
        <v>5</v>
      </c>
      <c r="AS7" s="25" t="str">
        <f t="shared" si="11"/>
        <v>B</v>
      </c>
      <c r="AT7" s="27" t="str">
        <f t="shared" si="12"/>
        <v>B</v>
      </c>
      <c r="AU7" s="25" t="str">
        <f t="shared" si="13"/>
        <v>0 B</v>
      </c>
      <c r="AV7" s="27" t="str">
        <f t="shared" si="14"/>
        <v>0 B</v>
      </c>
      <c r="AW7" s="21" t="str">
        <f t="shared" si="0"/>
        <v>ผ่าน</v>
      </c>
      <c r="AX7" s="21" t="str">
        <f t="shared" si="1"/>
        <v>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2.57</v>
      </c>
      <c r="J8" s="19">
        <v>2.4</v>
      </c>
      <c r="K8" s="19">
        <v>2.0499999999999998</v>
      </c>
      <c r="L8" s="19">
        <v>25882198.850000001</v>
      </c>
      <c r="M8" s="19">
        <v>9421205.4199999999</v>
      </c>
      <c r="N8" s="23">
        <v>0</v>
      </c>
      <c r="O8" s="18">
        <v>9879893.8599999994</v>
      </c>
      <c r="P8" s="19">
        <v>17259940.920000002</v>
      </c>
      <c r="Q8" s="28">
        <v>5</v>
      </c>
      <c r="R8" s="10">
        <f>VLOOKUP($H8,'ค่ากลางกลุ่ม '!$C$2:$Y$22,2,0)</f>
        <v>24.740936170212777</v>
      </c>
      <c r="S8" s="13">
        <f>VLOOKUP($H8,'ค่ากลางกลุ่ม '!$C$2:$Y$22,8,0)</f>
        <v>5.86</v>
      </c>
      <c r="T8" s="10">
        <f>VLOOKUP($H8,'ค่ากลางกลุ่ม '!$C$2:$Y$22,3,0)</f>
        <v>10.953617021276589</v>
      </c>
      <c r="U8" s="13">
        <f>VLOOKUP($H8,'ค่ากลางกลุ่ม '!$C$2:$Y$22,9,0)</f>
        <v>4.21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60.8</v>
      </c>
      <c r="AB8" s="7">
        <v>14.63</v>
      </c>
      <c r="AC8" s="9">
        <v>317.08999999999997</v>
      </c>
      <c r="AD8" s="9">
        <v>83.06</v>
      </c>
      <c r="AE8" s="9">
        <v>127.64</v>
      </c>
      <c r="AF8" s="9">
        <v>186.27</v>
      </c>
      <c r="AG8" s="9">
        <v>77.38</v>
      </c>
      <c r="AH8" s="10" t="str">
        <f t="shared" si="2"/>
        <v>1</v>
      </c>
      <c r="AI8" s="13" t="str">
        <f t="shared" si="3"/>
        <v>1</v>
      </c>
      <c r="AJ8" s="10" t="str">
        <f t="shared" si="4"/>
        <v>1</v>
      </c>
      <c r="AK8" s="13" t="str">
        <f t="shared" si="5"/>
        <v>1</v>
      </c>
      <c r="AL8" s="97">
        <f t="shared" si="6"/>
        <v>0</v>
      </c>
      <c r="AM8" s="20" t="str">
        <f t="shared" si="7"/>
        <v>0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2</v>
      </c>
      <c r="AR8" s="26">
        <f t="shared" si="10"/>
        <v>2</v>
      </c>
      <c r="AS8" s="25" t="str">
        <f t="shared" si="11"/>
        <v>C-</v>
      </c>
      <c r="AT8" s="27" t="str">
        <f t="shared" si="12"/>
        <v>C-</v>
      </c>
      <c r="AU8" s="25" t="str">
        <f t="shared" si="13"/>
        <v>0 C-</v>
      </c>
      <c r="AV8" s="27" t="str">
        <f t="shared" si="14"/>
        <v>0 C-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3.18</v>
      </c>
      <c r="J9" s="19">
        <v>2.99</v>
      </c>
      <c r="K9" s="19">
        <v>2.66</v>
      </c>
      <c r="L9" s="19">
        <v>21117919.800000001</v>
      </c>
      <c r="M9" s="19">
        <v>11090670.279999999</v>
      </c>
      <c r="N9" s="23">
        <v>0</v>
      </c>
      <c r="O9" s="18">
        <v>11333345.529999999</v>
      </c>
      <c r="P9" s="19">
        <v>16040496.92</v>
      </c>
      <c r="Q9" s="28">
        <v>5</v>
      </c>
      <c r="R9" s="10">
        <f>VLOOKUP($H9,'ค่ากลางกลุ่ม '!$C$2:$Y$22,2,0)</f>
        <v>24.740936170212777</v>
      </c>
      <c r="S9" s="13">
        <f>VLOOKUP($H9,'ค่ากลางกลุ่ม '!$C$2:$Y$22,8,0)</f>
        <v>5.86</v>
      </c>
      <c r="T9" s="10">
        <f>VLOOKUP($H9,'ค่ากลางกลุ่ม '!$C$2:$Y$22,3,0)</f>
        <v>10.953617021276589</v>
      </c>
      <c r="U9" s="13">
        <f>VLOOKUP($H9,'ค่ากลางกลุ่ม '!$C$2:$Y$22,9,0)</f>
        <v>4.21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80.599999999999994</v>
      </c>
      <c r="AB9" s="7">
        <v>24.11</v>
      </c>
      <c r="AC9" s="9">
        <v>2656.18</v>
      </c>
      <c r="AD9" s="9">
        <v>57.8</v>
      </c>
      <c r="AE9" s="9">
        <v>63.08</v>
      </c>
      <c r="AF9" s="9">
        <v>285.93</v>
      </c>
      <c r="AG9" s="9">
        <v>114.61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2"/>
        <v>C</v>
      </c>
      <c r="AU9" s="25" t="str">
        <f t="shared" si="13"/>
        <v>0 C</v>
      </c>
      <c r="AV9" s="27" t="str">
        <f t="shared" si="14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2.41</v>
      </c>
      <c r="J10" s="19">
        <v>2.15</v>
      </c>
      <c r="K10" s="19">
        <v>1.35</v>
      </c>
      <c r="L10" s="19">
        <v>25002438.120000001</v>
      </c>
      <c r="M10" s="19">
        <v>7222697.46</v>
      </c>
      <c r="N10" s="23">
        <v>0</v>
      </c>
      <c r="O10" s="18">
        <v>7681528.9900000002</v>
      </c>
      <c r="P10" s="19">
        <v>6394493.9100000001</v>
      </c>
      <c r="Q10" s="28">
        <v>6</v>
      </c>
      <c r="R10" s="10">
        <f>VLOOKUP($H10,'ค่ากลางกลุ่ม '!$C$2:$Y$22,2,0)</f>
        <v>23.032438016528936</v>
      </c>
      <c r="S10" s="13">
        <f>VLOOKUP($H10,'ค่ากลางกลุ่ม '!$C$2:$Y$22,8,0)</f>
        <v>3.67</v>
      </c>
      <c r="T10" s="10">
        <f>VLOOKUP($H10,'ค่ากลางกลุ่ม '!$C$2:$Y$22,3,0)</f>
        <v>9.9976446280991773</v>
      </c>
      <c r="U10" s="13">
        <f>VLOOKUP($H10,'ค่ากลางกลุ่ม '!$C$2:$Y$22,9,0)</f>
        <v>1.58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46.18</v>
      </c>
      <c r="AB10" s="7">
        <v>9.85</v>
      </c>
      <c r="AC10" s="9">
        <v>123.18</v>
      </c>
      <c r="AD10" s="9">
        <v>32.65</v>
      </c>
      <c r="AE10" s="9">
        <v>77.8</v>
      </c>
      <c r="AF10" s="9">
        <v>444.92</v>
      </c>
      <c r="AG10" s="9">
        <v>79.89</v>
      </c>
      <c r="AH10" s="10" t="str">
        <f t="shared" si="2"/>
        <v>1</v>
      </c>
      <c r="AI10" s="13" t="str">
        <f t="shared" si="3"/>
        <v>1</v>
      </c>
      <c r="AJ10" s="10" t="str">
        <f t="shared" si="4"/>
        <v>0</v>
      </c>
      <c r="AK10" s="13" t="str">
        <f t="shared" si="5"/>
        <v>1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2</v>
      </c>
      <c r="AR10" s="26">
        <f t="shared" si="10"/>
        <v>3</v>
      </c>
      <c r="AS10" s="25" t="str">
        <f t="shared" si="11"/>
        <v>C-</v>
      </c>
      <c r="AT10" s="27" t="str">
        <f t="shared" si="12"/>
        <v>C</v>
      </c>
      <c r="AU10" s="25" t="str">
        <f t="shared" si="13"/>
        <v>0 C-</v>
      </c>
      <c r="AV10" s="27" t="str">
        <f t="shared" si="14"/>
        <v>0 C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2.71</v>
      </c>
      <c r="J11" s="19">
        <v>2.52</v>
      </c>
      <c r="K11" s="19">
        <v>2.16</v>
      </c>
      <c r="L11" s="19">
        <v>37855449.890000001</v>
      </c>
      <c r="M11" s="19">
        <v>5945274.5499999998</v>
      </c>
      <c r="N11" s="23">
        <v>0</v>
      </c>
      <c r="O11" s="18">
        <v>6517836.2300000004</v>
      </c>
      <c r="P11" s="19">
        <v>25837050.489999998</v>
      </c>
      <c r="Q11" s="28">
        <v>6</v>
      </c>
      <c r="R11" s="10">
        <f>VLOOKUP($H11,'ค่ากลางกลุ่ม '!$C$2:$Y$22,2,0)</f>
        <v>23.032438016528936</v>
      </c>
      <c r="S11" s="13">
        <f>VLOOKUP($H11,'ค่ากลางกลุ่ม '!$C$2:$Y$22,8,0)</f>
        <v>3.67</v>
      </c>
      <c r="T11" s="10">
        <f>VLOOKUP($H11,'ค่ากลางกลุ่ม '!$C$2:$Y$22,3,0)</f>
        <v>9.9976446280991773</v>
      </c>
      <c r="U11" s="13">
        <f>VLOOKUP($H11,'ค่ากลางกลุ่ม '!$C$2:$Y$22,9,0)</f>
        <v>1.58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32.57</v>
      </c>
      <c r="AB11" s="7">
        <v>7.9</v>
      </c>
      <c r="AC11" s="9">
        <v>145.08000000000001</v>
      </c>
      <c r="AD11" s="9">
        <v>92.78</v>
      </c>
      <c r="AE11" s="9">
        <v>99.97</v>
      </c>
      <c r="AF11" s="9">
        <v>355.86</v>
      </c>
      <c r="AG11" s="9">
        <v>72.58</v>
      </c>
      <c r="AH11" s="10" t="str">
        <f t="shared" si="2"/>
        <v>1</v>
      </c>
      <c r="AI11" s="13" t="str">
        <f t="shared" si="3"/>
        <v>1</v>
      </c>
      <c r="AJ11" s="10" t="str">
        <f t="shared" si="4"/>
        <v>0</v>
      </c>
      <c r="AK11" s="13" t="str">
        <f t="shared" si="5"/>
        <v>1</v>
      </c>
      <c r="AL11" s="97">
        <f t="shared" si="6"/>
        <v>0</v>
      </c>
      <c r="AM11" s="20" t="str">
        <f t="shared" si="7"/>
        <v>0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2</v>
      </c>
      <c r="AS11" s="25" t="str">
        <f t="shared" si="11"/>
        <v>D</v>
      </c>
      <c r="AT11" s="27" t="str">
        <f t="shared" si="12"/>
        <v>C-</v>
      </c>
      <c r="AU11" s="25" t="str">
        <f t="shared" si="13"/>
        <v>0 D</v>
      </c>
      <c r="AV11" s="27" t="str">
        <f t="shared" si="14"/>
        <v>0 C-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3.81</v>
      </c>
      <c r="J12" s="19">
        <v>3.54</v>
      </c>
      <c r="K12" s="19">
        <v>2.57</v>
      </c>
      <c r="L12" s="19">
        <v>67457686.510000005</v>
      </c>
      <c r="M12" s="19">
        <v>24233391.039999999</v>
      </c>
      <c r="N12" s="23">
        <v>0</v>
      </c>
      <c r="O12" s="18">
        <v>25296471.079999998</v>
      </c>
      <c r="P12" s="19">
        <v>36452099.329999998</v>
      </c>
      <c r="Q12" s="28">
        <v>10</v>
      </c>
      <c r="R12" s="10">
        <f>VLOOKUP($H12,'ค่ากลางกลุ่ม '!$C$2:$Y$22,2,0)</f>
        <v>20.982698412698412</v>
      </c>
      <c r="S12" s="13">
        <f>VLOOKUP($H12,'ค่ากลางกลุ่ม '!$C$2:$Y$22,8,0)</f>
        <v>3.51</v>
      </c>
      <c r="T12" s="10">
        <f>VLOOKUP($H12,'ค่ากลางกลุ่ม '!$C$2:$Y$22,3,0)</f>
        <v>7.5528571428571416</v>
      </c>
      <c r="U12" s="13">
        <f>VLOOKUP($H12,'ค่ากลางกลุ่ม '!$C$2:$Y$22,9,0)</f>
        <v>-0.18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67.67</v>
      </c>
      <c r="AB12" s="7">
        <v>16.46</v>
      </c>
      <c r="AC12" s="9">
        <v>129.74</v>
      </c>
      <c r="AD12" s="9">
        <v>50.01</v>
      </c>
      <c r="AE12" s="9">
        <v>47.37</v>
      </c>
      <c r="AF12" s="9">
        <v>137.01</v>
      </c>
      <c r="AG12" s="9">
        <v>68.53</v>
      </c>
      <c r="AH12" s="10" t="str">
        <f t="shared" si="2"/>
        <v>1</v>
      </c>
      <c r="AI12" s="13" t="str">
        <f t="shared" si="3"/>
        <v>1</v>
      </c>
      <c r="AJ12" s="10" t="str">
        <f t="shared" si="4"/>
        <v>1</v>
      </c>
      <c r="AK12" s="13" t="str">
        <f t="shared" si="5"/>
        <v>1</v>
      </c>
      <c r="AL12" s="97">
        <f t="shared" si="6"/>
        <v>0</v>
      </c>
      <c r="AM12" s="20" t="str">
        <f t="shared" si="7"/>
        <v>1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4</v>
      </c>
      <c r="AR12" s="26">
        <f t="shared" si="10"/>
        <v>4</v>
      </c>
      <c r="AS12" s="25" t="str">
        <f t="shared" si="11"/>
        <v>B-</v>
      </c>
      <c r="AT12" s="27" t="str">
        <f t="shared" si="12"/>
        <v>B-</v>
      </c>
      <c r="AU12" s="25" t="str">
        <f t="shared" si="13"/>
        <v>0 B-</v>
      </c>
      <c r="AV12" s="27" t="str">
        <f t="shared" si="14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3.28</v>
      </c>
      <c r="J13" s="19">
        <v>3.1</v>
      </c>
      <c r="K13" s="19">
        <v>2.56</v>
      </c>
      <c r="L13" s="19">
        <v>37556465.5</v>
      </c>
      <c r="M13" s="19">
        <v>12874922.23</v>
      </c>
      <c r="N13" s="23">
        <v>0</v>
      </c>
      <c r="O13" s="18">
        <v>13239118.369999999</v>
      </c>
      <c r="P13" s="19">
        <v>25644125.579999998</v>
      </c>
      <c r="Q13" s="28">
        <v>6</v>
      </c>
      <c r="R13" s="10">
        <f>VLOOKUP($H13,'ค่ากลางกลุ่ม '!$C$2:$Y$22,2,0)</f>
        <v>23.032438016528936</v>
      </c>
      <c r="S13" s="13">
        <f>VLOOKUP($H13,'ค่ากลางกลุ่ม '!$C$2:$Y$22,8,0)</f>
        <v>3.67</v>
      </c>
      <c r="T13" s="10">
        <f>VLOOKUP($H13,'ค่ากลางกลุ่ม '!$C$2:$Y$22,3,0)</f>
        <v>9.9976446280991773</v>
      </c>
      <c r="U13" s="13">
        <f>VLOOKUP($H13,'ค่ากลางกลุ่ม '!$C$2:$Y$22,9,0)</f>
        <v>1.58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66.5</v>
      </c>
      <c r="AB13" s="7">
        <v>17.73</v>
      </c>
      <c r="AC13" s="9">
        <v>144.78</v>
      </c>
      <c r="AD13" s="9">
        <v>63.67</v>
      </c>
      <c r="AE13" s="9">
        <v>87.63</v>
      </c>
      <c r="AF13" s="9">
        <v>252.34</v>
      </c>
      <c r="AG13" s="9">
        <v>67.72</v>
      </c>
      <c r="AH13" s="10" t="str">
        <f t="shared" si="2"/>
        <v>1</v>
      </c>
      <c r="AI13" s="13" t="str">
        <f t="shared" si="3"/>
        <v>1</v>
      </c>
      <c r="AJ13" s="10" t="str">
        <f t="shared" si="4"/>
        <v>1</v>
      </c>
      <c r="AK13" s="13" t="str">
        <f t="shared" si="5"/>
        <v>1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2</v>
      </c>
      <c r="AR13" s="26">
        <f t="shared" si="10"/>
        <v>2</v>
      </c>
      <c r="AS13" s="25" t="str">
        <f t="shared" si="11"/>
        <v>C-</v>
      </c>
      <c r="AT13" s="27" t="str">
        <f t="shared" si="12"/>
        <v>C-</v>
      </c>
      <c r="AU13" s="25" t="str">
        <f t="shared" si="13"/>
        <v>0 C-</v>
      </c>
      <c r="AV13" s="27" t="str">
        <f t="shared" si="14"/>
        <v>0 C-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4.08</v>
      </c>
      <c r="J14" s="19">
        <v>3.63</v>
      </c>
      <c r="K14" s="19">
        <v>3.22</v>
      </c>
      <c r="L14" s="19">
        <v>37687290.109999999</v>
      </c>
      <c r="M14" s="19">
        <v>13745895.82</v>
      </c>
      <c r="N14" s="23">
        <v>0</v>
      </c>
      <c r="O14" s="18">
        <v>14051140.109999999</v>
      </c>
      <c r="P14" s="19">
        <v>27255074.489999998</v>
      </c>
      <c r="Q14" s="28">
        <v>6</v>
      </c>
      <c r="R14" s="10">
        <f>VLOOKUP($H14,'ค่ากลางกลุ่ม '!$C$2:$Y$22,2,0)</f>
        <v>23.032438016528936</v>
      </c>
      <c r="S14" s="13">
        <f>VLOOKUP($H14,'ค่ากลางกลุ่ม '!$C$2:$Y$22,8,0)</f>
        <v>3.67</v>
      </c>
      <c r="T14" s="10">
        <f>VLOOKUP($H14,'ค่ากลางกลุ่ม '!$C$2:$Y$22,3,0)</f>
        <v>9.9976446280991773</v>
      </c>
      <c r="U14" s="13">
        <f>VLOOKUP($H14,'ค่ากลางกลุ่ม '!$C$2:$Y$22,9,0)</f>
        <v>1.58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77.14</v>
      </c>
      <c r="AB14" s="7">
        <v>14.9</v>
      </c>
      <c r="AC14" s="9">
        <v>30.13</v>
      </c>
      <c r="AD14" s="9">
        <v>70.69</v>
      </c>
      <c r="AE14" s="9">
        <v>33.39</v>
      </c>
      <c r="AF14" s="9">
        <v>323.7</v>
      </c>
      <c r="AG14" s="9">
        <v>74.92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0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4</v>
      </c>
      <c r="AR14" s="26">
        <f t="shared" si="10"/>
        <v>4</v>
      </c>
      <c r="AS14" s="25" t="str">
        <f t="shared" si="11"/>
        <v>B-</v>
      </c>
      <c r="AT14" s="27" t="str">
        <f t="shared" si="12"/>
        <v>B-</v>
      </c>
      <c r="AU14" s="25" t="str">
        <f t="shared" si="13"/>
        <v>0 B-</v>
      </c>
      <c r="AV14" s="27" t="str">
        <f t="shared" si="14"/>
        <v>0 B-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1.1499999999999999</v>
      </c>
      <c r="J15" s="19">
        <v>1.03</v>
      </c>
      <c r="K15" s="19">
        <v>0.57999999999999996</v>
      </c>
      <c r="L15" s="19">
        <v>11197142.539999999</v>
      </c>
      <c r="M15" s="19">
        <v>17230652.039999999</v>
      </c>
      <c r="N15" s="23">
        <v>2</v>
      </c>
      <c r="O15" s="18">
        <v>18642650.140000001</v>
      </c>
      <c r="P15" s="19">
        <v>-31465521.620000001</v>
      </c>
      <c r="Q15" s="28">
        <v>13</v>
      </c>
      <c r="R15" s="10">
        <f>VLOOKUP($H15,'ค่ากลางกลุ่ม '!$C$2:$Y$22,2,0)</f>
        <v>22.357818181818185</v>
      </c>
      <c r="S15" s="13">
        <f>VLOOKUP($H15,'ค่ากลางกลุ่ม '!$C$2:$Y$22,8,0)</f>
        <v>5.84</v>
      </c>
      <c r="T15" s="10">
        <f>VLOOKUP($H15,'ค่ากลางกลุ่ม '!$C$2:$Y$22,3,0)</f>
        <v>6.8441818181818208</v>
      </c>
      <c r="U15" s="13">
        <f>VLOOKUP($H15,'ค่ากลางกลุ่ม '!$C$2:$Y$22,9,0)</f>
        <v>0.93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50.19</v>
      </c>
      <c r="AB15" s="7">
        <v>8.14</v>
      </c>
      <c r="AC15" s="9">
        <v>386.24</v>
      </c>
      <c r="AD15" s="9">
        <v>59.65</v>
      </c>
      <c r="AE15" s="9">
        <v>92.68</v>
      </c>
      <c r="AF15" s="9">
        <v>251.1</v>
      </c>
      <c r="AG15" s="9">
        <v>58.53</v>
      </c>
      <c r="AH15" s="10" t="str">
        <f t="shared" si="2"/>
        <v>1</v>
      </c>
      <c r="AI15" s="13" t="str">
        <f t="shared" si="3"/>
        <v>1</v>
      </c>
      <c r="AJ15" s="10" t="str">
        <f t="shared" si="4"/>
        <v>1</v>
      </c>
      <c r="AK15" s="13" t="str">
        <f t="shared" si="5"/>
        <v>1</v>
      </c>
      <c r="AL15" s="97">
        <f t="shared" si="6"/>
        <v>0</v>
      </c>
      <c r="AM15" s="20" t="str">
        <f t="shared" si="7"/>
        <v>1</v>
      </c>
      <c r="AN15" s="20" t="str">
        <f t="shared" si="8"/>
        <v>0</v>
      </c>
      <c r="AO15" s="20" t="str">
        <f t="shared" si="8"/>
        <v>0</v>
      </c>
      <c r="AP15" s="20" t="str">
        <f t="shared" si="8"/>
        <v>1</v>
      </c>
      <c r="AQ15" s="24">
        <f t="shared" si="9"/>
        <v>4</v>
      </c>
      <c r="AR15" s="26">
        <f t="shared" si="10"/>
        <v>4</v>
      </c>
      <c r="AS15" s="25" t="str">
        <f t="shared" si="11"/>
        <v>B-</v>
      </c>
      <c r="AT15" s="27" t="str">
        <f t="shared" si="12"/>
        <v>B-</v>
      </c>
      <c r="AU15" s="25" t="str">
        <f t="shared" si="13"/>
        <v>2 B-</v>
      </c>
      <c r="AV15" s="27" t="str">
        <f t="shared" si="14"/>
        <v>2 B-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3.64</v>
      </c>
      <c r="J16" s="19">
        <v>3.32</v>
      </c>
      <c r="K16" s="19">
        <v>2.71</v>
      </c>
      <c r="L16" s="19">
        <v>15300729.41</v>
      </c>
      <c r="M16" s="19">
        <v>7688970.2400000002</v>
      </c>
      <c r="N16" s="23">
        <v>0</v>
      </c>
      <c r="O16" s="18">
        <v>8227307.5300000003</v>
      </c>
      <c r="P16" s="19">
        <v>9967988.8800000008</v>
      </c>
      <c r="Q16" s="28">
        <v>2</v>
      </c>
      <c r="R16" s="10">
        <f>VLOOKUP($H16,'ค่ากลางกลุ่ม '!$C$2:$Y$22,2,0)</f>
        <v>33.178409090909092</v>
      </c>
      <c r="S16" s="13">
        <f>VLOOKUP($H16,'ค่ากลางกลุ่ม '!$C$2:$Y$22,8,0)</f>
        <v>11.71</v>
      </c>
      <c r="T16" s="10">
        <f>VLOOKUP($H16,'ค่ากลางกลุ่ม '!$C$2:$Y$22,3,0)</f>
        <v>9.8922727272727276</v>
      </c>
      <c r="U16" s="13">
        <f>VLOOKUP($H16,'ค่ากลางกลุ่ม '!$C$2:$Y$22,9,0)</f>
        <v>7.08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80.8</v>
      </c>
      <c r="AB16" s="7">
        <v>11.72</v>
      </c>
      <c r="AC16" s="9">
        <v>292.29000000000002</v>
      </c>
      <c r="AD16" s="9">
        <v>21.57</v>
      </c>
      <c r="AE16" s="9">
        <v>74.540000000000006</v>
      </c>
      <c r="AF16" s="9">
        <v>168.75</v>
      </c>
      <c r="AG16" s="9">
        <v>158.56</v>
      </c>
      <c r="AH16" s="10" t="str">
        <f t="shared" si="2"/>
        <v>1</v>
      </c>
      <c r="AI16" s="13" t="str">
        <f t="shared" si="3"/>
        <v>1</v>
      </c>
      <c r="AJ16" s="10" t="str">
        <f t="shared" si="4"/>
        <v>1</v>
      </c>
      <c r="AK16" s="13" t="str">
        <f t="shared" si="5"/>
        <v>1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3</v>
      </c>
      <c r="AR16" s="26">
        <f t="shared" si="10"/>
        <v>3</v>
      </c>
      <c r="AS16" s="25" t="str">
        <f t="shared" si="11"/>
        <v>C</v>
      </c>
      <c r="AT16" s="27" t="str">
        <f t="shared" si="12"/>
        <v>C</v>
      </c>
      <c r="AU16" s="25" t="str">
        <f t="shared" si="13"/>
        <v>0 C</v>
      </c>
      <c r="AV16" s="27" t="str">
        <f t="shared" si="14"/>
        <v>0 C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1.34</v>
      </c>
      <c r="J17" s="19">
        <v>1.21</v>
      </c>
      <c r="K17" s="19">
        <v>0.76</v>
      </c>
      <c r="L17" s="19">
        <v>61226929.200000003</v>
      </c>
      <c r="M17" s="19">
        <v>37017298.119999997</v>
      </c>
      <c r="N17" s="23">
        <v>2</v>
      </c>
      <c r="O17" s="18">
        <v>42069299.479999997</v>
      </c>
      <c r="P17" s="19">
        <v>-43149020.909999996</v>
      </c>
      <c r="Q17" s="28">
        <v>16</v>
      </c>
      <c r="R17" s="10">
        <f>VLOOKUP($H17,'ค่ากลางกลุ่ม '!$C$2:$Y$22,2,0)</f>
        <v>13.268076923076924</v>
      </c>
      <c r="S17" s="13">
        <f>VLOOKUP($H17,'ค่ากลางกลุ่ม '!$C$2:$Y$22,8,0)</f>
        <v>3.44</v>
      </c>
      <c r="T17" s="10">
        <f>VLOOKUP($H17,'ค่ากลางกลุ่ม '!$C$2:$Y$22,3,0)</f>
        <v>4.0592307692307701</v>
      </c>
      <c r="U17" s="13">
        <f>VLOOKUP($H17,'ค่ากลางกลุ่ม '!$C$2:$Y$22,9,0)</f>
        <v>1.1299999999999999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53.85</v>
      </c>
      <c r="AB17" s="7">
        <v>5.34</v>
      </c>
      <c r="AC17" s="9">
        <v>198</v>
      </c>
      <c r="AD17" s="9">
        <v>54.12</v>
      </c>
      <c r="AE17" s="9">
        <v>55.9</v>
      </c>
      <c r="AF17" s="9">
        <v>375</v>
      </c>
      <c r="AG17" s="9">
        <v>51.53</v>
      </c>
      <c r="AH17" s="10" t="str">
        <f t="shared" si="2"/>
        <v>1</v>
      </c>
      <c r="AI17" s="13" t="str">
        <f t="shared" si="3"/>
        <v>1</v>
      </c>
      <c r="AJ17" s="10" t="str">
        <f t="shared" si="4"/>
        <v>1</v>
      </c>
      <c r="AK17" s="13" t="str">
        <f t="shared" si="5"/>
        <v>1</v>
      </c>
      <c r="AL17" s="97">
        <f t="shared" si="6"/>
        <v>0</v>
      </c>
      <c r="AM17" s="20" t="str">
        <f t="shared" si="7"/>
        <v>1</v>
      </c>
      <c r="AN17" s="20" t="str">
        <f t="shared" si="8"/>
        <v>1</v>
      </c>
      <c r="AO17" s="20" t="str">
        <f t="shared" si="8"/>
        <v>0</v>
      </c>
      <c r="AP17" s="20" t="str">
        <f t="shared" si="8"/>
        <v>1</v>
      </c>
      <c r="AQ17" s="24">
        <f t="shared" si="9"/>
        <v>5</v>
      </c>
      <c r="AR17" s="26">
        <f t="shared" si="10"/>
        <v>5</v>
      </c>
      <c r="AS17" s="25" t="str">
        <f t="shared" si="11"/>
        <v>B</v>
      </c>
      <c r="AT17" s="27" t="str">
        <f t="shared" si="12"/>
        <v>B</v>
      </c>
      <c r="AU17" s="25" t="str">
        <f t="shared" si="13"/>
        <v>2 B</v>
      </c>
      <c r="AV17" s="27" t="str">
        <f t="shared" si="14"/>
        <v>2 B</v>
      </c>
      <c r="AW17" s="21" t="str">
        <f t="shared" si="0"/>
        <v>ผ่าน</v>
      </c>
      <c r="AX17" s="21" t="str">
        <f t="shared" si="1"/>
        <v>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3.55</v>
      </c>
      <c r="J18" s="19">
        <v>3.36</v>
      </c>
      <c r="K18" s="19">
        <v>2.84</v>
      </c>
      <c r="L18" s="19">
        <v>46393667.310000002</v>
      </c>
      <c r="M18" s="19">
        <v>17948394.07</v>
      </c>
      <c r="N18" s="23">
        <v>0</v>
      </c>
      <c r="O18" s="18">
        <v>18357808.91</v>
      </c>
      <c r="P18" s="19">
        <v>33417628.640000001</v>
      </c>
      <c r="Q18" s="28">
        <v>6</v>
      </c>
      <c r="R18" s="10">
        <f>VLOOKUP($H18,'ค่ากลางกลุ่ม '!$C$2:$Y$22,2,0)</f>
        <v>23.032438016528936</v>
      </c>
      <c r="S18" s="13">
        <f>VLOOKUP($H18,'ค่ากลางกลุ่ม '!$C$2:$Y$22,8,0)</f>
        <v>3.67</v>
      </c>
      <c r="T18" s="10">
        <f>VLOOKUP($H18,'ค่ากลางกลุ่ม '!$C$2:$Y$22,3,0)</f>
        <v>9.9976446280991773</v>
      </c>
      <c r="U18" s="13">
        <f>VLOOKUP($H18,'ค่ากลางกลุ่ม '!$C$2:$Y$22,9,0)</f>
        <v>1.58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69.599999999999994</v>
      </c>
      <c r="AB18" s="7">
        <v>19.95</v>
      </c>
      <c r="AC18" s="9">
        <v>86.26</v>
      </c>
      <c r="AD18" s="9">
        <v>49.16</v>
      </c>
      <c r="AE18" s="9">
        <v>62.49</v>
      </c>
      <c r="AF18" s="9">
        <v>364.75</v>
      </c>
      <c r="AG18" s="9">
        <v>47.05</v>
      </c>
      <c r="AH18" s="10" t="str">
        <f t="shared" si="2"/>
        <v>1</v>
      </c>
      <c r="AI18" s="13" t="str">
        <f t="shared" si="3"/>
        <v>1</v>
      </c>
      <c r="AJ18" s="10" t="str">
        <f t="shared" si="4"/>
        <v>1</v>
      </c>
      <c r="AK18" s="13" t="str">
        <f t="shared" si="5"/>
        <v>1</v>
      </c>
      <c r="AL18" s="97">
        <f t="shared" si="6"/>
        <v>1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1</v>
      </c>
      <c r="AQ18" s="24">
        <f t="shared" si="9"/>
        <v>5</v>
      </c>
      <c r="AR18" s="26">
        <f t="shared" si="10"/>
        <v>5</v>
      </c>
      <c r="AS18" s="25" t="str">
        <f t="shared" si="11"/>
        <v>B</v>
      </c>
      <c r="AT18" s="27" t="str">
        <f t="shared" si="12"/>
        <v>B</v>
      </c>
      <c r="AU18" s="25" t="str">
        <f t="shared" si="13"/>
        <v>0 B</v>
      </c>
      <c r="AV18" s="27" t="str">
        <f t="shared" si="14"/>
        <v>0 B</v>
      </c>
      <c r="AW18" s="21" t="str">
        <f t="shared" si="0"/>
        <v>ผ่าน</v>
      </c>
      <c r="AX18" s="21" t="str">
        <f t="shared" si="1"/>
        <v>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2.57</v>
      </c>
      <c r="J19" s="19">
        <v>2.44</v>
      </c>
      <c r="K19" s="19">
        <v>1.93</v>
      </c>
      <c r="L19" s="19">
        <v>41068725.359999999</v>
      </c>
      <c r="M19" s="19">
        <v>22022001.600000001</v>
      </c>
      <c r="N19" s="23">
        <v>0</v>
      </c>
      <c r="O19" s="18">
        <v>22592546.059999999</v>
      </c>
      <c r="P19" s="19">
        <v>23670544.59</v>
      </c>
      <c r="Q19" s="28">
        <v>6</v>
      </c>
      <c r="R19" s="10">
        <f>VLOOKUP($H19,'ค่ากลางกลุ่ม '!$C$2:$Y$22,2,0)</f>
        <v>23.032438016528936</v>
      </c>
      <c r="S19" s="13">
        <f>VLOOKUP($H19,'ค่ากลางกลุ่ม '!$C$2:$Y$22,8,0)</f>
        <v>3.67</v>
      </c>
      <c r="T19" s="10">
        <f>VLOOKUP($H19,'ค่ากลางกลุ่ม '!$C$2:$Y$22,3,0)</f>
        <v>9.9976446280991773</v>
      </c>
      <c r="U19" s="13">
        <f>VLOOKUP($H19,'ค่ากลางกลุ่ม '!$C$2:$Y$22,9,0)</f>
        <v>1.58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70.37</v>
      </c>
      <c r="AB19" s="7">
        <v>21.41</v>
      </c>
      <c r="AC19" s="9">
        <v>193.9</v>
      </c>
      <c r="AD19" s="9">
        <v>99.42</v>
      </c>
      <c r="AE19" s="9">
        <v>39.18</v>
      </c>
      <c r="AF19" s="9">
        <v>277.27999999999997</v>
      </c>
      <c r="AG19" s="9">
        <v>55.26</v>
      </c>
      <c r="AH19" s="10" t="str">
        <f t="shared" si="2"/>
        <v>1</v>
      </c>
      <c r="AI19" s="13" t="str">
        <f t="shared" si="3"/>
        <v>1</v>
      </c>
      <c r="AJ19" s="10" t="str">
        <f t="shared" si="4"/>
        <v>1</v>
      </c>
      <c r="AK19" s="13" t="str">
        <f t="shared" si="5"/>
        <v>1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1</v>
      </c>
      <c r="AQ19" s="24">
        <f t="shared" si="9"/>
        <v>4</v>
      </c>
      <c r="AR19" s="26">
        <f t="shared" si="10"/>
        <v>4</v>
      </c>
      <c r="AS19" s="25" t="str">
        <f t="shared" si="11"/>
        <v>B-</v>
      </c>
      <c r="AT19" s="27" t="str">
        <f t="shared" si="12"/>
        <v>B-</v>
      </c>
      <c r="AU19" s="25" t="str">
        <f t="shared" si="13"/>
        <v>0 B-</v>
      </c>
      <c r="AV19" s="27" t="str">
        <f t="shared" si="14"/>
        <v>0 B-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2.31</v>
      </c>
      <c r="J20" s="19">
        <v>2.15</v>
      </c>
      <c r="K20" s="19">
        <v>1.5</v>
      </c>
      <c r="L20" s="19">
        <v>67611888.650000006</v>
      </c>
      <c r="M20" s="19">
        <v>26705342.739999998</v>
      </c>
      <c r="N20" s="23">
        <v>0</v>
      </c>
      <c r="O20" s="18">
        <v>27892386.16</v>
      </c>
      <c r="P20" s="19">
        <v>25240089.690000001</v>
      </c>
      <c r="Q20" s="28">
        <v>10</v>
      </c>
      <c r="R20" s="10">
        <f>VLOOKUP($H20,'ค่ากลางกลุ่ม '!$C$2:$Y$22,2,0)</f>
        <v>20.982698412698412</v>
      </c>
      <c r="S20" s="13">
        <f>VLOOKUP($H20,'ค่ากลางกลุ่ม '!$C$2:$Y$22,8,0)</f>
        <v>3.51</v>
      </c>
      <c r="T20" s="10">
        <f>VLOOKUP($H20,'ค่ากลางกลุ่ม '!$C$2:$Y$22,3,0)</f>
        <v>7.5528571428571416</v>
      </c>
      <c r="U20" s="13">
        <f>VLOOKUP($H20,'ค่ากลางกลุ่ม '!$C$2:$Y$22,9,0)</f>
        <v>-0.18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68.260000000000005</v>
      </c>
      <c r="AB20" s="7">
        <v>11.2</v>
      </c>
      <c r="AC20" s="9">
        <v>289.05</v>
      </c>
      <c r="AD20" s="9">
        <v>89.65</v>
      </c>
      <c r="AE20" s="9">
        <v>43.93</v>
      </c>
      <c r="AF20" s="9">
        <v>394.5</v>
      </c>
      <c r="AG20" s="9">
        <v>77.3</v>
      </c>
      <c r="AH20" s="10" t="str">
        <f t="shared" si="2"/>
        <v>1</v>
      </c>
      <c r="AI20" s="13" t="str">
        <f t="shared" si="3"/>
        <v>1</v>
      </c>
      <c r="AJ20" s="10" t="str">
        <f t="shared" si="4"/>
        <v>1</v>
      </c>
      <c r="AK20" s="13" t="str">
        <f t="shared" si="5"/>
        <v>1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0</v>
      </c>
      <c r="AQ20" s="24">
        <f t="shared" si="9"/>
        <v>3</v>
      </c>
      <c r="AR20" s="26">
        <f t="shared" si="10"/>
        <v>3</v>
      </c>
      <c r="AS20" s="25" t="str">
        <f t="shared" si="11"/>
        <v>C</v>
      </c>
      <c r="AT20" s="27" t="str">
        <f t="shared" si="12"/>
        <v>C</v>
      </c>
      <c r="AU20" s="25" t="str">
        <f t="shared" si="13"/>
        <v>0 C</v>
      </c>
      <c r="AV20" s="27" t="str">
        <f t="shared" si="14"/>
        <v>0 C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1.95</v>
      </c>
      <c r="J21" s="19">
        <v>1.85</v>
      </c>
      <c r="K21" s="19">
        <v>1.43</v>
      </c>
      <c r="L21" s="19">
        <v>28693940.890000001</v>
      </c>
      <c r="M21" s="19">
        <v>7812586.2300000004</v>
      </c>
      <c r="N21" s="23">
        <v>0</v>
      </c>
      <c r="O21" s="18">
        <v>8351064.4500000002</v>
      </c>
      <c r="P21" s="19">
        <v>12842415.970000001</v>
      </c>
      <c r="Q21" s="28">
        <v>6</v>
      </c>
      <c r="R21" s="10">
        <f>VLOOKUP($H21,'ค่ากลางกลุ่ม '!$C$2:$Y$22,2,0)</f>
        <v>23.032438016528936</v>
      </c>
      <c r="S21" s="13">
        <f>VLOOKUP($H21,'ค่ากลางกลุ่ม '!$C$2:$Y$22,8,0)</f>
        <v>3.67</v>
      </c>
      <c r="T21" s="10">
        <f>VLOOKUP($H21,'ค่ากลางกลุ่ม '!$C$2:$Y$22,3,0)</f>
        <v>9.9976446280991773</v>
      </c>
      <c r="U21" s="13">
        <f>VLOOKUP($H21,'ค่ากลางกลุ่ม '!$C$2:$Y$22,9,0)</f>
        <v>1.58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53.22</v>
      </c>
      <c r="AB21" s="7">
        <v>8.91</v>
      </c>
      <c r="AC21" s="9">
        <v>192.21</v>
      </c>
      <c r="AD21" s="9">
        <v>112.45</v>
      </c>
      <c r="AE21" s="9">
        <v>87.51</v>
      </c>
      <c r="AF21" s="9">
        <v>372.61</v>
      </c>
      <c r="AG21" s="9">
        <v>48.16</v>
      </c>
      <c r="AH21" s="10" t="str">
        <f t="shared" si="2"/>
        <v>1</v>
      </c>
      <c r="AI21" s="13" t="str">
        <f t="shared" si="3"/>
        <v>1</v>
      </c>
      <c r="AJ21" s="10" t="str">
        <f t="shared" si="4"/>
        <v>0</v>
      </c>
      <c r="AK21" s="13" t="str">
        <f t="shared" si="5"/>
        <v>1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1</v>
      </c>
      <c r="AQ21" s="24">
        <f t="shared" si="9"/>
        <v>2</v>
      </c>
      <c r="AR21" s="26">
        <f t="shared" si="10"/>
        <v>3</v>
      </c>
      <c r="AS21" s="25" t="str">
        <f t="shared" si="11"/>
        <v>C-</v>
      </c>
      <c r="AT21" s="27" t="str">
        <f t="shared" si="12"/>
        <v>C</v>
      </c>
      <c r="AU21" s="25" t="str">
        <f t="shared" si="13"/>
        <v>0 C-</v>
      </c>
      <c r="AV21" s="27" t="str">
        <f t="shared" si="14"/>
        <v>0 C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3.12</v>
      </c>
      <c r="J22" s="19">
        <v>2.86</v>
      </c>
      <c r="K22" s="19">
        <v>2.4900000000000002</v>
      </c>
      <c r="L22" s="19">
        <v>40862150.909999996</v>
      </c>
      <c r="M22" s="19">
        <v>19653924.600000001</v>
      </c>
      <c r="N22" s="23">
        <v>0</v>
      </c>
      <c r="O22" s="18">
        <v>20160406.289999999</v>
      </c>
      <c r="P22" s="19">
        <v>28811339.940000001</v>
      </c>
      <c r="Q22" s="28">
        <v>6</v>
      </c>
      <c r="R22" s="10">
        <f>VLOOKUP($H22,'ค่ากลางกลุ่ม '!$C$2:$Y$22,2,0)</f>
        <v>23.032438016528936</v>
      </c>
      <c r="S22" s="13">
        <f>VLOOKUP($H22,'ค่ากลางกลุ่ม '!$C$2:$Y$22,8,0)</f>
        <v>3.67</v>
      </c>
      <c r="T22" s="10">
        <f>VLOOKUP($H22,'ค่ากลางกลุ่ม '!$C$2:$Y$22,3,0)</f>
        <v>9.9976446280991773</v>
      </c>
      <c r="U22" s="13">
        <f>VLOOKUP($H22,'ค่ากลางกลุ่ม '!$C$2:$Y$22,9,0)</f>
        <v>1.58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72.989999999999995</v>
      </c>
      <c r="AB22" s="7">
        <v>21.48</v>
      </c>
      <c r="AC22" s="9">
        <v>146.94999999999999</v>
      </c>
      <c r="AD22" s="9">
        <v>28.88</v>
      </c>
      <c r="AE22" s="9">
        <v>52.33</v>
      </c>
      <c r="AF22" s="9">
        <v>511.14</v>
      </c>
      <c r="AG22" s="9">
        <v>80.67</v>
      </c>
      <c r="AH22" s="10" t="str">
        <f t="shared" si="2"/>
        <v>1</v>
      </c>
      <c r="AI22" s="13" t="str">
        <f t="shared" si="3"/>
        <v>1</v>
      </c>
      <c r="AJ22" s="10" t="str">
        <f t="shared" si="4"/>
        <v>1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4</v>
      </c>
      <c r="AR22" s="26">
        <f t="shared" si="10"/>
        <v>4</v>
      </c>
      <c r="AS22" s="25" t="str">
        <f t="shared" si="11"/>
        <v>B-</v>
      </c>
      <c r="AT22" s="27" t="str">
        <f t="shared" si="12"/>
        <v>B-</v>
      </c>
      <c r="AU22" s="25" t="str">
        <f t="shared" si="13"/>
        <v>0 B-</v>
      </c>
      <c r="AV22" s="27" t="str">
        <f t="shared" si="14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2.3199999999999998</v>
      </c>
      <c r="J23" s="19">
        <v>2.15</v>
      </c>
      <c r="K23" s="19">
        <v>1.71</v>
      </c>
      <c r="L23" s="19">
        <v>28407735.43</v>
      </c>
      <c r="M23" s="19">
        <v>15736230.1</v>
      </c>
      <c r="N23" s="23">
        <v>0</v>
      </c>
      <c r="O23" s="18">
        <v>16010149.699999999</v>
      </c>
      <c r="P23" s="19">
        <v>15239123.199999999</v>
      </c>
      <c r="Q23" s="28">
        <v>6</v>
      </c>
      <c r="R23" s="10">
        <f>VLOOKUP($H23,'ค่ากลางกลุ่ม '!$C$2:$Y$22,2,0)</f>
        <v>23.032438016528936</v>
      </c>
      <c r="S23" s="13">
        <f>VLOOKUP($H23,'ค่ากลางกลุ่ม '!$C$2:$Y$22,8,0)</f>
        <v>3.67</v>
      </c>
      <c r="T23" s="10">
        <f>VLOOKUP($H23,'ค่ากลางกลุ่ม '!$C$2:$Y$22,3,0)</f>
        <v>9.9976446280991773</v>
      </c>
      <c r="U23" s="13">
        <f>VLOOKUP($H23,'ค่ากลางกลุ่ม '!$C$2:$Y$22,9,0)</f>
        <v>1.58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70.37</v>
      </c>
      <c r="AB23" s="7">
        <v>25.81</v>
      </c>
      <c r="AC23" s="9">
        <v>596.83000000000004</v>
      </c>
      <c r="AD23" s="9">
        <v>59.37</v>
      </c>
      <c r="AE23" s="9">
        <v>81.91</v>
      </c>
      <c r="AF23" s="9">
        <v>350.22</v>
      </c>
      <c r="AG23" s="9">
        <v>151.53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1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3</v>
      </c>
      <c r="AR23" s="26">
        <f t="shared" si="10"/>
        <v>3</v>
      </c>
      <c r="AS23" s="25" t="str">
        <f t="shared" si="11"/>
        <v>C</v>
      </c>
      <c r="AT23" s="27" t="str">
        <f t="shared" si="12"/>
        <v>C</v>
      </c>
      <c r="AU23" s="25" t="str">
        <f t="shared" si="13"/>
        <v>0 C</v>
      </c>
      <c r="AV23" s="27" t="str">
        <f t="shared" si="14"/>
        <v>0 C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2.41</v>
      </c>
      <c r="J24" s="19">
        <v>2.31</v>
      </c>
      <c r="K24" s="19">
        <v>1.63</v>
      </c>
      <c r="L24" s="19">
        <v>23839454.359999999</v>
      </c>
      <c r="M24" s="19">
        <v>17426477.640000001</v>
      </c>
      <c r="N24" s="23">
        <v>0</v>
      </c>
      <c r="O24" s="18">
        <v>17670353.010000002</v>
      </c>
      <c r="P24" s="19">
        <v>10640014.529999999</v>
      </c>
      <c r="Q24" s="28">
        <v>2</v>
      </c>
      <c r="R24" s="10">
        <f>VLOOKUP($H24,'ค่ากลางกลุ่ม '!$C$2:$Y$22,2,0)</f>
        <v>33.178409090909092</v>
      </c>
      <c r="S24" s="13">
        <f>VLOOKUP($H24,'ค่ากลางกลุ่ม '!$C$2:$Y$22,8,0)</f>
        <v>11.71</v>
      </c>
      <c r="T24" s="10">
        <f>VLOOKUP($H24,'ค่ากลางกลุ่ม '!$C$2:$Y$22,3,0)</f>
        <v>9.8922727272727276</v>
      </c>
      <c r="U24" s="13">
        <f>VLOOKUP($H24,'ค่ากลางกลุ่ม '!$C$2:$Y$22,9,0)</f>
        <v>7.08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81.59</v>
      </c>
      <c r="AB24" s="7">
        <v>33.229999999999997</v>
      </c>
      <c r="AC24" s="9">
        <v>272.48</v>
      </c>
      <c r="AD24" s="9">
        <v>90.8</v>
      </c>
      <c r="AE24" s="9">
        <v>93.27</v>
      </c>
      <c r="AF24" s="9">
        <v>372.8</v>
      </c>
      <c r="AG24" s="9">
        <v>55.34</v>
      </c>
      <c r="AH24" s="10" t="str">
        <f t="shared" si="2"/>
        <v>1</v>
      </c>
      <c r="AI24" s="13" t="str">
        <f t="shared" si="3"/>
        <v>1</v>
      </c>
      <c r="AJ24" s="10" t="str">
        <f t="shared" si="4"/>
        <v>1</v>
      </c>
      <c r="AK24" s="13" t="str">
        <f t="shared" si="5"/>
        <v>1</v>
      </c>
      <c r="AL24" s="97">
        <f t="shared" si="6"/>
        <v>0</v>
      </c>
      <c r="AM24" s="20" t="str">
        <f t="shared" si="7"/>
        <v>0</v>
      </c>
      <c r="AN24" s="20" t="str">
        <f t="shared" si="8"/>
        <v>0</v>
      </c>
      <c r="AO24" s="20" t="str">
        <f t="shared" si="8"/>
        <v>0</v>
      </c>
      <c r="AP24" s="20" t="str">
        <f t="shared" si="8"/>
        <v>1</v>
      </c>
      <c r="AQ24" s="24">
        <f t="shared" si="9"/>
        <v>3</v>
      </c>
      <c r="AR24" s="26">
        <f t="shared" si="10"/>
        <v>3</v>
      </c>
      <c r="AS24" s="25" t="str">
        <f t="shared" si="11"/>
        <v>C</v>
      </c>
      <c r="AT24" s="27" t="str">
        <f t="shared" si="12"/>
        <v>C</v>
      </c>
      <c r="AU24" s="25" t="str">
        <f t="shared" si="13"/>
        <v>0 C</v>
      </c>
      <c r="AV24" s="27" t="str">
        <f t="shared" si="14"/>
        <v>0 C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1.58</v>
      </c>
      <c r="J25" s="19">
        <v>1.48</v>
      </c>
      <c r="K25" s="19">
        <v>0.75</v>
      </c>
      <c r="L25" s="19">
        <v>150955263.88</v>
      </c>
      <c r="M25" s="19">
        <v>14820252.970000001</v>
      </c>
      <c r="N25" s="23">
        <v>1</v>
      </c>
      <c r="O25" s="18">
        <v>19983272.870000001</v>
      </c>
      <c r="P25" s="19">
        <v>-64236273.280000001</v>
      </c>
      <c r="Q25" s="28">
        <v>17</v>
      </c>
      <c r="R25" s="10">
        <f>VLOOKUP($H25,'ค่ากลางกลุ่ม '!$C$2:$Y$22,2,0)</f>
        <v>18.019130434782607</v>
      </c>
      <c r="S25" s="13">
        <f>VLOOKUP($H25,'ค่ากลางกลุ่ม '!$C$2:$Y$22,8,0)</f>
        <v>3.96</v>
      </c>
      <c r="T25" s="10">
        <f>VLOOKUP($H25,'ค่ากลางกลุ่ม '!$C$2:$Y$22,3,0)</f>
        <v>5.5360869565217383</v>
      </c>
      <c r="U25" s="13">
        <f>VLOOKUP($H25,'ค่ากลางกลุ่ม '!$C$2:$Y$22,9,0)</f>
        <v>2.5099999999999998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18.02</v>
      </c>
      <c r="AB25" s="7">
        <v>1.52</v>
      </c>
      <c r="AC25" s="9">
        <v>187.73</v>
      </c>
      <c r="AD25" s="9">
        <v>61.24</v>
      </c>
      <c r="AE25" s="9">
        <v>61.08</v>
      </c>
      <c r="AF25" s="9">
        <v>122.21</v>
      </c>
      <c r="AG25" s="9">
        <v>22.31</v>
      </c>
      <c r="AH25" s="10" t="str">
        <f t="shared" si="2"/>
        <v>1</v>
      </c>
      <c r="AI25" s="13" t="str">
        <f t="shared" si="3"/>
        <v>1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0</v>
      </c>
      <c r="AO25" s="20" t="str">
        <f t="shared" si="8"/>
        <v>0</v>
      </c>
      <c r="AP25" s="20" t="str">
        <f t="shared" si="8"/>
        <v>1</v>
      </c>
      <c r="AQ25" s="24">
        <f t="shared" si="9"/>
        <v>2</v>
      </c>
      <c r="AR25" s="26">
        <f t="shared" si="10"/>
        <v>2</v>
      </c>
      <c r="AS25" s="25" t="str">
        <f t="shared" si="11"/>
        <v>C-</v>
      </c>
      <c r="AT25" s="27" t="str">
        <f t="shared" si="12"/>
        <v>C-</v>
      </c>
      <c r="AU25" s="25" t="str">
        <f t="shared" si="13"/>
        <v>1 C-</v>
      </c>
      <c r="AV25" s="27" t="str">
        <f t="shared" si="14"/>
        <v>1 C-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3.41</v>
      </c>
      <c r="J26" s="19">
        <v>3.06</v>
      </c>
      <c r="K26" s="19">
        <v>2.31</v>
      </c>
      <c r="L26" s="19">
        <v>16473272.51</v>
      </c>
      <c r="M26" s="19">
        <v>9158611.5399999991</v>
      </c>
      <c r="N26" s="23">
        <v>0</v>
      </c>
      <c r="O26" s="18">
        <v>9579474.6500000004</v>
      </c>
      <c r="P26" s="19">
        <v>8835835.0999999996</v>
      </c>
      <c r="Q26" s="28">
        <v>5</v>
      </c>
      <c r="R26" s="10">
        <f>VLOOKUP($H26,'ค่ากลางกลุ่ม '!$C$2:$Y$22,2,0)</f>
        <v>24.740936170212777</v>
      </c>
      <c r="S26" s="13">
        <f>VLOOKUP($H26,'ค่ากลางกลุ่ม '!$C$2:$Y$22,8,0)</f>
        <v>5.86</v>
      </c>
      <c r="T26" s="10">
        <f>VLOOKUP($H26,'ค่ากลางกลุ่ม '!$C$2:$Y$22,3,0)</f>
        <v>10.953617021276589</v>
      </c>
      <c r="U26" s="13">
        <f>VLOOKUP($H26,'ค่ากลางกลุ่ม '!$C$2:$Y$22,9,0)</f>
        <v>4.21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65.98</v>
      </c>
      <c r="AB26" s="7">
        <v>18.78</v>
      </c>
      <c r="AC26" s="9">
        <v>436.44</v>
      </c>
      <c r="AD26" s="9">
        <v>42.33</v>
      </c>
      <c r="AE26" s="9">
        <v>175.05</v>
      </c>
      <c r="AF26" s="9">
        <v>234.89</v>
      </c>
      <c r="AG26" s="9">
        <v>219.95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2"/>
        <v>C</v>
      </c>
      <c r="AU26" s="25" t="str">
        <f t="shared" si="13"/>
        <v>0 C</v>
      </c>
      <c r="AV26" s="27" t="str">
        <f t="shared" si="14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3.17</v>
      </c>
      <c r="J27" s="19">
        <v>2.77</v>
      </c>
      <c r="K27" s="19">
        <v>2.41</v>
      </c>
      <c r="L27" s="19">
        <v>50125978.979999997</v>
      </c>
      <c r="M27" s="19">
        <v>9373690.7899999991</v>
      </c>
      <c r="N27" s="23">
        <v>0</v>
      </c>
      <c r="O27" s="18">
        <v>10062061.15</v>
      </c>
      <c r="P27" s="19">
        <v>32429409.440000001</v>
      </c>
      <c r="Q27" s="28">
        <v>6</v>
      </c>
      <c r="R27" s="10">
        <f>VLOOKUP($H27,'ค่ากลางกลุ่ม '!$C$2:$Y$22,2,0)</f>
        <v>23.032438016528936</v>
      </c>
      <c r="S27" s="13">
        <f>VLOOKUP($H27,'ค่ากลางกลุ่ม '!$C$2:$Y$22,8,0)</f>
        <v>3.67</v>
      </c>
      <c r="T27" s="10">
        <f>VLOOKUP($H27,'ค่ากลางกลุ่ม '!$C$2:$Y$22,3,0)</f>
        <v>9.9976446280991773</v>
      </c>
      <c r="U27" s="13">
        <f>VLOOKUP($H27,'ค่ากลางกลุ่ม '!$C$2:$Y$22,9,0)</f>
        <v>1.58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48.57</v>
      </c>
      <c r="AB27" s="7">
        <v>8.1199999999999992</v>
      </c>
      <c r="AC27" s="9">
        <v>48.61</v>
      </c>
      <c r="AD27" s="9">
        <v>61.54</v>
      </c>
      <c r="AE27" s="9">
        <v>61.59</v>
      </c>
      <c r="AF27" s="9">
        <v>95.33</v>
      </c>
      <c r="AG27" s="9">
        <v>84.68</v>
      </c>
      <c r="AH27" s="10" t="str">
        <f t="shared" si="2"/>
        <v>1</v>
      </c>
      <c r="AI27" s="13" t="str">
        <f t="shared" si="3"/>
        <v>1</v>
      </c>
      <c r="AJ27" s="10" t="str">
        <f t="shared" si="4"/>
        <v>0</v>
      </c>
      <c r="AK27" s="13" t="str">
        <f t="shared" si="5"/>
        <v>1</v>
      </c>
      <c r="AL27" s="97">
        <f t="shared" si="6"/>
        <v>1</v>
      </c>
      <c r="AM27" s="20" t="str">
        <f t="shared" si="7"/>
        <v>0</v>
      </c>
      <c r="AN27" s="20" t="str">
        <f t="shared" si="8"/>
        <v>0</v>
      </c>
      <c r="AO27" s="20" t="str">
        <f t="shared" si="8"/>
        <v>0</v>
      </c>
      <c r="AP27" s="20" t="str">
        <f t="shared" si="8"/>
        <v>0</v>
      </c>
      <c r="AQ27" s="24">
        <f t="shared" si="9"/>
        <v>2</v>
      </c>
      <c r="AR27" s="26">
        <f t="shared" si="10"/>
        <v>3</v>
      </c>
      <c r="AS27" s="25" t="str">
        <f t="shared" si="11"/>
        <v>C-</v>
      </c>
      <c r="AT27" s="27" t="str">
        <f t="shared" si="12"/>
        <v>C</v>
      </c>
      <c r="AU27" s="25" t="str">
        <f t="shared" si="13"/>
        <v>0 C-</v>
      </c>
      <c r="AV27" s="27" t="str">
        <f t="shared" si="14"/>
        <v>0 C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2.2000000000000002</v>
      </c>
      <c r="J28" s="19">
        <v>2.0499999999999998</v>
      </c>
      <c r="K28" s="19">
        <v>1.86</v>
      </c>
      <c r="L28" s="19">
        <v>35787443.259999998</v>
      </c>
      <c r="M28" s="19">
        <v>23246499.719999999</v>
      </c>
      <c r="N28" s="23">
        <v>0</v>
      </c>
      <c r="O28" s="18">
        <v>23756647.100000001</v>
      </c>
      <c r="P28" s="19">
        <v>25439317.539999999</v>
      </c>
      <c r="Q28" s="28">
        <v>6</v>
      </c>
      <c r="R28" s="10">
        <f>VLOOKUP($H28,'ค่ากลางกลุ่ม '!$C$2:$Y$22,2,0)</f>
        <v>23.032438016528936</v>
      </c>
      <c r="S28" s="13">
        <f>VLOOKUP($H28,'ค่ากลางกลุ่ม '!$C$2:$Y$22,8,0)</f>
        <v>3.67</v>
      </c>
      <c r="T28" s="10">
        <f>VLOOKUP($H28,'ค่ากลางกลุ่ม '!$C$2:$Y$22,3,0)</f>
        <v>9.9976446280991773</v>
      </c>
      <c r="U28" s="13">
        <f>VLOOKUP($H28,'ค่ากลางกลุ่ม '!$C$2:$Y$22,9,0)</f>
        <v>1.58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74.06</v>
      </c>
      <c r="AB28" s="7">
        <v>25.24</v>
      </c>
      <c r="AC28" s="9">
        <v>318.7</v>
      </c>
      <c r="AD28" s="9">
        <v>29.33</v>
      </c>
      <c r="AE28" s="9">
        <v>72.66</v>
      </c>
      <c r="AF28" s="9">
        <v>244.62</v>
      </c>
      <c r="AG28" s="9">
        <v>105.96</v>
      </c>
      <c r="AH28" s="10" t="str">
        <f t="shared" si="2"/>
        <v>1</v>
      </c>
      <c r="AI28" s="13" t="str">
        <f t="shared" si="3"/>
        <v>1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3</v>
      </c>
      <c r="AS28" s="25" t="str">
        <f t="shared" si="11"/>
        <v>C</v>
      </c>
      <c r="AT28" s="27" t="str">
        <f t="shared" si="12"/>
        <v>C</v>
      </c>
      <c r="AU28" s="25" t="str">
        <f t="shared" si="13"/>
        <v>0 C</v>
      </c>
      <c r="AV28" s="27" t="str">
        <f t="shared" si="14"/>
        <v>0 C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2.73</v>
      </c>
      <c r="J29" s="19">
        <v>2.46</v>
      </c>
      <c r="K29" s="19">
        <v>2.19</v>
      </c>
      <c r="L29" s="19">
        <v>14105955.220000001</v>
      </c>
      <c r="M29" s="19">
        <v>11241981.02</v>
      </c>
      <c r="N29" s="23">
        <v>0</v>
      </c>
      <c r="O29" s="18">
        <v>11442078.01</v>
      </c>
      <c r="P29" s="19">
        <v>9690945.3699999992</v>
      </c>
      <c r="Q29" s="28">
        <v>2</v>
      </c>
      <c r="R29" s="10">
        <f>VLOOKUP($H29,'ค่ากลางกลุ่ม '!$C$2:$Y$22,2,0)</f>
        <v>33.178409090909092</v>
      </c>
      <c r="S29" s="13">
        <f>VLOOKUP($H29,'ค่ากลางกลุ่ม '!$C$2:$Y$22,8,0)</f>
        <v>11.71</v>
      </c>
      <c r="T29" s="10">
        <f>VLOOKUP($H29,'ค่ากลางกลุ่ม '!$C$2:$Y$22,3,0)</f>
        <v>9.8922727272727276</v>
      </c>
      <c r="U29" s="13">
        <f>VLOOKUP($H29,'ค่ากลางกลุ่ม '!$C$2:$Y$22,9,0)</f>
        <v>7.08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75.95</v>
      </c>
      <c r="AB29" s="7">
        <v>35.64</v>
      </c>
      <c r="AC29" s="9">
        <v>232.36</v>
      </c>
      <c r="AD29" s="9">
        <v>52.34</v>
      </c>
      <c r="AE29" s="9">
        <v>76.48</v>
      </c>
      <c r="AF29" s="9">
        <v>165.09</v>
      </c>
      <c r="AG29" s="9">
        <v>106.02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2"/>
        <v>C</v>
      </c>
      <c r="AU29" s="25" t="str">
        <f t="shared" si="13"/>
        <v>0 C</v>
      </c>
      <c r="AV29" s="27" t="str">
        <f t="shared" si="14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2.59</v>
      </c>
      <c r="J30" s="19">
        <v>2.3199999999999998</v>
      </c>
      <c r="K30" s="19">
        <v>1.96</v>
      </c>
      <c r="L30" s="19">
        <v>13039561.66</v>
      </c>
      <c r="M30" s="19">
        <v>7427160.0800000001</v>
      </c>
      <c r="N30" s="23">
        <v>0</v>
      </c>
      <c r="O30" s="18">
        <v>7792030.1900000004</v>
      </c>
      <c r="P30" s="19">
        <v>7912631.2400000002</v>
      </c>
      <c r="Q30" s="28">
        <v>5</v>
      </c>
      <c r="R30" s="10">
        <f>VLOOKUP($H30,'ค่ากลางกลุ่ม '!$C$2:$Y$22,2,0)</f>
        <v>24.740936170212777</v>
      </c>
      <c r="S30" s="13">
        <f>VLOOKUP($H30,'ค่ากลางกลุ่ม '!$C$2:$Y$22,8,0)</f>
        <v>5.86</v>
      </c>
      <c r="T30" s="10">
        <f>VLOOKUP($H30,'ค่ากลางกลุ่ม '!$C$2:$Y$22,3,0)</f>
        <v>10.953617021276589</v>
      </c>
      <c r="U30" s="13">
        <f>VLOOKUP($H30,'ค่ากลางกลุ่ม '!$C$2:$Y$22,9,0)</f>
        <v>4.21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57.94</v>
      </c>
      <c r="AB30" s="7">
        <v>18.600000000000001</v>
      </c>
      <c r="AC30" s="9">
        <v>143.07</v>
      </c>
      <c r="AD30" s="9">
        <v>17.940000000000001</v>
      </c>
      <c r="AE30" s="9">
        <v>67.900000000000006</v>
      </c>
      <c r="AF30" s="9">
        <v>157.5</v>
      </c>
      <c r="AG30" s="9">
        <v>79.819999999999993</v>
      </c>
      <c r="AH30" s="10" t="str">
        <f t="shared" si="2"/>
        <v>1</v>
      </c>
      <c r="AI30" s="13" t="str">
        <f t="shared" si="3"/>
        <v>1</v>
      </c>
      <c r="AJ30" s="10" t="str">
        <f t="shared" si="4"/>
        <v>1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3</v>
      </c>
      <c r="AR30" s="26">
        <f t="shared" si="10"/>
        <v>3</v>
      </c>
      <c r="AS30" s="25" t="str">
        <f t="shared" si="11"/>
        <v>C</v>
      </c>
      <c r="AT30" s="27" t="str">
        <f t="shared" si="12"/>
        <v>C</v>
      </c>
      <c r="AU30" s="25" t="str">
        <f t="shared" si="13"/>
        <v>0 C</v>
      </c>
      <c r="AV30" s="27" t="str">
        <f t="shared" si="14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7.28</v>
      </c>
      <c r="J31" s="19">
        <v>6.51</v>
      </c>
      <c r="K31" s="19">
        <v>5.38</v>
      </c>
      <c r="L31" s="19">
        <v>30975320.940000001</v>
      </c>
      <c r="M31" s="19">
        <v>10250357.59</v>
      </c>
      <c r="N31" s="23">
        <v>0</v>
      </c>
      <c r="O31" s="18">
        <v>10824124.5</v>
      </c>
      <c r="P31" s="19">
        <v>21666408.420000002</v>
      </c>
      <c r="Q31" s="28">
        <v>5</v>
      </c>
      <c r="R31" s="10">
        <f>VLOOKUP($H31,'ค่ากลางกลุ่ม '!$C$2:$Y$22,2,0)</f>
        <v>24.740936170212777</v>
      </c>
      <c r="S31" s="13">
        <f>VLOOKUP($H31,'ค่ากลางกลุ่ม '!$C$2:$Y$22,8,0)</f>
        <v>5.86</v>
      </c>
      <c r="T31" s="10">
        <f>VLOOKUP($H31,'ค่ากลางกลุ่ม '!$C$2:$Y$22,3,0)</f>
        <v>10.953617021276589</v>
      </c>
      <c r="U31" s="13">
        <f>VLOOKUP($H31,'ค่ากลางกลุ่ม '!$C$2:$Y$22,9,0)</f>
        <v>4.21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61.13</v>
      </c>
      <c r="AB31" s="7">
        <v>16.739999999999998</v>
      </c>
      <c r="AC31" s="9">
        <v>15.57</v>
      </c>
      <c r="AD31" s="9">
        <v>64.2</v>
      </c>
      <c r="AE31" s="9">
        <v>89.73</v>
      </c>
      <c r="AF31" s="9">
        <v>284.45999999999998</v>
      </c>
      <c r="AG31" s="9">
        <v>71.540000000000006</v>
      </c>
      <c r="AH31" s="10" t="str">
        <f t="shared" si="2"/>
        <v>1</v>
      </c>
      <c r="AI31" s="13" t="str">
        <f t="shared" si="3"/>
        <v>1</v>
      </c>
      <c r="AJ31" s="10" t="str">
        <f t="shared" si="4"/>
        <v>1</v>
      </c>
      <c r="AK31" s="13" t="str">
        <f t="shared" si="5"/>
        <v>1</v>
      </c>
      <c r="AL31" s="97">
        <f t="shared" si="6"/>
        <v>1</v>
      </c>
      <c r="AM31" s="20" t="str">
        <f t="shared" si="7"/>
        <v>0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3</v>
      </c>
      <c r="AR31" s="26">
        <f t="shared" si="10"/>
        <v>3</v>
      </c>
      <c r="AS31" s="25" t="str">
        <f t="shared" si="11"/>
        <v>C</v>
      </c>
      <c r="AT31" s="27" t="str">
        <f t="shared" si="12"/>
        <v>C</v>
      </c>
      <c r="AU31" s="25" t="str">
        <f t="shared" si="13"/>
        <v>0 C</v>
      </c>
      <c r="AV31" s="27" t="str">
        <f t="shared" si="14"/>
        <v>0 C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1.67</v>
      </c>
      <c r="J32" s="19">
        <v>1.39</v>
      </c>
      <c r="K32" s="19">
        <v>1.1000000000000001</v>
      </c>
      <c r="L32" s="19">
        <v>36244751.329999998</v>
      </c>
      <c r="M32" s="19">
        <v>25904009.640000001</v>
      </c>
      <c r="N32" s="23">
        <v>0</v>
      </c>
      <c r="O32" s="18">
        <v>27609833.48</v>
      </c>
      <c r="P32" s="19">
        <v>5565694.4000000004</v>
      </c>
      <c r="Q32" s="28">
        <v>10</v>
      </c>
      <c r="R32" s="10">
        <f>VLOOKUP($H32,'ค่ากลางกลุ่ม '!$C$2:$Y$22,2,0)</f>
        <v>20.982698412698412</v>
      </c>
      <c r="S32" s="13">
        <f>VLOOKUP($H32,'ค่ากลางกลุ่ม '!$C$2:$Y$22,8,0)</f>
        <v>3.51</v>
      </c>
      <c r="T32" s="10">
        <f>VLOOKUP($H32,'ค่ากลางกลุ่ม '!$C$2:$Y$22,3,0)</f>
        <v>7.5528571428571416</v>
      </c>
      <c r="U32" s="13">
        <f>VLOOKUP($H32,'ค่ากลางกลุ่ม '!$C$2:$Y$22,9,0)</f>
        <v>-0.18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60.54</v>
      </c>
      <c r="AB32" s="7">
        <v>12.14</v>
      </c>
      <c r="AC32" s="9">
        <v>187.64</v>
      </c>
      <c r="AD32" s="9">
        <v>39.409999999999997</v>
      </c>
      <c r="AE32" s="9">
        <v>119.83</v>
      </c>
      <c r="AF32" s="9">
        <v>151.69999999999999</v>
      </c>
      <c r="AG32" s="9">
        <v>138.65</v>
      </c>
      <c r="AH32" s="10" t="str">
        <f t="shared" si="2"/>
        <v>1</v>
      </c>
      <c r="AI32" s="13" t="str">
        <f t="shared" si="3"/>
        <v>1</v>
      </c>
      <c r="AJ32" s="10" t="str">
        <f t="shared" si="4"/>
        <v>1</v>
      </c>
      <c r="AK32" s="13" t="str">
        <f t="shared" si="5"/>
        <v>1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3</v>
      </c>
      <c r="AR32" s="26">
        <f t="shared" si="10"/>
        <v>3</v>
      </c>
      <c r="AS32" s="25" t="str">
        <f t="shared" si="11"/>
        <v>C</v>
      </c>
      <c r="AT32" s="27" t="str">
        <f t="shared" si="12"/>
        <v>C</v>
      </c>
      <c r="AU32" s="25" t="str">
        <f t="shared" si="13"/>
        <v>0 C</v>
      </c>
      <c r="AV32" s="27" t="str">
        <f t="shared" si="14"/>
        <v>0 C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1.47</v>
      </c>
      <c r="J33" s="19">
        <v>1.29</v>
      </c>
      <c r="K33" s="19">
        <v>1.1000000000000001</v>
      </c>
      <c r="L33" s="19">
        <v>8996219.6199999992</v>
      </c>
      <c r="M33" s="19">
        <v>3650128.46</v>
      </c>
      <c r="N33" s="23">
        <v>1</v>
      </c>
      <c r="O33" s="18">
        <v>4096428.9</v>
      </c>
      <c r="P33" s="19">
        <v>2022816.38</v>
      </c>
      <c r="Q33" s="28">
        <v>5</v>
      </c>
      <c r="R33" s="10">
        <f>VLOOKUP($H33,'ค่ากลางกลุ่ม '!$C$2:$Y$22,2,0)</f>
        <v>24.740936170212777</v>
      </c>
      <c r="S33" s="13">
        <f>VLOOKUP($H33,'ค่ากลางกลุ่ม '!$C$2:$Y$22,8,0)</f>
        <v>5.86</v>
      </c>
      <c r="T33" s="10">
        <f>VLOOKUP($H33,'ค่ากลางกลุ่ม '!$C$2:$Y$22,3,0)</f>
        <v>10.953617021276589</v>
      </c>
      <c r="U33" s="13">
        <f>VLOOKUP($H33,'ค่ากลางกลุ่ม '!$C$2:$Y$22,9,0)</f>
        <v>4.21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37.840000000000003</v>
      </c>
      <c r="AB33" s="7">
        <v>6.87</v>
      </c>
      <c r="AC33" s="9">
        <v>139.86000000000001</v>
      </c>
      <c r="AD33" s="9">
        <v>28.38</v>
      </c>
      <c r="AE33" s="9">
        <v>49.56</v>
      </c>
      <c r="AF33" s="9">
        <v>185.3</v>
      </c>
      <c r="AG33" s="9">
        <v>67.680000000000007</v>
      </c>
      <c r="AH33" s="10" t="str">
        <f t="shared" si="2"/>
        <v>1</v>
      </c>
      <c r="AI33" s="13" t="str">
        <f t="shared" si="3"/>
        <v>1</v>
      </c>
      <c r="AJ33" s="10" t="str">
        <f t="shared" si="4"/>
        <v>0</v>
      </c>
      <c r="AK33" s="13" t="str">
        <f t="shared" si="5"/>
        <v>1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3</v>
      </c>
      <c r="AR33" s="26">
        <f t="shared" si="10"/>
        <v>4</v>
      </c>
      <c r="AS33" s="25" t="str">
        <f t="shared" si="11"/>
        <v>C</v>
      </c>
      <c r="AT33" s="27" t="str">
        <f t="shared" si="12"/>
        <v>B-</v>
      </c>
      <c r="AU33" s="25" t="str">
        <f t="shared" si="13"/>
        <v>1 C</v>
      </c>
      <c r="AV33" s="27" t="str">
        <f t="shared" si="14"/>
        <v>1 B-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1.69</v>
      </c>
      <c r="J34" s="19">
        <v>1.56</v>
      </c>
      <c r="K34" s="19">
        <v>1.17</v>
      </c>
      <c r="L34" s="19">
        <v>15452713.15</v>
      </c>
      <c r="M34" s="19">
        <v>9210216.6699999999</v>
      </c>
      <c r="N34" s="23">
        <v>0</v>
      </c>
      <c r="O34" s="18">
        <v>9612555.0299999993</v>
      </c>
      <c r="P34" s="19">
        <v>3636389</v>
      </c>
      <c r="Q34" s="28">
        <v>5</v>
      </c>
      <c r="R34" s="10">
        <f>VLOOKUP($H34,'ค่ากลางกลุ่ม '!$C$2:$Y$22,2,0)</f>
        <v>24.740936170212777</v>
      </c>
      <c r="S34" s="13">
        <f>VLOOKUP($H34,'ค่ากลางกลุ่ม '!$C$2:$Y$22,8,0)</f>
        <v>5.86</v>
      </c>
      <c r="T34" s="10">
        <f>VLOOKUP($H34,'ค่ากลางกลุ่ม '!$C$2:$Y$22,3,0)</f>
        <v>10.953617021276589</v>
      </c>
      <c r="U34" s="13">
        <f>VLOOKUP($H34,'ค่ากลางกลุ่ม '!$C$2:$Y$22,9,0)</f>
        <v>4.21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60.7</v>
      </c>
      <c r="AB34" s="7">
        <v>15.75</v>
      </c>
      <c r="AC34" s="9">
        <v>188.47</v>
      </c>
      <c r="AD34" s="9">
        <v>33.08</v>
      </c>
      <c r="AE34" s="9">
        <v>54.87</v>
      </c>
      <c r="AF34" s="9">
        <v>213.69</v>
      </c>
      <c r="AG34" s="9">
        <v>68.89</v>
      </c>
      <c r="AH34" s="10" t="str">
        <f t="shared" si="2"/>
        <v>1</v>
      </c>
      <c r="AI34" s="13" t="str">
        <f t="shared" si="3"/>
        <v>1</v>
      </c>
      <c r="AJ34" s="10" t="str">
        <f t="shared" si="4"/>
        <v>1</v>
      </c>
      <c r="AK34" s="13" t="str">
        <f t="shared" si="5"/>
        <v>1</v>
      </c>
      <c r="AL34" s="97">
        <f t="shared" si="6"/>
        <v>0</v>
      </c>
      <c r="AM34" s="20" t="str">
        <f t="shared" si="7"/>
        <v>1</v>
      </c>
      <c r="AN34" s="20" t="str">
        <f t="shared" si="8"/>
        <v>1</v>
      </c>
      <c r="AO34" s="20" t="str">
        <f t="shared" si="8"/>
        <v>0</v>
      </c>
      <c r="AP34" s="20" t="str">
        <f t="shared" si="8"/>
        <v>0</v>
      </c>
      <c r="AQ34" s="24">
        <f t="shared" si="9"/>
        <v>4</v>
      </c>
      <c r="AR34" s="26">
        <f t="shared" si="10"/>
        <v>4</v>
      </c>
      <c r="AS34" s="25" t="str">
        <f t="shared" si="11"/>
        <v>B-</v>
      </c>
      <c r="AT34" s="27" t="str">
        <f t="shared" si="12"/>
        <v>B-</v>
      </c>
      <c r="AU34" s="25" t="str">
        <f t="shared" si="13"/>
        <v>0 B-</v>
      </c>
      <c r="AV34" s="27" t="str">
        <f t="shared" si="14"/>
        <v>0 B-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4.25</v>
      </c>
      <c r="J35" s="19">
        <v>3.96</v>
      </c>
      <c r="K35" s="19">
        <v>3.35</v>
      </c>
      <c r="L35" s="19">
        <v>50589516.939999998</v>
      </c>
      <c r="M35" s="19">
        <v>17923857.84</v>
      </c>
      <c r="N35" s="23">
        <v>0</v>
      </c>
      <c r="O35" s="18">
        <v>18352094.010000002</v>
      </c>
      <c r="P35" s="19">
        <v>36513193.229999997</v>
      </c>
      <c r="Q35" s="28">
        <v>6</v>
      </c>
      <c r="R35" s="10">
        <f>VLOOKUP($H35,'ค่ากลางกลุ่ม '!$C$2:$Y$22,2,0)</f>
        <v>23.032438016528936</v>
      </c>
      <c r="S35" s="13">
        <f>VLOOKUP($H35,'ค่ากลางกลุ่ม '!$C$2:$Y$22,8,0)</f>
        <v>3.67</v>
      </c>
      <c r="T35" s="10">
        <f>VLOOKUP($H35,'ค่ากลางกลุ่ม '!$C$2:$Y$22,3,0)</f>
        <v>9.9976446280991773</v>
      </c>
      <c r="U35" s="13">
        <f>VLOOKUP($H35,'ค่ากลางกลุ่ม '!$C$2:$Y$22,9,0)</f>
        <v>1.58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70.38</v>
      </c>
      <c r="AB35" s="7">
        <v>19.940000000000001</v>
      </c>
      <c r="AC35" s="9">
        <v>64.7</v>
      </c>
      <c r="AD35" s="9">
        <v>49.88</v>
      </c>
      <c r="AE35" s="9">
        <v>55.78</v>
      </c>
      <c r="AF35" s="9">
        <v>169.98</v>
      </c>
      <c r="AG35" s="9">
        <v>61.57</v>
      </c>
      <c r="AH35" s="10" t="str">
        <f t="shared" si="2"/>
        <v>1</v>
      </c>
      <c r="AI35" s="13" t="str">
        <f t="shared" si="3"/>
        <v>1</v>
      </c>
      <c r="AJ35" s="10" t="str">
        <f t="shared" si="4"/>
        <v>1</v>
      </c>
      <c r="AK35" s="13" t="str">
        <f t="shared" si="5"/>
        <v>1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5</v>
      </c>
      <c r="AR35" s="26">
        <f t="shared" si="10"/>
        <v>5</v>
      </c>
      <c r="AS35" s="25" t="str">
        <f t="shared" si="11"/>
        <v>B</v>
      </c>
      <c r="AT35" s="27" t="str">
        <f t="shared" si="12"/>
        <v>B</v>
      </c>
      <c r="AU35" s="25" t="str">
        <f t="shared" si="13"/>
        <v>0 B</v>
      </c>
      <c r="AV35" s="27" t="str">
        <f t="shared" si="14"/>
        <v>0 B</v>
      </c>
      <c r="AW35" s="21" t="str">
        <f t="shared" si="0"/>
        <v>ผ่าน</v>
      </c>
      <c r="AX35" s="21" t="str">
        <f t="shared" si="1"/>
        <v>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1.72</v>
      </c>
      <c r="J36" s="19">
        <v>1.53</v>
      </c>
      <c r="K36" s="19">
        <v>1.1599999999999999</v>
      </c>
      <c r="L36" s="19">
        <v>23286296.649999999</v>
      </c>
      <c r="M36" s="19">
        <v>16670349.640000001</v>
      </c>
      <c r="N36" s="23">
        <v>0</v>
      </c>
      <c r="O36" s="18">
        <v>17682519.190000001</v>
      </c>
      <c r="P36" s="19">
        <v>5115343.37</v>
      </c>
      <c r="Q36" s="28">
        <v>12</v>
      </c>
      <c r="R36" s="10">
        <f>VLOOKUP($H36,'ค่ากลางกลุ่ม '!$C$2:$Y$22,2,0)</f>
        <v>19.527241379310347</v>
      </c>
      <c r="S36" s="13">
        <f>VLOOKUP($H36,'ค่ากลางกลุ่ม '!$C$2:$Y$22,8,0)</f>
        <v>4.38</v>
      </c>
      <c r="T36" s="10">
        <f>VLOOKUP($H36,'ค่ากลางกลุ่ม '!$C$2:$Y$22,3,0)</f>
        <v>4.9289655172413784</v>
      </c>
      <c r="U36" s="13">
        <f>VLOOKUP($H36,'ค่ากลางกลุ่ม '!$C$2:$Y$22,9,0)</f>
        <v>8.0399999999999991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58.54</v>
      </c>
      <c r="AB36" s="7">
        <v>14.44</v>
      </c>
      <c r="AC36" s="9">
        <v>217.63</v>
      </c>
      <c r="AD36" s="9">
        <v>31.07</v>
      </c>
      <c r="AE36" s="9">
        <v>81.48</v>
      </c>
      <c r="AF36" s="9">
        <v>154.71</v>
      </c>
      <c r="AG36" s="9">
        <v>52.36</v>
      </c>
      <c r="AH36" s="10" t="str">
        <f t="shared" si="2"/>
        <v>1</v>
      </c>
      <c r="AI36" s="13" t="str">
        <f t="shared" si="3"/>
        <v>1</v>
      </c>
      <c r="AJ36" s="10" t="str">
        <f t="shared" si="4"/>
        <v>1</v>
      </c>
      <c r="AK36" s="13" t="str">
        <f t="shared" si="5"/>
        <v>1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4</v>
      </c>
      <c r="AR36" s="26">
        <f t="shared" si="10"/>
        <v>4</v>
      </c>
      <c r="AS36" s="25" t="str">
        <f t="shared" si="11"/>
        <v>B-</v>
      </c>
      <c r="AT36" s="27" t="str">
        <f t="shared" si="12"/>
        <v>B-</v>
      </c>
      <c r="AU36" s="25" t="str">
        <f t="shared" si="13"/>
        <v>0 B-</v>
      </c>
      <c r="AV36" s="27" t="str">
        <f t="shared" si="14"/>
        <v>0 B-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5.24</v>
      </c>
      <c r="J37" s="19">
        <v>5.05</v>
      </c>
      <c r="K37" s="19">
        <v>4.6900000000000004</v>
      </c>
      <c r="L37" s="19">
        <v>63943839.789999999</v>
      </c>
      <c r="M37" s="19">
        <v>9212323.5</v>
      </c>
      <c r="N37" s="23">
        <v>0</v>
      </c>
      <c r="O37" s="18">
        <v>9819448.0600000005</v>
      </c>
      <c r="P37" s="19">
        <v>55582996.729999997</v>
      </c>
      <c r="Q37" s="28">
        <v>6</v>
      </c>
      <c r="R37" s="10">
        <f>VLOOKUP($H37,'ค่ากลางกลุ่ม '!$C$2:$Y$22,2,0)</f>
        <v>23.032438016528936</v>
      </c>
      <c r="S37" s="13">
        <f>VLOOKUP($H37,'ค่ากลางกลุ่ม '!$C$2:$Y$22,8,0)</f>
        <v>3.67</v>
      </c>
      <c r="T37" s="10">
        <f>VLOOKUP($H37,'ค่ากลางกลุ่ม '!$C$2:$Y$22,3,0)</f>
        <v>9.9976446280991773</v>
      </c>
      <c r="U37" s="13">
        <f>VLOOKUP($H37,'ค่ากลางกลุ่ม '!$C$2:$Y$22,9,0)</f>
        <v>1.58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59.17</v>
      </c>
      <c r="AB37" s="7">
        <v>8.27</v>
      </c>
      <c r="AC37" s="9">
        <v>175.42</v>
      </c>
      <c r="AD37" s="9">
        <v>54.14</v>
      </c>
      <c r="AE37" s="9">
        <v>79.430000000000007</v>
      </c>
      <c r="AF37" s="9">
        <v>153.71</v>
      </c>
      <c r="AG37" s="9">
        <v>69.56</v>
      </c>
      <c r="AH37" s="10" t="str">
        <f t="shared" si="2"/>
        <v>1</v>
      </c>
      <c r="AI37" s="13" t="str">
        <f t="shared" si="3"/>
        <v>1</v>
      </c>
      <c r="AJ37" s="10" t="str">
        <f t="shared" si="4"/>
        <v>0</v>
      </c>
      <c r="AK37" s="13" t="str">
        <f t="shared" si="5"/>
        <v>1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2</v>
      </c>
      <c r="AR37" s="26">
        <f t="shared" si="10"/>
        <v>3</v>
      </c>
      <c r="AS37" s="25" t="str">
        <f t="shared" si="11"/>
        <v>C-</v>
      </c>
      <c r="AT37" s="27" t="str">
        <f t="shared" si="12"/>
        <v>C</v>
      </c>
      <c r="AU37" s="25" t="str">
        <f t="shared" si="13"/>
        <v>0 C-</v>
      </c>
      <c r="AV37" s="27" t="str">
        <f t="shared" si="14"/>
        <v>0 C</v>
      </c>
      <c r="AW37" s="21" t="str">
        <f t="shared" ref="AW37:AW68" si="15">IF(AQ37&gt;=5,"ผ่าน","ไม่ผ่าน")</f>
        <v>ไม่ผ่าน</v>
      </c>
      <c r="AX37" s="21" t="str">
        <f t="shared" ref="AX37:AX68" si="16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1.81</v>
      </c>
      <c r="J38" s="19">
        <v>1.61</v>
      </c>
      <c r="K38" s="19">
        <v>1.24</v>
      </c>
      <c r="L38" s="19">
        <v>9284676.8599999994</v>
      </c>
      <c r="M38" s="19">
        <v>5567410.6500000004</v>
      </c>
      <c r="N38" s="23">
        <v>0</v>
      </c>
      <c r="O38" s="18">
        <v>6106944.7800000003</v>
      </c>
      <c r="P38" s="19">
        <v>2735560.81</v>
      </c>
      <c r="Q38" s="28">
        <v>3</v>
      </c>
      <c r="R38" s="10">
        <f>VLOOKUP($H38,'ค่ากลางกลุ่ม '!$C$2:$Y$22,2,0)</f>
        <v>35.284473684210532</v>
      </c>
      <c r="S38" s="13">
        <f>VLOOKUP($H38,'ค่ากลางกลุ่ม '!$C$2:$Y$22,8,0)</f>
        <v>10.76</v>
      </c>
      <c r="T38" s="10">
        <f>VLOOKUP($H38,'ค่ากลางกลุ่ม '!$C$2:$Y$22,3,0)</f>
        <v>9.4115789473684188</v>
      </c>
      <c r="U38" s="13">
        <f>VLOOKUP($H38,'ค่ากลางกลุ่ม '!$C$2:$Y$22,9,0)</f>
        <v>3.81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54.89</v>
      </c>
      <c r="AB38" s="7">
        <v>7.3</v>
      </c>
      <c r="AC38" s="9">
        <v>208.29</v>
      </c>
      <c r="AD38" s="9">
        <v>59.08</v>
      </c>
      <c r="AE38" s="9">
        <v>131.97999999999999</v>
      </c>
      <c r="AF38" s="9">
        <v>166.64</v>
      </c>
      <c r="AG38" s="9">
        <v>51.86</v>
      </c>
      <c r="AH38" s="10" t="str">
        <f t="shared" si="2"/>
        <v>1</v>
      </c>
      <c r="AI38" s="13" t="str">
        <f t="shared" si="3"/>
        <v>1</v>
      </c>
      <c r="AJ38" s="10" t="str">
        <f t="shared" si="4"/>
        <v>0</v>
      </c>
      <c r="AK38" s="13" t="str">
        <f t="shared" si="5"/>
        <v>1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1</v>
      </c>
      <c r="AQ38" s="24">
        <f t="shared" si="9"/>
        <v>3</v>
      </c>
      <c r="AR38" s="26">
        <f t="shared" si="10"/>
        <v>4</v>
      </c>
      <c r="AS38" s="25" t="str">
        <f t="shared" si="11"/>
        <v>C</v>
      </c>
      <c r="AT38" s="27" t="str">
        <f t="shared" si="12"/>
        <v>B-</v>
      </c>
      <c r="AU38" s="25" t="str">
        <f t="shared" si="13"/>
        <v>0 C</v>
      </c>
      <c r="AV38" s="27" t="str">
        <f t="shared" si="14"/>
        <v>0 B-</v>
      </c>
      <c r="AW38" s="21" t="str">
        <f t="shared" si="15"/>
        <v>ไม่ผ่าน</v>
      </c>
      <c r="AX38" s="21" t="str">
        <f t="shared" si="16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1.37</v>
      </c>
      <c r="J39" s="19">
        <v>1.1100000000000001</v>
      </c>
      <c r="K39" s="19">
        <v>0.44</v>
      </c>
      <c r="L39" s="19">
        <v>217574966.72</v>
      </c>
      <c r="M39" s="19">
        <v>57810355.68</v>
      </c>
      <c r="N39" s="23">
        <v>2</v>
      </c>
      <c r="O39" s="18">
        <v>72592111.239999995</v>
      </c>
      <c r="P39" s="19">
        <v>-325196719.06</v>
      </c>
      <c r="Q39" s="28">
        <v>19</v>
      </c>
      <c r="R39" s="10">
        <f>VLOOKUP($H39,'ค่ากลางกลุ่ม '!$C$2:$Y$22,2,0)</f>
        <v>14.434666666666665</v>
      </c>
      <c r="S39" s="13">
        <f>VLOOKUP($H39,'ค่ากลางกลุ่ม '!$C$2:$Y$22,8,0)</f>
        <v>3.08</v>
      </c>
      <c r="T39" s="10">
        <f>VLOOKUP($H39,'ค่ากลางกลุ่ม '!$C$2:$Y$22,3,0)</f>
        <v>4.3540000000000001</v>
      </c>
      <c r="U39" s="13">
        <f>VLOOKUP($H39,'ค่ากลางกลุ่ม '!$C$2:$Y$22,9,0)</f>
        <v>1.4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33.83</v>
      </c>
      <c r="AB39" s="7">
        <v>2.75</v>
      </c>
      <c r="AC39" s="9">
        <v>167.77</v>
      </c>
      <c r="AD39" s="9">
        <v>68.03</v>
      </c>
      <c r="AE39" s="9">
        <v>125.15</v>
      </c>
      <c r="AF39" s="9">
        <v>100.38</v>
      </c>
      <c r="AG39" s="9">
        <v>53.46</v>
      </c>
      <c r="AH39" s="10" t="str">
        <f t="shared" si="2"/>
        <v>1</v>
      </c>
      <c r="AI39" s="13" t="str">
        <f t="shared" si="3"/>
        <v>1</v>
      </c>
      <c r="AJ39" s="10" t="str">
        <f t="shared" si="4"/>
        <v>0</v>
      </c>
      <c r="AK39" s="13" t="str">
        <f t="shared" si="5"/>
        <v>1</v>
      </c>
      <c r="AL39" s="97">
        <f t="shared" si="6"/>
        <v>1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1</v>
      </c>
      <c r="AQ39" s="24">
        <f t="shared" si="9"/>
        <v>3</v>
      </c>
      <c r="AR39" s="26">
        <f t="shared" si="10"/>
        <v>4</v>
      </c>
      <c r="AS39" s="25" t="str">
        <f t="shared" si="11"/>
        <v>C</v>
      </c>
      <c r="AT39" s="27" t="str">
        <f t="shared" si="12"/>
        <v>B-</v>
      </c>
      <c r="AU39" s="25" t="str">
        <f t="shared" si="13"/>
        <v>2 C</v>
      </c>
      <c r="AV39" s="27" t="str">
        <f t="shared" si="14"/>
        <v>2 B-</v>
      </c>
      <c r="AW39" s="21" t="str">
        <f t="shared" si="15"/>
        <v>ไม่ผ่าน</v>
      </c>
      <c r="AX39" s="21" t="str">
        <f t="shared" si="16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2.1</v>
      </c>
      <c r="J40" s="19">
        <v>1.87</v>
      </c>
      <c r="K40" s="19">
        <v>1.51</v>
      </c>
      <c r="L40" s="19">
        <v>20710552.77</v>
      </c>
      <c r="M40" s="19">
        <v>13010748.220000001</v>
      </c>
      <c r="N40" s="23">
        <v>0</v>
      </c>
      <c r="O40" s="18">
        <v>13702816.83</v>
      </c>
      <c r="P40" s="19">
        <v>9544107.8300000001</v>
      </c>
      <c r="Q40" s="28">
        <v>6</v>
      </c>
      <c r="R40" s="10">
        <f>VLOOKUP($H40,'ค่ากลางกลุ่ม '!$C$2:$Y$22,2,0)</f>
        <v>23.032438016528936</v>
      </c>
      <c r="S40" s="13">
        <f>VLOOKUP($H40,'ค่ากลางกลุ่ม '!$C$2:$Y$22,8,0)</f>
        <v>3.67</v>
      </c>
      <c r="T40" s="10">
        <f>VLOOKUP($H40,'ค่ากลางกลุ่ม '!$C$2:$Y$22,3,0)</f>
        <v>9.9976446280991773</v>
      </c>
      <c r="U40" s="13">
        <f>VLOOKUP($H40,'ค่ากลางกลุ่ม '!$C$2:$Y$22,9,0)</f>
        <v>1.58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68.349999999999994</v>
      </c>
      <c r="AB40" s="7">
        <v>17.690000000000001</v>
      </c>
      <c r="AC40" s="9">
        <v>175.66</v>
      </c>
      <c r="AD40" s="9">
        <v>50.12</v>
      </c>
      <c r="AE40" s="9">
        <v>186.38</v>
      </c>
      <c r="AF40" s="9">
        <v>104.39</v>
      </c>
      <c r="AG40" s="9">
        <v>84.76</v>
      </c>
      <c r="AH40" s="10" t="str">
        <f t="shared" si="2"/>
        <v>1</v>
      </c>
      <c r="AI40" s="13" t="str">
        <f t="shared" si="3"/>
        <v>1</v>
      </c>
      <c r="AJ40" s="10" t="str">
        <f t="shared" si="4"/>
        <v>1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3</v>
      </c>
      <c r="AR40" s="26">
        <f t="shared" si="10"/>
        <v>3</v>
      </c>
      <c r="AS40" s="25" t="str">
        <f t="shared" si="11"/>
        <v>C</v>
      </c>
      <c r="AT40" s="27" t="str">
        <f t="shared" si="12"/>
        <v>C</v>
      </c>
      <c r="AU40" s="25" t="str">
        <f t="shared" si="13"/>
        <v>0 C</v>
      </c>
      <c r="AV40" s="27" t="str">
        <f t="shared" si="14"/>
        <v>0 C</v>
      </c>
      <c r="AW40" s="21" t="str">
        <f t="shared" si="15"/>
        <v>ไม่ผ่าน</v>
      </c>
      <c r="AX40" s="21" t="str">
        <f t="shared" si="16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2.6</v>
      </c>
      <c r="J41" s="19">
        <v>2.4700000000000002</v>
      </c>
      <c r="K41" s="19">
        <v>2.25</v>
      </c>
      <c r="L41" s="19">
        <v>26275633.629999999</v>
      </c>
      <c r="M41" s="19">
        <v>7875929.0899999999</v>
      </c>
      <c r="N41" s="23">
        <v>0</v>
      </c>
      <c r="O41" s="18">
        <v>8208015.7400000002</v>
      </c>
      <c r="P41" s="19">
        <v>20457386</v>
      </c>
      <c r="Q41" s="28">
        <v>5</v>
      </c>
      <c r="R41" s="10">
        <f>VLOOKUP($H41,'ค่ากลางกลุ่ม '!$C$2:$Y$22,2,0)</f>
        <v>24.740936170212777</v>
      </c>
      <c r="S41" s="13">
        <f>VLOOKUP($H41,'ค่ากลางกลุ่ม '!$C$2:$Y$22,8,0)</f>
        <v>5.86</v>
      </c>
      <c r="T41" s="10">
        <f>VLOOKUP($H41,'ค่ากลางกลุ่ม '!$C$2:$Y$22,3,0)</f>
        <v>10.953617021276589</v>
      </c>
      <c r="U41" s="13">
        <f>VLOOKUP($H41,'ค่ากลางกลุ่ม '!$C$2:$Y$22,9,0)</f>
        <v>4.21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63.18</v>
      </c>
      <c r="AB41" s="7">
        <v>12.82</v>
      </c>
      <c r="AC41" s="9">
        <v>258.2</v>
      </c>
      <c r="AD41" s="9">
        <v>40.92</v>
      </c>
      <c r="AE41" s="9">
        <v>63.05</v>
      </c>
      <c r="AF41" s="9">
        <v>78.180000000000007</v>
      </c>
      <c r="AG41" s="9">
        <v>58.08</v>
      </c>
      <c r="AH41" s="10" t="str">
        <f t="shared" si="2"/>
        <v>1</v>
      </c>
      <c r="AI41" s="13" t="str">
        <f t="shared" si="3"/>
        <v>1</v>
      </c>
      <c r="AJ41" s="10" t="str">
        <f t="shared" si="4"/>
        <v>1</v>
      </c>
      <c r="AK41" s="13" t="str">
        <f t="shared" si="5"/>
        <v>1</v>
      </c>
      <c r="AL41" s="97">
        <f t="shared" si="6"/>
        <v>0</v>
      </c>
      <c r="AM41" s="20" t="str">
        <f t="shared" si="7"/>
        <v>1</v>
      </c>
      <c r="AN41" s="20" t="str">
        <f t="shared" si="8"/>
        <v>0</v>
      </c>
      <c r="AO41" s="20" t="str">
        <f t="shared" si="8"/>
        <v>1</v>
      </c>
      <c r="AP41" s="20" t="str">
        <f t="shared" si="8"/>
        <v>1</v>
      </c>
      <c r="AQ41" s="24">
        <f t="shared" si="9"/>
        <v>5</v>
      </c>
      <c r="AR41" s="26">
        <f t="shared" si="10"/>
        <v>5</v>
      </c>
      <c r="AS41" s="25" t="str">
        <f t="shared" si="11"/>
        <v>B</v>
      </c>
      <c r="AT41" s="27" t="str">
        <f t="shared" si="12"/>
        <v>B</v>
      </c>
      <c r="AU41" s="25" t="str">
        <f t="shared" si="13"/>
        <v>0 B</v>
      </c>
      <c r="AV41" s="27" t="str">
        <f t="shared" si="14"/>
        <v>0 B</v>
      </c>
      <c r="AW41" s="21" t="str">
        <f t="shared" si="15"/>
        <v>ผ่าน</v>
      </c>
      <c r="AX41" s="21" t="str">
        <f t="shared" si="16"/>
        <v>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1.32</v>
      </c>
      <c r="J42" s="19">
        <v>1.07</v>
      </c>
      <c r="K42" s="19">
        <v>0.69</v>
      </c>
      <c r="L42" s="19">
        <v>23900449.59</v>
      </c>
      <c r="M42" s="19">
        <v>17864614.399999999</v>
      </c>
      <c r="N42" s="23">
        <v>2</v>
      </c>
      <c r="O42" s="18">
        <v>18573393.170000002</v>
      </c>
      <c r="P42" s="19">
        <v>-22972984.050000001</v>
      </c>
      <c r="Q42" s="28">
        <v>6</v>
      </c>
      <c r="R42" s="10">
        <f>VLOOKUP($H42,'ค่ากลางกลุ่ม '!$C$2:$Y$22,2,0)</f>
        <v>23.032438016528936</v>
      </c>
      <c r="S42" s="13">
        <f>VLOOKUP($H42,'ค่ากลางกลุ่ม '!$C$2:$Y$22,8,0)</f>
        <v>3.67</v>
      </c>
      <c r="T42" s="10">
        <f>VLOOKUP($H42,'ค่ากลางกลุ่ม '!$C$2:$Y$22,3,0)</f>
        <v>9.9976446280991773</v>
      </c>
      <c r="U42" s="13">
        <f>VLOOKUP($H42,'ค่ากลางกลุ่ม '!$C$2:$Y$22,9,0)</f>
        <v>1.58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58.08</v>
      </c>
      <c r="AB42" s="7">
        <v>12.21</v>
      </c>
      <c r="AC42" s="9">
        <v>264.32</v>
      </c>
      <c r="AD42" s="9">
        <v>49.41</v>
      </c>
      <c r="AE42" s="9">
        <v>82.22</v>
      </c>
      <c r="AF42" s="9">
        <v>61.89</v>
      </c>
      <c r="AG42" s="9">
        <v>134.72999999999999</v>
      </c>
      <c r="AH42" s="10" t="str">
        <f t="shared" si="2"/>
        <v>1</v>
      </c>
      <c r="AI42" s="13" t="str">
        <f t="shared" si="3"/>
        <v>1</v>
      </c>
      <c r="AJ42" s="10" t="str">
        <f t="shared" si="4"/>
        <v>1</v>
      </c>
      <c r="AK42" s="13" t="str">
        <f t="shared" si="5"/>
        <v>1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1</v>
      </c>
      <c r="AP42" s="20" t="str">
        <f t="shared" si="8"/>
        <v>0</v>
      </c>
      <c r="AQ42" s="24">
        <f t="shared" si="9"/>
        <v>4</v>
      </c>
      <c r="AR42" s="26">
        <f t="shared" si="10"/>
        <v>4</v>
      </c>
      <c r="AS42" s="25" t="str">
        <f t="shared" si="11"/>
        <v>B-</v>
      </c>
      <c r="AT42" s="27" t="str">
        <f t="shared" si="12"/>
        <v>B-</v>
      </c>
      <c r="AU42" s="25" t="str">
        <f t="shared" si="13"/>
        <v>2 B-</v>
      </c>
      <c r="AV42" s="27" t="str">
        <f t="shared" si="14"/>
        <v>2 B-</v>
      </c>
      <c r="AW42" s="21" t="str">
        <f t="shared" si="15"/>
        <v>ไม่ผ่าน</v>
      </c>
      <c r="AX42" s="21" t="str">
        <f t="shared" si="16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1.35</v>
      </c>
      <c r="J43" s="19">
        <v>1.19</v>
      </c>
      <c r="K43" s="19">
        <v>0.83</v>
      </c>
      <c r="L43" s="19">
        <v>11625399.91</v>
      </c>
      <c r="M43" s="19">
        <v>11747280.58</v>
      </c>
      <c r="N43" s="23">
        <v>1</v>
      </c>
      <c r="O43" s="18">
        <v>12618220.75</v>
      </c>
      <c r="P43" s="19">
        <v>-5842212.4199999999</v>
      </c>
      <c r="Q43" s="28">
        <v>9</v>
      </c>
      <c r="R43" s="10">
        <f>VLOOKUP($H43,'ค่ากลางกลุ่ม '!$C$2:$Y$22,2,0)</f>
        <v>43.171333333333344</v>
      </c>
      <c r="S43" s="13">
        <f>VLOOKUP($H43,'ค่ากลางกลุ่ม '!$C$2:$Y$22,8,0)</f>
        <v>11.94</v>
      </c>
      <c r="T43" s="10">
        <f>VLOOKUP($H43,'ค่ากลางกลุ่ม '!$C$2:$Y$22,3,0)</f>
        <v>9.7053333333333303</v>
      </c>
      <c r="U43" s="13">
        <f>VLOOKUP($H43,'ค่ากลางกลุ่ม '!$C$2:$Y$22,9,0)</f>
        <v>6.49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49.67</v>
      </c>
      <c r="AB43" s="7">
        <v>11.46</v>
      </c>
      <c r="AC43" s="9">
        <v>190.33</v>
      </c>
      <c r="AD43" s="9">
        <v>39.979999999999997</v>
      </c>
      <c r="AE43" s="9">
        <v>66.959999999999994</v>
      </c>
      <c r="AF43" s="9">
        <v>176.24</v>
      </c>
      <c r="AG43" s="9">
        <v>45.87</v>
      </c>
      <c r="AH43" s="10" t="str">
        <f t="shared" si="2"/>
        <v>1</v>
      </c>
      <c r="AI43" s="13" t="str">
        <f t="shared" si="3"/>
        <v>1</v>
      </c>
      <c r="AJ43" s="10" t="str">
        <f t="shared" si="4"/>
        <v>1</v>
      </c>
      <c r="AK43" s="13" t="str">
        <f t="shared" si="5"/>
        <v>1</v>
      </c>
      <c r="AL43" s="97">
        <f t="shared" si="6"/>
        <v>0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4</v>
      </c>
      <c r="AR43" s="26">
        <f t="shared" si="10"/>
        <v>4</v>
      </c>
      <c r="AS43" s="25" t="str">
        <f t="shared" si="11"/>
        <v>B-</v>
      </c>
      <c r="AT43" s="27" t="str">
        <f t="shared" si="12"/>
        <v>B-</v>
      </c>
      <c r="AU43" s="25" t="str">
        <f t="shared" si="13"/>
        <v>1 B-</v>
      </c>
      <c r="AV43" s="27" t="str">
        <f t="shared" si="14"/>
        <v>1 B-</v>
      </c>
      <c r="AW43" s="21" t="str">
        <f t="shared" si="15"/>
        <v>ไม่ผ่าน</v>
      </c>
      <c r="AX43" s="21" t="str">
        <f t="shared" si="16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1.89</v>
      </c>
      <c r="J44" s="19">
        <v>1.73</v>
      </c>
      <c r="K44" s="19">
        <v>1.51</v>
      </c>
      <c r="L44" s="19">
        <v>18005715.829999998</v>
      </c>
      <c r="M44" s="19">
        <v>15179837.98</v>
      </c>
      <c r="N44" s="23">
        <v>0</v>
      </c>
      <c r="O44" s="18">
        <v>15740433.75</v>
      </c>
      <c r="P44" s="19">
        <v>10278558.550000001</v>
      </c>
      <c r="Q44" s="28">
        <v>6</v>
      </c>
      <c r="R44" s="10">
        <f>VLOOKUP($H44,'ค่ากลางกลุ่ม '!$C$2:$Y$22,2,0)</f>
        <v>23.032438016528936</v>
      </c>
      <c r="S44" s="13">
        <f>VLOOKUP($H44,'ค่ากลางกลุ่ม '!$C$2:$Y$22,8,0)</f>
        <v>3.67</v>
      </c>
      <c r="T44" s="10">
        <f>VLOOKUP($H44,'ค่ากลางกลุ่ม '!$C$2:$Y$22,3,0)</f>
        <v>9.9976446280991773</v>
      </c>
      <c r="U44" s="13">
        <f>VLOOKUP($H44,'ค่ากลางกลุ่ม '!$C$2:$Y$22,9,0)</f>
        <v>1.58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69.930000000000007</v>
      </c>
      <c r="AB44" s="7">
        <v>19.66</v>
      </c>
      <c r="AC44" s="9">
        <v>261.26</v>
      </c>
      <c r="AD44" s="9">
        <v>31.74</v>
      </c>
      <c r="AE44" s="9">
        <v>56.16</v>
      </c>
      <c r="AF44" s="9">
        <v>158.6</v>
      </c>
      <c r="AG44" s="9">
        <v>75.05</v>
      </c>
      <c r="AH44" s="10" t="str">
        <f t="shared" si="2"/>
        <v>1</v>
      </c>
      <c r="AI44" s="13" t="str">
        <f t="shared" si="3"/>
        <v>1</v>
      </c>
      <c r="AJ44" s="10" t="str">
        <f t="shared" si="4"/>
        <v>1</v>
      </c>
      <c r="AK44" s="13" t="str">
        <f t="shared" si="5"/>
        <v>1</v>
      </c>
      <c r="AL44" s="97">
        <f t="shared" si="6"/>
        <v>0</v>
      </c>
      <c r="AM44" s="20" t="str">
        <f t="shared" si="7"/>
        <v>1</v>
      </c>
      <c r="AN44" s="20" t="str">
        <f t="shared" si="8"/>
        <v>1</v>
      </c>
      <c r="AO44" s="20" t="str">
        <f t="shared" si="8"/>
        <v>0</v>
      </c>
      <c r="AP44" s="20" t="str">
        <f t="shared" si="8"/>
        <v>0</v>
      </c>
      <c r="AQ44" s="24">
        <f t="shared" si="9"/>
        <v>4</v>
      </c>
      <c r="AR44" s="26">
        <f t="shared" si="10"/>
        <v>4</v>
      </c>
      <c r="AS44" s="25" t="str">
        <f t="shared" si="11"/>
        <v>B-</v>
      </c>
      <c r="AT44" s="27" t="str">
        <f t="shared" si="12"/>
        <v>B-</v>
      </c>
      <c r="AU44" s="25" t="str">
        <f t="shared" si="13"/>
        <v>0 B-</v>
      </c>
      <c r="AV44" s="27" t="str">
        <f t="shared" si="14"/>
        <v>0 B-</v>
      </c>
      <c r="AW44" s="21" t="str">
        <f t="shared" si="15"/>
        <v>ไม่ผ่าน</v>
      </c>
      <c r="AX44" s="21" t="str">
        <f t="shared" si="16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1.89</v>
      </c>
      <c r="J45" s="19">
        <v>1.82</v>
      </c>
      <c r="K45" s="19">
        <v>1.7</v>
      </c>
      <c r="L45" s="19">
        <v>10669894.470000001</v>
      </c>
      <c r="M45" s="19">
        <v>5926313.6299999999</v>
      </c>
      <c r="N45" s="23">
        <v>0</v>
      </c>
      <c r="O45" s="18">
        <v>6292650.1600000001</v>
      </c>
      <c r="P45" s="19">
        <v>8521573.9800000004</v>
      </c>
      <c r="Q45" s="28">
        <v>2</v>
      </c>
      <c r="R45" s="10">
        <f>VLOOKUP($H45,'ค่ากลางกลุ่ม '!$C$2:$Y$22,2,0)</f>
        <v>33.178409090909092</v>
      </c>
      <c r="S45" s="13">
        <f>VLOOKUP($H45,'ค่ากลางกลุ่ม '!$C$2:$Y$22,8,0)</f>
        <v>11.71</v>
      </c>
      <c r="T45" s="10">
        <f>VLOOKUP($H45,'ค่ากลางกลุ่ม '!$C$2:$Y$22,3,0)</f>
        <v>9.8922727272727276</v>
      </c>
      <c r="U45" s="13">
        <f>VLOOKUP($H45,'ค่ากลางกลุ่ม '!$C$2:$Y$22,9,0)</f>
        <v>7.08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65.34</v>
      </c>
      <c r="AB45" s="7">
        <v>14.62</v>
      </c>
      <c r="AC45" s="9">
        <v>387.17</v>
      </c>
      <c r="AD45" s="9">
        <v>62.54</v>
      </c>
      <c r="AE45" s="9">
        <v>117.46</v>
      </c>
      <c r="AF45" s="9">
        <v>54.68</v>
      </c>
      <c r="AG45" s="9">
        <v>45.83</v>
      </c>
      <c r="AH45" s="10" t="str">
        <f t="shared" si="2"/>
        <v>1</v>
      </c>
      <c r="AI45" s="13" t="str">
        <f t="shared" si="3"/>
        <v>1</v>
      </c>
      <c r="AJ45" s="10" t="str">
        <f t="shared" si="4"/>
        <v>1</v>
      </c>
      <c r="AK45" s="13" t="str">
        <f t="shared" si="5"/>
        <v>1</v>
      </c>
      <c r="AL45" s="97">
        <f t="shared" si="6"/>
        <v>0</v>
      </c>
      <c r="AM45" s="20" t="str">
        <f t="shared" si="7"/>
        <v>0</v>
      </c>
      <c r="AN45" s="20" t="str">
        <f t="shared" si="8"/>
        <v>0</v>
      </c>
      <c r="AO45" s="20" t="str">
        <f t="shared" si="8"/>
        <v>1</v>
      </c>
      <c r="AP45" s="20" t="str">
        <f t="shared" si="8"/>
        <v>1</v>
      </c>
      <c r="AQ45" s="24">
        <f t="shared" si="9"/>
        <v>4</v>
      </c>
      <c r="AR45" s="26">
        <f t="shared" si="10"/>
        <v>4</v>
      </c>
      <c r="AS45" s="25" t="str">
        <f t="shared" si="11"/>
        <v>B-</v>
      </c>
      <c r="AT45" s="27" t="str">
        <f t="shared" si="12"/>
        <v>B-</v>
      </c>
      <c r="AU45" s="25" t="str">
        <f t="shared" si="13"/>
        <v>0 B-</v>
      </c>
      <c r="AV45" s="27" t="str">
        <f t="shared" si="14"/>
        <v>0 B-</v>
      </c>
      <c r="AW45" s="21" t="str">
        <f t="shared" si="15"/>
        <v>ไม่ผ่าน</v>
      </c>
      <c r="AX45" s="21" t="str">
        <f t="shared" si="16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1.73</v>
      </c>
      <c r="J46" s="19">
        <v>1.53</v>
      </c>
      <c r="K46" s="19">
        <v>1.04</v>
      </c>
      <c r="L46" s="19">
        <v>52867033.049999997</v>
      </c>
      <c r="M46" s="19">
        <v>25865869.239999998</v>
      </c>
      <c r="N46" s="23">
        <v>0</v>
      </c>
      <c r="O46" s="18">
        <v>29570179.030000001</v>
      </c>
      <c r="P46" s="19">
        <v>2467536.4</v>
      </c>
      <c r="Q46" s="28">
        <v>14</v>
      </c>
      <c r="R46" s="10">
        <f>VLOOKUP($H46,'ค่ากลางกลุ่ม '!$C$2:$Y$22,2,0)</f>
        <v>20.122</v>
      </c>
      <c r="S46" s="13">
        <f>VLOOKUP($H46,'ค่ากลางกลุ่ม '!$C$2:$Y$22,8,0)</f>
        <v>5.3689999999999998</v>
      </c>
      <c r="T46" s="10">
        <f>VLOOKUP($H46,'ค่ากลางกลุ่ม '!$C$2:$Y$22,3,0)</f>
        <v>6.6899999999999995</v>
      </c>
      <c r="U46" s="13">
        <f>VLOOKUP($H46,'ค่ากลางกลุ่ม '!$C$2:$Y$22,9,0)</f>
        <v>4.53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46.63</v>
      </c>
      <c r="AB46" s="7">
        <v>7.23</v>
      </c>
      <c r="AC46" s="9">
        <v>131.80000000000001</v>
      </c>
      <c r="AD46" s="9">
        <v>28.44</v>
      </c>
      <c r="AE46" s="9">
        <v>63.75</v>
      </c>
      <c r="AF46" s="9">
        <v>204.42</v>
      </c>
      <c r="AG46" s="9">
        <v>52.87</v>
      </c>
      <c r="AH46" s="10" t="str">
        <f t="shared" si="2"/>
        <v>1</v>
      </c>
      <c r="AI46" s="13" t="str">
        <f t="shared" si="3"/>
        <v>1</v>
      </c>
      <c r="AJ46" s="10" t="str">
        <f t="shared" si="4"/>
        <v>1</v>
      </c>
      <c r="AK46" s="13" t="str">
        <f t="shared" si="5"/>
        <v>1</v>
      </c>
      <c r="AL46" s="97">
        <f t="shared" si="6"/>
        <v>0</v>
      </c>
      <c r="AM46" s="20" t="str">
        <f t="shared" si="7"/>
        <v>1</v>
      </c>
      <c r="AN46" s="20" t="str">
        <f t="shared" si="8"/>
        <v>0</v>
      </c>
      <c r="AO46" s="20" t="str">
        <f t="shared" si="8"/>
        <v>0</v>
      </c>
      <c r="AP46" s="20" t="str">
        <f t="shared" si="8"/>
        <v>1</v>
      </c>
      <c r="AQ46" s="24">
        <f t="shared" si="9"/>
        <v>4</v>
      </c>
      <c r="AR46" s="26">
        <f t="shared" si="10"/>
        <v>4</v>
      </c>
      <c r="AS46" s="25" t="str">
        <f t="shared" si="11"/>
        <v>B-</v>
      </c>
      <c r="AT46" s="27" t="str">
        <f t="shared" si="12"/>
        <v>B-</v>
      </c>
      <c r="AU46" s="25" t="str">
        <f t="shared" si="13"/>
        <v>0 B-</v>
      </c>
      <c r="AV46" s="27" t="str">
        <f t="shared" si="14"/>
        <v>0 B-</v>
      </c>
      <c r="AW46" s="21" t="str">
        <f t="shared" si="15"/>
        <v>ไม่ผ่าน</v>
      </c>
      <c r="AX46" s="21" t="str">
        <f t="shared" si="16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2.89</v>
      </c>
      <c r="J47" s="19">
        <v>2.64</v>
      </c>
      <c r="K47" s="19">
        <v>2.11</v>
      </c>
      <c r="L47" s="19">
        <v>25331065.510000002</v>
      </c>
      <c r="M47" s="19">
        <v>10579358.470000001</v>
      </c>
      <c r="N47" s="23">
        <v>0</v>
      </c>
      <c r="O47" s="18">
        <v>11104395.289999999</v>
      </c>
      <c r="P47" s="19">
        <v>14937326.1</v>
      </c>
      <c r="Q47" s="28">
        <v>6</v>
      </c>
      <c r="R47" s="10">
        <f>VLOOKUP($H47,'ค่ากลางกลุ่ม '!$C$2:$Y$22,2,0)</f>
        <v>23.032438016528936</v>
      </c>
      <c r="S47" s="13">
        <f>VLOOKUP($H47,'ค่ากลางกลุ่ม '!$C$2:$Y$22,8,0)</f>
        <v>3.67</v>
      </c>
      <c r="T47" s="10">
        <f>VLOOKUP($H47,'ค่ากลางกลุ่ม '!$C$2:$Y$22,3,0)</f>
        <v>9.9976446280991773</v>
      </c>
      <c r="U47" s="13">
        <f>VLOOKUP($H47,'ค่ากลางกลุ่ม '!$C$2:$Y$22,9,0)</f>
        <v>1.58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60.95</v>
      </c>
      <c r="AB47" s="7">
        <v>15.98</v>
      </c>
      <c r="AC47" s="9">
        <v>143.81</v>
      </c>
      <c r="AD47" s="9">
        <v>62.13</v>
      </c>
      <c r="AE47" s="9">
        <v>58.71</v>
      </c>
      <c r="AF47" s="9">
        <v>354.93</v>
      </c>
      <c r="AG47" s="9">
        <v>76.36</v>
      </c>
      <c r="AH47" s="10" t="str">
        <f t="shared" si="2"/>
        <v>1</v>
      </c>
      <c r="AI47" s="13" t="str">
        <f t="shared" si="3"/>
        <v>1</v>
      </c>
      <c r="AJ47" s="10" t="str">
        <f t="shared" si="4"/>
        <v>1</v>
      </c>
      <c r="AK47" s="13" t="str">
        <f t="shared" si="5"/>
        <v>1</v>
      </c>
      <c r="AL47" s="97">
        <f t="shared" si="6"/>
        <v>0</v>
      </c>
      <c r="AM47" s="20" t="str">
        <f t="shared" si="7"/>
        <v>0</v>
      </c>
      <c r="AN47" s="20" t="str">
        <f t="shared" si="8"/>
        <v>1</v>
      </c>
      <c r="AO47" s="20" t="str">
        <f t="shared" si="8"/>
        <v>0</v>
      </c>
      <c r="AP47" s="20" t="str">
        <f t="shared" si="8"/>
        <v>0</v>
      </c>
      <c r="AQ47" s="24">
        <f t="shared" si="9"/>
        <v>3</v>
      </c>
      <c r="AR47" s="26">
        <f t="shared" si="10"/>
        <v>3</v>
      </c>
      <c r="AS47" s="25" t="str">
        <f t="shared" si="11"/>
        <v>C</v>
      </c>
      <c r="AT47" s="27" t="str">
        <f t="shared" si="12"/>
        <v>C</v>
      </c>
      <c r="AU47" s="25" t="str">
        <f t="shared" si="13"/>
        <v>0 C</v>
      </c>
      <c r="AV47" s="27" t="str">
        <f t="shared" si="14"/>
        <v>0 C</v>
      </c>
      <c r="AW47" s="21" t="str">
        <f t="shared" si="15"/>
        <v>ไม่ผ่าน</v>
      </c>
      <c r="AX47" s="21" t="str">
        <f t="shared" si="16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1.6</v>
      </c>
      <c r="J48" s="19">
        <v>1.41</v>
      </c>
      <c r="K48" s="19">
        <v>1.06</v>
      </c>
      <c r="L48" s="19">
        <v>20491809.949999999</v>
      </c>
      <c r="M48" s="19">
        <v>23991441.960000001</v>
      </c>
      <c r="N48" s="23">
        <v>0</v>
      </c>
      <c r="O48" s="18">
        <v>25096776.890000001</v>
      </c>
      <c r="P48" s="19">
        <v>2131086.38</v>
      </c>
      <c r="Q48" s="28">
        <v>10</v>
      </c>
      <c r="R48" s="10">
        <f>VLOOKUP($H48,'ค่ากลางกลุ่ม '!$C$2:$Y$22,2,0)</f>
        <v>20.982698412698412</v>
      </c>
      <c r="S48" s="13">
        <f>VLOOKUP($H48,'ค่ากลางกลุ่ม '!$C$2:$Y$22,8,0)</f>
        <v>3.51</v>
      </c>
      <c r="T48" s="10">
        <f>VLOOKUP($H48,'ค่ากลางกลุ่ม '!$C$2:$Y$22,3,0)</f>
        <v>7.5528571428571416</v>
      </c>
      <c r="U48" s="13">
        <f>VLOOKUP($H48,'ค่ากลางกลุ่ม '!$C$2:$Y$22,9,0)</f>
        <v>-0.18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67.86</v>
      </c>
      <c r="AB48" s="7">
        <v>19.309999999999999</v>
      </c>
      <c r="AC48" s="9">
        <v>291.04000000000002</v>
      </c>
      <c r="AD48" s="9">
        <v>34.659999999999997</v>
      </c>
      <c r="AE48" s="9">
        <v>56.03</v>
      </c>
      <c r="AF48" s="9">
        <v>234.76</v>
      </c>
      <c r="AG48" s="9">
        <v>63.19</v>
      </c>
      <c r="AH48" s="10" t="str">
        <f t="shared" si="2"/>
        <v>1</v>
      </c>
      <c r="AI48" s="13" t="str">
        <f t="shared" si="3"/>
        <v>1</v>
      </c>
      <c r="AJ48" s="10" t="str">
        <f t="shared" si="4"/>
        <v>1</v>
      </c>
      <c r="AK48" s="13" t="str">
        <f t="shared" si="5"/>
        <v>1</v>
      </c>
      <c r="AL48" s="97">
        <f t="shared" si="6"/>
        <v>0</v>
      </c>
      <c r="AM48" s="20" t="str">
        <f t="shared" si="7"/>
        <v>1</v>
      </c>
      <c r="AN48" s="20" t="str">
        <f t="shared" si="8"/>
        <v>1</v>
      </c>
      <c r="AO48" s="20" t="str">
        <f t="shared" si="8"/>
        <v>0</v>
      </c>
      <c r="AP48" s="20" t="str">
        <f t="shared" si="8"/>
        <v>0</v>
      </c>
      <c r="AQ48" s="24">
        <f t="shared" si="9"/>
        <v>4</v>
      </c>
      <c r="AR48" s="26">
        <f t="shared" si="10"/>
        <v>4</v>
      </c>
      <c r="AS48" s="25" t="str">
        <f t="shared" si="11"/>
        <v>B-</v>
      </c>
      <c r="AT48" s="27" t="str">
        <f t="shared" si="12"/>
        <v>B-</v>
      </c>
      <c r="AU48" s="25" t="str">
        <f t="shared" si="13"/>
        <v>0 B-</v>
      </c>
      <c r="AV48" s="27" t="str">
        <f t="shared" si="14"/>
        <v>0 B-</v>
      </c>
      <c r="AW48" s="21" t="str">
        <f t="shared" si="15"/>
        <v>ไม่ผ่าน</v>
      </c>
      <c r="AX48" s="21" t="str">
        <f t="shared" si="16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1.05</v>
      </c>
      <c r="J49" s="19">
        <v>0.85</v>
      </c>
      <c r="K49" s="19">
        <v>0.67</v>
      </c>
      <c r="L49" s="19">
        <v>2503244.39</v>
      </c>
      <c r="M49" s="19">
        <v>17155009.510000002</v>
      </c>
      <c r="N49" s="23">
        <v>3</v>
      </c>
      <c r="O49" s="18">
        <v>18114585.800000001</v>
      </c>
      <c r="P49" s="19">
        <v>-15854660.779999999</v>
      </c>
      <c r="Q49" s="28">
        <v>10</v>
      </c>
      <c r="R49" s="10">
        <f>VLOOKUP($H49,'ค่ากลางกลุ่ม '!$C$2:$Y$22,2,0)</f>
        <v>20.982698412698412</v>
      </c>
      <c r="S49" s="13">
        <f>VLOOKUP($H49,'ค่ากลางกลุ่ม '!$C$2:$Y$22,8,0)</f>
        <v>3.51</v>
      </c>
      <c r="T49" s="10">
        <f>VLOOKUP($H49,'ค่ากลางกลุ่ม '!$C$2:$Y$22,3,0)</f>
        <v>7.5528571428571416</v>
      </c>
      <c r="U49" s="13">
        <f>VLOOKUP($H49,'ค่ากลางกลุ่ม '!$C$2:$Y$22,9,0)</f>
        <v>-0.18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57.75</v>
      </c>
      <c r="AB49" s="7">
        <v>16.03</v>
      </c>
      <c r="AC49" s="9">
        <v>289.81</v>
      </c>
      <c r="AD49" s="9">
        <v>29.68</v>
      </c>
      <c r="AE49" s="9">
        <v>20.2</v>
      </c>
      <c r="AF49" s="9">
        <v>189.11</v>
      </c>
      <c r="AG49" s="9">
        <v>71.02</v>
      </c>
      <c r="AH49" s="10" t="str">
        <f t="shared" si="2"/>
        <v>1</v>
      </c>
      <c r="AI49" s="13" t="str">
        <f t="shared" si="3"/>
        <v>1</v>
      </c>
      <c r="AJ49" s="10" t="str">
        <f t="shared" si="4"/>
        <v>1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4</v>
      </c>
      <c r="AR49" s="26">
        <f t="shared" si="10"/>
        <v>4</v>
      </c>
      <c r="AS49" s="25" t="str">
        <f t="shared" si="11"/>
        <v>B-</v>
      </c>
      <c r="AT49" s="27" t="str">
        <f t="shared" si="12"/>
        <v>B-</v>
      </c>
      <c r="AU49" s="25" t="str">
        <f t="shared" si="13"/>
        <v>3 B-</v>
      </c>
      <c r="AV49" s="27" t="str">
        <f t="shared" si="14"/>
        <v>3 B-</v>
      </c>
      <c r="AW49" s="21" t="str">
        <f t="shared" si="15"/>
        <v>ไม่ผ่าน</v>
      </c>
      <c r="AX49" s="21" t="str">
        <f t="shared" si="16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2.93</v>
      </c>
      <c r="J50" s="19">
        <v>2.73</v>
      </c>
      <c r="K50" s="19">
        <v>2.2999999999999998</v>
      </c>
      <c r="L50" s="19">
        <v>23856178.91</v>
      </c>
      <c r="M50" s="19">
        <v>11767132.560000001</v>
      </c>
      <c r="N50" s="23">
        <v>0</v>
      </c>
      <c r="O50" s="18">
        <v>12128145.25</v>
      </c>
      <c r="P50" s="19">
        <v>15970434.17</v>
      </c>
      <c r="Q50" s="28">
        <v>5</v>
      </c>
      <c r="R50" s="10">
        <f>VLOOKUP($H50,'ค่ากลางกลุ่ม '!$C$2:$Y$22,2,0)</f>
        <v>24.740936170212777</v>
      </c>
      <c r="S50" s="13">
        <f>VLOOKUP($H50,'ค่ากลางกลุ่ม '!$C$2:$Y$22,8,0)</f>
        <v>5.86</v>
      </c>
      <c r="T50" s="10">
        <f>VLOOKUP($H50,'ค่ากลางกลุ่ม '!$C$2:$Y$22,3,0)</f>
        <v>10.953617021276589</v>
      </c>
      <c r="U50" s="13">
        <f>VLOOKUP($H50,'ค่ากลางกลุ่ม '!$C$2:$Y$22,9,0)</f>
        <v>4.21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65.319999999999993</v>
      </c>
      <c r="AB50" s="7">
        <v>22.81</v>
      </c>
      <c r="AC50" s="9">
        <v>134.07</v>
      </c>
      <c r="AD50" s="9">
        <v>37.340000000000003</v>
      </c>
      <c r="AE50" s="9">
        <v>59.8</v>
      </c>
      <c r="AF50" s="9">
        <v>213.98</v>
      </c>
      <c r="AG50" s="9">
        <v>57.69</v>
      </c>
      <c r="AH50" s="10" t="str">
        <f t="shared" si="2"/>
        <v>1</v>
      </c>
      <c r="AI50" s="13" t="str">
        <f t="shared" si="3"/>
        <v>1</v>
      </c>
      <c r="AJ50" s="10" t="str">
        <f t="shared" si="4"/>
        <v>1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1</v>
      </c>
      <c r="AQ50" s="24">
        <f t="shared" si="9"/>
        <v>5</v>
      </c>
      <c r="AR50" s="26">
        <f t="shared" si="10"/>
        <v>5</v>
      </c>
      <c r="AS50" s="25" t="str">
        <f t="shared" si="11"/>
        <v>B</v>
      </c>
      <c r="AT50" s="27" t="str">
        <f t="shared" si="12"/>
        <v>B</v>
      </c>
      <c r="AU50" s="25" t="str">
        <f t="shared" si="13"/>
        <v>0 B</v>
      </c>
      <c r="AV50" s="27" t="str">
        <f t="shared" si="14"/>
        <v>0 B</v>
      </c>
      <c r="AW50" s="21" t="str">
        <f t="shared" si="15"/>
        <v>ผ่าน</v>
      </c>
      <c r="AX50" s="21" t="str">
        <f t="shared" si="16"/>
        <v>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1.78</v>
      </c>
      <c r="J51" s="19">
        <v>1.68</v>
      </c>
      <c r="K51" s="19">
        <v>1.39</v>
      </c>
      <c r="L51" s="19">
        <v>11242847.210000001</v>
      </c>
      <c r="M51" s="19">
        <v>6592028.7999999998</v>
      </c>
      <c r="N51" s="23">
        <v>0</v>
      </c>
      <c r="O51" s="18">
        <v>6995021.96</v>
      </c>
      <c r="P51" s="19">
        <v>5573983.79</v>
      </c>
      <c r="Q51" s="28">
        <v>5</v>
      </c>
      <c r="R51" s="10">
        <f>VLOOKUP($H51,'ค่ากลางกลุ่ม '!$C$2:$Y$22,2,0)</f>
        <v>24.740936170212777</v>
      </c>
      <c r="S51" s="13">
        <f>VLOOKUP($H51,'ค่ากลางกลุ่ม '!$C$2:$Y$22,8,0)</f>
        <v>5.86</v>
      </c>
      <c r="T51" s="10">
        <f>VLOOKUP($H51,'ค่ากลางกลุ่ม '!$C$2:$Y$22,3,0)</f>
        <v>10.953617021276589</v>
      </c>
      <c r="U51" s="13">
        <f>VLOOKUP($H51,'ค่ากลางกลุ่ม '!$C$2:$Y$22,9,0)</f>
        <v>4.21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60.78</v>
      </c>
      <c r="AB51" s="7">
        <v>12.6</v>
      </c>
      <c r="AC51" s="9">
        <v>212.02</v>
      </c>
      <c r="AD51" s="9">
        <v>45.98</v>
      </c>
      <c r="AE51" s="9">
        <v>167.88</v>
      </c>
      <c r="AF51" s="9">
        <v>216.92</v>
      </c>
      <c r="AG51" s="9">
        <v>41.12</v>
      </c>
      <c r="AH51" s="10" t="str">
        <f t="shared" si="2"/>
        <v>1</v>
      </c>
      <c r="AI51" s="13" t="str">
        <f t="shared" si="3"/>
        <v>1</v>
      </c>
      <c r="AJ51" s="10" t="str">
        <f t="shared" si="4"/>
        <v>1</v>
      </c>
      <c r="AK51" s="13" t="str">
        <f t="shared" si="5"/>
        <v>1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1</v>
      </c>
      <c r="AQ51" s="24">
        <f t="shared" si="9"/>
        <v>4</v>
      </c>
      <c r="AR51" s="26">
        <f t="shared" si="10"/>
        <v>4</v>
      </c>
      <c r="AS51" s="25" t="str">
        <f t="shared" si="11"/>
        <v>B-</v>
      </c>
      <c r="AT51" s="27" t="str">
        <f t="shared" si="12"/>
        <v>B-</v>
      </c>
      <c r="AU51" s="25" t="str">
        <f t="shared" si="13"/>
        <v>0 B-</v>
      </c>
      <c r="AV51" s="27" t="str">
        <f t="shared" si="14"/>
        <v>0 B-</v>
      </c>
      <c r="AW51" s="21" t="str">
        <f t="shared" si="15"/>
        <v>ไม่ผ่าน</v>
      </c>
      <c r="AX51" s="21" t="str">
        <f t="shared" si="16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1.31</v>
      </c>
      <c r="J52" s="19">
        <v>1.18</v>
      </c>
      <c r="K52" s="19">
        <v>0.93</v>
      </c>
      <c r="L52" s="19">
        <v>6595311.3099999996</v>
      </c>
      <c r="M52" s="19">
        <v>7897763.1799999997</v>
      </c>
      <c r="N52" s="23">
        <v>1</v>
      </c>
      <c r="O52" s="18">
        <v>8501964.8599999994</v>
      </c>
      <c r="P52" s="19">
        <v>-1541516.04</v>
      </c>
      <c r="Q52" s="28">
        <v>5</v>
      </c>
      <c r="R52" s="10">
        <f>VLOOKUP($H52,'ค่ากลางกลุ่ม '!$C$2:$Y$22,2,0)</f>
        <v>24.740936170212777</v>
      </c>
      <c r="S52" s="13">
        <f>VLOOKUP($H52,'ค่ากลางกลุ่ม '!$C$2:$Y$22,8,0)</f>
        <v>5.86</v>
      </c>
      <c r="T52" s="10">
        <f>VLOOKUP($H52,'ค่ากลางกลุ่ม '!$C$2:$Y$22,3,0)</f>
        <v>10.953617021276589</v>
      </c>
      <c r="U52" s="13">
        <f>VLOOKUP($H52,'ค่ากลางกลุ่ม '!$C$2:$Y$22,9,0)</f>
        <v>4.21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53.7</v>
      </c>
      <c r="AB52" s="7">
        <v>8.33</v>
      </c>
      <c r="AC52" s="9">
        <v>293.45999999999998</v>
      </c>
      <c r="AD52" s="9">
        <v>48</v>
      </c>
      <c r="AE52" s="9">
        <v>71.3</v>
      </c>
      <c r="AF52" s="9">
        <v>193.83</v>
      </c>
      <c r="AG52" s="9">
        <v>60.01</v>
      </c>
      <c r="AH52" s="10" t="str">
        <f t="shared" si="2"/>
        <v>1</v>
      </c>
      <c r="AI52" s="13" t="str">
        <f t="shared" si="3"/>
        <v>1</v>
      </c>
      <c r="AJ52" s="10" t="str">
        <f t="shared" si="4"/>
        <v>0</v>
      </c>
      <c r="AK52" s="13" t="str">
        <f t="shared" si="5"/>
        <v>1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0</v>
      </c>
      <c r="AQ52" s="24">
        <f t="shared" si="9"/>
        <v>2</v>
      </c>
      <c r="AR52" s="26">
        <f t="shared" si="10"/>
        <v>3</v>
      </c>
      <c r="AS52" s="25" t="str">
        <f t="shared" si="11"/>
        <v>C-</v>
      </c>
      <c r="AT52" s="27" t="str">
        <f t="shared" si="12"/>
        <v>C</v>
      </c>
      <c r="AU52" s="25" t="str">
        <f t="shared" si="13"/>
        <v>1 C-</v>
      </c>
      <c r="AV52" s="27" t="str">
        <f t="shared" si="14"/>
        <v>1 C</v>
      </c>
      <c r="AW52" s="21" t="str">
        <f t="shared" si="15"/>
        <v>ไม่ผ่าน</v>
      </c>
      <c r="AX52" s="21" t="str">
        <f t="shared" si="16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1.79</v>
      </c>
      <c r="J53" s="19">
        <v>1.63</v>
      </c>
      <c r="K53" s="19">
        <v>1.41</v>
      </c>
      <c r="L53" s="19">
        <v>19613827.739999998</v>
      </c>
      <c r="M53" s="19">
        <v>14984641.949999999</v>
      </c>
      <c r="N53" s="23">
        <v>0</v>
      </c>
      <c r="O53" s="18">
        <v>15578633.09</v>
      </c>
      <c r="P53" s="19">
        <v>10169604.029999999</v>
      </c>
      <c r="Q53" s="28">
        <v>6</v>
      </c>
      <c r="R53" s="10">
        <f>VLOOKUP($H53,'ค่ากลางกลุ่ม '!$C$2:$Y$22,2,0)</f>
        <v>23.032438016528936</v>
      </c>
      <c r="S53" s="13">
        <f>VLOOKUP($H53,'ค่ากลางกลุ่ม '!$C$2:$Y$22,8,0)</f>
        <v>3.67</v>
      </c>
      <c r="T53" s="10">
        <f>VLOOKUP($H53,'ค่ากลางกลุ่ม '!$C$2:$Y$22,3,0)</f>
        <v>9.9976446280991773</v>
      </c>
      <c r="U53" s="13">
        <f>VLOOKUP($H53,'ค่ากลางกลุ่ม '!$C$2:$Y$22,9,0)</f>
        <v>1.58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72.08</v>
      </c>
      <c r="AB53" s="7">
        <v>23.58</v>
      </c>
      <c r="AC53" s="9">
        <v>374.54</v>
      </c>
      <c r="AD53" s="9">
        <v>37.07</v>
      </c>
      <c r="AE53" s="9">
        <v>41.26</v>
      </c>
      <c r="AF53" s="9">
        <v>310.37</v>
      </c>
      <c r="AG53" s="9">
        <v>77.62</v>
      </c>
      <c r="AH53" s="10" t="str">
        <f t="shared" si="2"/>
        <v>1</v>
      </c>
      <c r="AI53" s="13" t="str">
        <f t="shared" si="3"/>
        <v>1</v>
      </c>
      <c r="AJ53" s="10" t="str">
        <f t="shared" si="4"/>
        <v>1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4</v>
      </c>
      <c r="AR53" s="26">
        <f t="shared" si="10"/>
        <v>4</v>
      </c>
      <c r="AS53" s="25" t="str">
        <f t="shared" si="11"/>
        <v>B-</v>
      </c>
      <c r="AT53" s="27" t="str">
        <f t="shared" si="12"/>
        <v>B-</v>
      </c>
      <c r="AU53" s="25" t="str">
        <f t="shared" si="13"/>
        <v>0 B-</v>
      </c>
      <c r="AV53" s="27" t="str">
        <f t="shared" si="14"/>
        <v>0 B-</v>
      </c>
      <c r="AW53" s="21" t="str">
        <f t="shared" si="15"/>
        <v>ไม่ผ่าน</v>
      </c>
      <c r="AX53" s="21" t="str">
        <f t="shared" si="16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2.83</v>
      </c>
      <c r="J54" s="19">
        <v>2.63</v>
      </c>
      <c r="K54" s="19">
        <v>2.2799999999999998</v>
      </c>
      <c r="L54" s="19">
        <v>24383728.629999999</v>
      </c>
      <c r="M54" s="19">
        <v>9331768.1300000008</v>
      </c>
      <c r="N54" s="23">
        <v>0</v>
      </c>
      <c r="O54" s="18">
        <v>9881186.2599999998</v>
      </c>
      <c r="P54" s="19">
        <v>17089056.350000001</v>
      </c>
      <c r="Q54" s="28">
        <v>5</v>
      </c>
      <c r="R54" s="10">
        <f>VLOOKUP($H54,'ค่ากลางกลุ่ม '!$C$2:$Y$22,2,0)</f>
        <v>24.740936170212777</v>
      </c>
      <c r="S54" s="13">
        <f>VLOOKUP($H54,'ค่ากลางกลุ่ม '!$C$2:$Y$22,8,0)</f>
        <v>5.86</v>
      </c>
      <c r="T54" s="10">
        <f>VLOOKUP($H54,'ค่ากลางกลุ่ม '!$C$2:$Y$22,3,0)</f>
        <v>10.953617021276589</v>
      </c>
      <c r="U54" s="13">
        <f>VLOOKUP($H54,'ค่ากลางกลุ่ม '!$C$2:$Y$22,9,0)</f>
        <v>4.21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65.41</v>
      </c>
      <c r="AB54" s="7">
        <v>13.31</v>
      </c>
      <c r="AC54" s="9">
        <v>75.39</v>
      </c>
      <c r="AD54" s="9">
        <v>40.229999999999997</v>
      </c>
      <c r="AE54" s="9">
        <v>38.450000000000003</v>
      </c>
      <c r="AF54" s="9">
        <v>229.05</v>
      </c>
      <c r="AG54" s="9">
        <v>65.28</v>
      </c>
      <c r="AH54" s="10" t="str">
        <f t="shared" si="2"/>
        <v>1</v>
      </c>
      <c r="AI54" s="13" t="str">
        <f t="shared" si="3"/>
        <v>1</v>
      </c>
      <c r="AJ54" s="10" t="str">
        <f t="shared" si="4"/>
        <v>1</v>
      </c>
      <c r="AK54" s="13" t="str">
        <f t="shared" si="5"/>
        <v>1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5</v>
      </c>
      <c r="AR54" s="26">
        <f t="shared" si="10"/>
        <v>5</v>
      </c>
      <c r="AS54" s="25" t="str">
        <f t="shared" si="11"/>
        <v>B</v>
      </c>
      <c r="AT54" s="27" t="str">
        <f t="shared" si="12"/>
        <v>B</v>
      </c>
      <c r="AU54" s="25" t="str">
        <f t="shared" si="13"/>
        <v>0 B</v>
      </c>
      <c r="AV54" s="27" t="str">
        <f t="shared" si="14"/>
        <v>0 B</v>
      </c>
      <c r="AW54" s="21" t="str">
        <f t="shared" si="15"/>
        <v>ผ่าน</v>
      </c>
      <c r="AX54" s="21" t="str">
        <f t="shared" si="16"/>
        <v>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2.09</v>
      </c>
      <c r="J55" s="19">
        <v>1.81</v>
      </c>
      <c r="K55" s="19">
        <v>1.23</v>
      </c>
      <c r="L55" s="19">
        <v>114141709.78</v>
      </c>
      <c r="M55" s="19">
        <v>30075821.309999999</v>
      </c>
      <c r="N55" s="23">
        <v>0</v>
      </c>
      <c r="O55" s="18">
        <v>34855523.850000001</v>
      </c>
      <c r="P55" s="19">
        <v>24421991.800000001</v>
      </c>
      <c r="Q55" s="28">
        <v>15</v>
      </c>
      <c r="R55" s="10">
        <f>VLOOKUP($H55,'ค่ากลางกลุ่ม '!$C$2:$Y$22,2,0)</f>
        <v>15.491923076923078</v>
      </c>
      <c r="S55" s="13">
        <f>VLOOKUP($H55,'ค่ากลางกลุ่ม '!$C$2:$Y$22,8,0)</f>
        <v>2.95</v>
      </c>
      <c r="T55" s="10">
        <f>VLOOKUP($H55,'ค่ากลางกลุ่ม '!$C$2:$Y$22,3,0)</f>
        <v>4.0873076923076912</v>
      </c>
      <c r="U55" s="13">
        <f>VLOOKUP($H55,'ค่ากลางกลุ่ม '!$C$2:$Y$22,9,0)</f>
        <v>0.5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40.770000000000003</v>
      </c>
      <c r="AB55" s="7">
        <v>4.8899999999999997</v>
      </c>
      <c r="AC55" s="9">
        <v>145.18</v>
      </c>
      <c r="AD55" s="9">
        <v>56.67</v>
      </c>
      <c r="AE55" s="9">
        <v>49.15</v>
      </c>
      <c r="AF55" s="9">
        <v>377.81</v>
      </c>
      <c r="AG55" s="9">
        <v>63.27</v>
      </c>
      <c r="AH55" s="10" t="str">
        <f t="shared" si="2"/>
        <v>1</v>
      </c>
      <c r="AI55" s="13" t="str">
        <f t="shared" si="3"/>
        <v>1</v>
      </c>
      <c r="AJ55" s="10" t="str">
        <f t="shared" si="4"/>
        <v>1</v>
      </c>
      <c r="AK55" s="13" t="str">
        <f t="shared" si="5"/>
        <v>1</v>
      </c>
      <c r="AL55" s="97">
        <f t="shared" si="6"/>
        <v>0</v>
      </c>
      <c r="AM55" s="20" t="str">
        <f t="shared" si="7"/>
        <v>1</v>
      </c>
      <c r="AN55" s="20" t="str">
        <f t="shared" si="8"/>
        <v>1</v>
      </c>
      <c r="AO55" s="20" t="str">
        <f t="shared" si="8"/>
        <v>0</v>
      </c>
      <c r="AP55" s="20" t="str">
        <f t="shared" si="8"/>
        <v>0</v>
      </c>
      <c r="AQ55" s="24">
        <f t="shared" si="9"/>
        <v>4</v>
      </c>
      <c r="AR55" s="26">
        <f t="shared" si="10"/>
        <v>4</v>
      </c>
      <c r="AS55" s="25" t="str">
        <f t="shared" si="11"/>
        <v>B-</v>
      </c>
      <c r="AT55" s="27" t="str">
        <f t="shared" si="12"/>
        <v>B-</v>
      </c>
      <c r="AU55" s="25" t="str">
        <f t="shared" si="13"/>
        <v>0 B-</v>
      </c>
      <c r="AV55" s="27" t="str">
        <f t="shared" si="14"/>
        <v>0 B-</v>
      </c>
      <c r="AW55" s="21" t="str">
        <f t="shared" si="15"/>
        <v>ไม่ผ่าน</v>
      </c>
      <c r="AX55" s="21" t="str">
        <f t="shared" si="16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1.63</v>
      </c>
      <c r="J56" s="19">
        <v>1.49</v>
      </c>
      <c r="K56" s="19">
        <v>1.1599999999999999</v>
      </c>
      <c r="L56" s="19">
        <v>12280146.5</v>
      </c>
      <c r="M56" s="19">
        <v>12135876.289999999</v>
      </c>
      <c r="N56" s="23">
        <v>0</v>
      </c>
      <c r="O56" s="18">
        <v>13416301.57</v>
      </c>
      <c r="P56" s="19">
        <v>3090393.67</v>
      </c>
      <c r="Q56" s="28">
        <v>5</v>
      </c>
      <c r="R56" s="10">
        <f>VLOOKUP($H56,'ค่ากลางกลุ่ม '!$C$2:$Y$22,2,0)</f>
        <v>24.740936170212777</v>
      </c>
      <c r="S56" s="13">
        <f>VLOOKUP($H56,'ค่ากลางกลุ่ม '!$C$2:$Y$22,8,0)</f>
        <v>5.86</v>
      </c>
      <c r="T56" s="10">
        <f>VLOOKUP($H56,'ค่ากลางกลุ่ม '!$C$2:$Y$22,3,0)</f>
        <v>10.953617021276589</v>
      </c>
      <c r="U56" s="13">
        <f>VLOOKUP($H56,'ค่ากลางกลุ่ม '!$C$2:$Y$22,9,0)</f>
        <v>4.21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77.510000000000005</v>
      </c>
      <c r="AB56" s="7">
        <v>8.1999999999999993</v>
      </c>
      <c r="AC56" s="9">
        <v>19132.46</v>
      </c>
      <c r="AD56" s="9">
        <v>69.42</v>
      </c>
      <c r="AE56" s="9">
        <v>239.36</v>
      </c>
      <c r="AF56" s="9">
        <v>146.79</v>
      </c>
      <c r="AG56" s="9">
        <v>234.79</v>
      </c>
      <c r="AH56" s="10" t="str">
        <f t="shared" si="2"/>
        <v>1</v>
      </c>
      <c r="AI56" s="13" t="str">
        <f t="shared" si="3"/>
        <v>1</v>
      </c>
      <c r="AJ56" s="10" t="str">
        <f t="shared" si="4"/>
        <v>0</v>
      </c>
      <c r="AK56" s="13" t="str">
        <f t="shared" si="5"/>
        <v>1</v>
      </c>
      <c r="AL56" s="97">
        <f t="shared" si="6"/>
        <v>0</v>
      </c>
      <c r="AM56" s="20" t="str">
        <f t="shared" si="7"/>
        <v>0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1</v>
      </c>
      <c r="AR56" s="26">
        <f t="shared" si="10"/>
        <v>2</v>
      </c>
      <c r="AS56" s="25" t="str">
        <f t="shared" si="11"/>
        <v>D</v>
      </c>
      <c r="AT56" s="27" t="str">
        <f t="shared" si="12"/>
        <v>C-</v>
      </c>
      <c r="AU56" s="25" t="str">
        <f t="shared" si="13"/>
        <v>0 D</v>
      </c>
      <c r="AV56" s="27" t="str">
        <f t="shared" si="14"/>
        <v>0 C-</v>
      </c>
      <c r="AW56" s="21" t="str">
        <f t="shared" si="15"/>
        <v>ไม่ผ่าน</v>
      </c>
      <c r="AX56" s="21" t="str">
        <f t="shared" si="16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2.63</v>
      </c>
      <c r="J57" s="19">
        <v>2.44</v>
      </c>
      <c r="K57" s="19">
        <v>1.84</v>
      </c>
      <c r="L57" s="19">
        <v>321687014.22000003</v>
      </c>
      <c r="M57" s="19">
        <v>59323425.619999997</v>
      </c>
      <c r="N57" s="23">
        <v>0</v>
      </c>
      <c r="O57" s="18">
        <v>64099123.560000002</v>
      </c>
      <c r="P57" s="19">
        <v>164908840.58000001</v>
      </c>
      <c r="Q57" s="28">
        <v>17</v>
      </c>
      <c r="R57" s="10">
        <f>VLOOKUP($H57,'ค่ากลางกลุ่ม '!$C$2:$Y$22,2,0)</f>
        <v>18.019130434782607</v>
      </c>
      <c r="S57" s="13">
        <f>VLOOKUP($H57,'ค่ากลางกลุ่ม '!$C$2:$Y$22,8,0)</f>
        <v>3.96</v>
      </c>
      <c r="T57" s="10">
        <f>VLOOKUP($H57,'ค่ากลางกลุ่ม '!$C$2:$Y$22,3,0)</f>
        <v>5.5360869565217383</v>
      </c>
      <c r="U57" s="13">
        <f>VLOOKUP($H57,'ค่ากลางกลุ่ม '!$C$2:$Y$22,9,0)</f>
        <v>2.5099999999999998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63.96</v>
      </c>
      <c r="AB57" s="7">
        <v>5.27</v>
      </c>
      <c r="AC57" s="9">
        <v>278.23</v>
      </c>
      <c r="AD57" s="9">
        <v>53</v>
      </c>
      <c r="AE57" s="9">
        <v>70.739999999999995</v>
      </c>
      <c r="AF57" s="9">
        <v>240.53</v>
      </c>
      <c r="AG57" s="9">
        <v>80.62</v>
      </c>
      <c r="AH57" s="10" t="str">
        <f t="shared" si="2"/>
        <v>1</v>
      </c>
      <c r="AI57" s="13" t="str">
        <f t="shared" si="3"/>
        <v>1</v>
      </c>
      <c r="AJ57" s="10" t="str">
        <f t="shared" si="4"/>
        <v>0</v>
      </c>
      <c r="AK57" s="13" t="str">
        <f t="shared" si="5"/>
        <v>1</v>
      </c>
      <c r="AL57" s="97">
        <f t="shared" si="6"/>
        <v>0</v>
      </c>
      <c r="AM57" s="20" t="str">
        <f t="shared" si="7"/>
        <v>1</v>
      </c>
      <c r="AN57" s="20" t="str">
        <f t="shared" si="8"/>
        <v>0</v>
      </c>
      <c r="AO57" s="20" t="str">
        <f t="shared" si="8"/>
        <v>0</v>
      </c>
      <c r="AP57" s="20" t="str">
        <f t="shared" si="8"/>
        <v>0</v>
      </c>
      <c r="AQ57" s="24">
        <f t="shared" si="9"/>
        <v>2</v>
      </c>
      <c r="AR57" s="26">
        <f t="shared" si="10"/>
        <v>3</v>
      </c>
      <c r="AS57" s="25" t="str">
        <f t="shared" si="11"/>
        <v>C-</v>
      </c>
      <c r="AT57" s="27" t="str">
        <f t="shared" si="12"/>
        <v>C</v>
      </c>
      <c r="AU57" s="25" t="str">
        <f t="shared" si="13"/>
        <v>0 C-</v>
      </c>
      <c r="AV57" s="27" t="str">
        <f t="shared" si="14"/>
        <v>0 C</v>
      </c>
      <c r="AW57" s="21" t="str">
        <f t="shared" si="15"/>
        <v>ไม่ผ่าน</v>
      </c>
      <c r="AX57" s="21" t="str">
        <f t="shared" si="16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1.28</v>
      </c>
      <c r="J58" s="19">
        <v>1.08</v>
      </c>
      <c r="K58" s="19">
        <v>0.76</v>
      </c>
      <c r="L58" s="19">
        <v>19448594.390000001</v>
      </c>
      <c r="M58" s="19">
        <v>-3473129.34</v>
      </c>
      <c r="N58" s="23">
        <v>4</v>
      </c>
      <c r="O58" s="18">
        <v>-2866533.34</v>
      </c>
      <c r="P58" s="19">
        <v>-16805552.98</v>
      </c>
      <c r="Q58" s="28">
        <v>10</v>
      </c>
      <c r="R58" s="10">
        <f>VLOOKUP($H58,'ค่ากลางกลุ่ม '!$C$2:$Y$22,2,0)</f>
        <v>20.982698412698412</v>
      </c>
      <c r="S58" s="13">
        <f>VLOOKUP($H58,'ค่ากลางกลุ่ม '!$C$2:$Y$22,8,0)</f>
        <v>3.51</v>
      </c>
      <c r="T58" s="10">
        <f>VLOOKUP($H58,'ค่ากลางกลุ่ม '!$C$2:$Y$22,3,0)</f>
        <v>7.5528571428571416</v>
      </c>
      <c r="U58" s="13">
        <f>VLOOKUP($H58,'ค่ากลางกลุ่ม '!$C$2:$Y$22,9,0)</f>
        <v>-0.18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-18.059999999999999</v>
      </c>
      <c r="AB58" s="7">
        <v>-1.82</v>
      </c>
      <c r="AC58" s="9">
        <v>260.86</v>
      </c>
      <c r="AD58" s="9">
        <v>47.13</v>
      </c>
      <c r="AE58" s="9">
        <v>103.47</v>
      </c>
      <c r="AF58" s="9">
        <v>365.14</v>
      </c>
      <c r="AG58" s="9">
        <v>85.23</v>
      </c>
      <c r="AH58" s="10" t="str">
        <f t="shared" si="2"/>
        <v>0</v>
      </c>
      <c r="AI58" s="13" t="str">
        <f t="shared" si="3"/>
        <v>0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1</v>
      </c>
      <c r="AS58" s="25" t="str">
        <f t="shared" si="11"/>
        <v>D</v>
      </c>
      <c r="AT58" s="27" t="str">
        <f t="shared" si="12"/>
        <v>D</v>
      </c>
      <c r="AU58" s="25" t="str">
        <f t="shared" si="13"/>
        <v>4 D</v>
      </c>
      <c r="AV58" s="27" t="str">
        <f t="shared" si="14"/>
        <v>4 D</v>
      </c>
      <c r="AW58" s="21" t="str">
        <f t="shared" si="15"/>
        <v>ไม่ผ่าน</v>
      </c>
      <c r="AX58" s="21" t="str">
        <f t="shared" si="16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1.81</v>
      </c>
      <c r="J59" s="19">
        <v>1.66</v>
      </c>
      <c r="K59" s="19">
        <v>0.82</v>
      </c>
      <c r="L59" s="19">
        <v>15794037.880000001</v>
      </c>
      <c r="M59" s="19">
        <v>13347418.35</v>
      </c>
      <c r="N59" s="23">
        <v>0</v>
      </c>
      <c r="O59" s="18">
        <v>13679229.199999999</v>
      </c>
      <c r="P59" s="19">
        <v>-3637435.89</v>
      </c>
      <c r="Q59" s="28">
        <v>5</v>
      </c>
      <c r="R59" s="10">
        <f>VLOOKUP($H59,'ค่ากลางกลุ่ม '!$C$2:$Y$22,2,0)</f>
        <v>24.740936170212777</v>
      </c>
      <c r="S59" s="13">
        <f>VLOOKUP($H59,'ค่ากลางกลุ่ม '!$C$2:$Y$22,8,0)</f>
        <v>5.86</v>
      </c>
      <c r="T59" s="10">
        <f>VLOOKUP($H59,'ค่ากลางกลุ่ม '!$C$2:$Y$22,3,0)</f>
        <v>10.953617021276589</v>
      </c>
      <c r="U59" s="13">
        <f>VLOOKUP($H59,'ค่ากลางกลุ่ม '!$C$2:$Y$22,9,0)</f>
        <v>4.21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69.959999999999994</v>
      </c>
      <c r="AB59" s="7">
        <v>27.59</v>
      </c>
      <c r="AC59" s="9">
        <v>321.23</v>
      </c>
      <c r="AD59" s="9">
        <v>30.83</v>
      </c>
      <c r="AE59" s="9">
        <v>35.630000000000003</v>
      </c>
      <c r="AF59" s="9">
        <v>219.66</v>
      </c>
      <c r="AG59" s="9">
        <v>108.91</v>
      </c>
      <c r="AH59" s="10" t="str">
        <f t="shared" si="2"/>
        <v>1</v>
      </c>
      <c r="AI59" s="13" t="str">
        <f t="shared" si="3"/>
        <v>1</v>
      </c>
      <c r="AJ59" s="10" t="str">
        <f t="shared" si="4"/>
        <v>1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4</v>
      </c>
      <c r="AR59" s="26">
        <f t="shared" si="10"/>
        <v>4</v>
      </c>
      <c r="AS59" s="25" t="str">
        <f t="shared" si="11"/>
        <v>B-</v>
      </c>
      <c r="AT59" s="27" t="str">
        <f t="shared" si="12"/>
        <v>B-</v>
      </c>
      <c r="AU59" s="25" t="str">
        <f t="shared" si="13"/>
        <v>0 B-</v>
      </c>
      <c r="AV59" s="27" t="str">
        <f t="shared" si="14"/>
        <v>0 B-</v>
      </c>
      <c r="AW59" s="21" t="str">
        <f t="shared" si="15"/>
        <v>ไม่ผ่าน</v>
      </c>
      <c r="AX59" s="21" t="str">
        <f t="shared" si="16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1.73</v>
      </c>
      <c r="J60" s="19">
        <v>1.6</v>
      </c>
      <c r="K60" s="19">
        <v>1.2</v>
      </c>
      <c r="L60" s="19">
        <v>15756810.83</v>
      </c>
      <c r="M60" s="19">
        <v>15083396.359999999</v>
      </c>
      <c r="N60" s="23">
        <v>0</v>
      </c>
      <c r="O60" s="18">
        <v>15707410.6</v>
      </c>
      <c r="P60" s="19">
        <v>4310026.63</v>
      </c>
      <c r="Q60" s="28">
        <v>5</v>
      </c>
      <c r="R60" s="10">
        <f>VLOOKUP($H60,'ค่ากลางกลุ่ม '!$C$2:$Y$22,2,0)</f>
        <v>24.740936170212777</v>
      </c>
      <c r="S60" s="13">
        <f>VLOOKUP($H60,'ค่ากลางกลุ่ม '!$C$2:$Y$22,8,0)</f>
        <v>5.86</v>
      </c>
      <c r="T60" s="10">
        <f>VLOOKUP($H60,'ค่ากลางกลุ่ม '!$C$2:$Y$22,3,0)</f>
        <v>10.953617021276589</v>
      </c>
      <c r="U60" s="13">
        <f>VLOOKUP($H60,'ค่ากลางกลุ่ม '!$C$2:$Y$22,9,0)</f>
        <v>4.21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70.72</v>
      </c>
      <c r="AB60" s="7">
        <v>16.34</v>
      </c>
      <c r="AC60" s="9">
        <v>203.93</v>
      </c>
      <c r="AD60" s="9">
        <v>33.61</v>
      </c>
      <c r="AE60" s="9">
        <v>54.66</v>
      </c>
      <c r="AF60" s="9">
        <v>234.11</v>
      </c>
      <c r="AG60" s="9">
        <v>57.84</v>
      </c>
      <c r="AH60" s="10" t="str">
        <f t="shared" si="2"/>
        <v>1</v>
      </c>
      <c r="AI60" s="13" t="str">
        <f t="shared" si="3"/>
        <v>1</v>
      </c>
      <c r="AJ60" s="10" t="str">
        <f t="shared" si="4"/>
        <v>1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1</v>
      </c>
      <c r="AO60" s="20" t="str">
        <f t="shared" si="8"/>
        <v>0</v>
      </c>
      <c r="AP60" s="20" t="str">
        <f t="shared" si="8"/>
        <v>1</v>
      </c>
      <c r="AQ60" s="24">
        <f t="shared" si="9"/>
        <v>5</v>
      </c>
      <c r="AR60" s="26">
        <f t="shared" si="10"/>
        <v>5</v>
      </c>
      <c r="AS60" s="25" t="str">
        <f t="shared" si="11"/>
        <v>B</v>
      </c>
      <c r="AT60" s="27" t="str">
        <f t="shared" si="12"/>
        <v>B</v>
      </c>
      <c r="AU60" s="25" t="str">
        <f t="shared" si="13"/>
        <v>0 B</v>
      </c>
      <c r="AV60" s="27" t="str">
        <f t="shared" si="14"/>
        <v>0 B</v>
      </c>
      <c r="AW60" s="21" t="str">
        <f t="shared" si="15"/>
        <v>ผ่าน</v>
      </c>
      <c r="AX60" s="21" t="str">
        <f t="shared" si="16"/>
        <v>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0.93</v>
      </c>
      <c r="J61" s="19">
        <v>0.8</v>
      </c>
      <c r="K61" s="19">
        <v>0.35</v>
      </c>
      <c r="L61" s="19">
        <v>-17449420.140000001</v>
      </c>
      <c r="M61" s="19">
        <v>32467793.469999999</v>
      </c>
      <c r="N61" s="23">
        <v>4</v>
      </c>
      <c r="O61" s="18">
        <v>37486260.329999998</v>
      </c>
      <c r="P61" s="19">
        <v>-155231743.02000001</v>
      </c>
      <c r="Q61" s="28">
        <v>13</v>
      </c>
      <c r="R61" s="10">
        <f>VLOOKUP($H61,'ค่ากลางกลุ่ม '!$C$2:$Y$22,2,0)</f>
        <v>22.357818181818185</v>
      </c>
      <c r="S61" s="13">
        <f>VLOOKUP($H61,'ค่ากลางกลุ่ม '!$C$2:$Y$22,8,0)</f>
        <v>5.84</v>
      </c>
      <c r="T61" s="10">
        <f>VLOOKUP($H61,'ค่ากลางกลุ่ม '!$C$2:$Y$22,3,0)</f>
        <v>6.8441818181818208</v>
      </c>
      <c r="U61" s="13">
        <f>VLOOKUP($H61,'ค่ากลางกลุ่ม '!$C$2:$Y$22,9,0)</f>
        <v>0.93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39.6</v>
      </c>
      <c r="AB61" s="7">
        <v>5.37</v>
      </c>
      <c r="AC61" s="9">
        <v>237.79</v>
      </c>
      <c r="AD61" s="9">
        <v>36.1</v>
      </c>
      <c r="AE61" s="9">
        <v>57.54</v>
      </c>
      <c r="AF61" s="9">
        <v>291.13</v>
      </c>
      <c r="AG61" s="9">
        <v>49.86</v>
      </c>
      <c r="AH61" s="10" t="str">
        <f t="shared" si="2"/>
        <v>1</v>
      </c>
      <c r="AI61" s="13" t="str">
        <f t="shared" si="3"/>
        <v>1</v>
      </c>
      <c r="AJ61" s="10" t="str">
        <f t="shared" si="4"/>
        <v>0</v>
      </c>
      <c r="AK61" s="13" t="str">
        <f t="shared" si="5"/>
        <v>1</v>
      </c>
      <c r="AL61" s="97">
        <f t="shared" si="6"/>
        <v>0</v>
      </c>
      <c r="AM61" s="20" t="str">
        <f t="shared" si="7"/>
        <v>1</v>
      </c>
      <c r="AN61" s="20" t="str">
        <f t="shared" si="8"/>
        <v>1</v>
      </c>
      <c r="AO61" s="20" t="str">
        <f t="shared" si="8"/>
        <v>0</v>
      </c>
      <c r="AP61" s="20" t="str">
        <f t="shared" si="8"/>
        <v>1</v>
      </c>
      <c r="AQ61" s="24">
        <f t="shared" si="9"/>
        <v>4</v>
      </c>
      <c r="AR61" s="26">
        <f t="shared" si="10"/>
        <v>5</v>
      </c>
      <c r="AS61" s="25" t="str">
        <f t="shared" si="11"/>
        <v>B-</v>
      </c>
      <c r="AT61" s="27" t="str">
        <f t="shared" si="12"/>
        <v>B</v>
      </c>
      <c r="AU61" s="25" t="str">
        <f t="shared" si="13"/>
        <v>4 B-</v>
      </c>
      <c r="AV61" s="27" t="str">
        <f t="shared" si="14"/>
        <v>4 B</v>
      </c>
      <c r="AW61" s="21" t="str">
        <f t="shared" si="15"/>
        <v>ไม่ผ่าน</v>
      </c>
      <c r="AX61" s="21" t="str">
        <f t="shared" si="16"/>
        <v>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2.83</v>
      </c>
      <c r="J62" s="19">
        <v>2.65</v>
      </c>
      <c r="K62" s="19">
        <v>2.1800000000000002</v>
      </c>
      <c r="L62" s="19">
        <v>22302917.890000001</v>
      </c>
      <c r="M62" s="19">
        <v>15373777.689999999</v>
      </c>
      <c r="N62" s="23">
        <v>0</v>
      </c>
      <c r="O62" s="18">
        <v>15661337.65</v>
      </c>
      <c r="P62" s="19">
        <v>13355207.01</v>
      </c>
      <c r="Q62" s="28">
        <v>3</v>
      </c>
      <c r="R62" s="10">
        <f>VLOOKUP($H62,'ค่ากลางกลุ่ม '!$C$2:$Y$22,2,0)</f>
        <v>35.284473684210532</v>
      </c>
      <c r="S62" s="13">
        <f>VLOOKUP($H62,'ค่ากลางกลุ่ม '!$C$2:$Y$22,8,0)</f>
        <v>10.76</v>
      </c>
      <c r="T62" s="10">
        <f>VLOOKUP($H62,'ค่ากลางกลุ่ม '!$C$2:$Y$22,3,0)</f>
        <v>9.4115789473684188</v>
      </c>
      <c r="U62" s="13">
        <f>VLOOKUP($H62,'ค่ากลางกลุ่ม '!$C$2:$Y$22,9,0)</f>
        <v>3.81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119.67</v>
      </c>
      <c r="AB62" s="7">
        <v>27.07</v>
      </c>
      <c r="AC62" s="9">
        <v>128.91999999999999</v>
      </c>
      <c r="AD62" s="9">
        <v>47.3</v>
      </c>
      <c r="AE62" s="9">
        <v>73.09</v>
      </c>
      <c r="AF62" s="9">
        <v>759.27</v>
      </c>
      <c r="AG62" s="9">
        <v>62.86</v>
      </c>
      <c r="AH62" s="10" t="str">
        <f t="shared" si="2"/>
        <v>1</v>
      </c>
      <c r="AI62" s="13" t="str">
        <f t="shared" si="3"/>
        <v>1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0</v>
      </c>
      <c r="AO62" s="20" t="str">
        <f t="shared" si="8"/>
        <v>0</v>
      </c>
      <c r="AP62" s="20" t="str">
        <f t="shared" si="8"/>
        <v>0</v>
      </c>
      <c r="AQ62" s="24">
        <f t="shared" si="9"/>
        <v>3</v>
      </c>
      <c r="AR62" s="26">
        <f t="shared" si="10"/>
        <v>3</v>
      </c>
      <c r="AS62" s="25" t="str">
        <f t="shared" si="11"/>
        <v>C</v>
      </c>
      <c r="AT62" s="27" t="str">
        <f t="shared" si="12"/>
        <v>C</v>
      </c>
      <c r="AU62" s="25" t="str">
        <f t="shared" si="13"/>
        <v>0 C</v>
      </c>
      <c r="AV62" s="27" t="str">
        <f t="shared" si="14"/>
        <v>0 C</v>
      </c>
      <c r="AW62" s="21" t="str">
        <f t="shared" si="15"/>
        <v>ไม่ผ่าน</v>
      </c>
      <c r="AX62" s="21" t="str">
        <f t="shared" si="16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1.39</v>
      </c>
      <c r="J63" s="19">
        <v>1.34</v>
      </c>
      <c r="K63" s="19">
        <v>0.87</v>
      </c>
      <c r="L63" s="19">
        <v>6804512.1600000001</v>
      </c>
      <c r="M63" s="19">
        <v>6610264.2599999998</v>
      </c>
      <c r="N63" s="23">
        <v>1</v>
      </c>
      <c r="O63" s="18">
        <v>7037075.1399999997</v>
      </c>
      <c r="P63" s="19">
        <v>-2267295.2599999998</v>
      </c>
      <c r="Q63" s="28">
        <v>2</v>
      </c>
      <c r="R63" s="10">
        <f>VLOOKUP($H63,'ค่ากลางกลุ่ม '!$C$2:$Y$22,2,0)</f>
        <v>33.178409090909092</v>
      </c>
      <c r="S63" s="13">
        <f>VLOOKUP($H63,'ค่ากลางกลุ่ม '!$C$2:$Y$22,8,0)</f>
        <v>11.71</v>
      </c>
      <c r="T63" s="10">
        <f>VLOOKUP($H63,'ค่ากลางกลุ่ม '!$C$2:$Y$22,3,0)</f>
        <v>9.8922727272727276</v>
      </c>
      <c r="U63" s="13">
        <f>VLOOKUP($H63,'ค่ากลางกลุ่ม '!$C$2:$Y$22,9,0)</f>
        <v>7.08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65.48</v>
      </c>
      <c r="AB63" s="7">
        <v>10.44</v>
      </c>
      <c r="AC63" s="9">
        <v>312.26</v>
      </c>
      <c r="AD63" s="9">
        <v>15.05</v>
      </c>
      <c r="AE63" s="9">
        <v>70.27</v>
      </c>
      <c r="AF63" s="9">
        <v>233.37</v>
      </c>
      <c r="AG63" s="9">
        <v>31.87</v>
      </c>
      <c r="AH63" s="10" t="str">
        <f t="shared" si="2"/>
        <v>1</v>
      </c>
      <c r="AI63" s="13" t="str">
        <f t="shared" si="3"/>
        <v>1</v>
      </c>
      <c r="AJ63" s="10" t="str">
        <f t="shared" si="4"/>
        <v>1</v>
      </c>
      <c r="AK63" s="13" t="str">
        <f t="shared" si="5"/>
        <v>1</v>
      </c>
      <c r="AL63" s="97">
        <f t="shared" si="6"/>
        <v>0</v>
      </c>
      <c r="AM63" s="20" t="str">
        <f t="shared" si="7"/>
        <v>1</v>
      </c>
      <c r="AN63" s="20" t="str">
        <f t="shared" si="8"/>
        <v>0</v>
      </c>
      <c r="AO63" s="20" t="str">
        <f t="shared" si="8"/>
        <v>0</v>
      </c>
      <c r="AP63" s="20" t="str">
        <f t="shared" si="8"/>
        <v>1</v>
      </c>
      <c r="AQ63" s="24">
        <f t="shared" si="9"/>
        <v>4</v>
      </c>
      <c r="AR63" s="26">
        <f t="shared" si="10"/>
        <v>4</v>
      </c>
      <c r="AS63" s="25" t="str">
        <f t="shared" si="11"/>
        <v>B-</v>
      </c>
      <c r="AT63" s="27" t="str">
        <f t="shared" si="12"/>
        <v>B-</v>
      </c>
      <c r="AU63" s="25" t="str">
        <f t="shared" si="13"/>
        <v>1 B-</v>
      </c>
      <c r="AV63" s="27" t="str">
        <f t="shared" si="14"/>
        <v>1 B-</v>
      </c>
      <c r="AW63" s="21" t="str">
        <f t="shared" si="15"/>
        <v>ไม่ผ่าน</v>
      </c>
      <c r="AX63" s="21" t="str">
        <f t="shared" si="16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1.68</v>
      </c>
      <c r="J64" s="19">
        <v>1.54</v>
      </c>
      <c r="K64" s="19">
        <v>1.3</v>
      </c>
      <c r="L64" s="19">
        <v>24517042.899999999</v>
      </c>
      <c r="M64" s="19">
        <v>9647936.0099999998</v>
      </c>
      <c r="N64" s="23">
        <v>0</v>
      </c>
      <c r="O64" s="18">
        <v>10164809.16</v>
      </c>
      <c r="P64" s="19">
        <v>10712480.73</v>
      </c>
      <c r="Q64" s="28">
        <v>4</v>
      </c>
      <c r="R64" s="10">
        <f>VLOOKUP($H64,'ค่ากลางกลุ่ม '!$C$2:$Y$22,2,0)</f>
        <v>32.265833333333333</v>
      </c>
      <c r="S64" s="13">
        <f>VLOOKUP($H64,'ค่ากลางกลุ่ม '!$C$2:$Y$22,8,0)</f>
        <v>7.66</v>
      </c>
      <c r="T64" s="10">
        <f>VLOOKUP($H64,'ค่ากลางกลุ่ม '!$C$2:$Y$22,3,0)</f>
        <v>6.5633333333333326</v>
      </c>
      <c r="U64" s="13">
        <f>VLOOKUP($H64,'ค่ากลางกลุ่ม '!$C$2:$Y$22,9,0)</f>
        <v>0.82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64.040000000000006</v>
      </c>
      <c r="AB64" s="7">
        <v>9.4700000000000006</v>
      </c>
      <c r="AC64" s="9">
        <v>165.6</v>
      </c>
      <c r="AD64" s="9">
        <v>131.91999999999999</v>
      </c>
      <c r="AE64" s="9">
        <v>95.25</v>
      </c>
      <c r="AF64" s="9">
        <v>224.98</v>
      </c>
      <c r="AG64" s="9">
        <v>66.34</v>
      </c>
      <c r="AH64" s="10" t="str">
        <f t="shared" si="2"/>
        <v>1</v>
      </c>
      <c r="AI64" s="13" t="str">
        <f t="shared" si="3"/>
        <v>1</v>
      </c>
      <c r="AJ64" s="10" t="str">
        <f t="shared" si="4"/>
        <v>1</v>
      </c>
      <c r="AK64" s="13" t="str">
        <f t="shared" si="5"/>
        <v>1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2</v>
      </c>
      <c r="AR64" s="26">
        <f t="shared" si="10"/>
        <v>2</v>
      </c>
      <c r="AS64" s="25" t="str">
        <f t="shared" si="11"/>
        <v>C-</v>
      </c>
      <c r="AT64" s="27" t="str">
        <f t="shared" si="12"/>
        <v>C-</v>
      </c>
      <c r="AU64" s="25" t="str">
        <f t="shared" si="13"/>
        <v>0 C-</v>
      </c>
      <c r="AV64" s="27" t="str">
        <f t="shared" si="14"/>
        <v>0 C-</v>
      </c>
      <c r="AW64" s="21" t="str">
        <f t="shared" si="15"/>
        <v>ไม่ผ่าน</v>
      </c>
      <c r="AX64" s="21" t="str">
        <f t="shared" si="16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2.09</v>
      </c>
      <c r="J65" s="19">
        <v>1.97</v>
      </c>
      <c r="K65" s="19">
        <v>1.65</v>
      </c>
      <c r="L65" s="19">
        <v>17093337.469999999</v>
      </c>
      <c r="M65" s="19">
        <v>9164231.0199999996</v>
      </c>
      <c r="N65" s="23">
        <v>0</v>
      </c>
      <c r="O65" s="18">
        <v>9629276.2100000009</v>
      </c>
      <c r="P65" s="19">
        <v>10174523.83</v>
      </c>
      <c r="Q65" s="28">
        <v>4</v>
      </c>
      <c r="R65" s="10">
        <f>VLOOKUP($H65,'ค่ากลางกลุ่ม '!$C$2:$Y$22,2,0)</f>
        <v>32.265833333333333</v>
      </c>
      <c r="S65" s="13">
        <f>VLOOKUP($H65,'ค่ากลางกลุ่ม '!$C$2:$Y$22,8,0)</f>
        <v>7.66</v>
      </c>
      <c r="T65" s="10">
        <f>VLOOKUP($H65,'ค่ากลางกลุ่ม '!$C$2:$Y$22,3,0)</f>
        <v>6.5633333333333326</v>
      </c>
      <c r="U65" s="13">
        <f>VLOOKUP($H65,'ค่ากลางกลุ่ม '!$C$2:$Y$22,9,0)</f>
        <v>0.82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65.48</v>
      </c>
      <c r="AB65" s="7">
        <v>11.35</v>
      </c>
      <c r="AC65" s="9">
        <v>3287.41</v>
      </c>
      <c r="AD65" s="9">
        <v>58.54</v>
      </c>
      <c r="AE65" s="9">
        <v>82.17</v>
      </c>
      <c r="AF65" s="9">
        <v>517.80999999999995</v>
      </c>
      <c r="AG65" s="9">
        <v>122.67</v>
      </c>
      <c r="AH65" s="10" t="str">
        <f t="shared" si="2"/>
        <v>1</v>
      </c>
      <c r="AI65" s="13" t="str">
        <f t="shared" si="3"/>
        <v>1</v>
      </c>
      <c r="AJ65" s="10" t="str">
        <f t="shared" si="4"/>
        <v>1</v>
      </c>
      <c r="AK65" s="13" t="str">
        <f t="shared" si="5"/>
        <v>1</v>
      </c>
      <c r="AL65" s="97">
        <f t="shared" si="6"/>
        <v>0</v>
      </c>
      <c r="AM65" s="20" t="str">
        <f t="shared" si="7"/>
        <v>1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3</v>
      </c>
      <c r="AR65" s="26">
        <f t="shared" si="10"/>
        <v>3</v>
      </c>
      <c r="AS65" s="25" t="str">
        <f t="shared" si="11"/>
        <v>C</v>
      </c>
      <c r="AT65" s="27" t="str">
        <f t="shared" si="12"/>
        <v>C</v>
      </c>
      <c r="AU65" s="25" t="str">
        <f t="shared" si="13"/>
        <v>0 C</v>
      </c>
      <c r="AV65" s="27" t="str">
        <f t="shared" si="14"/>
        <v>0 C</v>
      </c>
      <c r="AW65" s="21" t="str">
        <f t="shared" si="15"/>
        <v>ไม่ผ่าน</v>
      </c>
      <c r="AX65" s="21" t="str">
        <f t="shared" si="16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1.44</v>
      </c>
      <c r="J66" s="19">
        <v>1.25</v>
      </c>
      <c r="K66" s="19">
        <v>0.67</v>
      </c>
      <c r="L66" s="19">
        <v>86471057.810000002</v>
      </c>
      <c r="M66" s="19">
        <v>13644712.4</v>
      </c>
      <c r="N66" s="23">
        <v>2</v>
      </c>
      <c r="O66" s="18">
        <v>21437493.27</v>
      </c>
      <c r="P66" s="19">
        <v>-65885712.909999996</v>
      </c>
      <c r="Q66" s="28">
        <v>16</v>
      </c>
      <c r="R66" s="10">
        <f>VLOOKUP($H66,'ค่ากลางกลุ่ม '!$C$2:$Y$22,2,0)</f>
        <v>13.268076923076924</v>
      </c>
      <c r="S66" s="13">
        <f>VLOOKUP($H66,'ค่ากลางกลุ่ม '!$C$2:$Y$22,8,0)</f>
        <v>3.44</v>
      </c>
      <c r="T66" s="10">
        <f>VLOOKUP($H66,'ค่ากลางกลุ่ม '!$C$2:$Y$22,3,0)</f>
        <v>4.0592307692307701</v>
      </c>
      <c r="U66" s="13">
        <f>VLOOKUP($H66,'ค่ากลางกลุ่ม '!$C$2:$Y$22,9,0)</f>
        <v>1.1299999999999999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25.3</v>
      </c>
      <c r="AB66" s="7">
        <v>2.59</v>
      </c>
      <c r="AC66" s="9">
        <v>409.62</v>
      </c>
      <c r="AD66" s="9">
        <v>62.33</v>
      </c>
      <c r="AE66" s="9">
        <v>88.73</v>
      </c>
      <c r="AF66" s="9">
        <v>210.88</v>
      </c>
      <c r="AG66" s="9">
        <v>75.37</v>
      </c>
      <c r="AH66" s="10" t="str">
        <f t="shared" si="2"/>
        <v>1</v>
      </c>
      <c r="AI66" s="13" t="str">
        <f t="shared" si="3"/>
        <v>1</v>
      </c>
      <c r="AJ66" s="10" t="str">
        <f t="shared" si="4"/>
        <v>0</v>
      </c>
      <c r="AK66" s="13" t="str">
        <f t="shared" si="5"/>
        <v>1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1</v>
      </c>
      <c r="AR66" s="26">
        <f t="shared" si="10"/>
        <v>2</v>
      </c>
      <c r="AS66" s="25" t="str">
        <f t="shared" si="11"/>
        <v>D</v>
      </c>
      <c r="AT66" s="27" t="str">
        <f t="shared" si="12"/>
        <v>C-</v>
      </c>
      <c r="AU66" s="25" t="str">
        <f t="shared" si="13"/>
        <v>2 D</v>
      </c>
      <c r="AV66" s="27" t="str">
        <f t="shared" si="14"/>
        <v>2 C-</v>
      </c>
      <c r="AW66" s="21" t="str">
        <f t="shared" si="15"/>
        <v>ไม่ผ่าน</v>
      </c>
      <c r="AX66" s="21" t="str">
        <f t="shared" si="16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1.58</v>
      </c>
      <c r="J67" s="19">
        <v>1.48</v>
      </c>
      <c r="K67" s="19">
        <v>1.18</v>
      </c>
      <c r="L67" s="19">
        <v>28745345.890000001</v>
      </c>
      <c r="M67" s="19">
        <v>26682555.780000001</v>
      </c>
      <c r="N67" s="23">
        <v>0</v>
      </c>
      <c r="O67" s="18">
        <v>27569988.629999999</v>
      </c>
      <c r="P67" s="19">
        <v>8909746.9800000004</v>
      </c>
      <c r="Q67" s="28">
        <v>10</v>
      </c>
      <c r="R67" s="10">
        <f>VLOOKUP($H67,'ค่ากลางกลุ่ม '!$C$2:$Y$22,2,0)</f>
        <v>20.982698412698412</v>
      </c>
      <c r="S67" s="13">
        <f>VLOOKUP($H67,'ค่ากลางกลุ่ม '!$C$2:$Y$22,8,0)</f>
        <v>3.51</v>
      </c>
      <c r="T67" s="10">
        <f>VLOOKUP($H67,'ค่ากลางกลุ่ม '!$C$2:$Y$22,3,0)</f>
        <v>7.5528571428571416</v>
      </c>
      <c r="U67" s="13">
        <f>VLOOKUP($H67,'ค่ากลางกลุ่ม '!$C$2:$Y$22,9,0)</f>
        <v>-0.18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68.48</v>
      </c>
      <c r="AB67" s="7">
        <v>20.77</v>
      </c>
      <c r="AC67" s="9">
        <v>319.08</v>
      </c>
      <c r="AD67" s="9">
        <v>42.86</v>
      </c>
      <c r="AE67" s="9">
        <v>53.9</v>
      </c>
      <c r="AF67" s="9">
        <v>91.61</v>
      </c>
      <c r="AG67" s="9">
        <v>51.13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0</v>
      </c>
      <c r="AP67" s="20" t="str">
        <f t="shared" si="8"/>
        <v>1</v>
      </c>
      <c r="AQ67" s="24">
        <f t="shared" si="9"/>
        <v>5</v>
      </c>
      <c r="AR67" s="26">
        <f t="shared" si="10"/>
        <v>5</v>
      </c>
      <c r="AS67" s="25" t="str">
        <f t="shared" si="11"/>
        <v>B</v>
      </c>
      <c r="AT67" s="27" t="str">
        <f t="shared" si="12"/>
        <v>B</v>
      </c>
      <c r="AU67" s="25" t="str">
        <f t="shared" si="13"/>
        <v>0 B</v>
      </c>
      <c r="AV67" s="27" t="str">
        <f t="shared" si="14"/>
        <v>0 B</v>
      </c>
      <c r="AW67" s="21" t="str">
        <f t="shared" si="15"/>
        <v>ผ่าน</v>
      </c>
      <c r="AX67" s="21" t="str">
        <f t="shared" si="16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1.31</v>
      </c>
      <c r="J68" s="19">
        <v>1.18</v>
      </c>
      <c r="K68" s="19">
        <v>0.85</v>
      </c>
      <c r="L68" s="19">
        <v>14327350.199999999</v>
      </c>
      <c r="M68" s="19">
        <v>15983663.99</v>
      </c>
      <c r="N68" s="23">
        <v>1</v>
      </c>
      <c r="O68" s="18">
        <v>16744185.810000001</v>
      </c>
      <c r="P68" s="19">
        <v>-6768245.5300000003</v>
      </c>
      <c r="Q68" s="28">
        <v>6</v>
      </c>
      <c r="R68" s="10">
        <f>VLOOKUP($H68,'ค่ากลางกลุ่ม '!$C$2:$Y$22,2,0)</f>
        <v>23.032438016528936</v>
      </c>
      <c r="S68" s="13">
        <f>VLOOKUP($H68,'ค่ากลางกลุ่ม '!$C$2:$Y$22,8,0)</f>
        <v>3.67</v>
      </c>
      <c r="T68" s="10">
        <f>VLOOKUP($H68,'ค่ากลางกลุ่ม '!$C$2:$Y$22,3,0)</f>
        <v>9.9976446280991773</v>
      </c>
      <c r="U68" s="13">
        <f>VLOOKUP($H68,'ค่ากลางกลุ่ม '!$C$2:$Y$22,9,0)</f>
        <v>1.58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64.92</v>
      </c>
      <c r="AB68" s="7">
        <v>14.21</v>
      </c>
      <c r="AC68" s="9">
        <v>282.83999999999997</v>
      </c>
      <c r="AD68" s="9">
        <v>59.2</v>
      </c>
      <c r="AE68" s="9">
        <v>61.84</v>
      </c>
      <c r="AF68" s="9">
        <v>108.95</v>
      </c>
      <c r="AG68" s="9">
        <v>76.12</v>
      </c>
      <c r="AH68" s="10" t="str">
        <f t="shared" si="2"/>
        <v>1</v>
      </c>
      <c r="AI68" s="13" t="str">
        <f t="shared" si="3"/>
        <v>1</v>
      </c>
      <c r="AJ68" s="10" t="str">
        <f t="shared" si="4"/>
        <v>1</v>
      </c>
      <c r="AK68" s="13" t="str">
        <f t="shared" si="5"/>
        <v>1</v>
      </c>
      <c r="AL68" s="97">
        <f t="shared" si="6"/>
        <v>0</v>
      </c>
      <c r="AM68" s="20" t="str">
        <f t="shared" si="7"/>
        <v>1</v>
      </c>
      <c r="AN68" s="20" t="str">
        <f t="shared" si="8"/>
        <v>0</v>
      </c>
      <c r="AO68" s="20" t="str">
        <f t="shared" si="8"/>
        <v>0</v>
      </c>
      <c r="AP68" s="20" t="str">
        <f t="shared" si="8"/>
        <v>0</v>
      </c>
      <c r="AQ68" s="24">
        <f t="shared" si="9"/>
        <v>3</v>
      </c>
      <c r="AR68" s="26">
        <f t="shared" si="10"/>
        <v>3</v>
      </c>
      <c r="AS68" s="25" t="str">
        <f t="shared" si="11"/>
        <v>C</v>
      </c>
      <c r="AT68" s="27" t="str">
        <f t="shared" si="12"/>
        <v>C</v>
      </c>
      <c r="AU68" s="25" t="str">
        <f t="shared" si="13"/>
        <v>1 C</v>
      </c>
      <c r="AV68" s="27" t="str">
        <f t="shared" si="14"/>
        <v>1 C</v>
      </c>
      <c r="AW68" s="21" t="str">
        <f t="shared" si="15"/>
        <v>ไม่ผ่าน</v>
      </c>
      <c r="AX68" s="21" t="str">
        <f t="shared" si="16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1.23</v>
      </c>
      <c r="J69" s="19">
        <v>1.1100000000000001</v>
      </c>
      <c r="K69" s="19">
        <v>0.95</v>
      </c>
      <c r="L69" s="19">
        <v>14075308.5</v>
      </c>
      <c r="M69" s="19">
        <v>18435438.050000001</v>
      </c>
      <c r="N69" s="23">
        <v>1</v>
      </c>
      <c r="O69" s="18">
        <v>19568681.16</v>
      </c>
      <c r="P69" s="19">
        <v>-3115708.18</v>
      </c>
      <c r="Q69" s="28">
        <v>10</v>
      </c>
      <c r="R69" s="10">
        <f>VLOOKUP($H69,'ค่ากลางกลุ่ม '!$C$2:$Y$22,2,0)</f>
        <v>20.982698412698412</v>
      </c>
      <c r="S69" s="13">
        <f>VLOOKUP($H69,'ค่ากลางกลุ่ม '!$C$2:$Y$22,8,0)</f>
        <v>3.51</v>
      </c>
      <c r="T69" s="10">
        <f>VLOOKUP($H69,'ค่ากลางกลุ่ม '!$C$2:$Y$22,3,0)</f>
        <v>7.5528571428571416</v>
      </c>
      <c r="U69" s="13">
        <f>VLOOKUP($H69,'ค่ากลางกลุ่ม '!$C$2:$Y$22,9,0)</f>
        <v>-0.18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55.77</v>
      </c>
      <c r="AB69" s="7">
        <v>12.68</v>
      </c>
      <c r="AC69" s="9">
        <v>214.39</v>
      </c>
      <c r="AD69" s="9">
        <v>28</v>
      </c>
      <c r="AE69" s="9">
        <v>60.41</v>
      </c>
      <c r="AF69" s="9">
        <v>93.87</v>
      </c>
      <c r="AG69" s="9">
        <v>49</v>
      </c>
      <c r="AH69" s="10" t="str">
        <f t="shared" si="2"/>
        <v>1</v>
      </c>
      <c r="AI69" s="13" t="str">
        <f t="shared" si="3"/>
        <v>1</v>
      </c>
      <c r="AJ69" s="10" t="str">
        <f t="shared" si="4"/>
        <v>1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0</v>
      </c>
      <c r="AO69" s="20" t="str">
        <f t="shared" si="8"/>
        <v>0</v>
      </c>
      <c r="AP69" s="20" t="str">
        <f t="shared" si="8"/>
        <v>1</v>
      </c>
      <c r="AQ69" s="24">
        <f t="shared" si="9"/>
        <v>4</v>
      </c>
      <c r="AR69" s="26">
        <f t="shared" si="10"/>
        <v>4</v>
      </c>
      <c r="AS69" s="25" t="str">
        <f t="shared" si="11"/>
        <v>B-</v>
      </c>
      <c r="AT69" s="27" t="str">
        <f t="shared" si="12"/>
        <v>B-</v>
      </c>
      <c r="AU69" s="25" t="str">
        <f t="shared" si="13"/>
        <v>1 B-</v>
      </c>
      <c r="AV69" s="27" t="str">
        <f t="shared" si="14"/>
        <v>1 B-</v>
      </c>
      <c r="AW69" s="21" t="str">
        <f t="shared" ref="AW69:AW92" si="17">IF(AQ69&gt;=5,"ผ่าน","ไม่ผ่าน")</f>
        <v>ไม่ผ่าน</v>
      </c>
      <c r="AX69" s="21" t="str">
        <f t="shared" ref="AX69:AX92" si="18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1.96</v>
      </c>
      <c r="J70" s="19">
        <v>1.71</v>
      </c>
      <c r="K70" s="19">
        <v>1.47</v>
      </c>
      <c r="L70" s="19">
        <v>29002669.43</v>
      </c>
      <c r="M70" s="19">
        <v>24299749.550000001</v>
      </c>
      <c r="N70" s="23">
        <v>0</v>
      </c>
      <c r="O70" s="18">
        <v>24904748.309999999</v>
      </c>
      <c r="P70" s="19">
        <v>14199245.98</v>
      </c>
      <c r="Q70" s="28">
        <v>6</v>
      </c>
      <c r="R70" s="10">
        <f>VLOOKUP($H70,'ค่ากลางกลุ่ม '!$C$2:$Y$22,2,0)</f>
        <v>23.032438016528936</v>
      </c>
      <c r="S70" s="13">
        <f>VLOOKUP($H70,'ค่ากลางกลุ่ม '!$C$2:$Y$22,8,0)</f>
        <v>3.67</v>
      </c>
      <c r="T70" s="10">
        <f>VLOOKUP($H70,'ค่ากลางกลุ่ม '!$C$2:$Y$22,3,0)</f>
        <v>9.9976446280991773</v>
      </c>
      <c r="U70" s="13">
        <f>VLOOKUP($H70,'ค่ากลางกลุ่ม '!$C$2:$Y$22,9,0)</f>
        <v>1.58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72.38</v>
      </c>
      <c r="AB70" s="7">
        <v>26.09</v>
      </c>
      <c r="AC70" s="9">
        <v>245.74</v>
      </c>
      <c r="AD70" s="9">
        <v>30.3</v>
      </c>
      <c r="AE70" s="9">
        <v>89.65</v>
      </c>
      <c r="AF70" s="9">
        <v>109.31</v>
      </c>
      <c r="AG70" s="9">
        <v>102.31</v>
      </c>
      <c r="AH70" s="10" t="str">
        <f t="shared" ref="AH70:AH92" si="19">IF(R70&lt;=$AA70,"1","0")</f>
        <v>1</v>
      </c>
      <c r="AI70" s="13" t="str">
        <f t="shared" ref="AI70:AI92" si="20">IF(S70&lt;=$AA70,"1","0")</f>
        <v>1</v>
      </c>
      <c r="AJ70" s="10" t="str">
        <f t="shared" ref="AJ70:AJ92" si="21">IF(T70&lt;=$AB70,"1","0")</f>
        <v>1</v>
      </c>
      <c r="AK70" s="13" t="str">
        <f t="shared" ref="AK70:AK92" si="22">IF(U70&lt;=$AB70,"1","0")</f>
        <v>1</v>
      </c>
      <c r="AL70" s="97">
        <f t="shared" ref="AL70:AL92" si="23">IF(OR(AND((K70&lt;0.8),(AC70&gt;180)),AND((K70&gt;=0.8),(AC70&gt;90))),0,1)</f>
        <v>0</v>
      </c>
      <c r="AM70" s="20" t="str">
        <f t="shared" ref="AM70:AM92" si="24">IF(AD70&lt;=W70,"1","0")</f>
        <v>1</v>
      </c>
      <c r="AN70" s="20" t="str">
        <f t="shared" ref="AN70:AP92" si="25">IF(AE70&lt;=X70,"1","0")</f>
        <v>0</v>
      </c>
      <c r="AO70" s="20" t="str">
        <f t="shared" si="25"/>
        <v>0</v>
      </c>
      <c r="AP70" s="20" t="str">
        <f t="shared" si="25"/>
        <v>0</v>
      </c>
      <c r="AQ70" s="24">
        <f t="shared" ref="AQ70:AQ92" si="26">AH70+AJ70+AL70+AM70+AN70+AO70+AP70</f>
        <v>3</v>
      </c>
      <c r="AR70" s="26">
        <f t="shared" ref="AR70:AR92" si="27">AI70+AK70+AL70+AM70+AN70+AO70+AP70</f>
        <v>3</v>
      </c>
      <c r="AS70" s="25" t="str">
        <f t="shared" ref="AS70:AS92" si="28">IF(AQ70=7,"A",IF(AQ70=6,"A-",IF(AQ70=5,"B",IF(AQ70=4,"B-",IF(AQ70=3,"C",IF(AQ70=2,"C-",IF(AQ70=1,"D",IF(AQ70=0,"F"))))))))</f>
        <v>C</v>
      </c>
      <c r="AT70" s="27" t="str">
        <f t="shared" ref="AT70:AT92" si="29">IF(AR70=7,"A",IF(AR70=6,"A-",IF(AR70=5,"B",IF(AR70=4,"B-",IF(AR70=3,"C",IF(AR70=2,"C-",IF(AR70=1,"D",IF(AR70=0,"F"))))))))</f>
        <v>C</v>
      </c>
      <c r="AU70" s="25" t="str">
        <f t="shared" ref="AU70:AU92" si="30">$N70&amp;" "&amp;AS70</f>
        <v>0 C</v>
      </c>
      <c r="AV70" s="27" t="str">
        <f t="shared" ref="AV70:AV92" si="31">$N70&amp;" "&amp;AT70</f>
        <v>0 C</v>
      </c>
      <c r="AW70" s="21" t="str">
        <f t="shared" si="17"/>
        <v>ไม่ผ่าน</v>
      </c>
      <c r="AX70" s="21" t="str">
        <f t="shared" si="18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1.95</v>
      </c>
      <c r="J71" s="19">
        <v>1.76</v>
      </c>
      <c r="K71" s="19">
        <v>1.38</v>
      </c>
      <c r="L71" s="19">
        <v>24135063.27</v>
      </c>
      <c r="M71" s="19">
        <v>21940299.66</v>
      </c>
      <c r="N71" s="23">
        <v>0</v>
      </c>
      <c r="O71" s="18">
        <v>22785383.469999999</v>
      </c>
      <c r="P71" s="19">
        <v>9697617.3300000001</v>
      </c>
      <c r="Q71" s="28">
        <v>5</v>
      </c>
      <c r="R71" s="10">
        <f>VLOOKUP($H71,'ค่ากลางกลุ่ม '!$C$2:$Y$22,2,0)</f>
        <v>24.740936170212777</v>
      </c>
      <c r="S71" s="13">
        <f>VLOOKUP($H71,'ค่ากลางกลุ่ม '!$C$2:$Y$22,8,0)</f>
        <v>5.86</v>
      </c>
      <c r="T71" s="10">
        <f>VLOOKUP($H71,'ค่ากลางกลุ่ม '!$C$2:$Y$22,3,0)</f>
        <v>10.953617021276589</v>
      </c>
      <c r="U71" s="13">
        <f>VLOOKUP($H71,'ค่ากลางกลุ่ม '!$C$2:$Y$22,9,0)</f>
        <v>4.21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98.11</v>
      </c>
      <c r="AB71" s="7">
        <v>20.47</v>
      </c>
      <c r="AC71" s="9">
        <v>365.31</v>
      </c>
      <c r="AD71" s="9">
        <v>37.78</v>
      </c>
      <c r="AE71" s="9">
        <v>52.67</v>
      </c>
      <c r="AF71" s="9">
        <v>103.39</v>
      </c>
      <c r="AG71" s="9">
        <v>107.65</v>
      </c>
      <c r="AH71" s="10" t="str">
        <f t="shared" si="19"/>
        <v>1</v>
      </c>
      <c r="AI71" s="13" t="str">
        <f t="shared" si="20"/>
        <v>1</v>
      </c>
      <c r="AJ71" s="10" t="str">
        <f t="shared" si="21"/>
        <v>1</v>
      </c>
      <c r="AK71" s="13" t="str">
        <f t="shared" si="22"/>
        <v>1</v>
      </c>
      <c r="AL71" s="97">
        <f t="shared" si="23"/>
        <v>0</v>
      </c>
      <c r="AM71" s="20" t="str">
        <f t="shared" si="24"/>
        <v>1</v>
      </c>
      <c r="AN71" s="20" t="str">
        <f t="shared" si="25"/>
        <v>1</v>
      </c>
      <c r="AO71" s="20" t="str">
        <f t="shared" si="25"/>
        <v>0</v>
      </c>
      <c r="AP71" s="20" t="str">
        <f t="shared" si="25"/>
        <v>0</v>
      </c>
      <c r="AQ71" s="24">
        <f t="shared" si="26"/>
        <v>4</v>
      </c>
      <c r="AR71" s="26">
        <f t="shared" si="27"/>
        <v>4</v>
      </c>
      <c r="AS71" s="25" t="str">
        <f t="shared" si="28"/>
        <v>B-</v>
      </c>
      <c r="AT71" s="27" t="str">
        <f t="shared" si="29"/>
        <v>B-</v>
      </c>
      <c r="AU71" s="25" t="str">
        <f t="shared" si="30"/>
        <v>0 B-</v>
      </c>
      <c r="AV71" s="27" t="str">
        <f t="shared" si="31"/>
        <v>0 B-</v>
      </c>
      <c r="AW71" s="21" t="str">
        <f t="shared" si="17"/>
        <v>ไม่ผ่าน</v>
      </c>
      <c r="AX71" s="21" t="str">
        <f t="shared" si="18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3.08</v>
      </c>
      <c r="J72" s="19">
        <v>2.74</v>
      </c>
      <c r="K72" s="19">
        <v>1.73</v>
      </c>
      <c r="L72" s="19">
        <v>1161067507.3199999</v>
      </c>
      <c r="M72" s="19">
        <v>42195417.689999998</v>
      </c>
      <c r="N72" s="23">
        <v>0</v>
      </c>
      <c r="O72" s="18">
        <v>43454883.75</v>
      </c>
      <c r="P72" s="19">
        <v>417269764.13999999</v>
      </c>
      <c r="Q72" s="28">
        <v>20</v>
      </c>
      <c r="R72" s="10">
        <f>VLOOKUP($H72,'ค่ากลางกลุ่ม '!$C$2:$Y$22,2,0)</f>
        <v>12.392499999999998</v>
      </c>
      <c r="S72" s="13">
        <f>VLOOKUP($H72,'ค่ากลางกลุ่ม '!$C$2:$Y$22,8,0)</f>
        <v>4.4800000000000004</v>
      </c>
      <c r="T72" s="10">
        <f>VLOOKUP($H72,'ค่ากลางกลุ่ม '!$C$2:$Y$22,3,0)</f>
        <v>3.3050000000000002</v>
      </c>
      <c r="U72" s="13">
        <f>VLOOKUP($H72,'ค่ากลางกลุ่ม '!$C$2:$Y$22,9,0)</f>
        <v>1.61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12.83</v>
      </c>
      <c r="AB72" s="7">
        <v>1.42</v>
      </c>
      <c r="AC72" s="9">
        <v>49</v>
      </c>
      <c r="AD72" s="9">
        <v>56.81</v>
      </c>
      <c r="AE72" s="9">
        <v>41.79</v>
      </c>
      <c r="AF72" s="9">
        <v>104.55</v>
      </c>
      <c r="AG72" s="9">
        <v>40.29</v>
      </c>
      <c r="AH72" s="10" t="str">
        <f t="shared" si="19"/>
        <v>1</v>
      </c>
      <c r="AI72" s="13" t="str">
        <f t="shared" si="20"/>
        <v>1</v>
      </c>
      <c r="AJ72" s="10" t="str">
        <f t="shared" si="21"/>
        <v>0</v>
      </c>
      <c r="AK72" s="13" t="str">
        <f t="shared" si="22"/>
        <v>0</v>
      </c>
      <c r="AL72" s="97">
        <f t="shared" si="23"/>
        <v>1</v>
      </c>
      <c r="AM72" s="20" t="str">
        <f t="shared" si="24"/>
        <v>1</v>
      </c>
      <c r="AN72" s="20" t="str">
        <f t="shared" si="25"/>
        <v>1</v>
      </c>
      <c r="AO72" s="20" t="str">
        <f t="shared" si="25"/>
        <v>0</v>
      </c>
      <c r="AP72" s="20" t="str">
        <f t="shared" si="25"/>
        <v>1</v>
      </c>
      <c r="AQ72" s="24">
        <f t="shared" si="26"/>
        <v>5</v>
      </c>
      <c r="AR72" s="26">
        <f t="shared" si="27"/>
        <v>5</v>
      </c>
      <c r="AS72" s="25" t="str">
        <f t="shared" si="28"/>
        <v>B</v>
      </c>
      <c r="AT72" s="27" t="str">
        <f t="shared" si="29"/>
        <v>B</v>
      </c>
      <c r="AU72" s="25" t="str">
        <f t="shared" si="30"/>
        <v>0 B</v>
      </c>
      <c r="AV72" s="27" t="str">
        <f t="shared" si="31"/>
        <v>0 B</v>
      </c>
      <c r="AW72" s="21" t="str">
        <f t="shared" si="17"/>
        <v>ผ่าน</v>
      </c>
      <c r="AX72" s="21" t="str">
        <f t="shared" si="18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1.57</v>
      </c>
      <c r="J73" s="19">
        <v>1.39</v>
      </c>
      <c r="K73" s="19">
        <v>1.04</v>
      </c>
      <c r="L73" s="19">
        <v>20088246.690000001</v>
      </c>
      <c r="M73" s="19">
        <v>16249983.76</v>
      </c>
      <c r="N73" s="23">
        <v>0</v>
      </c>
      <c r="O73" s="18">
        <v>16846016.100000001</v>
      </c>
      <c r="P73" s="19">
        <v>1306638.6299999999</v>
      </c>
      <c r="Q73" s="28">
        <v>6</v>
      </c>
      <c r="R73" s="10">
        <f>VLOOKUP($H73,'ค่ากลางกลุ่ม '!$C$2:$Y$22,2,0)</f>
        <v>23.032438016528936</v>
      </c>
      <c r="S73" s="13">
        <f>VLOOKUP($H73,'ค่ากลางกลุ่ม '!$C$2:$Y$22,8,0)</f>
        <v>3.67</v>
      </c>
      <c r="T73" s="10">
        <f>VLOOKUP($H73,'ค่ากลางกลุ่ม '!$C$2:$Y$22,3,0)</f>
        <v>9.9976446280991773</v>
      </c>
      <c r="U73" s="13">
        <f>VLOOKUP($H73,'ค่ากลางกลุ่ม '!$C$2:$Y$22,9,0)</f>
        <v>1.58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64.260000000000005</v>
      </c>
      <c r="AB73" s="7">
        <v>18.63</v>
      </c>
      <c r="AC73" s="9">
        <v>126.54</v>
      </c>
      <c r="AD73" s="9">
        <v>43.86</v>
      </c>
      <c r="AE73" s="9">
        <v>61.25</v>
      </c>
      <c r="AF73" s="9">
        <v>95.8</v>
      </c>
      <c r="AG73" s="9">
        <v>69.510000000000005</v>
      </c>
      <c r="AH73" s="10" t="str">
        <f t="shared" si="19"/>
        <v>1</v>
      </c>
      <c r="AI73" s="13" t="str">
        <f t="shared" si="20"/>
        <v>1</v>
      </c>
      <c r="AJ73" s="10" t="str">
        <f t="shared" si="21"/>
        <v>1</v>
      </c>
      <c r="AK73" s="13" t="str">
        <f t="shared" si="22"/>
        <v>1</v>
      </c>
      <c r="AL73" s="97">
        <f t="shared" si="23"/>
        <v>0</v>
      </c>
      <c r="AM73" s="20" t="str">
        <f t="shared" si="24"/>
        <v>1</v>
      </c>
      <c r="AN73" s="20" t="str">
        <f t="shared" si="25"/>
        <v>0</v>
      </c>
      <c r="AO73" s="20" t="str">
        <f t="shared" si="25"/>
        <v>0</v>
      </c>
      <c r="AP73" s="20" t="str">
        <f t="shared" si="25"/>
        <v>0</v>
      </c>
      <c r="AQ73" s="24">
        <f t="shared" si="26"/>
        <v>3</v>
      </c>
      <c r="AR73" s="26">
        <f t="shared" si="27"/>
        <v>3</v>
      </c>
      <c r="AS73" s="25" t="str">
        <f t="shared" si="28"/>
        <v>C</v>
      </c>
      <c r="AT73" s="27" t="str">
        <f t="shared" si="29"/>
        <v>C</v>
      </c>
      <c r="AU73" s="25" t="str">
        <f t="shared" si="30"/>
        <v>0 C</v>
      </c>
      <c r="AV73" s="27" t="str">
        <f t="shared" si="31"/>
        <v>0 C</v>
      </c>
      <c r="AW73" s="21" t="str">
        <f t="shared" si="17"/>
        <v>ไม่ผ่าน</v>
      </c>
      <c r="AX73" s="21" t="str">
        <f t="shared" si="18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1.1399999999999999</v>
      </c>
      <c r="J74" s="19">
        <v>1.02</v>
      </c>
      <c r="K74" s="19">
        <v>0.83</v>
      </c>
      <c r="L74" s="19">
        <v>5388029.8799999999</v>
      </c>
      <c r="M74" s="19">
        <v>3833581.28</v>
      </c>
      <c r="N74" s="23">
        <v>1</v>
      </c>
      <c r="O74" s="18">
        <v>4241526.13</v>
      </c>
      <c r="P74" s="19">
        <v>-6247836</v>
      </c>
      <c r="Q74" s="28">
        <v>6</v>
      </c>
      <c r="R74" s="10">
        <f>VLOOKUP($H74,'ค่ากลางกลุ่ม '!$C$2:$Y$22,2,0)</f>
        <v>23.032438016528936</v>
      </c>
      <c r="S74" s="13">
        <f>VLOOKUP($H74,'ค่ากลางกลุ่ม '!$C$2:$Y$22,8,0)</f>
        <v>3.67</v>
      </c>
      <c r="T74" s="10">
        <f>VLOOKUP($H74,'ค่ากลางกลุ่ม '!$C$2:$Y$22,3,0)</f>
        <v>9.9976446280991773</v>
      </c>
      <c r="U74" s="13">
        <f>VLOOKUP($H74,'ค่ากลางกลุ่ม '!$C$2:$Y$22,9,0)</f>
        <v>1.58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28.24</v>
      </c>
      <c r="AB74" s="7">
        <v>5.95</v>
      </c>
      <c r="AC74" s="9">
        <v>435.35</v>
      </c>
      <c r="AD74" s="9">
        <v>20.73</v>
      </c>
      <c r="AE74" s="9">
        <v>38.86</v>
      </c>
      <c r="AF74" s="9">
        <v>93.94</v>
      </c>
      <c r="AG74" s="9">
        <v>85.18</v>
      </c>
      <c r="AH74" s="10" t="str">
        <f t="shared" si="19"/>
        <v>1</v>
      </c>
      <c r="AI74" s="13" t="str">
        <f t="shared" si="20"/>
        <v>1</v>
      </c>
      <c r="AJ74" s="10" t="str">
        <f t="shared" si="21"/>
        <v>0</v>
      </c>
      <c r="AK74" s="13" t="str">
        <f t="shared" si="22"/>
        <v>1</v>
      </c>
      <c r="AL74" s="97">
        <f t="shared" si="23"/>
        <v>0</v>
      </c>
      <c r="AM74" s="20" t="str">
        <f t="shared" si="24"/>
        <v>1</v>
      </c>
      <c r="AN74" s="20" t="str">
        <f t="shared" si="25"/>
        <v>1</v>
      </c>
      <c r="AO74" s="20" t="str">
        <f t="shared" si="25"/>
        <v>0</v>
      </c>
      <c r="AP74" s="20" t="str">
        <f t="shared" si="25"/>
        <v>0</v>
      </c>
      <c r="AQ74" s="24">
        <f t="shared" si="26"/>
        <v>3</v>
      </c>
      <c r="AR74" s="26">
        <f t="shared" si="27"/>
        <v>4</v>
      </c>
      <c r="AS74" s="25" t="str">
        <f t="shared" si="28"/>
        <v>C</v>
      </c>
      <c r="AT74" s="27" t="str">
        <f t="shared" si="29"/>
        <v>B-</v>
      </c>
      <c r="AU74" s="25" t="str">
        <f t="shared" si="30"/>
        <v>1 C</v>
      </c>
      <c r="AV74" s="27" t="str">
        <f t="shared" si="31"/>
        <v>1 B-</v>
      </c>
      <c r="AW74" s="21" t="str">
        <f t="shared" si="17"/>
        <v>ไม่ผ่าน</v>
      </c>
      <c r="AX74" s="21" t="str">
        <f t="shared" si="18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0.95</v>
      </c>
      <c r="J75" s="19">
        <v>0.83</v>
      </c>
      <c r="K75" s="19">
        <v>0.41</v>
      </c>
      <c r="L75" s="19">
        <v>-8351181.0499999998</v>
      </c>
      <c r="M75" s="19">
        <v>3607465.73</v>
      </c>
      <c r="N75" s="23">
        <v>4</v>
      </c>
      <c r="O75" s="18">
        <v>6977575.0499999998</v>
      </c>
      <c r="P75" s="19">
        <v>-102926865.23999999</v>
      </c>
      <c r="Q75" s="28">
        <v>14</v>
      </c>
      <c r="R75" s="10">
        <f>VLOOKUP($H75,'ค่ากลางกลุ่ม '!$C$2:$Y$22,2,0)</f>
        <v>20.122</v>
      </c>
      <c r="S75" s="13">
        <f>VLOOKUP($H75,'ค่ากลางกลุ่ม '!$C$2:$Y$22,8,0)</f>
        <v>5.3689999999999998</v>
      </c>
      <c r="T75" s="10">
        <f>VLOOKUP($H75,'ค่ากลางกลุ่ม '!$C$2:$Y$22,3,0)</f>
        <v>6.6899999999999995</v>
      </c>
      <c r="U75" s="13">
        <f>VLOOKUP($H75,'ค่ากลางกลุ่ม '!$C$2:$Y$22,9,0)</f>
        <v>4.53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14.5</v>
      </c>
      <c r="AB75" s="7">
        <v>0.54</v>
      </c>
      <c r="AC75" s="9">
        <v>278.61</v>
      </c>
      <c r="AD75" s="9">
        <v>37.39</v>
      </c>
      <c r="AE75" s="9">
        <v>90.28</v>
      </c>
      <c r="AF75" s="9">
        <v>87.72</v>
      </c>
      <c r="AG75" s="9">
        <v>56.86</v>
      </c>
      <c r="AH75" s="10" t="str">
        <f t="shared" si="19"/>
        <v>0</v>
      </c>
      <c r="AI75" s="13" t="str">
        <f t="shared" si="20"/>
        <v>1</v>
      </c>
      <c r="AJ75" s="10" t="str">
        <f t="shared" si="21"/>
        <v>0</v>
      </c>
      <c r="AK75" s="13" t="str">
        <f t="shared" si="22"/>
        <v>0</v>
      </c>
      <c r="AL75" s="97">
        <f t="shared" si="23"/>
        <v>0</v>
      </c>
      <c r="AM75" s="20" t="str">
        <f t="shared" si="24"/>
        <v>1</v>
      </c>
      <c r="AN75" s="20" t="str">
        <f t="shared" si="25"/>
        <v>0</v>
      </c>
      <c r="AO75" s="20" t="str">
        <f t="shared" si="25"/>
        <v>1</v>
      </c>
      <c r="AP75" s="20" t="str">
        <f t="shared" si="25"/>
        <v>1</v>
      </c>
      <c r="AQ75" s="24">
        <f t="shared" si="26"/>
        <v>3</v>
      </c>
      <c r="AR75" s="26">
        <f t="shared" si="27"/>
        <v>4</v>
      </c>
      <c r="AS75" s="25" t="str">
        <f t="shared" si="28"/>
        <v>C</v>
      </c>
      <c r="AT75" s="27" t="str">
        <f t="shared" si="29"/>
        <v>B-</v>
      </c>
      <c r="AU75" s="25" t="str">
        <f t="shared" si="30"/>
        <v>4 C</v>
      </c>
      <c r="AV75" s="27" t="str">
        <f t="shared" si="31"/>
        <v>4 B-</v>
      </c>
      <c r="AW75" s="21" t="str">
        <f t="shared" si="17"/>
        <v>ไม่ผ่าน</v>
      </c>
      <c r="AX75" s="21" t="str">
        <f t="shared" si="18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0.96</v>
      </c>
      <c r="J76" s="19">
        <v>0.87</v>
      </c>
      <c r="K76" s="19">
        <v>0.7</v>
      </c>
      <c r="L76" s="19">
        <v>-432115.69</v>
      </c>
      <c r="M76" s="19">
        <v>1206382.6000000001</v>
      </c>
      <c r="N76" s="23">
        <v>4</v>
      </c>
      <c r="O76" s="18">
        <v>1581740.36</v>
      </c>
      <c r="P76" s="19">
        <v>-3455626.48</v>
      </c>
      <c r="Q76" s="28">
        <v>2</v>
      </c>
      <c r="R76" s="10">
        <f>VLOOKUP($H76,'ค่ากลางกลุ่ม '!$C$2:$Y$22,2,0)</f>
        <v>33.178409090909092</v>
      </c>
      <c r="S76" s="13">
        <f>VLOOKUP($H76,'ค่ากลางกลุ่ม '!$C$2:$Y$22,8,0)</f>
        <v>11.71</v>
      </c>
      <c r="T76" s="10">
        <f>VLOOKUP($H76,'ค่ากลางกลุ่ม '!$C$2:$Y$22,3,0)</f>
        <v>9.8922727272727276</v>
      </c>
      <c r="U76" s="13">
        <f>VLOOKUP($H76,'ค่ากลางกลุ่ม '!$C$2:$Y$22,9,0)</f>
        <v>7.08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38.35</v>
      </c>
      <c r="AB76" s="7">
        <v>3.21</v>
      </c>
      <c r="AC76" s="9">
        <v>28139.55</v>
      </c>
      <c r="AD76" s="9">
        <v>192.34</v>
      </c>
      <c r="AE76" s="9">
        <v>37.450000000000003</v>
      </c>
      <c r="AF76" s="9">
        <v>114.99</v>
      </c>
      <c r="AG76" s="9">
        <v>122.36</v>
      </c>
      <c r="AH76" s="10" t="str">
        <f t="shared" si="19"/>
        <v>1</v>
      </c>
      <c r="AI76" s="13" t="str">
        <f t="shared" si="20"/>
        <v>1</v>
      </c>
      <c r="AJ76" s="10" t="str">
        <f t="shared" si="21"/>
        <v>0</v>
      </c>
      <c r="AK76" s="13" t="str">
        <f t="shared" si="22"/>
        <v>0</v>
      </c>
      <c r="AL76" s="97">
        <f t="shared" si="23"/>
        <v>0</v>
      </c>
      <c r="AM76" s="20" t="str">
        <f t="shared" si="24"/>
        <v>0</v>
      </c>
      <c r="AN76" s="20" t="str">
        <f t="shared" si="25"/>
        <v>1</v>
      </c>
      <c r="AO76" s="20" t="str">
        <f t="shared" si="25"/>
        <v>0</v>
      </c>
      <c r="AP76" s="20" t="str">
        <f t="shared" si="25"/>
        <v>0</v>
      </c>
      <c r="AQ76" s="24">
        <f t="shared" si="26"/>
        <v>2</v>
      </c>
      <c r="AR76" s="26">
        <f t="shared" si="27"/>
        <v>2</v>
      </c>
      <c r="AS76" s="25" t="str">
        <f t="shared" si="28"/>
        <v>C-</v>
      </c>
      <c r="AT76" s="27" t="str">
        <f t="shared" si="29"/>
        <v>C-</v>
      </c>
      <c r="AU76" s="25" t="str">
        <f t="shared" si="30"/>
        <v>4 C-</v>
      </c>
      <c r="AV76" s="27" t="str">
        <f t="shared" si="31"/>
        <v>4 C-</v>
      </c>
      <c r="AW76" s="21" t="str">
        <f t="shared" si="17"/>
        <v>ไม่ผ่าน</v>
      </c>
      <c r="AX76" s="21" t="str">
        <f t="shared" si="18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2.13</v>
      </c>
      <c r="J77" s="19">
        <v>1.99</v>
      </c>
      <c r="K77" s="19">
        <v>1.59</v>
      </c>
      <c r="L77" s="19">
        <v>25312797.52</v>
      </c>
      <c r="M77" s="19">
        <v>11580669.27</v>
      </c>
      <c r="N77" s="23">
        <v>0</v>
      </c>
      <c r="O77" s="18">
        <v>12114577.98</v>
      </c>
      <c r="P77" s="19">
        <v>13188068.5</v>
      </c>
      <c r="Q77" s="28">
        <v>6</v>
      </c>
      <c r="R77" s="10">
        <f>VLOOKUP($H77,'ค่ากลางกลุ่ม '!$C$2:$Y$22,2,0)</f>
        <v>23.032438016528936</v>
      </c>
      <c r="S77" s="13">
        <f>VLOOKUP($H77,'ค่ากลางกลุ่ม '!$C$2:$Y$22,8,0)</f>
        <v>3.67</v>
      </c>
      <c r="T77" s="10">
        <f>VLOOKUP($H77,'ค่ากลางกลุ่ม '!$C$2:$Y$22,3,0)</f>
        <v>9.9976446280991773</v>
      </c>
      <c r="U77" s="13">
        <f>VLOOKUP($H77,'ค่ากลางกลุ่ม '!$C$2:$Y$22,9,0)</f>
        <v>1.58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55.88</v>
      </c>
      <c r="AB77" s="7">
        <v>13.28</v>
      </c>
      <c r="AC77" s="9">
        <v>200.9</v>
      </c>
      <c r="AD77" s="9">
        <v>31.18</v>
      </c>
      <c r="AE77" s="9">
        <v>47.57</v>
      </c>
      <c r="AF77" s="9">
        <v>116.11</v>
      </c>
      <c r="AG77" s="9">
        <v>67.010000000000005</v>
      </c>
      <c r="AH77" s="10" t="str">
        <f t="shared" si="19"/>
        <v>1</v>
      </c>
      <c r="AI77" s="13" t="str">
        <f t="shared" si="20"/>
        <v>1</v>
      </c>
      <c r="AJ77" s="10" t="str">
        <f t="shared" si="21"/>
        <v>1</v>
      </c>
      <c r="AK77" s="13" t="str">
        <f t="shared" si="22"/>
        <v>1</v>
      </c>
      <c r="AL77" s="97">
        <f t="shared" si="23"/>
        <v>0</v>
      </c>
      <c r="AM77" s="20" t="str">
        <f t="shared" si="24"/>
        <v>1</v>
      </c>
      <c r="AN77" s="20" t="str">
        <f t="shared" si="25"/>
        <v>1</v>
      </c>
      <c r="AO77" s="20" t="str">
        <f t="shared" si="25"/>
        <v>0</v>
      </c>
      <c r="AP77" s="20" t="str">
        <f t="shared" si="25"/>
        <v>0</v>
      </c>
      <c r="AQ77" s="24">
        <f t="shared" si="26"/>
        <v>4</v>
      </c>
      <c r="AR77" s="26">
        <f t="shared" si="27"/>
        <v>4</v>
      </c>
      <c r="AS77" s="25" t="str">
        <f t="shared" si="28"/>
        <v>B-</v>
      </c>
      <c r="AT77" s="27" t="str">
        <f t="shared" si="29"/>
        <v>B-</v>
      </c>
      <c r="AU77" s="25" t="str">
        <f t="shared" si="30"/>
        <v>0 B-</v>
      </c>
      <c r="AV77" s="27" t="str">
        <f t="shared" si="31"/>
        <v>0 B-</v>
      </c>
      <c r="AW77" s="21" t="str">
        <f t="shared" si="17"/>
        <v>ไม่ผ่าน</v>
      </c>
      <c r="AX77" s="21" t="str">
        <f t="shared" si="18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1.07</v>
      </c>
      <c r="J78" s="19">
        <v>0.98</v>
      </c>
      <c r="K78" s="19">
        <v>0.71</v>
      </c>
      <c r="L78" s="19">
        <v>6714240.4000000004</v>
      </c>
      <c r="M78" s="19">
        <v>15645798.5</v>
      </c>
      <c r="N78" s="23">
        <v>3</v>
      </c>
      <c r="O78" s="18">
        <v>17243683.449999999</v>
      </c>
      <c r="P78" s="19">
        <v>-29402853.02</v>
      </c>
      <c r="Q78" s="28">
        <v>12</v>
      </c>
      <c r="R78" s="10">
        <f>VLOOKUP($H78,'ค่ากลางกลุ่ม '!$C$2:$Y$22,2,0)</f>
        <v>19.527241379310347</v>
      </c>
      <c r="S78" s="13">
        <f>VLOOKUP($H78,'ค่ากลางกลุ่ม '!$C$2:$Y$22,8,0)</f>
        <v>4.38</v>
      </c>
      <c r="T78" s="10">
        <f>VLOOKUP($H78,'ค่ากลางกลุ่ม '!$C$2:$Y$22,3,0)</f>
        <v>4.9289655172413784</v>
      </c>
      <c r="U78" s="13">
        <f>VLOOKUP($H78,'ค่ากลางกลุ่ม '!$C$2:$Y$22,9,0)</f>
        <v>8.0399999999999991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57.55</v>
      </c>
      <c r="AB78" s="7">
        <v>5.82</v>
      </c>
      <c r="AC78" s="9">
        <v>193.43</v>
      </c>
      <c r="AD78" s="9">
        <v>47.46</v>
      </c>
      <c r="AE78" s="9">
        <v>42.39</v>
      </c>
      <c r="AF78" s="9">
        <v>94.48</v>
      </c>
      <c r="AG78" s="9">
        <v>43.61</v>
      </c>
      <c r="AH78" s="10" t="str">
        <f t="shared" si="19"/>
        <v>1</v>
      </c>
      <c r="AI78" s="13" t="str">
        <f t="shared" si="20"/>
        <v>1</v>
      </c>
      <c r="AJ78" s="10" t="str">
        <f t="shared" si="21"/>
        <v>1</v>
      </c>
      <c r="AK78" s="13" t="str">
        <f t="shared" si="22"/>
        <v>0</v>
      </c>
      <c r="AL78" s="97">
        <f t="shared" si="23"/>
        <v>0</v>
      </c>
      <c r="AM78" s="20" t="str">
        <f t="shared" si="24"/>
        <v>1</v>
      </c>
      <c r="AN78" s="20" t="str">
        <f t="shared" si="25"/>
        <v>1</v>
      </c>
      <c r="AO78" s="20" t="str">
        <f t="shared" si="25"/>
        <v>0</v>
      </c>
      <c r="AP78" s="20" t="str">
        <f t="shared" si="25"/>
        <v>1</v>
      </c>
      <c r="AQ78" s="24">
        <f t="shared" si="26"/>
        <v>5</v>
      </c>
      <c r="AR78" s="26">
        <f t="shared" si="27"/>
        <v>4</v>
      </c>
      <c r="AS78" s="25" t="str">
        <f t="shared" si="28"/>
        <v>B</v>
      </c>
      <c r="AT78" s="27" t="str">
        <f t="shared" si="29"/>
        <v>B-</v>
      </c>
      <c r="AU78" s="25" t="str">
        <f t="shared" si="30"/>
        <v>3 B</v>
      </c>
      <c r="AV78" s="27" t="str">
        <f t="shared" si="31"/>
        <v>3 B-</v>
      </c>
      <c r="AW78" s="21" t="str">
        <f t="shared" si="17"/>
        <v>ผ่าน</v>
      </c>
      <c r="AX78" s="21" t="str">
        <f t="shared" si="18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1.17</v>
      </c>
      <c r="J79" s="19">
        <v>1.03</v>
      </c>
      <c r="K79" s="19">
        <v>0.76</v>
      </c>
      <c r="L79" s="19">
        <v>4521047.83</v>
      </c>
      <c r="M79" s="19">
        <v>1214356.1100000001</v>
      </c>
      <c r="N79" s="23">
        <v>2</v>
      </c>
      <c r="O79" s="18">
        <v>1620420.34</v>
      </c>
      <c r="P79" s="19">
        <v>-6369537.7599999998</v>
      </c>
      <c r="Q79" s="28">
        <v>5</v>
      </c>
      <c r="R79" s="10">
        <f>VLOOKUP($H79,'ค่ากลางกลุ่ม '!$C$2:$Y$22,2,0)</f>
        <v>24.740936170212777</v>
      </c>
      <c r="S79" s="13">
        <f>VLOOKUP($H79,'ค่ากลางกลุ่ม '!$C$2:$Y$22,8,0)</f>
        <v>5.86</v>
      </c>
      <c r="T79" s="10">
        <f>VLOOKUP($H79,'ค่ากลางกลุ่ม '!$C$2:$Y$22,3,0)</f>
        <v>10.953617021276589</v>
      </c>
      <c r="U79" s="13">
        <f>VLOOKUP($H79,'ค่ากลางกลุ่ม '!$C$2:$Y$22,9,0)</f>
        <v>4.21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21.6</v>
      </c>
      <c r="AB79" s="7">
        <v>2.2400000000000002</v>
      </c>
      <c r="AC79" s="9">
        <v>129.66999999999999</v>
      </c>
      <c r="AD79" s="9">
        <v>32.83</v>
      </c>
      <c r="AE79" s="9">
        <v>68.56</v>
      </c>
      <c r="AF79" s="9">
        <v>59.68</v>
      </c>
      <c r="AG79" s="9">
        <v>52.66</v>
      </c>
      <c r="AH79" s="10" t="str">
        <f t="shared" si="19"/>
        <v>0</v>
      </c>
      <c r="AI79" s="13" t="str">
        <f t="shared" si="20"/>
        <v>1</v>
      </c>
      <c r="AJ79" s="10" t="str">
        <f t="shared" si="21"/>
        <v>0</v>
      </c>
      <c r="AK79" s="13" t="str">
        <f t="shared" si="22"/>
        <v>0</v>
      </c>
      <c r="AL79" s="97">
        <f t="shared" si="23"/>
        <v>1</v>
      </c>
      <c r="AM79" s="20" t="str">
        <f t="shared" si="24"/>
        <v>1</v>
      </c>
      <c r="AN79" s="20" t="str">
        <f t="shared" si="25"/>
        <v>0</v>
      </c>
      <c r="AO79" s="20" t="str">
        <f t="shared" si="25"/>
        <v>1</v>
      </c>
      <c r="AP79" s="20" t="str">
        <f t="shared" si="25"/>
        <v>1</v>
      </c>
      <c r="AQ79" s="24">
        <f t="shared" si="26"/>
        <v>4</v>
      </c>
      <c r="AR79" s="26">
        <f t="shared" si="27"/>
        <v>5</v>
      </c>
      <c r="AS79" s="25" t="str">
        <f t="shared" si="28"/>
        <v>B-</v>
      </c>
      <c r="AT79" s="27" t="str">
        <f t="shared" si="29"/>
        <v>B</v>
      </c>
      <c r="AU79" s="25" t="str">
        <f t="shared" si="30"/>
        <v>2 B-</v>
      </c>
      <c r="AV79" s="27" t="str">
        <f t="shared" si="31"/>
        <v>2 B</v>
      </c>
      <c r="AW79" s="21" t="str">
        <f t="shared" si="17"/>
        <v>ไม่ผ่าน</v>
      </c>
      <c r="AX79" s="21" t="str">
        <f t="shared" si="18"/>
        <v>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1.86</v>
      </c>
      <c r="J80" s="19">
        <v>1.72</v>
      </c>
      <c r="K80" s="19">
        <v>1.45</v>
      </c>
      <c r="L80" s="19">
        <v>16315898.08</v>
      </c>
      <c r="M80" s="19">
        <v>14131635.960000001</v>
      </c>
      <c r="N80" s="23">
        <v>0</v>
      </c>
      <c r="O80" s="18">
        <v>15114504.189999999</v>
      </c>
      <c r="P80" s="19">
        <v>8557343.4399999995</v>
      </c>
      <c r="Q80" s="28">
        <v>6</v>
      </c>
      <c r="R80" s="10">
        <f>VLOOKUP($H80,'ค่ากลางกลุ่ม '!$C$2:$Y$22,2,0)</f>
        <v>23.032438016528936</v>
      </c>
      <c r="S80" s="13">
        <f>VLOOKUP($H80,'ค่ากลางกลุ่ม '!$C$2:$Y$22,8,0)</f>
        <v>3.67</v>
      </c>
      <c r="T80" s="10">
        <f>VLOOKUP($H80,'ค่ากลางกลุ่ม '!$C$2:$Y$22,3,0)</f>
        <v>9.9976446280991773</v>
      </c>
      <c r="U80" s="13">
        <f>VLOOKUP($H80,'ค่ากลางกลุ่ม '!$C$2:$Y$22,9,0)</f>
        <v>1.58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72.900000000000006</v>
      </c>
      <c r="AB80" s="7">
        <v>21.16</v>
      </c>
      <c r="AC80" s="9">
        <v>278.24</v>
      </c>
      <c r="AD80" s="9">
        <v>30.85</v>
      </c>
      <c r="AE80" s="9">
        <v>44.04</v>
      </c>
      <c r="AF80" s="9">
        <v>109.61</v>
      </c>
      <c r="AG80" s="9">
        <v>56.63</v>
      </c>
      <c r="AH80" s="10" t="str">
        <f t="shared" si="19"/>
        <v>1</v>
      </c>
      <c r="AI80" s="13" t="str">
        <f t="shared" si="20"/>
        <v>1</v>
      </c>
      <c r="AJ80" s="10" t="str">
        <f t="shared" si="21"/>
        <v>1</v>
      </c>
      <c r="AK80" s="13" t="str">
        <f t="shared" si="22"/>
        <v>1</v>
      </c>
      <c r="AL80" s="97">
        <f t="shared" si="23"/>
        <v>0</v>
      </c>
      <c r="AM80" s="20" t="str">
        <f t="shared" si="24"/>
        <v>1</v>
      </c>
      <c r="AN80" s="20" t="str">
        <f t="shared" si="25"/>
        <v>1</v>
      </c>
      <c r="AO80" s="20" t="str">
        <f t="shared" si="25"/>
        <v>0</v>
      </c>
      <c r="AP80" s="20" t="str">
        <f t="shared" si="25"/>
        <v>1</v>
      </c>
      <c r="AQ80" s="24">
        <f t="shared" si="26"/>
        <v>5</v>
      </c>
      <c r="AR80" s="26">
        <f t="shared" si="27"/>
        <v>5</v>
      </c>
      <c r="AS80" s="25" t="str">
        <f t="shared" si="28"/>
        <v>B</v>
      </c>
      <c r="AT80" s="27" t="str">
        <f t="shared" si="29"/>
        <v>B</v>
      </c>
      <c r="AU80" s="25" t="str">
        <f t="shared" si="30"/>
        <v>0 B</v>
      </c>
      <c r="AV80" s="27" t="str">
        <f t="shared" si="31"/>
        <v>0 B</v>
      </c>
      <c r="AW80" s="21" t="str">
        <f t="shared" si="17"/>
        <v>ผ่าน</v>
      </c>
      <c r="AX80" s="21" t="str">
        <f t="shared" si="18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1.62</v>
      </c>
      <c r="J81" s="19">
        <v>1.48</v>
      </c>
      <c r="K81" s="19">
        <v>1.26</v>
      </c>
      <c r="L81" s="19">
        <v>20679999.23</v>
      </c>
      <c r="M81" s="19">
        <v>8053736.4299999997</v>
      </c>
      <c r="N81" s="23">
        <v>0</v>
      </c>
      <c r="O81" s="18">
        <v>8421380.8599999994</v>
      </c>
      <c r="P81" s="19">
        <v>8754402.5500000007</v>
      </c>
      <c r="Q81" s="28">
        <v>6</v>
      </c>
      <c r="R81" s="10">
        <f>VLOOKUP($H81,'ค่ากลางกลุ่ม '!$C$2:$Y$22,2,0)</f>
        <v>23.032438016528936</v>
      </c>
      <c r="S81" s="13">
        <f>VLOOKUP($H81,'ค่ากลางกลุ่ม '!$C$2:$Y$22,8,0)</f>
        <v>3.67</v>
      </c>
      <c r="T81" s="10">
        <f>VLOOKUP($H81,'ค่ากลางกลุ่ม '!$C$2:$Y$22,3,0)</f>
        <v>9.9976446280991773</v>
      </c>
      <c r="U81" s="13">
        <f>VLOOKUP($H81,'ค่ากลางกลุ่ม '!$C$2:$Y$22,9,0)</f>
        <v>1.58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57.34</v>
      </c>
      <c r="AB81" s="7">
        <v>10.79</v>
      </c>
      <c r="AC81" s="9">
        <v>55.4</v>
      </c>
      <c r="AD81" s="9">
        <v>24.48</v>
      </c>
      <c r="AE81" s="9">
        <v>41.83</v>
      </c>
      <c r="AF81" s="9">
        <v>115.01</v>
      </c>
      <c r="AG81" s="9">
        <v>66.400000000000006</v>
      </c>
      <c r="AH81" s="10" t="str">
        <f t="shared" si="19"/>
        <v>1</v>
      </c>
      <c r="AI81" s="13" t="str">
        <f t="shared" si="20"/>
        <v>1</v>
      </c>
      <c r="AJ81" s="10" t="str">
        <f t="shared" si="21"/>
        <v>1</v>
      </c>
      <c r="AK81" s="13" t="str">
        <f t="shared" si="22"/>
        <v>1</v>
      </c>
      <c r="AL81" s="97">
        <f t="shared" si="23"/>
        <v>1</v>
      </c>
      <c r="AM81" s="20" t="str">
        <f t="shared" si="24"/>
        <v>1</v>
      </c>
      <c r="AN81" s="20" t="str">
        <f t="shared" si="25"/>
        <v>1</v>
      </c>
      <c r="AO81" s="20" t="str">
        <f t="shared" si="25"/>
        <v>0</v>
      </c>
      <c r="AP81" s="20" t="str">
        <f t="shared" si="25"/>
        <v>0</v>
      </c>
      <c r="AQ81" s="24">
        <f t="shared" si="26"/>
        <v>5</v>
      </c>
      <c r="AR81" s="26">
        <f t="shared" si="27"/>
        <v>5</v>
      </c>
      <c r="AS81" s="25" t="str">
        <f t="shared" si="28"/>
        <v>B</v>
      </c>
      <c r="AT81" s="27" t="str">
        <f t="shared" si="29"/>
        <v>B</v>
      </c>
      <c r="AU81" s="25" t="str">
        <f t="shared" si="30"/>
        <v>0 B</v>
      </c>
      <c r="AV81" s="27" t="str">
        <f t="shared" si="31"/>
        <v>0 B</v>
      </c>
      <c r="AW81" s="21" t="str">
        <f t="shared" si="17"/>
        <v>ผ่าน</v>
      </c>
      <c r="AX81" s="21" t="str">
        <f t="shared" si="18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1.48</v>
      </c>
      <c r="J82" s="19">
        <v>1.22</v>
      </c>
      <c r="K82" s="19">
        <v>0.99</v>
      </c>
      <c r="L82" s="19">
        <v>16248761.140000001</v>
      </c>
      <c r="M82" s="19">
        <v>13967945.130000001</v>
      </c>
      <c r="N82" s="23">
        <v>1</v>
      </c>
      <c r="O82" s="18">
        <v>14600029.060000001</v>
      </c>
      <c r="P82" s="19">
        <v>-291883.65999999997</v>
      </c>
      <c r="Q82" s="28">
        <v>6</v>
      </c>
      <c r="R82" s="10">
        <f>VLOOKUP($H82,'ค่ากลางกลุ่ม '!$C$2:$Y$22,2,0)</f>
        <v>23.032438016528936</v>
      </c>
      <c r="S82" s="13">
        <f>VLOOKUP($H82,'ค่ากลางกลุ่ม '!$C$2:$Y$22,8,0)</f>
        <v>3.67</v>
      </c>
      <c r="T82" s="10">
        <f>VLOOKUP($H82,'ค่ากลางกลุ่ม '!$C$2:$Y$22,3,0)</f>
        <v>9.9976446280991773</v>
      </c>
      <c r="U82" s="13">
        <f>VLOOKUP($H82,'ค่ากลางกลุ่ม '!$C$2:$Y$22,9,0)</f>
        <v>1.58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62.65</v>
      </c>
      <c r="AB82" s="7">
        <v>14.66</v>
      </c>
      <c r="AC82" s="9">
        <v>645.24</v>
      </c>
      <c r="AD82" s="9">
        <v>25.88</v>
      </c>
      <c r="AE82" s="9">
        <v>85.13</v>
      </c>
      <c r="AF82" s="9">
        <v>104.49</v>
      </c>
      <c r="AG82" s="9">
        <v>74.03</v>
      </c>
      <c r="AH82" s="10" t="str">
        <f t="shared" si="19"/>
        <v>1</v>
      </c>
      <c r="AI82" s="13" t="str">
        <f t="shared" si="20"/>
        <v>1</v>
      </c>
      <c r="AJ82" s="10" t="str">
        <f t="shared" si="21"/>
        <v>1</v>
      </c>
      <c r="AK82" s="13" t="str">
        <f t="shared" si="22"/>
        <v>1</v>
      </c>
      <c r="AL82" s="97">
        <f t="shared" si="23"/>
        <v>0</v>
      </c>
      <c r="AM82" s="20" t="str">
        <f t="shared" si="24"/>
        <v>1</v>
      </c>
      <c r="AN82" s="20" t="str">
        <f t="shared" si="25"/>
        <v>0</v>
      </c>
      <c r="AO82" s="20" t="str">
        <f t="shared" si="25"/>
        <v>0</v>
      </c>
      <c r="AP82" s="20" t="str">
        <f t="shared" si="25"/>
        <v>0</v>
      </c>
      <c r="AQ82" s="24">
        <f t="shared" si="26"/>
        <v>3</v>
      </c>
      <c r="AR82" s="26">
        <f t="shared" si="27"/>
        <v>3</v>
      </c>
      <c r="AS82" s="25" t="str">
        <f t="shared" si="28"/>
        <v>C</v>
      </c>
      <c r="AT82" s="27" t="str">
        <f t="shared" si="29"/>
        <v>C</v>
      </c>
      <c r="AU82" s="25" t="str">
        <f t="shared" si="30"/>
        <v>1 C</v>
      </c>
      <c r="AV82" s="27" t="str">
        <f t="shared" si="31"/>
        <v>1 C</v>
      </c>
      <c r="AW82" s="21" t="str">
        <f t="shared" si="17"/>
        <v>ไม่ผ่าน</v>
      </c>
      <c r="AX82" s="21" t="str">
        <f t="shared" si="18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1.24</v>
      </c>
      <c r="J83" s="19">
        <v>1.1399999999999999</v>
      </c>
      <c r="K83" s="19">
        <v>0.87</v>
      </c>
      <c r="L83" s="19">
        <v>20349917.98</v>
      </c>
      <c r="M83" s="19">
        <v>356385.81</v>
      </c>
      <c r="N83" s="23">
        <v>1</v>
      </c>
      <c r="O83" s="18">
        <v>2173313.13</v>
      </c>
      <c r="P83" s="19">
        <v>-10782757.310000001</v>
      </c>
      <c r="Q83" s="28">
        <v>13</v>
      </c>
      <c r="R83" s="10">
        <f>VLOOKUP($H83,'ค่ากลางกลุ่ม '!$C$2:$Y$22,2,0)</f>
        <v>22.357818181818185</v>
      </c>
      <c r="S83" s="13">
        <f>VLOOKUP($H83,'ค่ากลางกลุ่ม '!$C$2:$Y$22,8,0)</f>
        <v>5.84</v>
      </c>
      <c r="T83" s="10">
        <f>VLOOKUP($H83,'ค่ากลางกลุ่ม '!$C$2:$Y$22,3,0)</f>
        <v>6.8441818181818208</v>
      </c>
      <c r="U83" s="13">
        <f>VLOOKUP($H83,'ค่ากลางกลุ่ม '!$C$2:$Y$22,9,0)</f>
        <v>0.93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9.39</v>
      </c>
      <c r="AB83" s="7">
        <v>0.13</v>
      </c>
      <c r="AC83" s="9">
        <v>147.29</v>
      </c>
      <c r="AD83" s="9">
        <v>30.93</v>
      </c>
      <c r="AE83" s="9">
        <v>39.590000000000003</v>
      </c>
      <c r="AF83" s="9">
        <v>103.46</v>
      </c>
      <c r="AG83" s="9">
        <v>46.77</v>
      </c>
      <c r="AH83" s="10" t="str">
        <f t="shared" si="19"/>
        <v>0</v>
      </c>
      <c r="AI83" s="13" t="str">
        <f t="shared" si="20"/>
        <v>1</v>
      </c>
      <c r="AJ83" s="10" t="str">
        <f t="shared" si="21"/>
        <v>0</v>
      </c>
      <c r="AK83" s="13" t="str">
        <f t="shared" si="22"/>
        <v>0</v>
      </c>
      <c r="AL83" s="97">
        <f t="shared" si="23"/>
        <v>0</v>
      </c>
      <c r="AM83" s="20" t="str">
        <f t="shared" si="24"/>
        <v>1</v>
      </c>
      <c r="AN83" s="20" t="str">
        <f t="shared" si="25"/>
        <v>1</v>
      </c>
      <c r="AO83" s="20" t="str">
        <f t="shared" si="25"/>
        <v>0</v>
      </c>
      <c r="AP83" s="20" t="str">
        <f t="shared" si="25"/>
        <v>1</v>
      </c>
      <c r="AQ83" s="24">
        <f t="shared" si="26"/>
        <v>3</v>
      </c>
      <c r="AR83" s="26">
        <f t="shared" si="27"/>
        <v>4</v>
      </c>
      <c r="AS83" s="25" t="str">
        <f t="shared" si="28"/>
        <v>C</v>
      </c>
      <c r="AT83" s="27" t="str">
        <f t="shared" si="29"/>
        <v>B-</v>
      </c>
      <c r="AU83" s="25" t="str">
        <f t="shared" si="30"/>
        <v>1 C</v>
      </c>
      <c r="AV83" s="27" t="str">
        <f t="shared" si="31"/>
        <v>1 B-</v>
      </c>
      <c r="AW83" s="21" t="str">
        <f t="shared" si="17"/>
        <v>ไม่ผ่าน</v>
      </c>
      <c r="AX83" s="21" t="str">
        <f t="shared" si="18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2.2799999999999998</v>
      </c>
      <c r="J84" s="19">
        <v>2.1</v>
      </c>
      <c r="K84" s="19">
        <v>1.84</v>
      </c>
      <c r="L84" s="19">
        <v>39413417.770000003</v>
      </c>
      <c r="M84" s="19">
        <v>17217490.870000001</v>
      </c>
      <c r="N84" s="23">
        <v>0</v>
      </c>
      <c r="O84" s="18">
        <v>18089983.370000001</v>
      </c>
      <c r="P84" s="19">
        <v>25822376.539999999</v>
      </c>
      <c r="Q84" s="28">
        <v>9</v>
      </c>
      <c r="R84" s="10">
        <f>VLOOKUP($H84,'ค่ากลางกลุ่ม '!$C$2:$Y$22,2,0)</f>
        <v>43.171333333333344</v>
      </c>
      <c r="S84" s="13">
        <f>VLOOKUP($H84,'ค่ากลางกลุ่ม '!$C$2:$Y$22,8,0)</f>
        <v>11.94</v>
      </c>
      <c r="T84" s="10">
        <f>VLOOKUP($H84,'ค่ากลางกลุ่ม '!$C$2:$Y$22,3,0)</f>
        <v>9.7053333333333303</v>
      </c>
      <c r="U84" s="13">
        <f>VLOOKUP($H84,'ค่ากลางกลุ่ม '!$C$2:$Y$22,9,0)</f>
        <v>6.49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65.28</v>
      </c>
      <c r="AB84" s="7">
        <v>15.47</v>
      </c>
      <c r="AC84" s="9">
        <v>581.82000000000005</v>
      </c>
      <c r="AD84" s="9">
        <v>49.97</v>
      </c>
      <c r="AE84" s="9">
        <v>38.67</v>
      </c>
      <c r="AF84" s="9">
        <v>101.65</v>
      </c>
      <c r="AG84" s="9">
        <v>116.65</v>
      </c>
      <c r="AH84" s="10" t="str">
        <f t="shared" si="19"/>
        <v>1</v>
      </c>
      <c r="AI84" s="13" t="str">
        <f t="shared" si="20"/>
        <v>1</v>
      </c>
      <c r="AJ84" s="10" t="str">
        <f t="shared" si="21"/>
        <v>1</v>
      </c>
      <c r="AK84" s="13" t="str">
        <f t="shared" si="22"/>
        <v>1</v>
      </c>
      <c r="AL84" s="97">
        <f t="shared" si="23"/>
        <v>0</v>
      </c>
      <c r="AM84" s="20" t="str">
        <f t="shared" si="24"/>
        <v>1</v>
      </c>
      <c r="AN84" s="20" t="str">
        <f t="shared" si="25"/>
        <v>1</v>
      </c>
      <c r="AO84" s="20" t="str">
        <f t="shared" si="25"/>
        <v>0</v>
      </c>
      <c r="AP84" s="20" t="str">
        <f t="shared" si="25"/>
        <v>0</v>
      </c>
      <c r="AQ84" s="24">
        <f t="shared" si="26"/>
        <v>4</v>
      </c>
      <c r="AR84" s="26">
        <f t="shared" si="27"/>
        <v>4</v>
      </c>
      <c r="AS84" s="25" t="str">
        <f t="shared" si="28"/>
        <v>B-</v>
      </c>
      <c r="AT84" s="27" t="str">
        <f t="shared" si="29"/>
        <v>B-</v>
      </c>
      <c r="AU84" s="25" t="str">
        <f t="shared" si="30"/>
        <v>0 B-</v>
      </c>
      <c r="AV84" s="27" t="str">
        <f t="shared" si="31"/>
        <v>0 B-</v>
      </c>
      <c r="AW84" s="21" t="str">
        <f t="shared" si="17"/>
        <v>ไม่ผ่าน</v>
      </c>
      <c r="AX84" s="21" t="str">
        <f t="shared" si="18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1.66</v>
      </c>
      <c r="J85" s="19">
        <v>1.54</v>
      </c>
      <c r="K85" s="19">
        <v>1.26</v>
      </c>
      <c r="L85" s="19">
        <v>40140443.740000002</v>
      </c>
      <c r="M85" s="19">
        <v>-566806.78</v>
      </c>
      <c r="N85" s="23">
        <v>1</v>
      </c>
      <c r="O85" s="18">
        <v>605195.9</v>
      </c>
      <c r="P85" s="19">
        <v>15789259.710000001</v>
      </c>
      <c r="Q85" s="28">
        <v>10</v>
      </c>
      <c r="R85" s="10">
        <f>VLOOKUP($H85,'ค่ากลางกลุ่ม '!$C$2:$Y$22,2,0)</f>
        <v>20.982698412698412</v>
      </c>
      <c r="S85" s="13">
        <f>VLOOKUP($H85,'ค่ากลางกลุ่ม '!$C$2:$Y$22,8,0)</f>
        <v>3.51</v>
      </c>
      <c r="T85" s="10">
        <f>VLOOKUP($H85,'ค่ากลางกลุ่ม '!$C$2:$Y$22,3,0)</f>
        <v>7.5528571428571416</v>
      </c>
      <c r="U85" s="13">
        <f>VLOOKUP($H85,'ค่ากลางกลุ่ม '!$C$2:$Y$22,9,0)</f>
        <v>-0.18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3.57</v>
      </c>
      <c r="AB85" s="7">
        <v>-0.25</v>
      </c>
      <c r="AC85" s="9">
        <v>109.54</v>
      </c>
      <c r="AD85" s="9">
        <v>32.1</v>
      </c>
      <c r="AE85" s="9">
        <v>59.09</v>
      </c>
      <c r="AF85" s="9">
        <v>98.32</v>
      </c>
      <c r="AG85" s="9">
        <v>60.4</v>
      </c>
      <c r="AH85" s="10" t="str">
        <f t="shared" si="19"/>
        <v>0</v>
      </c>
      <c r="AI85" s="13" t="str">
        <f t="shared" si="20"/>
        <v>1</v>
      </c>
      <c r="AJ85" s="10" t="str">
        <f t="shared" si="21"/>
        <v>0</v>
      </c>
      <c r="AK85" s="13" t="str">
        <f t="shared" si="22"/>
        <v>0</v>
      </c>
      <c r="AL85" s="97">
        <f t="shared" si="23"/>
        <v>0</v>
      </c>
      <c r="AM85" s="20" t="str">
        <f t="shared" si="24"/>
        <v>1</v>
      </c>
      <c r="AN85" s="20" t="str">
        <f t="shared" si="25"/>
        <v>1</v>
      </c>
      <c r="AO85" s="20" t="str">
        <f t="shared" si="25"/>
        <v>0</v>
      </c>
      <c r="AP85" s="20" t="str">
        <f t="shared" si="25"/>
        <v>0</v>
      </c>
      <c r="AQ85" s="24">
        <f t="shared" si="26"/>
        <v>2</v>
      </c>
      <c r="AR85" s="26">
        <f t="shared" si="27"/>
        <v>3</v>
      </c>
      <c r="AS85" s="25" t="str">
        <f t="shared" si="28"/>
        <v>C-</v>
      </c>
      <c r="AT85" s="27" t="str">
        <f t="shared" si="29"/>
        <v>C</v>
      </c>
      <c r="AU85" s="25" t="str">
        <f t="shared" si="30"/>
        <v>1 C-</v>
      </c>
      <c r="AV85" s="27" t="str">
        <f t="shared" si="31"/>
        <v>1 C</v>
      </c>
      <c r="AW85" s="21" t="str">
        <f t="shared" si="17"/>
        <v>ไม่ผ่าน</v>
      </c>
      <c r="AX85" s="21" t="str">
        <f t="shared" si="18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1.33</v>
      </c>
      <c r="J86" s="19">
        <v>1.23</v>
      </c>
      <c r="K86" s="19">
        <v>1.06</v>
      </c>
      <c r="L86" s="19">
        <v>8939020.2200000007</v>
      </c>
      <c r="M86" s="19">
        <v>-122383.21</v>
      </c>
      <c r="N86" s="23">
        <v>2</v>
      </c>
      <c r="O86" s="18">
        <v>240634.82</v>
      </c>
      <c r="P86" s="19">
        <v>1746703.96</v>
      </c>
      <c r="Q86" s="28">
        <v>5</v>
      </c>
      <c r="R86" s="10">
        <f>VLOOKUP($H86,'ค่ากลางกลุ่ม '!$C$2:$Y$22,2,0)</f>
        <v>24.740936170212777</v>
      </c>
      <c r="S86" s="13">
        <f>VLOOKUP($H86,'ค่ากลางกลุ่ม '!$C$2:$Y$22,8,0)</f>
        <v>5.86</v>
      </c>
      <c r="T86" s="10">
        <f>VLOOKUP($H86,'ค่ากลางกลุ่ม '!$C$2:$Y$22,3,0)</f>
        <v>10.953617021276589</v>
      </c>
      <c r="U86" s="13">
        <f>VLOOKUP($H86,'ค่ากลางกลุ่ม '!$C$2:$Y$22,9,0)</f>
        <v>4.21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4.01</v>
      </c>
      <c r="AB86" s="7">
        <v>-0.26</v>
      </c>
      <c r="AC86" s="9">
        <v>183.52</v>
      </c>
      <c r="AD86" s="9">
        <v>23.98</v>
      </c>
      <c r="AE86" s="9">
        <v>32.270000000000003</v>
      </c>
      <c r="AF86" s="9">
        <v>98.94</v>
      </c>
      <c r="AG86" s="9">
        <v>86.35</v>
      </c>
      <c r="AH86" s="10" t="str">
        <f t="shared" si="19"/>
        <v>0</v>
      </c>
      <c r="AI86" s="13" t="str">
        <f t="shared" si="20"/>
        <v>0</v>
      </c>
      <c r="AJ86" s="10" t="str">
        <f t="shared" si="21"/>
        <v>0</v>
      </c>
      <c r="AK86" s="13" t="str">
        <f t="shared" si="22"/>
        <v>0</v>
      </c>
      <c r="AL86" s="97">
        <f t="shared" si="23"/>
        <v>0</v>
      </c>
      <c r="AM86" s="20" t="str">
        <f t="shared" si="24"/>
        <v>1</v>
      </c>
      <c r="AN86" s="20" t="str">
        <f t="shared" si="25"/>
        <v>1</v>
      </c>
      <c r="AO86" s="20" t="str">
        <f t="shared" si="25"/>
        <v>0</v>
      </c>
      <c r="AP86" s="20" t="str">
        <f t="shared" si="25"/>
        <v>0</v>
      </c>
      <c r="AQ86" s="24">
        <f t="shared" si="26"/>
        <v>2</v>
      </c>
      <c r="AR86" s="26">
        <f t="shared" si="27"/>
        <v>2</v>
      </c>
      <c r="AS86" s="25" t="str">
        <f t="shared" si="28"/>
        <v>C-</v>
      </c>
      <c r="AT86" s="27" t="str">
        <f t="shared" si="29"/>
        <v>C-</v>
      </c>
      <c r="AU86" s="25" t="str">
        <f t="shared" si="30"/>
        <v>2 C-</v>
      </c>
      <c r="AV86" s="27" t="str">
        <f t="shared" si="31"/>
        <v>2 C-</v>
      </c>
      <c r="AW86" s="21" t="str">
        <f t="shared" si="17"/>
        <v>ไม่ผ่าน</v>
      </c>
      <c r="AX86" s="21" t="str">
        <f t="shared" si="18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1.39</v>
      </c>
      <c r="J87" s="19">
        <v>1.29</v>
      </c>
      <c r="K87" s="19">
        <v>1.1399999999999999</v>
      </c>
      <c r="L87" s="19">
        <v>10765251.59</v>
      </c>
      <c r="M87" s="19">
        <v>1553950.56</v>
      </c>
      <c r="N87" s="23">
        <v>1</v>
      </c>
      <c r="O87" s="18">
        <v>1844927.35</v>
      </c>
      <c r="P87" s="19">
        <v>3782964.02</v>
      </c>
      <c r="Q87" s="28">
        <v>5</v>
      </c>
      <c r="R87" s="10">
        <f>VLOOKUP($H87,'ค่ากลางกลุ่ม '!$C$2:$Y$22,2,0)</f>
        <v>24.740936170212777</v>
      </c>
      <c r="S87" s="13">
        <f>VLOOKUP($H87,'ค่ากลางกลุ่ม '!$C$2:$Y$22,8,0)</f>
        <v>5.86</v>
      </c>
      <c r="T87" s="10">
        <f>VLOOKUP($H87,'ค่ากลางกลุ่ม '!$C$2:$Y$22,3,0)</f>
        <v>10.953617021276589</v>
      </c>
      <c r="U87" s="13">
        <f>VLOOKUP($H87,'ค่ากลางกลุ่ม '!$C$2:$Y$22,9,0)</f>
        <v>4.21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22.65</v>
      </c>
      <c r="AB87" s="7">
        <v>2.79</v>
      </c>
      <c r="AC87" s="9">
        <v>384.45</v>
      </c>
      <c r="AD87" s="9">
        <v>19.95</v>
      </c>
      <c r="AE87" s="9">
        <v>35.43</v>
      </c>
      <c r="AF87" s="9">
        <v>80.88</v>
      </c>
      <c r="AG87" s="9">
        <v>83.22</v>
      </c>
      <c r="AH87" s="10" t="str">
        <f t="shared" si="19"/>
        <v>0</v>
      </c>
      <c r="AI87" s="13" t="str">
        <f t="shared" si="20"/>
        <v>1</v>
      </c>
      <c r="AJ87" s="10" t="str">
        <f t="shared" si="21"/>
        <v>0</v>
      </c>
      <c r="AK87" s="13" t="str">
        <f t="shared" si="22"/>
        <v>0</v>
      </c>
      <c r="AL87" s="97">
        <f t="shared" si="23"/>
        <v>0</v>
      </c>
      <c r="AM87" s="20" t="str">
        <f t="shared" si="24"/>
        <v>1</v>
      </c>
      <c r="AN87" s="20" t="str">
        <f t="shared" si="25"/>
        <v>1</v>
      </c>
      <c r="AO87" s="20" t="str">
        <f t="shared" si="25"/>
        <v>1</v>
      </c>
      <c r="AP87" s="20" t="str">
        <f t="shared" si="25"/>
        <v>0</v>
      </c>
      <c r="AQ87" s="24">
        <f t="shared" si="26"/>
        <v>3</v>
      </c>
      <c r="AR87" s="26">
        <f t="shared" si="27"/>
        <v>4</v>
      </c>
      <c r="AS87" s="25" t="str">
        <f t="shared" si="28"/>
        <v>C</v>
      </c>
      <c r="AT87" s="27" t="str">
        <f t="shared" si="29"/>
        <v>B-</v>
      </c>
      <c r="AU87" s="25" t="str">
        <f t="shared" si="30"/>
        <v>1 C</v>
      </c>
      <c r="AV87" s="27" t="str">
        <f t="shared" si="31"/>
        <v>1 B-</v>
      </c>
      <c r="AW87" s="21" t="str">
        <f t="shared" si="17"/>
        <v>ไม่ผ่าน</v>
      </c>
      <c r="AX87" s="21" t="str">
        <f t="shared" si="18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1.5</v>
      </c>
      <c r="J88" s="19">
        <v>1.34</v>
      </c>
      <c r="K88" s="19">
        <v>1.21</v>
      </c>
      <c r="L88" s="19">
        <v>10540134.48</v>
      </c>
      <c r="M88" s="19">
        <v>10265693.48</v>
      </c>
      <c r="N88" s="23">
        <v>0</v>
      </c>
      <c r="O88" s="18">
        <v>10758887.6</v>
      </c>
      <c r="P88" s="19">
        <v>4395746.41</v>
      </c>
      <c r="Q88" s="28">
        <v>5</v>
      </c>
      <c r="R88" s="10">
        <f>VLOOKUP($H88,'ค่ากลางกลุ่ม '!$C$2:$Y$22,2,0)</f>
        <v>24.740936170212777</v>
      </c>
      <c r="S88" s="13">
        <f>VLOOKUP($H88,'ค่ากลางกลุ่ม '!$C$2:$Y$22,8,0)</f>
        <v>5.86</v>
      </c>
      <c r="T88" s="10">
        <f>VLOOKUP($H88,'ค่ากลางกลุ่ม '!$C$2:$Y$22,3,0)</f>
        <v>10.953617021276589</v>
      </c>
      <c r="U88" s="13">
        <f>VLOOKUP($H88,'ค่ากลางกลุ่ม '!$C$2:$Y$22,9,0)</f>
        <v>4.21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64.73</v>
      </c>
      <c r="AB88" s="7">
        <v>16.809999999999999</v>
      </c>
      <c r="AC88" s="9">
        <v>239</v>
      </c>
      <c r="AD88" s="9">
        <v>35.74</v>
      </c>
      <c r="AE88" s="9">
        <v>73.260000000000005</v>
      </c>
      <c r="AF88" s="9">
        <v>104.19</v>
      </c>
      <c r="AG88" s="9">
        <v>82.41</v>
      </c>
      <c r="AH88" s="10" t="str">
        <f t="shared" si="19"/>
        <v>1</v>
      </c>
      <c r="AI88" s="13" t="str">
        <f t="shared" si="20"/>
        <v>1</v>
      </c>
      <c r="AJ88" s="10" t="str">
        <f t="shared" si="21"/>
        <v>1</v>
      </c>
      <c r="AK88" s="13" t="str">
        <f t="shared" si="22"/>
        <v>1</v>
      </c>
      <c r="AL88" s="97">
        <f t="shared" si="23"/>
        <v>0</v>
      </c>
      <c r="AM88" s="20" t="str">
        <f t="shared" si="24"/>
        <v>1</v>
      </c>
      <c r="AN88" s="20" t="str">
        <f t="shared" si="25"/>
        <v>0</v>
      </c>
      <c r="AO88" s="20" t="str">
        <f t="shared" si="25"/>
        <v>0</v>
      </c>
      <c r="AP88" s="20" t="str">
        <f t="shared" si="25"/>
        <v>0</v>
      </c>
      <c r="AQ88" s="24">
        <f t="shared" si="26"/>
        <v>3</v>
      </c>
      <c r="AR88" s="26">
        <f t="shared" si="27"/>
        <v>3</v>
      </c>
      <c r="AS88" s="25" t="str">
        <f t="shared" si="28"/>
        <v>C</v>
      </c>
      <c r="AT88" s="27" t="str">
        <f t="shared" si="29"/>
        <v>C</v>
      </c>
      <c r="AU88" s="25" t="str">
        <f t="shared" si="30"/>
        <v>0 C</v>
      </c>
      <c r="AV88" s="27" t="str">
        <f t="shared" si="31"/>
        <v>0 C</v>
      </c>
      <c r="AW88" s="21" t="str">
        <f t="shared" si="17"/>
        <v>ไม่ผ่าน</v>
      </c>
      <c r="AX88" s="21" t="str">
        <f t="shared" si="18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1.22</v>
      </c>
      <c r="J89" s="19">
        <v>1.08</v>
      </c>
      <c r="K89" s="19">
        <v>0.88</v>
      </c>
      <c r="L89" s="19">
        <v>4855019.0599999996</v>
      </c>
      <c r="M89" s="19">
        <v>-998348.3</v>
      </c>
      <c r="N89" s="23">
        <v>3</v>
      </c>
      <c r="O89" s="18">
        <v>-728360.08</v>
      </c>
      <c r="P89" s="19">
        <v>-2718186.51</v>
      </c>
      <c r="Q89" s="28">
        <v>5</v>
      </c>
      <c r="R89" s="10">
        <f>VLOOKUP($H89,'ค่ากลางกลุ่ม '!$C$2:$Y$22,2,0)</f>
        <v>24.740936170212777</v>
      </c>
      <c r="S89" s="13">
        <f>VLOOKUP($H89,'ค่ากลางกลุ่ม '!$C$2:$Y$22,8,0)</f>
        <v>5.86</v>
      </c>
      <c r="T89" s="10">
        <f>VLOOKUP($H89,'ค่ากลางกลุ่ม '!$C$2:$Y$22,3,0)</f>
        <v>10.953617021276589</v>
      </c>
      <c r="U89" s="13">
        <f>VLOOKUP($H89,'ค่ากลางกลุ่ม '!$C$2:$Y$22,9,0)</f>
        <v>4.21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-13.18</v>
      </c>
      <c r="AB89" s="7">
        <v>-2.78</v>
      </c>
      <c r="AC89" s="9">
        <v>124.62</v>
      </c>
      <c r="AD89" s="9">
        <v>25.99</v>
      </c>
      <c r="AE89" s="9">
        <v>67.47</v>
      </c>
      <c r="AF89" s="9">
        <v>89.55</v>
      </c>
      <c r="AG89" s="9">
        <v>75.69</v>
      </c>
      <c r="AH89" s="10" t="str">
        <f t="shared" si="19"/>
        <v>0</v>
      </c>
      <c r="AI89" s="13" t="str">
        <f t="shared" si="20"/>
        <v>0</v>
      </c>
      <c r="AJ89" s="10" t="str">
        <f t="shared" si="21"/>
        <v>0</v>
      </c>
      <c r="AK89" s="13" t="str">
        <f t="shared" si="22"/>
        <v>0</v>
      </c>
      <c r="AL89" s="97">
        <f t="shared" si="23"/>
        <v>0</v>
      </c>
      <c r="AM89" s="20" t="str">
        <f t="shared" si="24"/>
        <v>1</v>
      </c>
      <c r="AN89" s="20" t="str">
        <f t="shared" si="25"/>
        <v>0</v>
      </c>
      <c r="AO89" s="20" t="str">
        <f t="shared" si="25"/>
        <v>1</v>
      </c>
      <c r="AP89" s="20" t="str">
        <f t="shared" si="25"/>
        <v>0</v>
      </c>
      <c r="AQ89" s="24">
        <f t="shared" si="26"/>
        <v>2</v>
      </c>
      <c r="AR89" s="26">
        <f t="shared" si="27"/>
        <v>2</v>
      </c>
      <c r="AS89" s="25" t="str">
        <f t="shared" si="28"/>
        <v>C-</v>
      </c>
      <c r="AT89" s="27" t="str">
        <f t="shared" si="29"/>
        <v>C-</v>
      </c>
      <c r="AU89" s="25" t="str">
        <f t="shared" si="30"/>
        <v>3 C-</v>
      </c>
      <c r="AV89" s="27" t="str">
        <f t="shared" si="31"/>
        <v>3 C-</v>
      </c>
      <c r="AW89" s="21" t="str">
        <f t="shared" si="17"/>
        <v>ไม่ผ่าน</v>
      </c>
      <c r="AX89" s="21" t="str">
        <f t="shared" si="18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1.6</v>
      </c>
      <c r="J90" s="19">
        <v>1.41</v>
      </c>
      <c r="K90" s="19">
        <v>1.07</v>
      </c>
      <c r="L90" s="19">
        <v>41284028.140000001</v>
      </c>
      <c r="M90" s="19">
        <v>33433764.18</v>
      </c>
      <c r="N90" s="23">
        <v>0</v>
      </c>
      <c r="O90" s="18">
        <v>35843475.670000002</v>
      </c>
      <c r="P90" s="19">
        <v>4775000.7699999996</v>
      </c>
      <c r="Q90" s="28">
        <v>10</v>
      </c>
      <c r="R90" s="10">
        <f>VLOOKUP($H90,'ค่ากลางกลุ่ม '!$C$2:$Y$22,2,0)</f>
        <v>20.982698412698412</v>
      </c>
      <c r="S90" s="13">
        <f>VLOOKUP($H90,'ค่ากลางกลุ่ม '!$C$2:$Y$22,8,0)</f>
        <v>3.51</v>
      </c>
      <c r="T90" s="10">
        <f>VLOOKUP($H90,'ค่ากลางกลุ่ม '!$C$2:$Y$22,3,0)</f>
        <v>7.5528571428571416</v>
      </c>
      <c r="U90" s="13">
        <f>VLOOKUP($H90,'ค่ากลางกลุ่ม '!$C$2:$Y$22,9,0)</f>
        <v>-0.18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54.29</v>
      </c>
      <c r="AB90" s="7">
        <v>13.39</v>
      </c>
      <c r="AC90" s="9">
        <v>147.66999999999999</v>
      </c>
      <c r="AD90" s="9">
        <v>23.73</v>
      </c>
      <c r="AE90" s="9">
        <v>48.81</v>
      </c>
      <c r="AF90" s="9">
        <v>195.31</v>
      </c>
      <c r="AG90" s="9">
        <v>37.380000000000003</v>
      </c>
      <c r="AH90" s="10" t="str">
        <f t="shared" si="19"/>
        <v>1</v>
      </c>
      <c r="AI90" s="13" t="str">
        <f t="shared" si="20"/>
        <v>1</v>
      </c>
      <c r="AJ90" s="10" t="str">
        <f t="shared" si="21"/>
        <v>1</v>
      </c>
      <c r="AK90" s="13" t="str">
        <f t="shared" si="22"/>
        <v>1</v>
      </c>
      <c r="AL90" s="97">
        <f t="shared" si="23"/>
        <v>0</v>
      </c>
      <c r="AM90" s="20" t="str">
        <f t="shared" si="24"/>
        <v>1</v>
      </c>
      <c r="AN90" s="20" t="str">
        <f t="shared" si="25"/>
        <v>1</v>
      </c>
      <c r="AO90" s="20" t="str">
        <f t="shared" si="25"/>
        <v>0</v>
      </c>
      <c r="AP90" s="20" t="str">
        <f t="shared" si="25"/>
        <v>1</v>
      </c>
      <c r="AQ90" s="24">
        <f t="shared" si="26"/>
        <v>5</v>
      </c>
      <c r="AR90" s="26">
        <f t="shared" si="27"/>
        <v>5</v>
      </c>
      <c r="AS90" s="25" t="str">
        <f t="shared" si="28"/>
        <v>B</v>
      </c>
      <c r="AT90" s="27" t="str">
        <f t="shared" si="29"/>
        <v>B</v>
      </c>
      <c r="AU90" s="25" t="str">
        <f t="shared" si="30"/>
        <v>0 B</v>
      </c>
      <c r="AV90" s="27" t="str">
        <f t="shared" si="31"/>
        <v>0 B</v>
      </c>
      <c r="AW90" s="21" t="str">
        <f t="shared" si="17"/>
        <v>ผ่าน</v>
      </c>
      <c r="AX90" s="21" t="str">
        <f t="shared" si="18"/>
        <v>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1.39</v>
      </c>
      <c r="J91" s="19">
        <v>1.23</v>
      </c>
      <c r="K91" s="19">
        <v>1</v>
      </c>
      <c r="L91" s="19">
        <v>5708888.2199999997</v>
      </c>
      <c r="M91" s="19">
        <v>6985100.9500000002</v>
      </c>
      <c r="N91" s="23">
        <v>1</v>
      </c>
      <c r="O91" s="18">
        <v>5053763.95</v>
      </c>
      <c r="P91" s="19">
        <v>240817.57</v>
      </c>
      <c r="Q91" s="28">
        <v>3</v>
      </c>
      <c r="R91" s="10">
        <f>VLOOKUP($H91,'ค่ากลางกลุ่ม '!$C$2:$Y$22,2,0)</f>
        <v>35.284473684210532</v>
      </c>
      <c r="S91" s="13">
        <f>VLOOKUP($H91,'ค่ากลางกลุ่ม '!$C$2:$Y$22,8,0)</f>
        <v>10.76</v>
      </c>
      <c r="T91" s="10">
        <f>VLOOKUP($H91,'ค่ากลางกลุ่ม '!$C$2:$Y$22,3,0)</f>
        <v>9.4115789473684188</v>
      </c>
      <c r="U91" s="13">
        <f>VLOOKUP($H91,'ค่ากลางกลุ่ม '!$C$2:$Y$22,9,0)</f>
        <v>3.81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52.32</v>
      </c>
      <c r="AB91" s="7">
        <v>9.42</v>
      </c>
      <c r="AC91" s="9">
        <v>150.53</v>
      </c>
      <c r="AD91" s="9">
        <v>37.07</v>
      </c>
      <c r="AE91" s="9">
        <v>249.46</v>
      </c>
      <c r="AF91" s="9">
        <v>127.08</v>
      </c>
      <c r="AG91" s="9">
        <v>88.64</v>
      </c>
      <c r="AH91" s="10" t="str">
        <f t="shared" si="19"/>
        <v>1</v>
      </c>
      <c r="AI91" s="13" t="str">
        <f t="shared" si="20"/>
        <v>1</v>
      </c>
      <c r="AJ91" s="10" t="str">
        <f t="shared" si="21"/>
        <v>1</v>
      </c>
      <c r="AK91" s="13" t="str">
        <f t="shared" si="22"/>
        <v>1</v>
      </c>
      <c r="AL91" s="97">
        <f t="shared" si="23"/>
        <v>0</v>
      </c>
      <c r="AM91" s="20" t="str">
        <f t="shared" si="24"/>
        <v>1</v>
      </c>
      <c r="AN91" s="20" t="str">
        <f t="shared" si="25"/>
        <v>0</v>
      </c>
      <c r="AO91" s="20" t="str">
        <f t="shared" si="25"/>
        <v>0</v>
      </c>
      <c r="AP91" s="20" t="str">
        <f t="shared" si="25"/>
        <v>0</v>
      </c>
      <c r="AQ91" s="24">
        <f t="shared" si="26"/>
        <v>3</v>
      </c>
      <c r="AR91" s="26">
        <f t="shared" si="27"/>
        <v>3</v>
      </c>
      <c r="AS91" s="25" t="str">
        <f t="shared" si="28"/>
        <v>C</v>
      </c>
      <c r="AT91" s="27" t="str">
        <f t="shared" si="29"/>
        <v>C</v>
      </c>
      <c r="AU91" s="25" t="str">
        <f t="shared" si="30"/>
        <v>1 C</v>
      </c>
      <c r="AV91" s="27" t="str">
        <f t="shared" si="31"/>
        <v>1 C</v>
      </c>
      <c r="AW91" s="21" t="str">
        <f t="shared" si="17"/>
        <v>ไม่ผ่าน</v>
      </c>
      <c r="AX91" s="21" t="str">
        <f t="shared" si="18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2.6</v>
      </c>
      <c r="J92" s="19">
        <v>2.38</v>
      </c>
      <c r="K92" s="19">
        <v>2.0499999999999998</v>
      </c>
      <c r="L92" s="19">
        <v>17950729.18</v>
      </c>
      <c r="M92" s="19">
        <v>9040356.1600000001</v>
      </c>
      <c r="N92" s="23">
        <v>0</v>
      </c>
      <c r="O92" s="18">
        <v>9510361.0600000005</v>
      </c>
      <c r="P92" s="19">
        <v>11778493.859999999</v>
      </c>
      <c r="Q92" s="28">
        <v>3</v>
      </c>
      <c r="R92" s="10">
        <f>VLOOKUP($H92,'ค่ากลางกลุ่ม '!$C$2:$Y$22,2,0)</f>
        <v>35.284473684210532</v>
      </c>
      <c r="S92" s="13">
        <f>VLOOKUP($H92,'ค่ากลางกลุ่ม '!$C$2:$Y$22,8,0)</f>
        <v>10.76</v>
      </c>
      <c r="T92" s="10">
        <f>VLOOKUP($H92,'ค่ากลางกลุ่ม '!$C$2:$Y$22,3,0)</f>
        <v>9.4115789473684188</v>
      </c>
      <c r="U92" s="13">
        <f>VLOOKUP($H92,'ค่ากลางกลุ่ม '!$C$2:$Y$22,9,0)</f>
        <v>3.81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78.680000000000007</v>
      </c>
      <c r="AB92" s="7">
        <v>12.44</v>
      </c>
      <c r="AC92" s="9">
        <v>115.96</v>
      </c>
      <c r="AD92" s="9">
        <v>17.75</v>
      </c>
      <c r="AE92" s="9">
        <v>52.63</v>
      </c>
      <c r="AF92" s="9">
        <v>112.36</v>
      </c>
      <c r="AG92" s="9">
        <v>103.66</v>
      </c>
      <c r="AH92" s="10" t="str">
        <f t="shared" si="19"/>
        <v>1</v>
      </c>
      <c r="AI92" s="13" t="str">
        <f t="shared" si="20"/>
        <v>1</v>
      </c>
      <c r="AJ92" s="10" t="str">
        <f t="shared" si="21"/>
        <v>1</v>
      </c>
      <c r="AK92" s="13" t="str">
        <f t="shared" si="22"/>
        <v>1</v>
      </c>
      <c r="AL92" s="97">
        <f t="shared" si="23"/>
        <v>0</v>
      </c>
      <c r="AM92" s="20" t="str">
        <f t="shared" si="24"/>
        <v>1</v>
      </c>
      <c r="AN92" s="20" t="str">
        <f t="shared" si="25"/>
        <v>1</v>
      </c>
      <c r="AO92" s="20" t="str">
        <f t="shared" si="25"/>
        <v>0</v>
      </c>
      <c r="AP92" s="20" t="str">
        <f t="shared" si="25"/>
        <v>0</v>
      </c>
      <c r="AQ92" s="24">
        <f t="shared" si="26"/>
        <v>4</v>
      </c>
      <c r="AR92" s="26">
        <f t="shared" si="27"/>
        <v>4</v>
      </c>
      <c r="AS92" s="25" t="str">
        <f t="shared" si="28"/>
        <v>B-</v>
      </c>
      <c r="AT92" s="27" t="str">
        <f t="shared" si="29"/>
        <v>B-</v>
      </c>
      <c r="AU92" s="25" t="str">
        <f t="shared" si="30"/>
        <v>0 B-</v>
      </c>
      <c r="AV92" s="27" t="str">
        <f t="shared" si="31"/>
        <v>0 B-</v>
      </c>
      <c r="AW92" s="21" t="str">
        <f t="shared" si="17"/>
        <v>ไม่ผ่าน</v>
      </c>
      <c r="AX92" s="21" t="str">
        <f t="shared" si="18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80</v>
      </c>
      <c r="AI93" s="29">
        <f t="shared" ref="AI93:AL93" si="32">COUNTIF(AI5:AI92,"1")</f>
        <v>85</v>
      </c>
      <c r="AJ93" s="29">
        <f t="shared" si="32"/>
        <v>62</v>
      </c>
      <c r="AK93" s="29">
        <f t="shared" si="32"/>
        <v>76</v>
      </c>
      <c r="AL93" s="29">
        <f t="shared" si="32"/>
        <v>11</v>
      </c>
      <c r="AM93" s="29">
        <f t="shared" ref="AM93:AP93" si="33">COUNTIF(AM5:AM92,"1")</f>
        <v>68</v>
      </c>
      <c r="AN93" s="29">
        <f t="shared" si="33"/>
        <v>37</v>
      </c>
      <c r="AO93" s="29">
        <f t="shared" si="33"/>
        <v>8</v>
      </c>
      <c r="AP93" s="29">
        <f t="shared" si="33"/>
        <v>29</v>
      </c>
      <c r="AQ93" s="35"/>
      <c r="AR93" s="35"/>
      <c r="AS93" s="35"/>
      <c r="AT93" s="35"/>
      <c r="AU93" s="35"/>
      <c r="AV93" s="35"/>
      <c r="AW93" s="29">
        <f>COUNTIF(AW5:AW92,"ผ่าน")</f>
        <v>14</v>
      </c>
      <c r="AX93" s="29">
        <f>COUNTIF(AX5:AX92,"ผ่าน")</f>
        <v>15</v>
      </c>
    </row>
    <row r="94" spans="1:50" ht="21.75" thickTop="1" x14ac:dyDescent="0.35"/>
  </sheetData>
  <mergeCells count="47">
    <mergeCell ref="AP3:AP4"/>
    <mergeCell ref="AA3:AA4"/>
    <mergeCell ref="AB3:AB4"/>
    <mergeCell ref="AC3:AC4"/>
    <mergeCell ref="AD3:AD4"/>
    <mergeCell ref="AE3:AE4"/>
    <mergeCell ref="AF3:AF4"/>
    <mergeCell ref="AG3:AG4"/>
    <mergeCell ref="AL3:AL4"/>
    <mergeCell ref="AM3:AM4"/>
    <mergeCell ref="AN3:AN4"/>
    <mergeCell ref="AO3:AO4"/>
    <mergeCell ref="H3:H4"/>
    <mergeCell ref="I3:I4"/>
    <mergeCell ref="Z3:Z4"/>
    <mergeCell ref="K3:K4"/>
    <mergeCell ref="L3:L4"/>
    <mergeCell ref="M3:M4"/>
    <mergeCell ref="N3:N4"/>
    <mergeCell ref="O3:O4"/>
    <mergeCell ref="P3:P4"/>
    <mergeCell ref="Q3:Q4"/>
    <mergeCell ref="V3:V4"/>
    <mergeCell ref="W3:W4"/>
    <mergeCell ref="X3:X4"/>
    <mergeCell ref="Y3:Y4"/>
    <mergeCell ref="J3:J4"/>
    <mergeCell ref="AW3:AX3"/>
    <mergeCell ref="AH2:AX2"/>
    <mergeCell ref="AS3:AT3"/>
    <mergeCell ref="AU3:AV3"/>
    <mergeCell ref="A2:Q2"/>
    <mergeCell ref="A3:A4"/>
    <mergeCell ref="B3:B4"/>
    <mergeCell ref="C3:C4"/>
    <mergeCell ref="D3:D4"/>
    <mergeCell ref="AH3:AI3"/>
    <mergeCell ref="AJ3:AK3"/>
    <mergeCell ref="AQ3:AR3"/>
    <mergeCell ref="E3:E4"/>
    <mergeCell ref="F3:F4"/>
    <mergeCell ref="G3:G4"/>
    <mergeCell ref="R1:AG1"/>
    <mergeCell ref="R2:Z2"/>
    <mergeCell ref="AA2:AG2"/>
    <mergeCell ref="R3:S3"/>
    <mergeCell ref="T3:U3"/>
  </mergeCells>
  <conditionalFormatting sqref="AW5:AX92">
    <cfRule type="containsText" dxfId="22" priority="2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580E-860A-40BD-8F76-08A0D94AE2DF}">
  <dimension ref="A1:AX94"/>
  <sheetViews>
    <sheetView zoomScale="50" zoomScaleNormal="50" workbookViewId="0">
      <pane xSplit="17" ySplit="4" topLeftCell="AH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7.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243</v>
      </c>
      <c r="S4" s="12" t="s">
        <v>244</v>
      </c>
      <c r="T4" s="11" t="s">
        <v>243</v>
      </c>
      <c r="U4" s="12" t="s">
        <v>244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243</v>
      </c>
      <c r="AI4" s="12" t="s">
        <v>244</v>
      </c>
      <c r="AJ4" s="11" t="s">
        <v>243</v>
      </c>
      <c r="AK4" s="12" t="s">
        <v>244</v>
      </c>
      <c r="AL4" s="162"/>
      <c r="AM4" s="162"/>
      <c r="AN4" s="162"/>
      <c r="AO4" s="162"/>
      <c r="AP4" s="162"/>
      <c r="AQ4" s="11" t="s">
        <v>243</v>
      </c>
      <c r="AR4" s="12" t="s">
        <v>244</v>
      </c>
      <c r="AS4" s="11" t="s">
        <v>243</v>
      </c>
      <c r="AT4" s="12" t="s">
        <v>244</v>
      </c>
      <c r="AU4" s="11" t="s">
        <v>243</v>
      </c>
      <c r="AV4" s="12" t="s">
        <v>244</v>
      </c>
      <c r="AW4" s="11" t="s">
        <v>243</v>
      </c>
      <c r="AX4" s="12" t="s">
        <v>244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2.09</v>
      </c>
      <c r="J5" s="19">
        <v>1.98</v>
      </c>
      <c r="K5" s="19">
        <v>0.9</v>
      </c>
      <c r="L5" s="19">
        <v>209442929.69999999</v>
      </c>
      <c r="M5" s="19">
        <v>17283027.210000001</v>
      </c>
      <c r="N5" s="23">
        <v>0</v>
      </c>
      <c r="O5" s="18">
        <v>30286422.93</v>
      </c>
      <c r="P5" s="19">
        <v>-34342379.840000004</v>
      </c>
      <c r="Q5" s="28">
        <v>17</v>
      </c>
      <c r="R5" s="10">
        <f>VLOOKUP($H5,'ค่ากลางกลุ่ม '!$C$2:$Y$22,2,0)</f>
        <v>18.019130434782607</v>
      </c>
      <c r="S5" s="13">
        <f>VLOOKUP($H5,'ค่ากลางกลุ่ม '!$C$2:$Y$22,8,0)</f>
        <v>3.96</v>
      </c>
      <c r="T5" s="10">
        <f>VLOOKUP($H5,'ค่ากลางกลุ่ม '!$C$2:$Y$22,3,0)</f>
        <v>5.5360869565217383</v>
      </c>
      <c r="U5" s="13">
        <f>VLOOKUP($H5,'ค่ากลางกลุ่ม '!$C$2:$Y$22,9,0)</f>
        <v>2.5099999999999998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18.2</v>
      </c>
      <c r="AB5" s="7">
        <v>1.58</v>
      </c>
      <c r="AC5" s="9">
        <v>122.34</v>
      </c>
      <c r="AD5" s="9">
        <v>109.61</v>
      </c>
      <c r="AE5" s="9">
        <v>101.74</v>
      </c>
      <c r="AF5" s="9">
        <v>4490.2299999999996</v>
      </c>
      <c r="AG5" s="9">
        <v>29.78</v>
      </c>
      <c r="AH5" s="10" t="str">
        <f>IF(R5&lt;=$AA5,"1","0")</f>
        <v>1</v>
      </c>
      <c r="AI5" s="13" t="str">
        <f>IF(S5&lt;=$AA5,"1","0")</f>
        <v>1</v>
      </c>
      <c r="AJ5" s="10" t="str">
        <f>IF(T5&lt;=$AB5,"1","0")</f>
        <v>0</v>
      </c>
      <c r="AK5" s="13" t="str">
        <f>IF(U5&lt;=$AB5,"1","0")</f>
        <v>0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2</v>
      </c>
      <c r="AR5" s="26">
        <f>AI5+AK5+AL5+AM5+AN5+AO5+AP5</f>
        <v>2</v>
      </c>
      <c r="AS5" s="25" t="str">
        <f>IF(AQ5=7,"A",IF(AQ5=6,"A-",IF(AQ5=5,"B",IF(AQ5=4,"B-",IF(AQ5=3,"C",IF(AQ5=2,"C-",IF(AQ5=1,"D",IF(AQ5=0,"F"))))))))</f>
        <v>C-</v>
      </c>
      <c r="AT5" s="27" t="str">
        <f>IF(AR5=7,"A",IF(AR5=6,"A-",IF(AR5=5,"B",IF(AR5=4,"B-",IF(AR5=3,"C",IF(AR5=2,"C-",IF(AR5=1,"D",IF(AR5=0,"F"))))))))</f>
        <v>C-</v>
      </c>
      <c r="AU5" s="25" t="str">
        <f>$N5&amp;" "&amp;AS5</f>
        <v>0 C-</v>
      </c>
      <c r="AV5" s="27" t="str">
        <f>$N5&amp;" "&amp;AT5</f>
        <v>0 C-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6.64</v>
      </c>
      <c r="J6" s="19">
        <v>6.02</v>
      </c>
      <c r="K6" s="19">
        <v>4.47</v>
      </c>
      <c r="L6" s="19">
        <v>45299034.32</v>
      </c>
      <c r="M6" s="19">
        <v>9327882.7300000004</v>
      </c>
      <c r="N6" s="23">
        <v>0</v>
      </c>
      <c r="O6" s="18">
        <v>10122441.199999999</v>
      </c>
      <c r="P6" s="19">
        <v>27900354.359999999</v>
      </c>
      <c r="Q6" s="28">
        <v>6</v>
      </c>
      <c r="R6" s="10">
        <f>VLOOKUP($H6,'ค่ากลางกลุ่ม '!$C$2:$Y$22,2,0)</f>
        <v>23.032438016528936</v>
      </c>
      <c r="S6" s="13">
        <f>VLOOKUP($H6,'ค่ากลางกลุ่ม '!$C$2:$Y$22,8,0)</f>
        <v>3.67</v>
      </c>
      <c r="T6" s="10">
        <f>VLOOKUP($H6,'ค่ากลางกลุ่ม '!$C$2:$Y$22,3,0)</f>
        <v>9.9976446280991773</v>
      </c>
      <c r="U6" s="13">
        <f>VLOOKUP($H6,'ค่ากลางกลุ่ม '!$C$2:$Y$22,9,0)</f>
        <v>1.58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39.770000000000003</v>
      </c>
      <c r="AB6" s="7">
        <v>13.36</v>
      </c>
      <c r="AC6" s="9">
        <v>93.83</v>
      </c>
      <c r="AD6" s="9">
        <v>89.91</v>
      </c>
      <c r="AE6" s="9">
        <v>169.32</v>
      </c>
      <c r="AF6" s="9">
        <v>1004.42</v>
      </c>
      <c r="AG6" s="9">
        <v>74.41</v>
      </c>
      <c r="AH6" s="10" t="str">
        <f t="shared" ref="AH6:AI69" si="2">IF(R6&lt;=$AA6,"1","0")</f>
        <v>1</v>
      </c>
      <c r="AI6" s="13" t="str">
        <f t="shared" si="2"/>
        <v>1</v>
      </c>
      <c r="AJ6" s="10" t="str">
        <f t="shared" ref="AJ6:AK69" si="3">IF(T6&lt;=$AB6,"1","0")</f>
        <v>1</v>
      </c>
      <c r="AK6" s="13" t="str">
        <f t="shared" si="3"/>
        <v>1</v>
      </c>
      <c r="AL6" s="97">
        <f t="shared" ref="AL6:AL69" si="4">IF(OR(AND((K6&lt;0.8),(AC6&gt;180)),AND((K6&gt;=0.8),(AC6&gt;90))),0,1)</f>
        <v>0</v>
      </c>
      <c r="AM6" s="20" t="str">
        <f t="shared" ref="AM6:AM69" si="5">IF(AD6&lt;=W6,"1","0")</f>
        <v>0</v>
      </c>
      <c r="AN6" s="20" t="str">
        <f t="shared" ref="AN6:AP69" si="6">IF(AE6&lt;=X6,"1","0")</f>
        <v>0</v>
      </c>
      <c r="AO6" s="20" t="str">
        <f t="shared" si="6"/>
        <v>0</v>
      </c>
      <c r="AP6" s="20" t="str">
        <f t="shared" si="6"/>
        <v>0</v>
      </c>
      <c r="AQ6" s="24">
        <f t="shared" ref="AQ6:AQ69" si="7">AH6+AJ6+AL6+AM6+AN6+AO6+AP6</f>
        <v>2</v>
      </c>
      <c r="AR6" s="26">
        <f t="shared" ref="AR6:AR69" si="8">AI6+AK6+AL6+AM6+AN6+AO6+AP6</f>
        <v>2</v>
      </c>
      <c r="AS6" s="25" t="str">
        <f t="shared" ref="AS6:AT69" si="9">IF(AQ6=7,"A",IF(AQ6=6,"A-",IF(AQ6=5,"B",IF(AQ6=4,"B-",IF(AQ6=3,"C",IF(AQ6=2,"C-",IF(AQ6=1,"D",IF(AQ6=0,"F"))))))))</f>
        <v>C-</v>
      </c>
      <c r="AT6" s="27" t="str">
        <f t="shared" si="9"/>
        <v>C-</v>
      </c>
      <c r="AU6" s="25" t="str">
        <f t="shared" ref="AU6:AV69" si="10">$N6&amp;" "&amp;AS6</f>
        <v>0 C-</v>
      </c>
      <c r="AV6" s="27" t="str">
        <f t="shared" si="10"/>
        <v>0 C-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2.65</v>
      </c>
      <c r="J7" s="19">
        <v>2.4300000000000002</v>
      </c>
      <c r="K7" s="19">
        <v>1.95</v>
      </c>
      <c r="L7" s="19">
        <v>24814910.77</v>
      </c>
      <c r="M7" s="19">
        <v>10686452.49</v>
      </c>
      <c r="N7" s="23">
        <v>0</v>
      </c>
      <c r="O7" s="18">
        <v>11255951.25</v>
      </c>
      <c r="P7" s="19">
        <v>14211876.550000001</v>
      </c>
      <c r="Q7" s="28">
        <v>6</v>
      </c>
      <c r="R7" s="10">
        <f>VLOOKUP($H7,'ค่ากลางกลุ่ม '!$C$2:$Y$22,2,0)</f>
        <v>23.032438016528936</v>
      </c>
      <c r="S7" s="13">
        <f>VLOOKUP($H7,'ค่ากลางกลุ่ม '!$C$2:$Y$22,8,0)</f>
        <v>3.67</v>
      </c>
      <c r="T7" s="10">
        <f>VLOOKUP($H7,'ค่ากลางกลุ่ม '!$C$2:$Y$22,3,0)</f>
        <v>9.9976446280991773</v>
      </c>
      <c r="U7" s="13">
        <f>VLOOKUP($H7,'ค่ากลางกลุ่ม '!$C$2:$Y$22,9,0)</f>
        <v>1.58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43.74</v>
      </c>
      <c r="AB7" s="7">
        <v>18.07</v>
      </c>
      <c r="AC7" s="9">
        <v>85.77</v>
      </c>
      <c r="AD7" s="9">
        <v>37.74</v>
      </c>
      <c r="AE7" s="9">
        <v>55.11</v>
      </c>
      <c r="AF7" s="9">
        <v>365.95</v>
      </c>
      <c r="AG7" s="9">
        <v>67.8</v>
      </c>
      <c r="AH7" s="10" t="str">
        <f t="shared" si="2"/>
        <v>1</v>
      </c>
      <c r="AI7" s="13" t="str">
        <f t="shared" si="2"/>
        <v>1</v>
      </c>
      <c r="AJ7" s="10" t="str">
        <f t="shared" si="3"/>
        <v>1</v>
      </c>
      <c r="AK7" s="13" t="str">
        <f t="shared" si="3"/>
        <v>1</v>
      </c>
      <c r="AL7" s="97">
        <f t="shared" si="4"/>
        <v>1</v>
      </c>
      <c r="AM7" s="20" t="str">
        <f t="shared" si="5"/>
        <v>1</v>
      </c>
      <c r="AN7" s="20" t="str">
        <f t="shared" si="6"/>
        <v>1</v>
      </c>
      <c r="AO7" s="20" t="str">
        <f t="shared" si="6"/>
        <v>0</v>
      </c>
      <c r="AP7" s="20" t="str">
        <f t="shared" si="6"/>
        <v>0</v>
      </c>
      <c r="AQ7" s="24">
        <f t="shared" si="7"/>
        <v>5</v>
      </c>
      <c r="AR7" s="26">
        <f t="shared" si="8"/>
        <v>5</v>
      </c>
      <c r="AS7" s="25" t="str">
        <f t="shared" si="9"/>
        <v>B</v>
      </c>
      <c r="AT7" s="27" t="str">
        <f t="shared" si="9"/>
        <v>B</v>
      </c>
      <c r="AU7" s="25" t="str">
        <f t="shared" si="10"/>
        <v>0 B</v>
      </c>
      <c r="AV7" s="27" t="str">
        <f t="shared" si="10"/>
        <v>0 B</v>
      </c>
      <c r="AW7" s="21" t="str">
        <f t="shared" si="0"/>
        <v>ผ่าน</v>
      </c>
      <c r="AX7" s="21" t="str">
        <f t="shared" si="1"/>
        <v>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2.63</v>
      </c>
      <c r="J8" s="19">
        <v>2.4300000000000002</v>
      </c>
      <c r="K8" s="19">
        <v>1.96</v>
      </c>
      <c r="L8" s="19">
        <v>26343812.57</v>
      </c>
      <c r="M8" s="19">
        <v>9998974.4600000009</v>
      </c>
      <c r="N8" s="23">
        <v>0</v>
      </c>
      <c r="O8" s="18">
        <v>10901554.949999999</v>
      </c>
      <c r="P8" s="19">
        <v>15465648.41</v>
      </c>
      <c r="Q8" s="28">
        <v>5</v>
      </c>
      <c r="R8" s="10">
        <f>VLOOKUP($H8,'ค่ากลางกลุ่ม '!$C$2:$Y$22,2,0)</f>
        <v>24.740936170212777</v>
      </c>
      <c r="S8" s="13">
        <f>VLOOKUP($H8,'ค่ากลางกลุ่ม '!$C$2:$Y$22,8,0)</f>
        <v>5.86</v>
      </c>
      <c r="T8" s="10">
        <f>VLOOKUP($H8,'ค่ากลางกลุ่ม '!$C$2:$Y$22,3,0)</f>
        <v>10.953617021276589</v>
      </c>
      <c r="U8" s="13">
        <f>VLOOKUP($H8,'ค่ากลางกลุ่ม '!$C$2:$Y$22,9,0)</f>
        <v>4.21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47.16</v>
      </c>
      <c r="AB8" s="7">
        <v>15.6</v>
      </c>
      <c r="AC8" s="9">
        <v>292.5</v>
      </c>
      <c r="AD8" s="9">
        <v>72.430000000000007</v>
      </c>
      <c r="AE8" s="9">
        <v>136.81</v>
      </c>
      <c r="AF8" s="9">
        <v>240.13</v>
      </c>
      <c r="AG8" s="9">
        <v>83.94</v>
      </c>
      <c r="AH8" s="10" t="str">
        <f t="shared" si="2"/>
        <v>1</v>
      </c>
      <c r="AI8" s="13" t="str">
        <f t="shared" si="2"/>
        <v>1</v>
      </c>
      <c r="AJ8" s="10" t="str">
        <f t="shared" si="3"/>
        <v>1</v>
      </c>
      <c r="AK8" s="13" t="str">
        <f t="shared" si="3"/>
        <v>1</v>
      </c>
      <c r="AL8" s="97">
        <f t="shared" si="4"/>
        <v>0</v>
      </c>
      <c r="AM8" s="20" t="str">
        <f t="shared" si="5"/>
        <v>0</v>
      </c>
      <c r="AN8" s="20" t="str">
        <f t="shared" si="6"/>
        <v>0</v>
      </c>
      <c r="AO8" s="20" t="str">
        <f t="shared" si="6"/>
        <v>0</v>
      </c>
      <c r="AP8" s="20" t="str">
        <f t="shared" si="6"/>
        <v>0</v>
      </c>
      <c r="AQ8" s="24">
        <f t="shared" si="7"/>
        <v>2</v>
      </c>
      <c r="AR8" s="26">
        <f t="shared" si="8"/>
        <v>2</v>
      </c>
      <c r="AS8" s="25" t="str">
        <f t="shared" si="9"/>
        <v>C-</v>
      </c>
      <c r="AT8" s="27" t="str">
        <f t="shared" si="9"/>
        <v>C-</v>
      </c>
      <c r="AU8" s="25" t="str">
        <f t="shared" si="10"/>
        <v>0 C-</v>
      </c>
      <c r="AV8" s="27" t="str">
        <f t="shared" si="10"/>
        <v>0 C-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3.13</v>
      </c>
      <c r="J9" s="19">
        <v>2.84</v>
      </c>
      <c r="K9" s="19">
        <v>2.52</v>
      </c>
      <c r="L9" s="19">
        <v>19166708.710000001</v>
      </c>
      <c r="M9" s="19">
        <v>9289025.2400000002</v>
      </c>
      <c r="N9" s="23">
        <v>0</v>
      </c>
      <c r="O9" s="18">
        <v>9772808.3599999994</v>
      </c>
      <c r="P9" s="19">
        <v>13706162.539999999</v>
      </c>
      <c r="Q9" s="28">
        <v>5</v>
      </c>
      <c r="R9" s="10">
        <f>VLOOKUP($H9,'ค่ากลางกลุ่ม '!$C$2:$Y$22,2,0)</f>
        <v>24.740936170212777</v>
      </c>
      <c r="S9" s="13">
        <f>VLOOKUP($H9,'ค่ากลางกลุ่ม '!$C$2:$Y$22,8,0)</f>
        <v>5.86</v>
      </c>
      <c r="T9" s="10">
        <f>VLOOKUP($H9,'ค่ากลางกลุ่ม '!$C$2:$Y$22,3,0)</f>
        <v>10.953617021276589</v>
      </c>
      <c r="U9" s="13">
        <f>VLOOKUP($H9,'ค่ากลางกลุ่ม '!$C$2:$Y$22,9,0)</f>
        <v>4.21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58.2</v>
      </c>
      <c r="AB9" s="7">
        <v>21.54</v>
      </c>
      <c r="AC9" s="9">
        <v>192.91</v>
      </c>
      <c r="AD9" s="9">
        <v>44.46</v>
      </c>
      <c r="AE9" s="9">
        <v>61.64</v>
      </c>
      <c r="AF9" s="9">
        <v>388.27</v>
      </c>
      <c r="AG9" s="9">
        <v>120.09</v>
      </c>
      <c r="AH9" s="10" t="str">
        <f t="shared" si="2"/>
        <v>1</v>
      </c>
      <c r="AI9" s="13" t="str">
        <f t="shared" si="2"/>
        <v>1</v>
      </c>
      <c r="AJ9" s="10" t="str">
        <f t="shared" si="3"/>
        <v>1</v>
      </c>
      <c r="AK9" s="13" t="str">
        <f t="shared" si="3"/>
        <v>1</v>
      </c>
      <c r="AL9" s="97">
        <f t="shared" si="4"/>
        <v>0</v>
      </c>
      <c r="AM9" s="20" t="str">
        <f t="shared" si="5"/>
        <v>1</v>
      </c>
      <c r="AN9" s="20" t="str">
        <f t="shared" si="6"/>
        <v>0</v>
      </c>
      <c r="AO9" s="20" t="str">
        <f t="shared" si="6"/>
        <v>0</v>
      </c>
      <c r="AP9" s="20" t="str">
        <f t="shared" si="6"/>
        <v>0</v>
      </c>
      <c r="AQ9" s="24">
        <f t="shared" si="7"/>
        <v>3</v>
      </c>
      <c r="AR9" s="26">
        <f t="shared" si="8"/>
        <v>3</v>
      </c>
      <c r="AS9" s="25" t="str">
        <f t="shared" si="9"/>
        <v>C</v>
      </c>
      <c r="AT9" s="27" t="str">
        <f t="shared" si="9"/>
        <v>C</v>
      </c>
      <c r="AU9" s="25" t="str">
        <f t="shared" si="10"/>
        <v>0 C</v>
      </c>
      <c r="AV9" s="27" t="str">
        <f t="shared" si="10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2.36</v>
      </c>
      <c r="J10" s="19">
        <v>2.06</v>
      </c>
      <c r="K10" s="19">
        <v>1.33</v>
      </c>
      <c r="L10" s="19">
        <v>22404074.48</v>
      </c>
      <c r="M10" s="19">
        <v>4947508.25</v>
      </c>
      <c r="N10" s="23">
        <v>0</v>
      </c>
      <c r="O10" s="18">
        <v>5850370.6100000003</v>
      </c>
      <c r="P10" s="19">
        <v>5603771.3499999996</v>
      </c>
      <c r="Q10" s="28">
        <v>6</v>
      </c>
      <c r="R10" s="10">
        <f>VLOOKUP($H10,'ค่ากลางกลุ่ม '!$C$2:$Y$22,2,0)</f>
        <v>23.032438016528936</v>
      </c>
      <c r="S10" s="13">
        <f>VLOOKUP($H10,'ค่ากลางกลุ่ม '!$C$2:$Y$22,8,0)</f>
        <v>3.67</v>
      </c>
      <c r="T10" s="10">
        <f>VLOOKUP($H10,'ค่ากลางกลุ่ม '!$C$2:$Y$22,3,0)</f>
        <v>9.9976446280991773</v>
      </c>
      <c r="U10" s="13">
        <f>VLOOKUP($H10,'ค่ากลางกลุ่ม '!$C$2:$Y$22,9,0)</f>
        <v>1.58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25.09</v>
      </c>
      <c r="AB10" s="7">
        <v>7.17</v>
      </c>
      <c r="AC10" s="9">
        <v>121.62</v>
      </c>
      <c r="AD10" s="9">
        <v>37.58</v>
      </c>
      <c r="AE10" s="9">
        <v>69.900000000000006</v>
      </c>
      <c r="AF10" s="9">
        <v>502.68</v>
      </c>
      <c r="AG10" s="9">
        <v>77.89</v>
      </c>
      <c r="AH10" s="10" t="str">
        <f t="shared" si="2"/>
        <v>1</v>
      </c>
      <c r="AI10" s="13" t="str">
        <f t="shared" si="2"/>
        <v>1</v>
      </c>
      <c r="AJ10" s="10" t="str">
        <f t="shared" si="3"/>
        <v>0</v>
      </c>
      <c r="AK10" s="13" t="str">
        <f t="shared" si="3"/>
        <v>1</v>
      </c>
      <c r="AL10" s="97">
        <f t="shared" si="4"/>
        <v>0</v>
      </c>
      <c r="AM10" s="20" t="str">
        <f t="shared" si="5"/>
        <v>1</v>
      </c>
      <c r="AN10" s="20" t="str">
        <f t="shared" si="6"/>
        <v>0</v>
      </c>
      <c r="AO10" s="20" t="str">
        <f t="shared" si="6"/>
        <v>0</v>
      </c>
      <c r="AP10" s="20" t="str">
        <f t="shared" si="6"/>
        <v>0</v>
      </c>
      <c r="AQ10" s="24">
        <f t="shared" si="7"/>
        <v>2</v>
      </c>
      <c r="AR10" s="26">
        <f t="shared" si="8"/>
        <v>3</v>
      </c>
      <c r="AS10" s="25" t="str">
        <f t="shared" si="9"/>
        <v>C-</v>
      </c>
      <c r="AT10" s="27" t="str">
        <f t="shared" si="9"/>
        <v>C</v>
      </c>
      <c r="AU10" s="25" t="str">
        <f t="shared" si="10"/>
        <v>0 C-</v>
      </c>
      <c r="AV10" s="27" t="str">
        <f t="shared" si="10"/>
        <v>0 C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3.26</v>
      </c>
      <c r="J11" s="19">
        <v>2.99</v>
      </c>
      <c r="K11" s="19">
        <v>2.3199999999999998</v>
      </c>
      <c r="L11" s="19">
        <v>35319931.630000003</v>
      </c>
      <c r="M11" s="19">
        <v>2193098.41</v>
      </c>
      <c r="N11" s="23">
        <v>0</v>
      </c>
      <c r="O11" s="18">
        <v>3319568.76</v>
      </c>
      <c r="P11" s="19">
        <v>20721912.920000002</v>
      </c>
      <c r="Q11" s="28">
        <v>6</v>
      </c>
      <c r="R11" s="10">
        <f>VLOOKUP($H11,'ค่ากลางกลุ่ม '!$C$2:$Y$22,2,0)</f>
        <v>23.032438016528936</v>
      </c>
      <c r="S11" s="13">
        <f>VLOOKUP($H11,'ค่ากลางกลุ่ม '!$C$2:$Y$22,8,0)</f>
        <v>3.67</v>
      </c>
      <c r="T11" s="10">
        <f>VLOOKUP($H11,'ค่ากลางกลุ่ม '!$C$2:$Y$22,3,0)</f>
        <v>9.9976446280991773</v>
      </c>
      <c r="U11" s="13">
        <f>VLOOKUP($H11,'ค่ากลางกลุ่ม '!$C$2:$Y$22,9,0)</f>
        <v>1.58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12.42</v>
      </c>
      <c r="AB11" s="7">
        <v>3.34</v>
      </c>
      <c r="AC11" s="9">
        <v>123.66</v>
      </c>
      <c r="AD11" s="9">
        <v>43.26</v>
      </c>
      <c r="AE11" s="9">
        <v>91.38</v>
      </c>
      <c r="AF11" s="9">
        <v>330.15</v>
      </c>
      <c r="AG11" s="9">
        <v>66.72</v>
      </c>
      <c r="AH11" s="10" t="str">
        <f t="shared" si="2"/>
        <v>0</v>
      </c>
      <c r="AI11" s="13" t="str">
        <f t="shared" si="2"/>
        <v>1</v>
      </c>
      <c r="AJ11" s="10" t="str">
        <f t="shared" si="3"/>
        <v>0</v>
      </c>
      <c r="AK11" s="13" t="str">
        <f t="shared" si="3"/>
        <v>1</v>
      </c>
      <c r="AL11" s="97">
        <f t="shared" si="4"/>
        <v>0</v>
      </c>
      <c r="AM11" s="20" t="str">
        <f t="shared" si="5"/>
        <v>1</v>
      </c>
      <c r="AN11" s="20" t="str">
        <f t="shared" si="6"/>
        <v>0</v>
      </c>
      <c r="AO11" s="20" t="str">
        <f t="shared" si="6"/>
        <v>0</v>
      </c>
      <c r="AP11" s="20" t="str">
        <f t="shared" si="6"/>
        <v>0</v>
      </c>
      <c r="AQ11" s="24">
        <f t="shared" si="7"/>
        <v>1</v>
      </c>
      <c r="AR11" s="26">
        <f t="shared" si="8"/>
        <v>3</v>
      </c>
      <c r="AS11" s="25" t="str">
        <f t="shared" si="9"/>
        <v>D</v>
      </c>
      <c r="AT11" s="27" t="str">
        <f t="shared" si="9"/>
        <v>C</v>
      </c>
      <c r="AU11" s="25" t="str">
        <f t="shared" si="10"/>
        <v>0 D</v>
      </c>
      <c r="AV11" s="27" t="str">
        <f t="shared" si="10"/>
        <v>0 C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2.31</v>
      </c>
      <c r="J12" s="19">
        <v>2.14</v>
      </c>
      <c r="K12" s="19">
        <v>1.44</v>
      </c>
      <c r="L12" s="19">
        <v>46878629.759999998</v>
      </c>
      <c r="M12" s="19">
        <v>2575347.59</v>
      </c>
      <c r="N12" s="23">
        <v>0</v>
      </c>
      <c r="O12" s="18">
        <v>4653315.05</v>
      </c>
      <c r="P12" s="19">
        <v>14780719.720000001</v>
      </c>
      <c r="Q12" s="28">
        <v>10</v>
      </c>
      <c r="R12" s="10">
        <f>VLOOKUP($H12,'ค่ากลางกลุ่ม '!$C$2:$Y$22,2,0)</f>
        <v>20.982698412698412</v>
      </c>
      <c r="S12" s="13">
        <f>VLOOKUP($H12,'ค่ากลางกลุ่ม '!$C$2:$Y$22,8,0)</f>
        <v>3.51</v>
      </c>
      <c r="T12" s="10">
        <f>VLOOKUP($H12,'ค่ากลางกลุ่ม '!$C$2:$Y$22,3,0)</f>
        <v>7.5528571428571416</v>
      </c>
      <c r="U12" s="13">
        <f>VLOOKUP($H12,'ค่ากลางกลุ่ม '!$C$2:$Y$22,9,0)</f>
        <v>-0.18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15.25</v>
      </c>
      <c r="AB12" s="7">
        <v>1.87</v>
      </c>
      <c r="AC12" s="9">
        <v>117.36</v>
      </c>
      <c r="AD12" s="9">
        <v>57.72</v>
      </c>
      <c r="AE12" s="9">
        <v>47.39</v>
      </c>
      <c r="AF12" s="9">
        <v>175.26</v>
      </c>
      <c r="AG12" s="9">
        <v>61.61</v>
      </c>
      <c r="AH12" s="10" t="str">
        <f t="shared" si="2"/>
        <v>0</v>
      </c>
      <c r="AI12" s="13" t="str">
        <f t="shared" si="2"/>
        <v>1</v>
      </c>
      <c r="AJ12" s="10" t="str">
        <f t="shared" si="3"/>
        <v>0</v>
      </c>
      <c r="AK12" s="13" t="str">
        <f t="shared" si="3"/>
        <v>1</v>
      </c>
      <c r="AL12" s="97">
        <f t="shared" si="4"/>
        <v>0</v>
      </c>
      <c r="AM12" s="20" t="str">
        <f t="shared" si="5"/>
        <v>1</v>
      </c>
      <c r="AN12" s="20" t="str">
        <f t="shared" si="6"/>
        <v>1</v>
      </c>
      <c r="AO12" s="20" t="str">
        <f t="shared" si="6"/>
        <v>0</v>
      </c>
      <c r="AP12" s="20" t="str">
        <f t="shared" si="6"/>
        <v>0</v>
      </c>
      <c r="AQ12" s="24">
        <f t="shared" si="7"/>
        <v>2</v>
      </c>
      <c r="AR12" s="26">
        <f t="shared" si="8"/>
        <v>4</v>
      </c>
      <c r="AS12" s="25" t="str">
        <f t="shared" si="9"/>
        <v>C-</v>
      </c>
      <c r="AT12" s="27" t="str">
        <f t="shared" si="9"/>
        <v>B-</v>
      </c>
      <c r="AU12" s="25" t="str">
        <f t="shared" si="10"/>
        <v>0 C-</v>
      </c>
      <c r="AV12" s="27" t="str">
        <f t="shared" si="10"/>
        <v>0 B-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3.24</v>
      </c>
      <c r="J13" s="19">
        <v>3.07</v>
      </c>
      <c r="K13" s="19">
        <v>2.4700000000000002</v>
      </c>
      <c r="L13" s="19">
        <v>34741354.399999999</v>
      </c>
      <c r="M13" s="19">
        <v>9553015.7200000007</v>
      </c>
      <c r="N13" s="23">
        <v>0</v>
      </c>
      <c r="O13" s="18">
        <v>10281375.810000001</v>
      </c>
      <c r="P13" s="19">
        <v>22683203.16</v>
      </c>
      <c r="Q13" s="28">
        <v>6</v>
      </c>
      <c r="R13" s="10">
        <f>VLOOKUP($H13,'ค่ากลางกลุ่ม '!$C$2:$Y$22,2,0)</f>
        <v>23.032438016528936</v>
      </c>
      <c r="S13" s="13">
        <f>VLOOKUP($H13,'ค่ากลางกลุ่ม '!$C$2:$Y$22,8,0)</f>
        <v>3.67</v>
      </c>
      <c r="T13" s="10">
        <f>VLOOKUP($H13,'ค่ากลางกลุ่ม '!$C$2:$Y$22,3,0)</f>
        <v>9.9976446280991773</v>
      </c>
      <c r="U13" s="13">
        <f>VLOOKUP($H13,'ค่ากลางกลุ่ม '!$C$2:$Y$22,9,0)</f>
        <v>1.58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42.05</v>
      </c>
      <c r="AB13" s="7">
        <v>13.92</v>
      </c>
      <c r="AC13" s="9">
        <v>188.19</v>
      </c>
      <c r="AD13" s="9">
        <v>72.05</v>
      </c>
      <c r="AE13" s="9">
        <v>108.65</v>
      </c>
      <c r="AF13" s="9">
        <v>291.58</v>
      </c>
      <c r="AG13" s="9">
        <v>66.95</v>
      </c>
      <c r="AH13" s="10" t="str">
        <f t="shared" si="2"/>
        <v>1</v>
      </c>
      <c r="AI13" s="13" t="str">
        <f t="shared" si="2"/>
        <v>1</v>
      </c>
      <c r="AJ13" s="10" t="str">
        <f t="shared" si="3"/>
        <v>1</v>
      </c>
      <c r="AK13" s="13" t="str">
        <f t="shared" si="3"/>
        <v>1</v>
      </c>
      <c r="AL13" s="97">
        <f t="shared" si="4"/>
        <v>0</v>
      </c>
      <c r="AM13" s="20" t="str">
        <f t="shared" si="5"/>
        <v>0</v>
      </c>
      <c r="AN13" s="20" t="str">
        <f t="shared" si="6"/>
        <v>0</v>
      </c>
      <c r="AO13" s="20" t="str">
        <f t="shared" si="6"/>
        <v>0</v>
      </c>
      <c r="AP13" s="20" t="str">
        <f t="shared" si="6"/>
        <v>0</v>
      </c>
      <c r="AQ13" s="24">
        <f t="shared" si="7"/>
        <v>2</v>
      </c>
      <c r="AR13" s="26">
        <f t="shared" si="8"/>
        <v>2</v>
      </c>
      <c r="AS13" s="25" t="str">
        <f t="shared" si="9"/>
        <v>C-</v>
      </c>
      <c r="AT13" s="27" t="str">
        <f t="shared" si="9"/>
        <v>C-</v>
      </c>
      <c r="AU13" s="25" t="str">
        <f t="shared" si="10"/>
        <v>0 C-</v>
      </c>
      <c r="AV13" s="27" t="str">
        <f t="shared" si="10"/>
        <v>0 C-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4.1399999999999997</v>
      </c>
      <c r="J14" s="19">
        <v>3.73</v>
      </c>
      <c r="K14" s="19">
        <v>3.12</v>
      </c>
      <c r="L14" s="19">
        <v>37015389.909999996</v>
      </c>
      <c r="M14" s="19">
        <v>13029003.1</v>
      </c>
      <c r="N14" s="23">
        <v>0</v>
      </c>
      <c r="O14" s="18">
        <v>13630272.970000001</v>
      </c>
      <c r="P14" s="19">
        <v>25169400.350000001</v>
      </c>
      <c r="Q14" s="28">
        <v>6</v>
      </c>
      <c r="R14" s="10">
        <f>VLOOKUP($H14,'ค่ากลางกลุ่ม '!$C$2:$Y$22,2,0)</f>
        <v>23.032438016528936</v>
      </c>
      <c r="S14" s="13">
        <f>VLOOKUP($H14,'ค่ากลางกลุ่ม '!$C$2:$Y$22,8,0)</f>
        <v>3.67</v>
      </c>
      <c r="T14" s="10">
        <f>VLOOKUP($H14,'ค่ากลางกลุ่ม '!$C$2:$Y$22,3,0)</f>
        <v>9.9976446280991773</v>
      </c>
      <c r="U14" s="13">
        <f>VLOOKUP($H14,'ค่ากลางกลุ่ม '!$C$2:$Y$22,9,0)</f>
        <v>1.58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53.85</v>
      </c>
      <c r="AB14" s="7">
        <v>14.31</v>
      </c>
      <c r="AC14" s="9">
        <v>37.049999999999997</v>
      </c>
      <c r="AD14" s="9">
        <v>51.23</v>
      </c>
      <c r="AE14" s="9">
        <v>34.49</v>
      </c>
      <c r="AF14" s="9">
        <v>343.35</v>
      </c>
      <c r="AG14" s="9">
        <v>64.290000000000006</v>
      </c>
      <c r="AH14" s="10" t="str">
        <f t="shared" si="2"/>
        <v>1</v>
      </c>
      <c r="AI14" s="13" t="str">
        <f t="shared" si="2"/>
        <v>1</v>
      </c>
      <c r="AJ14" s="10" t="str">
        <f t="shared" si="3"/>
        <v>1</v>
      </c>
      <c r="AK14" s="13" t="str">
        <f t="shared" si="3"/>
        <v>1</v>
      </c>
      <c r="AL14" s="97">
        <f t="shared" si="4"/>
        <v>1</v>
      </c>
      <c r="AM14" s="20" t="str">
        <f t="shared" si="5"/>
        <v>1</v>
      </c>
      <c r="AN14" s="20" t="str">
        <f t="shared" si="6"/>
        <v>1</v>
      </c>
      <c r="AO14" s="20" t="str">
        <f t="shared" si="6"/>
        <v>0</v>
      </c>
      <c r="AP14" s="20" t="str">
        <f t="shared" si="6"/>
        <v>0</v>
      </c>
      <c r="AQ14" s="24">
        <f t="shared" si="7"/>
        <v>5</v>
      </c>
      <c r="AR14" s="26">
        <f t="shared" si="8"/>
        <v>5</v>
      </c>
      <c r="AS14" s="25" t="str">
        <f t="shared" si="9"/>
        <v>B</v>
      </c>
      <c r="AT14" s="27" t="str">
        <f t="shared" si="9"/>
        <v>B</v>
      </c>
      <c r="AU14" s="25" t="str">
        <f t="shared" si="10"/>
        <v>0 B</v>
      </c>
      <c r="AV14" s="27" t="str">
        <f t="shared" si="10"/>
        <v>0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1.1599999999999999</v>
      </c>
      <c r="J15" s="19">
        <v>1.04</v>
      </c>
      <c r="K15" s="19">
        <v>0.5</v>
      </c>
      <c r="L15" s="19">
        <v>10837428.24</v>
      </c>
      <c r="M15" s="19">
        <v>16398965.02</v>
      </c>
      <c r="N15" s="23">
        <v>2</v>
      </c>
      <c r="O15" s="18">
        <v>19180265.100000001</v>
      </c>
      <c r="P15" s="19">
        <v>-33933292.32</v>
      </c>
      <c r="Q15" s="28">
        <v>13</v>
      </c>
      <c r="R15" s="10">
        <f>VLOOKUP($H15,'ค่ากลางกลุ่ม '!$C$2:$Y$22,2,0)</f>
        <v>22.357818181818185</v>
      </c>
      <c r="S15" s="13">
        <f>VLOOKUP($H15,'ค่ากลางกลุ่ม '!$C$2:$Y$22,8,0)</f>
        <v>5.84</v>
      </c>
      <c r="T15" s="10">
        <f>VLOOKUP($H15,'ค่ากลางกลุ่ม '!$C$2:$Y$22,3,0)</f>
        <v>6.8441818181818208</v>
      </c>
      <c r="U15" s="13">
        <f>VLOOKUP($H15,'ค่ากลางกลุ่ม '!$C$2:$Y$22,9,0)</f>
        <v>0.93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34.49</v>
      </c>
      <c r="AB15" s="7">
        <v>8.07</v>
      </c>
      <c r="AC15" s="9">
        <v>377.69</v>
      </c>
      <c r="AD15" s="9">
        <v>63.61</v>
      </c>
      <c r="AE15" s="9">
        <v>64.22</v>
      </c>
      <c r="AF15" s="9">
        <v>276.14999999999998</v>
      </c>
      <c r="AG15" s="9">
        <v>57.39</v>
      </c>
      <c r="AH15" s="10" t="str">
        <f t="shared" si="2"/>
        <v>1</v>
      </c>
      <c r="AI15" s="13" t="str">
        <f t="shared" si="2"/>
        <v>1</v>
      </c>
      <c r="AJ15" s="10" t="str">
        <f t="shared" si="3"/>
        <v>1</v>
      </c>
      <c r="AK15" s="13" t="str">
        <f t="shared" si="3"/>
        <v>1</v>
      </c>
      <c r="AL15" s="97">
        <f t="shared" si="4"/>
        <v>0</v>
      </c>
      <c r="AM15" s="20" t="str">
        <f t="shared" si="5"/>
        <v>0</v>
      </c>
      <c r="AN15" s="20" t="str">
        <f t="shared" si="6"/>
        <v>0</v>
      </c>
      <c r="AO15" s="20" t="str">
        <f t="shared" si="6"/>
        <v>0</v>
      </c>
      <c r="AP15" s="20" t="str">
        <f t="shared" si="6"/>
        <v>1</v>
      </c>
      <c r="AQ15" s="24">
        <f t="shared" si="7"/>
        <v>3</v>
      </c>
      <c r="AR15" s="26">
        <f t="shared" si="8"/>
        <v>3</v>
      </c>
      <c r="AS15" s="25" t="str">
        <f t="shared" si="9"/>
        <v>C</v>
      </c>
      <c r="AT15" s="27" t="str">
        <f t="shared" si="9"/>
        <v>C</v>
      </c>
      <c r="AU15" s="25" t="str">
        <f t="shared" si="10"/>
        <v>2 C</v>
      </c>
      <c r="AV15" s="27" t="str">
        <f t="shared" si="10"/>
        <v>2 C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3.46</v>
      </c>
      <c r="J16" s="19">
        <v>3.13</v>
      </c>
      <c r="K16" s="19">
        <v>2.6</v>
      </c>
      <c r="L16" s="19">
        <v>14521351.109999999</v>
      </c>
      <c r="M16" s="19">
        <v>6283453.96</v>
      </c>
      <c r="N16" s="23">
        <v>0</v>
      </c>
      <c r="O16" s="18">
        <v>7342762.71</v>
      </c>
      <c r="P16" s="19">
        <v>9502285.7899999991</v>
      </c>
      <c r="Q16" s="28">
        <v>2</v>
      </c>
      <c r="R16" s="10">
        <f>VLOOKUP($H16,'ค่ากลางกลุ่ม '!$C$2:$Y$22,2,0)</f>
        <v>33.178409090909092</v>
      </c>
      <c r="S16" s="13">
        <f>VLOOKUP($H16,'ค่ากลางกลุ่ม '!$C$2:$Y$22,8,0)</f>
        <v>11.71</v>
      </c>
      <c r="T16" s="10">
        <f>VLOOKUP($H16,'ค่ากลางกลุ่ม '!$C$2:$Y$22,3,0)</f>
        <v>9.8922727272727276</v>
      </c>
      <c r="U16" s="13">
        <f>VLOOKUP($H16,'ค่ากลางกลุ่ม '!$C$2:$Y$22,9,0)</f>
        <v>7.08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64.39</v>
      </c>
      <c r="AB16" s="7">
        <v>9.7899999999999991</v>
      </c>
      <c r="AC16" s="9">
        <v>267.45</v>
      </c>
      <c r="AD16" s="9">
        <v>24.74</v>
      </c>
      <c r="AE16" s="9">
        <v>96.08</v>
      </c>
      <c r="AF16" s="9">
        <v>247.28</v>
      </c>
      <c r="AG16" s="9">
        <v>161.96</v>
      </c>
      <c r="AH16" s="10" t="str">
        <f t="shared" si="2"/>
        <v>1</v>
      </c>
      <c r="AI16" s="13" t="str">
        <f t="shared" si="2"/>
        <v>1</v>
      </c>
      <c r="AJ16" s="10" t="str">
        <f t="shared" si="3"/>
        <v>0</v>
      </c>
      <c r="AK16" s="13" t="str">
        <f t="shared" si="3"/>
        <v>1</v>
      </c>
      <c r="AL16" s="97">
        <f t="shared" si="4"/>
        <v>0</v>
      </c>
      <c r="AM16" s="20" t="str">
        <f t="shared" si="5"/>
        <v>1</v>
      </c>
      <c r="AN16" s="20" t="str">
        <f t="shared" si="6"/>
        <v>0</v>
      </c>
      <c r="AO16" s="20" t="str">
        <f t="shared" si="6"/>
        <v>0</v>
      </c>
      <c r="AP16" s="20" t="str">
        <f t="shared" si="6"/>
        <v>0</v>
      </c>
      <c r="AQ16" s="24">
        <f t="shared" si="7"/>
        <v>2</v>
      </c>
      <c r="AR16" s="26">
        <f t="shared" si="8"/>
        <v>3</v>
      </c>
      <c r="AS16" s="25" t="str">
        <f t="shared" si="9"/>
        <v>C-</v>
      </c>
      <c r="AT16" s="27" t="str">
        <f t="shared" si="9"/>
        <v>C</v>
      </c>
      <c r="AU16" s="25" t="str">
        <f t="shared" si="10"/>
        <v>0 C-</v>
      </c>
      <c r="AV16" s="27" t="str">
        <f t="shared" si="10"/>
        <v>0 C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1.45</v>
      </c>
      <c r="J17" s="19">
        <v>1.26</v>
      </c>
      <c r="K17" s="19">
        <v>0.76</v>
      </c>
      <c r="L17" s="19">
        <v>65308183.93</v>
      </c>
      <c r="M17" s="19">
        <v>41586357.759999998</v>
      </c>
      <c r="N17" s="23">
        <v>2</v>
      </c>
      <c r="O17" s="18">
        <v>51792846.729999997</v>
      </c>
      <c r="P17" s="19">
        <v>-35630664.640000001</v>
      </c>
      <c r="Q17" s="28">
        <v>16</v>
      </c>
      <c r="R17" s="10">
        <f>VLOOKUP($H17,'ค่ากลางกลุ่ม '!$C$2:$Y$22,2,0)</f>
        <v>13.268076923076924</v>
      </c>
      <c r="S17" s="13">
        <f>VLOOKUP($H17,'ค่ากลางกลุ่ม '!$C$2:$Y$22,8,0)</f>
        <v>3.44</v>
      </c>
      <c r="T17" s="10">
        <f>VLOOKUP($H17,'ค่ากลางกลุ่ม '!$C$2:$Y$22,3,0)</f>
        <v>4.0592307692307701</v>
      </c>
      <c r="U17" s="13">
        <f>VLOOKUP($H17,'ค่ากลางกลุ่ม '!$C$2:$Y$22,9,0)</f>
        <v>1.1299999999999999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43.85</v>
      </c>
      <c r="AB17" s="7">
        <v>6.3</v>
      </c>
      <c r="AC17" s="9">
        <v>178.11</v>
      </c>
      <c r="AD17" s="9">
        <v>57.94</v>
      </c>
      <c r="AE17" s="9">
        <v>58.53</v>
      </c>
      <c r="AF17" s="9">
        <v>255.55</v>
      </c>
      <c r="AG17" s="9">
        <v>61.67</v>
      </c>
      <c r="AH17" s="10" t="str">
        <f t="shared" si="2"/>
        <v>1</v>
      </c>
      <c r="AI17" s="13" t="str">
        <f t="shared" si="2"/>
        <v>1</v>
      </c>
      <c r="AJ17" s="10" t="str">
        <f t="shared" si="3"/>
        <v>1</v>
      </c>
      <c r="AK17" s="13" t="str">
        <f t="shared" si="3"/>
        <v>1</v>
      </c>
      <c r="AL17" s="97">
        <f t="shared" si="4"/>
        <v>1</v>
      </c>
      <c r="AM17" s="20" t="str">
        <f t="shared" si="5"/>
        <v>1</v>
      </c>
      <c r="AN17" s="20" t="str">
        <f t="shared" si="6"/>
        <v>1</v>
      </c>
      <c r="AO17" s="20" t="str">
        <f t="shared" si="6"/>
        <v>0</v>
      </c>
      <c r="AP17" s="20" t="str">
        <f t="shared" si="6"/>
        <v>0</v>
      </c>
      <c r="AQ17" s="24">
        <f t="shared" si="7"/>
        <v>5</v>
      </c>
      <c r="AR17" s="26">
        <f t="shared" si="8"/>
        <v>5</v>
      </c>
      <c r="AS17" s="25" t="str">
        <f t="shared" si="9"/>
        <v>B</v>
      </c>
      <c r="AT17" s="27" t="str">
        <f t="shared" si="9"/>
        <v>B</v>
      </c>
      <c r="AU17" s="25" t="str">
        <f t="shared" si="10"/>
        <v>2 B</v>
      </c>
      <c r="AV17" s="27" t="str">
        <f t="shared" si="10"/>
        <v>2 B</v>
      </c>
      <c r="AW17" s="21" t="str">
        <f t="shared" si="0"/>
        <v>ผ่าน</v>
      </c>
      <c r="AX17" s="21" t="str">
        <f t="shared" si="1"/>
        <v>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4.0199999999999996</v>
      </c>
      <c r="J18" s="19">
        <v>3.73</v>
      </c>
      <c r="K18" s="19">
        <v>3.11</v>
      </c>
      <c r="L18" s="19">
        <v>43454346.350000001</v>
      </c>
      <c r="M18" s="19">
        <v>14618107.76</v>
      </c>
      <c r="N18" s="23">
        <v>0</v>
      </c>
      <c r="O18" s="18">
        <v>15543841.390000001</v>
      </c>
      <c r="P18" s="19">
        <v>30339918.710000001</v>
      </c>
      <c r="Q18" s="28">
        <v>6</v>
      </c>
      <c r="R18" s="10">
        <f>VLOOKUP($H18,'ค่ากลางกลุ่ม '!$C$2:$Y$22,2,0)</f>
        <v>23.032438016528936</v>
      </c>
      <c r="S18" s="13">
        <f>VLOOKUP($H18,'ค่ากลางกลุ่ม '!$C$2:$Y$22,8,0)</f>
        <v>3.67</v>
      </c>
      <c r="T18" s="10">
        <f>VLOOKUP($H18,'ค่ากลางกลุ่ม '!$C$2:$Y$22,3,0)</f>
        <v>9.9976446280991773</v>
      </c>
      <c r="U18" s="13">
        <f>VLOOKUP($H18,'ค่ากลางกลุ่ม '!$C$2:$Y$22,9,0)</f>
        <v>1.58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50.39</v>
      </c>
      <c r="AB18" s="7">
        <v>17.71</v>
      </c>
      <c r="AC18" s="9">
        <v>96.16</v>
      </c>
      <c r="AD18" s="9">
        <v>54.28</v>
      </c>
      <c r="AE18" s="9">
        <v>77.680000000000007</v>
      </c>
      <c r="AF18" s="9">
        <v>258.17</v>
      </c>
      <c r="AG18" s="9">
        <v>55.59</v>
      </c>
      <c r="AH18" s="10" t="str">
        <f t="shared" si="2"/>
        <v>1</v>
      </c>
      <c r="AI18" s="13" t="str">
        <f t="shared" si="2"/>
        <v>1</v>
      </c>
      <c r="AJ18" s="10" t="str">
        <f t="shared" si="3"/>
        <v>1</v>
      </c>
      <c r="AK18" s="13" t="str">
        <f t="shared" si="3"/>
        <v>1</v>
      </c>
      <c r="AL18" s="97">
        <f t="shared" si="4"/>
        <v>0</v>
      </c>
      <c r="AM18" s="20" t="str">
        <f t="shared" si="5"/>
        <v>1</v>
      </c>
      <c r="AN18" s="20" t="str">
        <f t="shared" si="6"/>
        <v>0</v>
      </c>
      <c r="AO18" s="20" t="str">
        <f t="shared" si="6"/>
        <v>0</v>
      </c>
      <c r="AP18" s="20" t="str">
        <f t="shared" si="6"/>
        <v>1</v>
      </c>
      <c r="AQ18" s="24">
        <f t="shared" si="7"/>
        <v>4</v>
      </c>
      <c r="AR18" s="26">
        <f t="shared" si="8"/>
        <v>4</v>
      </c>
      <c r="AS18" s="25" t="str">
        <f t="shared" si="9"/>
        <v>B-</v>
      </c>
      <c r="AT18" s="27" t="str">
        <f t="shared" si="9"/>
        <v>B-</v>
      </c>
      <c r="AU18" s="25" t="str">
        <f t="shared" si="10"/>
        <v>0 B-</v>
      </c>
      <c r="AV18" s="27" t="str">
        <f t="shared" si="10"/>
        <v>0 B-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2.35</v>
      </c>
      <c r="J19" s="19">
        <v>2.21</v>
      </c>
      <c r="K19" s="19">
        <v>1.72</v>
      </c>
      <c r="L19" s="19">
        <v>36092974.840000004</v>
      </c>
      <c r="M19" s="19">
        <v>16842736.260000002</v>
      </c>
      <c r="N19" s="23">
        <v>0</v>
      </c>
      <c r="O19" s="18">
        <v>17999670.18</v>
      </c>
      <c r="P19" s="19">
        <v>18350546.579999998</v>
      </c>
      <c r="Q19" s="28">
        <v>6</v>
      </c>
      <c r="R19" s="10">
        <f>VLOOKUP($H19,'ค่ากลางกลุ่ม '!$C$2:$Y$22,2,0)</f>
        <v>23.032438016528936</v>
      </c>
      <c r="S19" s="13">
        <f>VLOOKUP($H19,'ค่ากลางกลุ่ม '!$C$2:$Y$22,8,0)</f>
        <v>3.67</v>
      </c>
      <c r="T19" s="10">
        <f>VLOOKUP($H19,'ค่ากลางกลุ่ม '!$C$2:$Y$22,3,0)</f>
        <v>9.9976446280991773</v>
      </c>
      <c r="U19" s="13">
        <f>VLOOKUP($H19,'ค่ากลางกลุ่ม '!$C$2:$Y$22,9,0)</f>
        <v>1.58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51.44</v>
      </c>
      <c r="AB19" s="7">
        <v>17.09</v>
      </c>
      <c r="AC19" s="9">
        <v>145.87</v>
      </c>
      <c r="AD19" s="9">
        <v>106.99</v>
      </c>
      <c r="AE19" s="9">
        <v>42.11</v>
      </c>
      <c r="AF19" s="9">
        <v>240.69</v>
      </c>
      <c r="AG19" s="9">
        <v>63.64</v>
      </c>
      <c r="AH19" s="10" t="str">
        <f t="shared" si="2"/>
        <v>1</v>
      </c>
      <c r="AI19" s="13" t="str">
        <f t="shared" si="2"/>
        <v>1</v>
      </c>
      <c r="AJ19" s="10" t="str">
        <f t="shared" si="3"/>
        <v>1</v>
      </c>
      <c r="AK19" s="13" t="str">
        <f t="shared" si="3"/>
        <v>1</v>
      </c>
      <c r="AL19" s="97">
        <f t="shared" si="4"/>
        <v>0</v>
      </c>
      <c r="AM19" s="20" t="str">
        <f t="shared" si="5"/>
        <v>0</v>
      </c>
      <c r="AN19" s="20" t="str">
        <f t="shared" si="6"/>
        <v>1</v>
      </c>
      <c r="AO19" s="20" t="str">
        <f t="shared" si="6"/>
        <v>0</v>
      </c>
      <c r="AP19" s="20" t="str">
        <f t="shared" si="6"/>
        <v>0</v>
      </c>
      <c r="AQ19" s="24">
        <f t="shared" si="7"/>
        <v>3</v>
      </c>
      <c r="AR19" s="26">
        <f t="shared" si="8"/>
        <v>3</v>
      </c>
      <c r="AS19" s="25" t="str">
        <f t="shared" si="9"/>
        <v>C</v>
      </c>
      <c r="AT19" s="27" t="str">
        <f t="shared" si="9"/>
        <v>C</v>
      </c>
      <c r="AU19" s="25" t="str">
        <f t="shared" si="10"/>
        <v>0 C</v>
      </c>
      <c r="AV19" s="27" t="str">
        <f t="shared" si="10"/>
        <v>0 C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2.29</v>
      </c>
      <c r="J20" s="19">
        <v>2.11</v>
      </c>
      <c r="K20" s="19">
        <v>1.4</v>
      </c>
      <c r="L20" s="19">
        <v>64670514.32</v>
      </c>
      <c r="M20" s="19">
        <v>22106226.800000001</v>
      </c>
      <c r="N20" s="23">
        <v>0</v>
      </c>
      <c r="O20" s="18">
        <v>24486986.129999999</v>
      </c>
      <c r="P20" s="19">
        <v>19734179.59</v>
      </c>
      <c r="Q20" s="28">
        <v>10</v>
      </c>
      <c r="R20" s="10">
        <f>VLOOKUP($H20,'ค่ากลางกลุ่ม '!$C$2:$Y$22,2,0)</f>
        <v>20.982698412698412</v>
      </c>
      <c r="S20" s="13">
        <f>VLOOKUP($H20,'ค่ากลางกลุ่ม '!$C$2:$Y$22,8,0)</f>
        <v>3.51</v>
      </c>
      <c r="T20" s="10">
        <f>VLOOKUP($H20,'ค่ากลางกลุ่ม '!$C$2:$Y$22,3,0)</f>
        <v>7.5528571428571416</v>
      </c>
      <c r="U20" s="13">
        <f>VLOOKUP($H20,'ค่ากลางกลุ่ม '!$C$2:$Y$22,9,0)</f>
        <v>-0.18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46.74</v>
      </c>
      <c r="AB20" s="7">
        <v>9.4600000000000009</v>
      </c>
      <c r="AC20" s="9">
        <v>263.33999999999997</v>
      </c>
      <c r="AD20" s="9">
        <v>112.5</v>
      </c>
      <c r="AE20" s="9">
        <v>48.99</v>
      </c>
      <c r="AF20" s="9">
        <v>217.39</v>
      </c>
      <c r="AG20" s="9">
        <v>71.260000000000005</v>
      </c>
      <c r="AH20" s="10" t="str">
        <f t="shared" si="2"/>
        <v>1</v>
      </c>
      <c r="AI20" s="13" t="str">
        <f t="shared" si="2"/>
        <v>1</v>
      </c>
      <c r="AJ20" s="10" t="str">
        <f t="shared" si="3"/>
        <v>1</v>
      </c>
      <c r="AK20" s="13" t="str">
        <f t="shared" si="3"/>
        <v>1</v>
      </c>
      <c r="AL20" s="97">
        <f t="shared" si="4"/>
        <v>0</v>
      </c>
      <c r="AM20" s="20" t="str">
        <f t="shared" si="5"/>
        <v>0</v>
      </c>
      <c r="AN20" s="20" t="str">
        <f t="shared" si="6"/>
        <v>1</v>
      </c>
      <c r="AO20" s="20" t="str">
        <f t="shared" si="6"/>
        <v>0</v>
      </c>
      <c r="AP20" s="20" t="str">
        <f t="shared" si="6"/>
        <v>0</v>
      </c>
      <c r="AQ20" s="24">
        <f t="shared" si="7"/>
        <v>3</v>
      </c>
      <c r="AR20" s="26">
        <f t="shared" si="8"/>
        <v>3</v>
      </c>
      <c r="AS20" s="25" t="str">
        <f t="shared" si="9"/>
        <v>C</v>
      </c>
      <c r="AT20" s="27" t="str">
        <f t="shared" si="9"/>
        <v>C</v>
      </c>
      <c r="AU20" s="25" t="str">
        <f t="shared" si="10"/>
        <v>0 C</v>
      </c>
      <c r="AV20" s="27" t="str">
        <f t="shared" si="10"/>
        <v>0 C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1.97</v>
      </c>
      <c r="J21" s="19">
        <v>1.82</v>
      </c>
      <c r="K21" s="19">
        <v>1.35</v>
      </c>
      <c r="L21" s="19">
        <v>27359715.579999998</v>
      </c>
      <c r="M21" s="19">
        <v>3590660.05</v>
      </c>
      <c r="N21" s="23">
        <v>0</v>
      </c>
      <c r="O21" s="18">
        <v>4666975.4800000004</v>
      </c>
      <c r="P21" s="19">
        <v>9778831.0199999996</v>
      </c>
      <c r="Q21" s="28">
        <v>6</v>
      </c>
      <c r="R21" s="10">
        <f>VLOOKUP($H21,'ค่ากลางกลุ่ม '!$C$2:$Y$22,2,0)</f>
        <v>23.032438016528936</v>
      </c>
      <c r="S21" s="13">
        <f>VLOOKUP($H21,'ค่ากลางกลุ่ม '!$C$2:$Y$22,8,0)</f>
        <v>3.67</v>
      </c>
      <c r="T21" s="10">
        <f>VLOOKUP($H21,'ค่ากลางกลุ่ม '!$C$2:$Y$22,3,0)</f>
        <v>9.9976446280991773</v>
      </c>
      <c r="U21" s="13">
        <f>VLOOKUP($H21,'ค่ากลางกลุ่ม '!$C$2:$Y$22,9,0)</f>
        <v>1.58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21.77</v>
      </c>
      <c r="AB21" s="7">
        <v>4.29</v>
      </c>
      <c r="AC21" s="9">
        <v>171.26</v>
      </c>
      <c r="AD21" s="9">
        <v>118.2</v>
      </c>
      <c r="AE21" s="9">
        <v>92.34</v>
      </c>
      <c r="AF21" s="9">
        <v>223.35</v>
      </c>
      <c r="AG21" s="9">
        <v>61.55</v>
      </c>
      <c r="AH21" s="10" t="str">
        <f t="shared" si="2"/>
        <v>0</v>
      </c>
      <c r="AI21" s="13" t="str">
        <f t="shared" si="2"/>
        <v>1</v>
      </c>
      <c r="AJ21" s="10" t="str">
        <f t="shared" si="3"/>
        <v>0</v>
      </c>
      <c r="AK21" s="13" t="str">
        <f t="shared" si="3"/>
        <v>1</v>
      </c>
      <c r="AL21" s="97">
        <f t="shared" si="4"/>
        <v>0</v>
      </c>
      <c r="AM21" s="20" t="str">
        <f t="shared" si="5"/>
        <v>0</v>
      </c>
      <c r="AN21" s="20" t="str">
        <f t="shared" si="6"/>
        <v>0</v>
      </c>
      <c r="AO21" s="20" t="str">
        <f t="shared" si="6"/>
        <v>0</v>
      </c>
      <c r="AP21" s="20" t="str">
        <f t="shared" si="6"/>
        <v>0</v>
      </c>
      <c r="AQ21" s="24">
        <f t="shared" si="7"/>
        <v>0</v>
      </c>
      <c r="AR21" s="26">
        <f t="shared" si="8"/>
        <v>2</v>
      </c>
      <c r="AS21" s="25" t="str">
        <f t="shared" si="9"/>
        <v>F</v>
      </c>
      <c r="AT21" s="27" t="str">
        <f t="shared" si="9"/>
        <v>C-</v>
      </c>
      <c r="AU21" s="25" t="str">
        <f t="shared" si="10"/>
        <v>0 F</v>
      </c>
      <c r="AV21" s="27" t="str">
        <f t="shared" si="10"/>
        <v>0 C-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2.99</v>
      </c>
      <c r="J22" s="19">
        <v>2.7</v>
      </c>
      <c r="K22" s="19">
        <v>2.36</v>
      </c>
      <c r="L22" s="19">
        <v>38076725.490000002</v>
      </c>
      <c r="M22" s="19">
        <v>16923676.07</v>
      </c>
      <c r="N22" s="23">
        <v>0</v>
      </c>
      <c r="O22" s="18">
        <v>17924997.010000002</v>
      </c>
      <c r="P22" s="19">
        <v>26081746.629999999</v>
      </c>
      <c r="Q22" s="28">
        <v>6</v>
      </c>
      <c r="R22" s="10">
        <f>VLOOKUP($H22,'ค่ากลางกลุ่ม '!$C$2:$Y$22,2,0)</f>
        <v>23.032438016528936</v>
      </c>
      <c r="S22" s="13">
        <f>VLOOKUP($H22,'ค่ากลางกลุ่ม '!$C$2:$Y$22,8,0)</f>
        <v>3.67</v>
      </c>
      <c r="T22" s="10">
        <f>VLOOKUP($H22,'ค่ากลางกลุ่ม '!$C$2:$Y$22,3,0)</f>
        <v>9.9976446280991773</v>
      </c>
      <c r="U22" s="13">
        <f>VLOOKUP($H22,'ค่ากลางกลุ่ม '!$C$2:$Y$22,9,0)</f>
        <v>1.58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54.21</v>
      </c>
      <c r="AB22" s="7">
        <v>19.21</v>
      </c>
      <c r="AC22" s="9">
        <v>148.93</v>
      </c>
      <c r="AD22" s="9">
        <v>30.69</v>
      </c>
      <c r="AE22" s="9">
        <v>57.44</v>
      </c>
      <c r="AF22" s="9">
        <v>268.12</v>
      </c>
      <c r="AG22" s="9">
        <v>82.62</v>
      </c>
      <c r="AH22" s="10" t="str">
        <f t="shared" si="2"/>
        <v>1</v>
      </c>
      <c r="AI22" s="13" t="str">
        <f t="shared" si="2"/>
        <v>1</v>
      </c>
      <c r="AJ22" s="10" t="str">
        <f t="shared" si="3"/>
        <v>1</v>
      </c>
      <c r="AK22" s="13" t="str">
        <f t="shared" si="3"/>
        <v>1</v>
      </c>
      <c r="AL22" s="97">
        <f t="shared" si="4"/>
        <v>0</v>
      </c>
      <c r="AM22" s="20" t="str">
        <f t="shared" si="5"/>
        <v>1</v>
      </c>
      <c r="AN22" s="20" t="str">
        <f t="shared" si="6"/>
        <v>1</v>
      </c>
      <c r="AO22" s="20" t="str">
        <f t="shared" si="6"/>
        <v>0</v>
      </c>
      <c r="AP22" s="20" t="str">
        <f t="shared" si="6"/>
        <v>0</v>
      </c>
      <c r="AQ22" s="24">
        <f t="shared" si="7"/>
        <v>4</v>
      </c>
      <c r="AR22" s="26">
        <f t="shared" si="8"/>
        <v>4</v>
      </c>
      <c r="AS22" s="25" t="str">
        <f t="shared" si="9"/>
        <v>B-</v>
      </c>
      <c r="AT22" s="27" t="str">
        <f t="shared" si="9"/>
        <v>B-</v>
      </c>
      <c r="AU22" s="25" t="str">
        <f t="shared" si="10"/>
        <v>0 B-</v>
      </c>
      <c r="AV22" s="27" t="str">
        <f t="shared" si="10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2.15</v>
      </c>
      <c r="J23" s="19">
        <v>1.91</v>
      </c>
      <c r="K23" s="19">
        <v>1.47</v>
      </c>
      <c r="L23" s="19">
        <v>25424500.18</v>
      </c>
      <c r="M23" s="19">
        <v>13145298.970000001</v>
      </c>
      <c r="N23" s="23">
        <v>0</v>
      </c>
      <c r="O23" s="18">
        <v>13695694.560000001</v>
      </c>
      <c r="P23" s="19">
        <v>10477920.550000001</v>
      </c>
      <c r="Q23" s="28">
        <v>6</v>
      </c>
      <c r="R23" s="10">
        <f>VLOOKUP($H23,'ค่ากลางกลุ่ม '!$C$2:$Y$22,2,0)</f>
        <v>23.032438016528936</v>
      </c>
      <c r="S23" s="13">
        <f>VLOOKUP($H23,'ค่ากลางกลุ่ม '!$C$2:$Y$22,8,0)</f>
        <v>3.67</v>
      </c>
      <c r="T23" s="10">
        <f>VLOOKUP($H23,'ค่ากลางกลุ่ม '!$C$2:$Y$22,3,0)</f>
        <v>9.9976446280991773</v>
      </c>
      <c r="U23" s="13">
        <f>VLOOKUP($H23,'ค่ากลางกลุ่ม '!$C$2:$Y$22,9,0)</f>
        <v>1.58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50.62</v>
      </c>
      <c r="AB23" s="7">
        <v>22.5</v>
      </c>
      <c r="AC23" s="9">
        <v>231.42</v>
      </c>
      <c r="AD23" s="9">
        <v>66.78</v>
      </c>
      <c r="AE23" s="9">
        <v>97.64</v>
      </c>
      <c r="AF23" s="9">
        <v>285.43</v>
      </c>
      <c r="AG23" s="9">
        <v>154.54</v>
      </c>
      <c r="AH23" s="10" t="str">
        <f t="shared" si="2"/>
        <v>1</v>
      </c>
      <c r="AI23" s="13" t="str">
        <f t="shared" si="2"/>
        <v>1</v>
      </c>
      <c r="AJ23" s="10" t="str">
        <f t="shared" si="3"/>
        <v>1</v>
      </c>
      <c r="AK23" s="13" t="str">
        <f t="shared" si="3"/>
        <v>1</v>
      </c>
      <c r="AL23" s="97">
        <f t="shared" si="4"/>
        <v>0</v>
      </c>
      <c r="AM23" s="20" t="str">
        <f t="shared" si="5"/>
        <v>0</v>
      </c>
      <c r="AN23" s="20" t="str">
        <f t="shared" si="6"/>
        <v>0</v>
      </c>
      <c r="AO23" s="20" t="str">
        <f t="shared" si="6"/>
        <v>0</v>
      </c>
      <c r="AP23" s="20" t="str">
        <f t="shared" si="6"/>
        <v>0</v>
      </c>
      <c r="AQ23" s="24">
        <f t="shared" si="7"/>
        <v>2</v>
      </c>
      <c r="AR23" s="26">
        <f t="shared" si="8"/>
        <v>2</v>
      </c>
      <c r="AS23" s="25" t="str">
        <f t="shared" si="9"/>
        <v>C-</v>
      </c>
      <c r="AT23" s="27" t="str">
        <f t="shared" si="9"/>
        <v>C-</v>
      </c>
      <c r="AU23" s="25" t="str">
        <f t="shared" si="10"/>
        <v>0 C-</v>
      </c>
      <c r="AV23" s="27" t="str">
        <f t="shared" si="10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1.83</v>
      </c>
      <c r="J24" s="19">
        <v>1.72</v>
      </c>
      <c r="K24" s="19">
        <v>1.57</v>
      </c>
      <c r="L24" s="19">
        <v>14199609.470000001</v>
      </c>
      <c r="M24" s="19">
        <v>7494329.1699999999</v>
      </c>
      <c r="N24" s="23">
        <v>0</v>
      </c>
      <c r="O24" s="18">
        <v>7990916.4800000004</v>
      </c>
      <c r="P24" s="19">
        <v>9683772.9100000001</v>
      </c>
      <c r="Q24" s="28">
        <v>2</v>
      </c>
      <c r="R24" s="10">
        <f>VLOOKUP($H24,'ค่ากลางกลุ่ม '!$C$2:$Y$22,2,0)</f>
        <v>33.178409090909092</v>
      </c>
      <c r="S24" s="13">
        <f>VLOOKUP($H24,'ค่ากลางกลุ่ม '!$C$2:$Y$22,8,0)</f>
        <v>11.71</v>
      </c>
      <c r="T24" s="10">
        <f>VLOOKUP($H24,'ค่ากลางกลุ่ม '!$C$2:$Y$22,3,0)</f>
        <v>9.8922727272727276</v>
      </c>
      <c r="U24" s="13">
        <f>VLOOKUP($H24,'ค่ากลางกลุ่ม '!$C$2:$Y$22,9,0)</f>
        <v>7.08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51.39</v>
      </c>
      <c r="AB24" s="7">
        <v>17.489999999999998</v>
      </c>
      <c r="AC24" s="9">
        <v>210.79</v>
      </c>
      <c r="AD24" s="9">
        <v>55.45</v>
      </c>
      <c r="AE24" s="9">
        <v>91.4</v>
      </c>
      <c r="AF24" s="9">
        <v>259.08</v>
      </c>
      <c r="AG24" s="9">
        <v>61.47</v>
      </c>
      <c r="AH24" s="10" t="str">
        <f t="shared" si="2"/>
        <v>1</v>
      </c>
      <c r="AI24" s="13" t="str">
        <f t="shared" si="2"/>
        <v>1</v>
      </c>
      <c r="AJ24" s="10" t="str">
        <f t="shared" si="3"/>
        <v>1</v>
      </c>
      <c r="AK24" s="13" t="str">
        <f t="shared" si="3"/>
        <v>1</v>
      </c>
      <c r="AL24" s="97">
        <f t="shared" si="4"/>
        <v>0</v>
      </c>
      <c r="AM24" s="20" t="str">
        <f t="shared" si="5"/>
        <v>1</v>
      </c>
      <c r="AN24" s="20" t="str">
        <f t="shared" si="6"/>
        <v>0</v>
      </c>
      <c r="AO24" s="20" t="str">
        <f t="shared" si="6"/>
        <v>0</v>
      </c>
      <c r="AP24" s="20" t="str">
        <f t="shared" si="6"/>
        <v>0</v>
      </c>
      <c r="AQ24" s="24">
        <f t="shared" si="7"/>
        <v>3</v>
      </c>
      <c r="AR24" s="26">
        <f t="shared" si="8"/>
        <v>3</v>
      </c>
      <c r="AS24" s="25" t="str">
        <f t="shared" si="9"/>
        <v>C</v>
      </c>
      <c r="AT24" s="27" t="str">
        <f t="shared" si="9"/>
        <v>C</v>
      </c>
      <c r="AU24" s="25" t="str">
        <f t="shared" si="10"/>
        <v>0 C</v>
      </c>
      <c r="AV24" s="27" t="str">
        <f t="shared" si="10"/>
        <v>0 C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1.57</v>
      </c>
      <c r="J25" s="19">
        <v>1.46</v>
      </c>
      <c r="K25" s="19">
        <v>0.75</v>
      </c>
      <c r="L25" s="19">
        <v>153820055.19</v>
      </c>
      <c r="M25" s="19">
        <v>18427367.010000002</v>
      </c>
      <c r="N25" s="23">
        <v>1</v>
      </c>
      <c r="O25" s="18">
        <v>29418998.859999999</v>
      </c>
      <c r="P25" s="19">
        <v>-67336766.879999995</v>
      </c>
      <c r="Q25" s="28">
        <v>17</v>
      </c>
      <c r="R25" s="10">
        <f>VLOOKUP($H25,'ค่ากลางกลุ่ม '!$C$2:$Y$22,2,0)</f>
        <v>18.019130434782607</v>
      </c>
      <c r="S25" s="13">
        <f>VLOOKUP($H25,'ค่ากลางกลุ่ม '!$C$2:$Y$22,8,0)</f>
        <v>3.96</v>
      </c>
      <c r="T25" s="10">
        <f>VLOOKUP($H25,'ค่ากลางกลุ่ม '!$C$2:$Y$22,3,0)</f>
        <v>5.5360869565217383</v>
      </c>
      <c r="U25" s="13">
        <f>VLOOKUP($H25,'ค่ากลางกลุ่ม '!$C$2:$Y$22,9,0)</f>
        <v>2.5099999999999998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14.65</v>
      </c>
      <c r="AB25" s="7">
        <v>1.87</v>
      </c>
      <c r="AC25" s="9">
        <v>199.74</v>
      </c>
      <c r="AD25" s="9">
        <v>64.709999999999994</v>
      </c>
      <c r="AE25" s="9">
        <v>54.48</v>
      </c>
      <c r="AF25" s="9">
        <v>136.63999999999999</v>
      </c>
      <c r="AG25" s="9">
        <v>25.08</v>
      </c>
      <c r="AH25" s="10" t="str">
        <f t="shared" si="2"/>
        <v>0</v>
      </c>
      <c r="AI25" s="13" t="str">
        <f t="shared" si="2"/>
        <v>1</v>
      </c>
      <c r="AJ25" s="10" t="str">
        <f t="shared" si="3"/>
        <v>0</v>
      </c>
      <c r="AK25" s="13" t="str">
        <f t="shared" si="3"/>
        <v>0</v>
      </c>
      <c r="AL25" s="97">
        <f t="shared" si="4"/>
        <v>0</v>
      </c>
      <c r="AM25" s="20" t="str">
        <f t="shared" si="5"/>
        <v>0</v>
      </c>
      <c r="AN25" s="20" t="str">
        <f t="shared" si="6"/>
        <v>1</v>
      </c>
      <c r="AO25" s="20" t="str">
        <f t="shared" si="6"/>
        <v>0</v>
      </c>
      <c r="AP25" s="20" t="str">
        <f t="shared" si="6"/>
        <v>1</v>
      </c>
      <c r="AQ25" s="24">
        <f t="shared" si="7"/>
        <v>2</v>
      </c>
      <c r="AR25" s="26">
        <f t="shared" si="8"/>
        <v>3</v>
      </c>
      <c r="AS25" s="25" t="str">
        <f t="shared" si="9"/>
        <v>C-</v>
      </c>
      <c r="AT25" s="27" t="str">
        <f t="shared" si="9"/>
        <v>C</v>
      </c>
      <c r="AU25" s="25" t="str">
        <f t="shared" si="10"/>
        <v>1 C-</v>
      </c>
      <c r="AV25" s="27" t="str">
        <f t="shared" si="10"/>
        <v>1 C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3.52</v>
      </c>
      <c r="J26" s="19">
        <v>3.13</v>
      </c>
      <c r="K26" s="19">
        <v>2.29</v>
      </c>
      <c r="L26" s="19">
        <v>15675731.58</v>
      </c>
      <c r="M26" s="19">
        <v>7069873.1600000001</v>
      </c>
      <c r="N26" s="23">
        <v>0</v>
      </c>
      <c r="O26" s="18">
        <v>7934979.8899999997</v>
      </c>
      <c r="P26" s="19">
        <v>8030136.4800000004</v>
      </c>
      <c r="Q26" s="28">
        <v>5</v>
      </c>
      <c r="R26" s="10">
        <f>VLOOKUP($H26,'ค่ากลางกลุ่ม '!$C$2:$Y$22,2,0)</f>
        <v>24.740936170212777</v>
      </c>
      <c r="S26" s="13">
        <f>VLOOKUP($H26,'ค่ากลางกลุ่ม '!$C$2:$Y$22,8,0)</f>
        <v>5.86</v>
      </c>
      <c r="T26" s="10">
        <f>VLOOKUP($H26,'ค่ากลางกลุ่ม '!$C$2:$Y$22,3,0)</f>
        <v>10.953617021276589</v>
      </c>
      <c r="U26" s="13">
        <f>VLOOKUP($H26,'ค่ากลางกลุ่ม '!$C$2:$Y$22,9,0)</f>
        <v>4.21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40.83</v>
      </c>
      <c r="AB26" s="7">
        <v>15.58</v>
      </c>
      <c r="AC26" s="9">
        <v>164.57</v>
      </c>
      <c r="AD26" s="9">
        <v>31</v>
      </c>
      <c r="AE26" s="9">
        <v>165.35</v>
      </c>
      <c r="AF26" s="9">
        <v>259.48</v>
      </c>
      <c r="AG26" s="9">
        <v>76.319999999999993</v>
      </c>
      <c r="AH26" s="10" t="str">
        <f t="shared" si="2"/>
        <v>1</v>
      </c>
      <c r="AI26" s="13" t="str">
        <f t="shared" si="2"/>
        <v>1</v>
      </c>
      <c r="AJ26" s="10" t="str">
        <f t="shared" si="3"/>
        <v>1</v>
      </c>
      <c r="AK26" s="13" t="str">
        <f t="shared" si="3"/>
        <v>1</v>
      </c>
      <c r="AL26" s="97">
        <f t="shared" si="4"/>
        <v>0</v>
      </c>
      <c r="AM26" s="20" t="str">
        <f t="shared" si="5"/>
        <v>1</v>
      </c>
      <c r="AN26" s="20" t="str">
        <f t="shared" si="6"/>
        <v>0</v>
      </c>
      <c r="AO26" s="20" t="str">
        <f t="shared" si="6"/>
        <v>0</v>
      </c>
      <c r="AP26" s="20" t="str">
        <f t="shared" si="6"/>
        <v>0</v>
      </c>
      <c r="AQ26" s="24">
        <f t="shared" si="7"/>
        <v>3</v>
      </c>
      <c r="AR26" s="26">
        <f t="shared" si="8"/>
        <v>3</v>
      </c>
      <c r="AS26" s="25" t="str">
        <f t="shared" si="9"/>
        <v>C</v>
      </c>
      <c r="AT26" s="27" t="str">
        <f t="shared" si="9"/>
        <v>C</v>
      </c>
      <c r="AU26" s="25" t="str">
        <f t="shared" si="10"/>
        <v>0 C</v>
      </c>
      <c r="AV26" s="27" t="str">
        <f t="shared" si="10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3.95</v>
      </c>
      <c r="J27" s="19">
        <v>3.44</v>
      </c>
      <c r="K27" s="19">
        <v>2.9</v>
      </c>
      <c r="L27" s="19">
        <v>51109952.979999997</v>
      </c>
      <c r="M27" s="19">
        <v>10012746.279999999</v>
      </c>
      <c r="N27" s="23">
        <v>0</v>
      </c>
      <c r="O27" s="18">
        <v>10884576.359999999</v>
      </c>
      <c r="P27" s="19">
        <v>33018894.66</v>
      </c>
      <c r="Q27" s="28">
        <v>6</v>
      </c>
      <c r="R27" s="10">
        <f>VLOOKUP($H27,'ค่ากลางกลุ่ม '!$C$2:$Y$22,2,0)</f>
        <v>23.032438016528936</v>
      </c>
      <c r="S27" s="13">
        <f>VLOOKUP($H27,'ค่ากลางกลุ่ม '!$C$2:$Y$22,8,0)</f>
        <v>3.67</v>
      </c>
      <c r="T27" s="10">
        <f>VLOOKUP($H27,'ค่ากลางกลุ่ม '!$C$2:$Y$22,3,0)</f>
        <v>9.9976446280991773</v>
      </c>
      <c r="U27" s="13">
        <f>VLOOKUP($H27,'ค่ากลางกลุ่ม '!$C$2:$Y$22,9,0)</f>
        <v>1.58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33.159999999999997</v>
      </c>
      <c r="AB27" s="7">
        <v>9.06</v>
      </c>
      <c r="AC27" s="9">
        <v>51.77</v>
      </c>
      <c r="AD27" s="9">
        <v>57.87</v>
      </c>
      <c r="AE27" s="9">
        <v>65.12</v>
      </c>
      <c r="AF27" s="9">
        <v>109.25</v>
      </c>
      <c r="AG27" s="9">
        <v>76.989999999999995</v>
      </c>
      <c r="AH27" s="10" t="str">
        <f t="shared" si="2"/>
        <v>1</v>
      </c>
      <c r="AI27" s="13" t="str">
        <f t="shared" si="2"/>
        <v>1</v>
      </c>
      <c r="AJ27" s="10" t="str">
        <f t="shared" si="3"/>
        <v>0</v>
      </c>
      <c r="AK27" s="13" t="str">
        <f t="shared" si="3"/>
        <v>1</v>
      </c>
      <c r="AL27" s="97">
        <f t="shared" si="4"/>
        <v>1</v>
      </c>
      <c r="AM27" s="20" t="str">
        <f t="shared" si="5"/>
        <v>1</v>
      </c>
      <c r="AN27" s="20" t="str">
        <f t="shared" si="6"/>
        <v>0</v>
      </c>
      <c r="AO27" s="20" t="str">
        <f t="shared" si="6"/>
        <v>0</v>
      </c>
      <c r="AP27" s="20" t="str">
        <f t="shared" si="6"/>
        <v>0</v>
      </c>
      <c r="AQ27" s="24">
        <f t="shared" si="7"/>
        <v>3</v>
      </c>
      <c r="AR27" s="26">
        <f t="shared" si="8"/>
        <v>4</v>
      </c>
      <c r="AS27" s="25" t="str">
        <f t="shared" si="9"/>
        <v>C</v>
      </c>
      <c r="AT27" s="27" t="str">
        <f t="shared" si="9"/>
        <v>B-</v>
      </c>
      <c r="AU27" s="25" t="str">
        <f t="shared" si="10"/>
        <v>0 C</v>
      </c>
      <c r="AV27" s="27" t="str">
        <f t="shared" si="10"/>
        <v>0 B-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2.08</v>
      </c>
      <c r="J28" s="19">
        <v>1.91</v>
      </c>
      <c r="K28" s="19">
        <v>1.73</v>
      </c>
      <c r="L28" s="19">
        <v>32215784.129999999</v>
      </c>
      <c r="M28" s="19">
        <v>17989333.239999998</v>
      </c>
      <c r="N28" s="23">
        <v>0</v>
      </c>
      <c r="O28" s="18">
        <v>18997775.859999999</v>
      </c>
      <c r="P28" s="19">
        <v>21845796.18</v>
      </c>
      <c r="Q28" s="28">
        <v>6</v>
      </c>
      <c r="R28" s="10">
        <f>VLOOKUP($H28,'ค่ากลางกลุ่ม '!$C$2:$Y$22,2,0)</f>
        <v>23.032438016528936</v>
      </c>
      <c r="S28" s="13">
        <f>VLOOKUP($H28,'ค่ากลางกลุ่ม '!$C$2:$Y$22,8,0)</f>
        <v>3.67</v>
      </c>
      <c r="T28" s="10">
        <f>VLOOKUP($H28,'ค่ากลางกลุ่ม '!$C$2:$Y$22,3,0)</f>
        <v>9.9976446280991773</v>
      </c>
      <c r="U28" s="13">
        <f>VLOOKUP($H28,'ค่ากลางกลุ่ม '!$C$2:$Y$22,9,0)</f>
        <v>1.58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49.63</v>
      </c>
      <c r="AB28" s="7">
        <v>20.39</v>
      </c>
      <c r="AC28" s="9">
        <v>285.56</v>
      </c>
      <c r="AD28" s="9">
        <v>17.489999999999998</v>
      </c>
      <c r="AE28" s="9">
        <v>77.239999999999995</v>
      </c>
      <c r="AF28" s="9">
        <v>259.64</v>
      </c>
      <c r="AG28" s="9">
        <v>95.49</v>
      </c>
      <c r="AH28" s="10" t="str">
        <f t="shared" si="2"/>
        <v>1</v>
      </c>
      <c r="AI28" s="13" t="str">
        <f t="shared" si="2"/>
        <v>1</v>
      </c>
      <c r="AJ28" s="10" t="str">
        <f t="shared" si="3"/>
        <v>1</v>
      </c>
      <c r="AK28" s="13" t="str">
        <f t="shared" si="3"/>
        <v>1</v>
      </c>
      <c r="AL28" s="97">
        <f t="shared" si="4"/>
        <v>0</v>
      </c>
      <c r="AM28" s="20" t="str">
        <f t="shared" si="5"/>
        <v>1</v>
      </c>
      <c r="AN28" s="20" t="str">
        <f t="shared" si="6"/>
        <v>0</v>
      </c>
      <c r="AO28" s="20" t="str">
        <f t="shared" si="6"/>
        <v>0</v>
      </c>
      <c r="AP28" s="20" t="str">
        <f t="shared" si="6"/>
        <v>0</v>
      </c>
      <c r="AQ28" s="24">
        <f t="shared" si="7"/>
        <v>3</v>
      </c>
      <c r="AR28" s="26">
        <f t="shared" si="8"/>
        <v>3</v>
      </c>
      <c r="AS28" s="25" t="str">
        <f t="shared" si="9"/>
        <v>C</v>
      </c>
      <c r="AT28" s="27" t="str">
        <f t="shared" si="9"/>
        <v>C</v>
      </c>
      <c r="AU28" s="25" t="str">
        <f t="shared" si="10"/>
        <v>0 C</v>
      </c>
      <c r="AV28" s="27" t="str">
        <f t="shared" si="10"/>
        <v>0 C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2.66</v>
      </c>
      <c r="J29" s="19">
        <v>2.2999999999999998</v>
      </c>
      <c r="K29" s="19">
        <v>1.99</v>
      </c>
      <c r="L29" s="19">
        <v>12797717.789999999</v>
      </c>
      <c r="M29" s="19">
        <v>9734385.2699999996</v>
      </c>
      <c r="N29" s="23">
        <v>0</v>
      </c>
      <c r="O29" s="18">
        <v>10133731.359999999</v>
      </c>
      <c r="P29" s="19">
        <v>7625414.7199999997</v>
      </c>
      <c r="Q29" s="28">
        <v>2</v>
      </c>
      <c r="R29" s="10">
        <f>VLOOKUP($H29,'ค่ากลางกลุ่ม '!$C$2:$Y$22,2,0)</f>
        <v>33.178409090909092</v>
      </c>
      <c r="S29" s="13">
        <f>VLOOKUP($H29,'ค่ากลางกลุ่ม '!$C$2:$Y$22,8,0)</f>
        <v>11.71</v>
      </c>
      <c r="T29" s="10">
        <f>VLOOKUP($H29,'ค่ากลางกลุ่ม '!$C$2:$Y$22,3,0)</f>
        <v>9.8922727272727276</v>
      </c>
      <c r="U29" s="13">
        <f>VLOOKUP($H29,'ค่ากลางกลุ่ม '!$C$2:$Y$22,9,0)</f>
        <v>7.08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59.11</v>
      </c>
      <c r="AB29" s="7">
        <v>32.86</v>
      </c>
      <c r="AC29" s="9">
        <v>185.58</v>
      </c>
      <c r="AD29" s="9">
        <v>44.34</v>
      </c>
      <c r="AE29" s="9">
        <v>80.89</v>
      </c>
      <c r="AF29" s="9">
        <v>235.66</v>
      </c>
      <c r="AG29" s="9">
        <v>140.72999999999999</v>
      </c>
      <c r="AH29" s="10" t="str">
        <f t="shared" si="2"/>
        <v>1</v>
      </c>
      <c r="AI29" s="13" t="str">
        <f t="shared" si="2"/>
        <v>1</v>
      </c>
      <c r="AJ29" s="10" t="str">
        <f t="shared" si="3"/>
        <v>1</v>
      </c>
      <c r="AK29" s="13" t="str">
        <f t="shared" si="3"/>
        <v>1</v>
      </c>
      <c r="AL29" s="97">
        <f t="shared" si="4"/>
        <v>0</v>
      </c>
      <c r="AM29" s="20" t="str">
        <f t="shared" si="5"/>
        <v>1</v>
      </c>
      <c r="AN29" s="20" t="str">
        <f t="shared" si="6"/>
        <v>0</v>
      </c>
      <c r="AO29" s="20" t="str">
        <f t="shared" si="6"/>
        <v>0</v>
      </c>
      <c r="AP29" s="20" t="str">
        <f t="shared" si="6"/>
        <v>0</v>
      </c>
      <c r="AQ29" s="24">
        <f t="shared" si="7"/>
        <v>3</v>
      </c>
      <c r="AR29" s="26">
        <f t="shared" si="8"/>
        <v>3</v>
      </c>
      <c r="AS29" s="25" t="str">
        <f t="shared" si="9"/>
        <v>C</v>
      </c>
      <c r="AT29" s="27" t="str">
        <f t="shared" si="9"/>
        <v>C</v>
      </c>
      <c r="AU29" s="25" t="str">
        <f t="shared" si="10"/>
        <v>0 C</v>
      </c>
      <c r="AV29" s="27" t="str">
        <f t="shared" si="10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2.5299999999999998</v>
      </c>
      <c r="J30" s="19">
        <v>2.25</v>
      </c>
      <c r="K30" s="19">
        <v>1.8</v>
      </c>
      <c r="L30" s="19">
        <v>11442475.210000001</v>
      </c>
      <c r="M30" s="19">
        <v>5354191.38</v>
      </c>
      <c r="N30" s="23">
        <v>0</v>
      </c>
      <c r="O30" s="18">
        <v>6067757.2000000002</v>
      </c>
      <c r="P30" s="19">
        <v>6002084.1299999999</v>
      </c>
      <c r="Q30" s="28">
        <v>5</v>
      </c>
      <c r="R30" s="10">
        <f>VLOOKUP($H30,'ค่ากลางกลุ่ม '!$C$2:$Y$22,2,0)</f>
        <v>24.740936170212777</v>
      </c>
      <c r="S30" s="13">
        <f>VLOOKUP($H30,'ค่ากลางกลุ่ม '!$C$2:$Y$22,8,0)</f>
        <v>5.86</v>
      </c>
      <c r="T30" s="10">
        <f>VLOOKUP($H30,'ค่ากลางกลุ่ม '!$C$2:$Y$22,3,0)</f>
        <v>10.953617021276589</v>
      </c>
      <c r="U30" s="13">
        <f>VLOOKUP($H30,'ค่ากลางกลุ่ม '!$C$2:$Y$22,9,0)</f>
        <v>4.21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36.32</v>
      </c>
      <c r="AB30" s="7">
        <v>14.38</v>
      </c>
      <c r="AC30" s="9">
        <v>179.26</v>
      </c>
      <c r="AD30" s="9">
        <v>17.420000000000002</v>
      </c>
      <c r="AE30" s="9">
        <v>64.02</v>
      </c>
      <c r="AF30" s="9">
        <v>172.7</v>
      </c>
      <c r="AG30" s="9">
        <v>90.9</v>
      </c>
      <c r="AH30" s="10" t="str">
        <f t="shared" si="2"/>
        <v>1</v>
      </c>
      <c r="AI30" s="13" t="str">
        <f t="shared" si="2"/>
        <v>1</v>
      </c>
      <c r="AJ30" s="10" t="str">
        <f t="shared" si="3"/>
        <v>1</v>
      </c>
      <c r="AK30" s="13" t="str">
        <f t="shared" si="3"/>
        <v>1</v>
      </c>
      <c r="AL30" s="97">
        <f t="shared" si="4"/>
        <v>0</v>
      </c>
      <c r="AM30" s="20" t="str">
        <f t="shared" si="5"/>
        <v>1</v>
      </c>
      <c r="AN30" s="20" t="str">
        <f t="shared" si="6"/>
        <v>0</v>
      </c>
      <c r="AO30" s="20" t="str">
        <f t="shared" si="6"/>
        <v>0</v>
      </c>
      <c r="AP30" s="20" t="str">
        <f t="shared" si="6"/>
        <v>0</v>
      </c>
      <c r="AQ30" s="24">
        <f t="shared" si="7"/>
        <v>3</v>
      </c>
      <c r="AR30" s="26">
        <f t="shared" si="8"/>
        <v>3</v>
      </c>
      <c r="AS30" s="25" t="str">
        <f t="shared" si="9"/>
        <v>C</v>
      </c>
      <c r="AT30" s="27" t="str">
        <f t="shared" si="9"/>
        <v>C</v>
      </c>
      <c r="AU30" s="25" t="str">
        <f t="shared" si="10"/>
        <v>0 C</v>
      </c>
      <c r="AV30" s="27" t="str">
        <f t="shared" si="10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5.63</v>
      </c>
      <c r="J31" s="19">
        <v>4.99</v>
      </c>
      <c r="K31" s="19">
        <v>3.88</v>
      </c>
      <c r="L31" s="19">
        <v>25771532.699999999</v>
      </c>
      <c r="M31" s="19">
        <v>5493146.7000000002</v>
      </c>
      <c r="N31" s="23">
        <v>0</v>
      </c>
      <c r="O31" s="18">
        <v>6617885.8499999996</v>
      </c>
      <c r="P31" s="19">
        <v>16038506.4</v>
      </c>
      <c r="Q31" s="28">
        <v>5</v>
      </c>
      <c r="R31" s="10">
        <f>VLOOKUP($H31,'ค่ากลางกลุ่ม '!$C$2:$Y$22,2,0)</f>
        <v>24.740936170212777</v>
      </c>
      <c r="S31" s="13">
        <f>VLOOKUP($H31,'ค่ากลางกลุ่ม '!$C$2:$Y$22,8,0)</f>
        <v>5.86</v>
      </c>
      <c r="T31" s="10">
        <f>VLOOKUP($H31,'ค่ากลางกลุ่ม '!$C$2:$Y$22,3,0)</f>
        <v>10.953617021276589</v>
      </c>
      <c r="U31" s="13">
        <f>VLOOKUP($H31,'ค่ากลางกลุ่ม '!$C$2:$Y$22,9,0)</f>
        <v>4.21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33.33</v>
      </c>
      <c r="AB31" s="7">
        <v>9.7899999999999991</v>
      </c>
      <c r="AC31" s="9">
        <v>24.27</v>
      </c>
      <c r="AD31" s="9">
        <v>53.84</v>
      </c>
      <c r="AE31" s="9">
        <v>111.88</v>
      </c>
      <c r="AF31" s="9">
        <v>289.33</v>
      </c>
      <c r="AG31" s="9">
        <v>69.239999999999995</v>
      </c>
      <c r="AH31" s="10" t="str">
        <f t="shared" si="2"/>
        <v>1</v>
      </c>
      <c r="AI31" s="13" t="str">
        <f t="shared" si="2"/>
        <v>1</v>
      </c>
      <c r="AJ31" s="10" t="str">
        <f t="shared" si="3"/>
        <v>0</v>
      </c>
      <c r="AK31" s="13" t="str">
        <f t="shared" si="3"/>
        <v>1</v>
      </c>
      <c r="AL31" s="97">
        <f t="shared" si="4"/>
        <v>1</v>
      </c>
      <c r="AM31" s="20" t="str">
        <f t="shared" si="5"/>
        <v>1</v>
      </c>
      <c r="AN31" s="20" t="str">
        <f t="shared" si="6"/>
        <v>0</v>
      </c>
      <c r="AO31" s="20" t="str">
        <f t="shared" si="6"/>
        <v>0</v>
      </c>
      <c r="AP31" s="20" t="str">
        <f t="shared" si="6"/>
        <v>0</v>
      </c>
      <c r="AQ31" s="24">
        <f t="shared" si="7"/>
        <v>3</v>
      </c>
      <c r="AR31" s="26">
        <f t="shared" si="8"/>
        <v>4</v>
      </c>
      <c r="AS31" s="25" t="str">
        <f t="shared" si="9"/>
        <v>C</v>
      </c>
      <c r="AT31" s="27" t="str">
        <f t="shared" si="9"/>
        <v>B-</v>
      </c>
      <c r="AU31" s="25" t="str">
        <f t="shared" si="10"/>
        <v>0 C</v>
      </c>
      <c r="AV31" s="27" t="str">
        <f t="shared" si="10"/>
        <v>0 B-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1.57</v>
      </c>
      <c r="J32" s="19">
        <v>1.28</v>
      </c>
      <c r="K32" s="19">
        <v>0.98</v>
      </c>
      <c r="L32" s="19">
        <v>28592781.949999999</v>
      </c>
      <c r="M32" s="19">
        <v>16953796.859999999</v>
      </c>
      <c r="N32" s="23">
        <v>0</v>
      </c>
      <c r="O32" s="18">
        <v>20331582.91</v>
      </c>
      <c r="P32" s="19">
        <v>-1090782</v>
      </c>
      <c r="Q32" s="28">
        <v>10</v>
      </c>
      <c r="R32" s="10">
        <f>VLOOKUP($H32,'ค่ากลางกลุ่ม '!$C$2:$Y$22,2,0)</f>
        <v>20.982698412698412</v>
      </c>
      <c r="S32" s="13">
        <f>VLOOKUP($H32,'ค่ากลางกลุ่ม '!$C$2:$Y$22,8,0)</f>
        <v>3.51</v>
      </c>
      <c r="T32" s="10">
        <f>VLOOKUP($H32,'ค่ากลางกลุ่ม '!$C$2:$Y$22,3,0)</f>
        <v>7.5528571428571416</v>
      </c>
      <c r="U32" s="13">
        <f>VLOOKUP($H32,'ค่ากลางกลุ่ม '!$C$2:$Y$22,9,0)</f>
        <v>-0.18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34.979999999999997</v>
      </c>
      <c r="AB32" s="7">
        <v>8.43</v>
      </c>
      <c r="AC32" s="9">
        <v>218.56</v>
      </c>
      <c r="AD32" s="9">
        <v>37.47</v>
      </c>
      <c r="AE32" s="9">
        <v>108.2</v>
      </c>
      <c r="AF32" s="9">
        <v>175.13</v>
      </c>
      <c r="AG32" s="9">
        <v>102.42</v>
      </c>
      <c r="AH32" s="10" t="str">
        <f t="shared" si="2"/>
        <v>1</v>
      </c>
      <c r="AI32" s="13" t="str">
        <f t="shared" si="2"/>
        <v>1</v>
      </c>
      <c r="AJ32" s="10" t="str">
        <f t="shared" si="3"/>
        <v>1</v>
      </c>
      <c r="AK32" s="13" t="str">
        <f t="shared" si="3"/>
        <v>1</v>
      </c>
      <c r="AL32" s="97">
        <f t="shared" si="4"/>
        <v>0</v>
      </c>
      <c r="AM32" s="20" t="str">
        <f t="shared" si="5"/>
        <v>1</v>
      </c>
      <c r="AN32" s="20" t="str">
        <f t="shared" si="6"/>
        <v>0</v>
      </c>
      <c r="AO32" s="20" t="str">
        <f t="shared" si="6"/>
        <v>0</v>
      </c>
      <c r="AP32" s="20" t="str">
        <f t="shared" si="6"/>
        <v>0</v>
      </c>
      <c r="AQ32" s="24">
        <f t="shared" si="7"/>
        <v>3</v>
      </c>
      <c r="AR32" s="26">
        <f t="shared" si="8"/>
        <v>3</v>
      </c>
      <c r="AS32" s="25" t="str">
        <f t="shared" si="9"/>
        <v>C</v>
      </c>
      <c r="AT32" s="27" t="str">
        <f t="shared" si="9"/>
        <v>C</v>
      </c>
      <c r="AU32" s="25" t="str">
        <f t="shared" si="10"/>
        <v>0 C</v>
      </c>
      <c r="AV32" s="27" t="str">
        <f t="shared" si="10"/>
        <v>0 C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1.73</v>
      </c>
      <c r="J33" s="19">
        <v>1.47</v>
      </c>
      <c r="K33" s="19">
        <v>1.17</v>
      </c>
      <c r="L33" s="19">
        <v>10315491.310000001</v>
      </c>
      <c r="M33" s="19">
        <v>4258014.66</v>
      </c>
      <c r="N33" s="23">
        <v>0</v>
      </c>
      <c r="O33" s="18">
        <v>5143163.53</v>
      </c>
      <c r="P33" s="19">
        <v>2412222.63</v>
      </c>
      <c r="Q33" s="28">
        <v>5</v>
      </c>
      <c r="R33" s="10">
        <f>VLOOKUP($H33,'ค่ากลางกลุ่ม '!$C$2:$Y$22,2,0)</f>
        <v>24.740936170212777</v>
      </c>
      <c r="S33" s="13">
        <f>VLOOKUP($H33,'ค่ากลางกลุ่ม '!$C$2:$Y$22,8,0)</f>
        <v>5.86</v>
      </c>
      <c r="T33" s="10">
        <f>VLOOKUP($H33,'ค่ากลางกลุ่ม '!$C$2:$Y$22,3,0)</f>
        <v>10.953617021276589</v>
      </c>
      <c r="U33" s="13">
        <f>VLOOKUP($H33,'ค่ากลางกลุ่ม '!$C$2:$Y$22,9,0)</f>
        <v>4.21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28.51</v>
      </c>
      <c r="AB33" s="7">
        <v>8.7200000000000006</v>
      </c>
      <c r="AC33" s="9">
        <v>175.44</v>
      </c>
      <c r="AD33" s="9">
        <v>32.17</v>
      </c>
      <c r="AE33" s="9">
        <v>55.6</v>
      </c>
      <c r="AF33" s="9">
        <v>200.3</v>
      </c>
      <c r="AG33" s="9">
        <v>77.7</v>
      </c>
      <c r="AH33" s="10" t="str">
        <f t="shared" si="2"/>
        <v>1</v>
      </c>
      <c r="AI33" s="13" t="str">
        <f t="shared" si="2"/>
        <v>1</v>
      </c>
      <c r="AJ33" s="10" t="str">
        <f t="shared" si="3"/>
        <v>0</v>
      </c>
      <c r="AK33" s="13" t="str">
        <f t="shared" si="3"/>
        <v>1</v>
      </c>
      <c r="AL33" s="97">
        <f t="shared" si="4"/>
        <v>0</v>
      </c>
      <c r="AM33" s="20" t="str">
        <f t="shared" si="5"/>
        <v>1</v>
      </c>
      <c r="AN33" s="20" t="str">
        <f t="shared" si="6"/>
        <v>1</v>
      </c>
      <c r="AO33" s="20" t="str">
        <f t="shared" si="6"/>
        <v>0</v>
      </c>
      <c r="AP33" s="20" t="str">
        <f t="shared" si="6"/>
        <v>0</v>
      </c>
      <c r="AQ33" s="24">
        <f t="shared" si="7"/>
        <v>3</v>
      </c>
      <c r="AR33" s="26">
        <f t="shared" si="8"/>
        <v>4</v>
      </c>
      <c r="AS33" s="25" t="str">
        <f t="shared" si="9"/>
        <v>C</v>
      </c>
      <c r="AT33" s="27" t="str">
        <f t="shared" si="9"/>
        <v>B-</v>
      </c>
      <c r="AU33" s="25" t="str">
        <f t="shared" si="10"/>
        <v>0 C</v>
      </c>
      <c r="AV33" s="27" t="str">
        <f t="shared" si="10"/>
        <v>0 B-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1.63</v>
      </c>
      <c r="J34" s="19">
        <v>1.49</v>
      </c>
      <c r="K34" s="19">
        <v>1.03</v>
      </c>
      <c r="L34" s="19">
        <v>12868436.609999999</v>
      </c>
      <c r="M34" s="19">
        <v>6657756.6299999999</v>
      </c>
      <c r="N34" s="23">
        <v>0</v>
      </c>
      <c r="O34" s="18">
        <v>7507544.54</v>
      </c>
      <c r="P34" s="19">
        <v>548025.81999999995</v>
      </c>
      <c r="Q34" s="28">
        <v>5</v>
      </c>
      <c r="R34" s="10">
        <f>VLOOKUP($H34,'ค่ากลางกลุ่ม '!$C$2:$Y$22,2,0)</f>
        <v>24.740936170212777</v>
      </c>
      <c r="S34" s="13">
        <f>VLOOKUP($H34,'ค่ากลางกลุ่ม '!$C$2:$Y$22,8,0)</f>
        <v>5.86</v>
      </c>
      <c r="T34" s="10">
        <f>VLOOKUP($H34,'ค่ากลางกลุ่ม '!$C$2:$Y$22,3,0)</f>
        <v>10.953617021276589</v>
      </c>
      <c r="U34" s="13">
        <f>VLOOKUP($H34,'ค่ากลางกลุ่ม '!$C$2:$Y$22,9,0)</f>
        <v>4.21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38.369999999999997</v>
      </c>
      <c r="AB34" s="7">
        <v>12.21</v>
      </c>
      <c r="AC34" s="9">
        <v>221.3</v>
      </c>
      <c r="AD34" s="9">
        <v>34.17</v>
      </c>
      <c r="AE34" s="9">
        <v>61.31</v>
      </c>
      <c r="AF34" s="9">
        <v>201.04</v>
      </c>
      <c r="AG34" s="9">
        <v>71.069999999999993</v>
      </c>
      <c r="AH34" s="10" t="str">
        <f t="shared" si="2"/>
        <v>1</v>
      </c>
      <c r="AI34" s="13" t="str">
        <f t="shared" si="2"/>
        <v>1</v>
      </c>
      <c r="AJ34" s="10" t="str">
        <f t="shared" si="3"/>
        <v>1</v>
      </c>
      <c r="AK34" s="13" t="str">
        <f t="shared" si="3"/>
        <v>1</v>
      </c>
      <c r="AL34" s="97">
        <f t="shared" si="4"/>
        <v>0</v>
      </c>
      <c r="AM34" s="20" t="str">
        <f t="shared" si="5"/>
        <v>1</v>
      </c>
      <c r="AN34" s="20" t="str">
        <f t="shared" si="6"/>
        <v>0</v>
      </c>
      <c r="AO34" s="20" t="str">
        <f t="shared" si="6"/>
        <v>0</v>
      </c>
      <c r="AP34" s="20" t="str">
        <f t="shared" si="6"/>
        <v>0</v>
      </c>
      <c r="AQ34" s="24">
        <f t="shared" si="7"/>
        <v>3</v>
      </c>
      <c r="AR34" s="26">
        <f t="shared" si="8"/>
        <v>3</v>
      </c>
      <c r="AS34" s="25" t="str">
        <f t="shared" si="9"/>
        <v>C</v>
      </c>
      <c r="AT34" s="27" t="str">
        <f t="shared" si="9"/>
        <v>C</v>
      </c>
      <c r="AU34" s="25" t="str">
        <f t="shared" si="10"/>
        <v>0 C</v>
      </c>
      <c r="AV34" s="27" t="str">
        <f t="shared" si="10"/>
        <v>0 C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4.46</v>
      </c>
      <c r="J35" s="19">
        <v>4.13</v>
      </c>
      <c r="K35" s="19">
        <v>3.51</v>
      </c>
      <c r="L35" s="19">
        <v>47919011.780000001</v>
      </c>
      <c r="M35" s="19">
        <v>14798427.26</v>
      </c>
      <c r="N35" s="23">
        <v>0</v>
      </c>
      <c r="O35" s="18">
        <v>15642198.41</v>
      </c>
      <c r="P35" s="19">
        <v>34664009.600000001</v>
      </c>
      <c r="Q35" s="28">
        <v>6</v>
      </c>
      <c r="R35" s="10">
        <f>VLOOKUP($H35,'ค่ากลางกลุ่ม '!$C$2:$Y$22,2,0)</f>
        <v>23.032438016528936</v>
      </c>
      <c r="S35" s="13">
        <f>VLOOKUP($H35,'ค่ากลางกลุ่ม '!$C$2:$Y$22,8,0)</f>
        <v>3.67</v>
      </c>
      <c r="T35" s="10">
        <f>VLOOKUP($H35,'ค่ากลางกลุ่ม '!$C$2:$Y$22,3,0)</f>
        <v>9.9976446280991773</v>
      </c>
      <c r="U35" s="13">
        <f>VLOOKUP($H35,'ค่ากลางกลุ่ม '!$C$2:$Y$22,9,0)</f>
        <v>1.58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51.03</v>
      </c>
      <c r="AB35" s="7">
        <v>17.29</v>
      </c>
      <c r="AC35" s="9">
        <v>78.2</v>
      </c>
      <c r="AD35" s="9">
        <v>33.46</v>
      </c>
      <c r="AE35" s="9">
        <v>57.07</v>
      </c>
      <c r="AF35" s="9">
        <v>200.99</v>
      </c>
      <c r="AG35" s="9">
        <v>67.03</v>
      </c>
      <c r="AH35" s="10" t="str">
        <f t="shared" si="2"/>
        <v>1</v>
      </c>
      <c r="AI35" s="13" t="str">
        <f t="shared" si="2"/>
        <v>1</v>
      </c>
      <c r="AJ35" s="10" t="str">
        <f t="shared" si="3"/>
        <v>1</v>
      </c>
      <c r="AK35" s="13" t="str">
        <f t="shared" si="3"/>
        <v>1</v>
      </c>
      <c r="AL35" s="97">
        <f t="shared" si="4"/>
        <v>1</v>
      </c>
      <c r="AM35" s="20" t="str">
        <f t="shared" si="5"/>
        <v>1</v>
      </c>
      <c r="AN35" s="20" t="str">
        <f t="shared" si="6"/>
        <v>1</v>
      </c>
      <c r="AO35" s="20" t="str">
        <f t="shared" si="6"/>
        <v>0</v>
      </c>
      <c r="AP35" s="20" t="str">
        <f t="shared" si="6"/>
        <v>0</v>
      </c>
      <c r="AQ35" s="24">
        <f t="shared" si="7"/>
        <v>5</v>
      </c>
      <c r="AR35" s="26">
        <f t="shared" si="8"/>
        <v>5</v>
      </c>
      <c r="AS35" s="25" t="str">
        <f t="shared" si="9"/>
        <v>B</v>
      </c>
      <c r="AT35" s="27" t="str">
        <f t="shared" si="9"/>
        <v>B</v>
      </c>
      <c r="AU35" s="25" t="str">
        <f t="shared" si="10"/>
        <v>0 B</v>
      </c>
      <c r="AV35" s="27" t="str">
        <f t="shared" si="10"/>
        <v>0 B</v>
      </c>
      <c r="AW35" s="21" t="str">
        <f t="shared" si="0"/>
        <v>ผ่าน</v>
      </c>
      <c r="AX35" s="21" t="str">
        <f t="shared" si="1"/>
        <v>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1.57</v>
      </c>
      <c r="J36" s="19">
        <v>1.38</v>
      </c>
      <c r="K36" s="19">
        <v>1.03</v>
      </c>
      <c r="L36" s="19">
        <v>19327862.850000001</v>
      </c>
      <c r="M36" s="19">
        <v>12184716.449999999</v>
      </c>
      <c r="N36" s="23">
        <v>0</v>
      </c>
      <c r="O36" s="18">
        <v>14155226.84</v>
      </c>
      <c r="P36" s="19">
        <v>1143963.92</v>
      </c>
      <c r="Q36" s="28">
        <v>12</v>
      </c>
      <c r="R36" s="10">
        <f>VLOOKUP($H36,'ค่ากลางกลุ่ม '!$C$2:$Y$22,2,0)</f>
        <v>19.527241379310347</v>
      </c>
      <c r="S36" s="13">
        <f>VLOOKUP($H36,'ค่ากลางกลุ่ม '!$C$2:$Y$22,8,0)</f>
        <v>4.38</v>
      </c>
      <c r="T36" s="10">
        <f>VLOOKUP($H36,'ค่ากลางกลุ่ม '!$C$2:$Y$22,3,0)</f>
        <v>4.9289655172413784</v>
      </c>
      <c r="U36" s="13">
        <f>VLOOKUP($H36,'ค่ากลางกลุ่ม '!$C$2:$Y$22,9,0)</f>
        <v>8.0399999999999991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35.85</v>
      </c>
      <c r="AB36" s="7">
        <v>10.88</v>
      </c>
      <c r="AC36" s="9">
        <v>203.84</v>
      </c>
      <c r="AD36" s="9">
        <v>31.58</v>
      </c>
      <c r="AE36" s="9">
        <v>68.87</v>
      </c>
      <c r="AF36" s="9">
        <v>182.49</v>
      </c>
      <c r="AG36" s="9">
        <v>56.88</v>
      </c>
      <c r="AH36" s="10" t="str">
        <f t="shared" si="2"/>
        <v>1</v>
      </c>
      <c r="AI36" s="13" t="str">
        <f t="shared" si="2"/>
        <v>1</v>
      </c>
      <c r="AJ36" s="10" t="str">
        <f t="shared" si="3"/>
        <v>1</v>
      </c>
      <c r="AK36" s="13" t="str">
        <f t="shared" si="3"/>
        <v>1</v>
      </c>
      <c r="AL36" s="97">
        <f t="shared" si="4"/>
        <v>0</v>
      </c>
      <c r="AM36" s="20" t="str">
        <f t="shared" si="5"/>
        <v>1</v>
      </c>
      <c r="AN36" s="20" t="str">
        <f t="shared" si="6"/>
        <v>0</v>
      </c>
      <c r="AO36" s="20" t="str">
        <f t="shared" si="6"/>
        <v>0</v>
      </c>
      <c r="AP36" s="20" t="str">
        <f t="shared" si="6"/>
        <v>1</v>
      </c>
      <c r="AQ36" s="24">
        <f t="shared" si="7"/>
        <v>4</v>
      </c>
      <c r="AR36" s="26">
        <f t="shared" si="8"/>
        <v>4</v>
      </c>
      <c r="AS36" s="25" t="str">
        <f t="shared" si="9"/>
        <v>B-</v>
      </c>
      <c r="AT36" s="27" t="str">
        <f t="shared" si="9"/>
        <v>B-</v>
      </c>
      <c r="AU36" s="25" t="str">
        <f t="shared" si="10"/>
        <v>0 B-</v>
      </c>
      <c r="AV36" s="27" t="str">
        <f t="shared" si="10"/>
        <v>0 B-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5.29</v>
      </c>
      <c r="J37" s="19">
        <v>5.09</v>
      </c>
      <c r="K37" s="19">
        <v>4.6900000000000004</v>
      </c>
      <c r="L37" s="19">
        <v>61256178.840000004</v>
      </c>
      <c r="M37" s="19">
        <v>6411585.8700000001</v>
      </c>
      <c r="N37" s="23">
        <v>0</v>
      </c>
      <c r="O37" s="18">
        <v>7625833.6900000004</v>
      </c>
      <c r="P37" s="19">
        <v>52673231.539999999</v>
      </c>
      <c r="Q37" s="28">
        <v>6</v>
      </c>
      <c r="R37" s="10">
        <f>VLOOKUP($H37,'ค่ากลางกลุ่ม '!$C$2:$Y$22,2,0)</f>
        <v>23.032438016528936</v>
      </c>
      <c r="S37" s="13">
        <f>VLOOKUP($H37,'ค่ากลางกลุ่ม '!$C$2:$Y$22,8,0)</f>
        <v>3.67</v>
      </c>
      <c r="T37" s="10">
        <f>VLOOKUP($H37,'ค่ากลางกลุ่ม '!$C$2:$Y$22,3,0)</f>
        <v>9.9976446280991773</v>
      </c>
      <c r="U37" s="13">
        <f>VLOOKUP($H37,'ค่ากลางกลุ่ม '!$C$2:$Y$22,9,0)</f>
        <v>1.58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37.520000000000003</v>
      </c>
      <c r="AB37" s="7">
        <v>5.97</v>
      </c>
      <c r="AC37" s="9">
        <v>133.12</v>
      </c>
      <c r="AD37" s="9">
        <v>47.25</v>
      </c>
      <c r="AE37" s="9">
        <v>76.459999999999994</v>
      </c>
      <c r="AF37" s="9">
        <v>189.16</v>
      </c>
      <c r="AG37" s="9">
        <v>69.489999999999995</v>
      </c>
      <c r="AH37" s="10" t="str">
        <f t="shared" si="2"/>
        <v>1</v>
      </c>
      <c r="AI37" s="13" t="str">
        <f t="shared" si="2"/>
        <v>1</v>
      </c>
      <c r="AJ37" s="10" t="str">
        <f t="shared" si="3"/>
        <v>0</v>
      </c>
      <c r="AK37" s="13" t="str">
        <f t="shared" si="3"/>
        <v>1</v>
      </c>
      <c r="AL37" s="97">
        <f t="shared" si="4"/>
        <v>0</v>
      </c>
      <c r="AM37" s="20" t="str">
        <f t="shared" si="5"/>
        <v>1</v>
      </c>
      <c r="AN37" s="20" t="str">
        <f t="shared" si="6"/>
        <v>0</v>
      </c>
      <c r="AO37" s="20" t="str">
        <f t="shared" si="6"/>
        <v>0</v>
      </c>
      <c r="AP37" s="20" t="str">
        <f t="shared" si="6"/>
        <v>0</v>
      </c>
      <c r="AQ37" s="24">
        <f t="shared" si="7"/>
        <v>2</v>
      </c>
      <c r="AR37" s="26">
        <f t="shared" si="8"/>
        <v>3</v>
      </c>
      <c r="AS37" s="25" t="str">
        <f t="shared" si="9"/>
        <v>C-</v>
      </c>
      <c r="AT37" s="27" t="str">
        <f t="shared" si="9"/>
        <v>C</v>
      </c>
      <c r="AU37" s="25" t="str">
        <f t="shared" si="10"/>
        <v>0 C-</v>
      </c>
      <c r="AV37" s="27" t="str">
        <f t="shared" si="10"/>
        <v>0 C</v>
      </c>
      <c r="AW37" s="21" t="str">
        <f t="shared" ref="AW37:AW68" si="11">IF(AQ37&gt;=5,"ผ่าน","ไม่ผ่าน")</f>
        <v>ไม่ผ่าน</v>
      </c>
      <c r="AX37" s="21" t="str">
        <f t="shared" ref="AX37:AX68" si="12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1.87</v>
      </c>
      <c r="J38" s="19">
        <v>1.59</v>
      </c>
      <c r="K38" s="19">
        <v>1.19</v>
      </c>
      <c r="L38" s="19">
        <v>8816707.5700000003</v>
      </c>
      <c r="M38" s="19">
        <v>4723717.66</v>
      </c>
      <c r="N38" s="23">
        <v>0</v>
      </c>
      <c r="O38" s="18">
        <v>5802785.9199999999</v>
      </c>
      <c r="P38" s="19">
        <v>1950785.39</v>
      </c>
      <c r="Q38" s="28">
        <v>3</v>
      </c>
      <c r="R38" s="10">
        <f>VLOOKUP($H38,'ค่ากลางกลุ่ม '!$C$2:$Y$22,2,0)</f>
        <v>35.284473684210532</v>
      </c>
      <c r="S38" s="13">
        <f>VLOOKUP($H38,'ค่ากลางกลุ่ม '!$C$2:$Y$22,8,0)</f>
        <v>10.76</v>
      </c>
      <c r="T38" s="10">
        <f>VLOOKUP($H38,'ค่ากลางกลุ่ม '!$C$2:$Y$22,3,0)</f>
        <v>9.4115789473684188</v>
      </c>
      <c r="U38" s="13">
        <f>VLOOKUP($H38,'ค่ากลางกลุ่ม '!$C$2:$Y$22,9,0)</f>
        <v>3.81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39.74</v>
      </c>
      <c r="AB38" s="7">
        <v>6.39</v>
      </c>
      <c r="AC38" s="9">
        <v>179.14</v>
      </c>
      <c r="AD38" s="9">
        <v>47.22</v>
      </c>
      <c r="AE38" s="9">
        <v>155.36000000000001</v>
      </c>
      <c r="AF38" s="9">
        <v>201.12</v>
      </c>
      <c r="AG38" s="9">
        <v>74.95</v>
      </c>
      <c r="AH38" s="10" t="str">
        <f t="shared" si="2"/>
        <v>1</v>
      </c>
      <c r="AI38" s="13" t="str">
        <f t="shared" si="2"/>
        <v>1</v>
      </c>
      <c r="AJ38" s="10" t="str">
        <f t="shared" si="3"/>
        <v>0</v>
      </c>
      <c r="AK38" s="13" t="str">
        <f t="shared" si="3"/>
        <v>1</v>
      </c>
      <c r="AL38" s="97">
        <f t="shared" si="4"/>
        <v>0</v>
      </c>
      <c r="AM38" s="20" t="str">
        <f t="shared" si="5"/>
        <v>1</v>
      </c>
      <c r="AN38" s="20" t="str">
        <f t="shared" si="6"/>
        <v>0</v>
      </c>
      <c r="AO38" s="20" t="str">
        <f t="shared" si="6"/>
        <v>0</v>
      </c>
      <c r="AP38" s="20" t="str">
        <f t="shared" si="6"/>
        <v>0</v>
      </c>
      <c r="AQ38" s="24">
        <f t="shared" si="7"/>
        <v>2</v>
      </c>
      <c r="AR38" s="26">
        <f t="shared" si="8"/>
        <v>3</v>
      </c>
      <c r="AS38" s="25" t="str">
        <f t="shared" si="9"/>
        <v>C-</v>
      </c>
      <c r="AT38" s="27" t="str">
        <f t="shared" si="9"/>
        <v>C</v>
      </c>
      <c r="AU38" s="25" t="str">
        <f t="shared" si="10"/>
        <v>0 C-</v>
      </c>
      <c r="AV38" s="27" t="str">
        <f t="shared" si="10"/>
        <v>0 C</v>
      </c>
      <c r="AW38" s="21" t="str">
        <f t="shared" si="11"/>
        <v>ไม่ผ่าน</v>
      </c>
      <c r="AX38" s="21" t="str">
        <f t="shared" si="12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1.27</v>
      </c>
      <c r="J39" s="19">
        <v>1</v>
      </c>
      <c r="K39" s="19">
        <v>0.42</v>
      </c>
      <c r="L39" s="19">
        <v>154510209.56</v>
      </c>
      <c r="M39" s="19">
        <v>45662750.920000002</v>
      </c>
      <c r="N39" s="23">
        <v>2</v>
      </c>
      <c r="O39" s="18">
        <v>74956084.25</v>
      </c>
      <c r="P39" s="19">
        <v>-335344516.10000002</v>
      </c>
      <c r="Q39" s="28">
        <v>19</v>
      </c>
      <c r="R39" s="10">
        <f>VLOOKUP($H39,'ค่ากลางกลุ่ม '!$C$2:$Y$22,2,0)</f>
        <v>14.434666666666665</v>
      </c>
      <c r="S39" s="13">
        <f>VLOOKUP($H39,'ค่ากลางกลุ่ม '!$C$2:$Y$22,8,0)</f>
        <v>3.08</v>
      </c>
      <c r="T39" s="10">
        <f>VLOOKUP($H39,'ค่ากลางกลุ่ม '!$C$2:$Y$22,3,0)</f>
        <v>4.3540000000000001</v>
      </c>
      <c r="U39" s="13">
        <f>VLOOKUP($H39,'ค่ากลางกลุ่ม '!$C$2:$Y$22,9,0)</f>
        <v>1.4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19.98</v>
      </c>
      <c r="AB39" s="7">
        <v>2.25</v>
      </c>
      <c r="AC39" s="9">
        <v>166.95</v>
      </c>
      <c r="AD39" s="9">
        <v>55.39</v>
      </c>
      <c r="AE39" s="9">
        <v>108.25</v>
      </c>
      <c r="AF39" s="9">
        <v>115.38</v>
      </c>
      <c r="AG39" s="9">
        <v>62.38</v>
      </c>
      <c r="AH39" s="10" t="str">
        <f t="shared" si="2"/>
        <v>1</v>
      </c>
      <c r="AI39" s="13" t="str">
        <f t="shared" si="2"/>
        <v>1</v>
      </c>
      <c r="AJ39" s="10" t="str">
        <f t="shared" si="3"/>
        <v>0</v>
      </c>
      <c r="AK39" s="13" t="str">
        <f t="shared" si="3"/>
        <v>1</v>
      </c>
      <c r="AL39" s="97">
        <f t="shared" si="4"/>
        <v>1</v>
      </c>
      <c r="AM39" s="20" t="str">
        <f t="shared" si="5"/>
        <v>1</v>
      </c>
      <c r="AN39" s="20" t="str">
        <f t="shared" si="6"/>
        <v>0</v>
      </c>
      <c r="AO39" s="20" t="str">
        <f t="shared" si="6"/>
        <v>0</v>
      </c>
      <c r="AP39" s="20" t="str">
        <f t="shared" si="6"/>
        <v>0</v>
      </c>
      <c r="AQ39" s="24">
        <f t="shared" si="7"/>
        <v>3</v>
      </c>
      <c r="AR39" s="26">
        <f t="shared" si="8"/>
        <v>4</v>
      </c>
      <c r="AS39" s="25" t="str">
        <f t="shared" si="9"/>
        <v>C</v>
      </c>
      <c r="AT39" s="27" t="str">
        <f t="shared" si="9"/>
        <v>B-</v>
      </c>
      <c r="AU39" s="25" t="str">
        <f t="shared" si="10"/>
        <v>2 C</v>
      </c>
      <c r="AV39" s="27" t="str">
        <f t="shared" si="10"/>
        <v>2 B-</v>
      </c>
      <c r="AW39" s="21" t="str">
        <f t="shared" si="11"/>
        <v>ไม่ผ่าน</v>
      </c>
      <c r="AX39" s="21" t="str">
        <f t="shared" si="12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2.04</v>
      </c>
      <c r="J40" s="19">
        <v>1.77</v>
      </c>
      <c r="K40" s="19">
        <v>1.39</v>
      </c>
      <c r="L40" s="19">
        <v>17146264.800000001</v>
      </c>
      <c r="M40" s="19">
        <v>8911748.2400000002</v>
      </c>
      <c r="N40" s="23">
        <v>0</v>
      </c>
      <c r="O40" s="18">
        <v>10298415.619999999</v>
      </c>
      <c r="P40" s="19">
        <v>6361445.75</v>
      </c>
      <c r="Q40" s="28">
        <v>6</v>
      </c>
      <c r="R40" s="10">
        <f>VLOOKUP($H40,'ค่ากลางกลุ่ม '!$C$2:$Y$22,2,0)</f>
        <v>23.032438016528936</v>
      </c>
      <c r="S40" s="13">
        <f>VLOOKUP($H40,'ค่ากลางกลุ่ม '!$C$2:$Y$22,8,0)</f>
        <v>3.67</v>
      </c>
      <c r="T40" s="10">
        <f>VLOOKUP($H40,'ค่ากลางกลุ่ม '!$C$2:$Y$22,3,0)</f>
        <v>9.9976446280991773</v>
      </c>
      <c r="U40" s="13">
        <f>VLOOKUP($H40,'ค่ากลางกลุ่ม '!$C$2:$Y$22,9,0)</f>
        <v>1.58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41.99</v>
      </c>
      <c r="AB40" s="7">
        <v>13.31</v>
      </c>
      <c r="AC40" s="9">
        <v>182.93</v>
      </c>
      <c r="AD40" s="9">
        <v>46.32</v>
      </c>
      <c r="AE40" s="9">
        <v>145.63</v>
      </c>
      <c r="AF40" s="9">
        <v>119.39</v>
      </c>
      <c r="AG40" s="9">
        <v>103.43</v>
      </c>
      <c r="AH40" s="10" t="str">
        <f t="shared" si="2"/>
        <v>1</v>
      </c>
      <c r="AI40" s="13" t="str">
        <f t="shared" si="2"/>
        <v>1</v>
      </c>
      <c r="AJ40" s="10" t="str">
        <f t="shared" si="3"/>
        <v>1</v>
      </c>
      <c r="AK40" s="13" t="str">
        <f t="shared" si="3"/>
        <v>1</v>
      </c>
      <c r="AL40" s="97">
        <f t="shared" si="4"/>
        <v>0</v>
      </c>
      <c r="AM40" s="20" t="str">
        <f t="shared" si="5"/>
        <v>1</v>
      </c>
      <c r="AN40" s="20" t="str">
        <f t="shared" si="6"/>
        <v>0</v>
      </c>
      <c r="AO40" s="20" t="str">
        <f t="shared" si="6"/>
        <v>0</v>
      </c>
      <c r="AP40" s="20" t="str">
        <f t="shared" si="6"/>
        <v>0</v>
      </c>
      <c r="AQ40" s="24">
        <f t="shared" si="7"/>
        <v>3</v>
      </c>
      <c r="AR40" s="26">
        <f t="shared" si="8"/>
        <v>3</v>
      </c>
      <c r="AS40" s="25" t="str">
        <f t="shared" si="9"/>
        <v>C</v>
      </c>
      <c r="AT40" s="27" t="str">
        <f t="shared" si="9"/>
        <v>C</v>
      </c>
      <c r="AU40" s="25" t="str">
        <f t="shared" si="10"/>
        <v>0 C</v>
      </c>
      <c r="AV40" s="27" t="str">
        <f t="shared" si="10"/>
        <v>0 C</v>
      </c>
      <c r="AW40" s="21" t="str">
        <f t="shared" si="11"/>
        <v>ไม่ผ่าน</v>
      </c>
      <c r="AX40" s="21" t="str">
        <f t="shared" si="12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2.48</v>
      </c>
      <c r="J41" s="19">
        <v>2.36</v>
      </c>
      <c r="K41" s="19">
        <v>2.13</v>
      </c>
      <c r="L41" s="19">
        <v>24740648.25</v>
      </c>
      <c r="M41" s="19">
        <v>5764429.0800000001</v>
      </c>
      <c r="N41" s="23">
        <v>0</v>
      </c>
      <c r="O41" s="18">
        <v>6424883.1799999997</v>
      </c>
      <c r="P41" s="19">
        <v>18808568.93</v>
      </c>
      <c r="Q41" s="28">
        <v>5</v>
      </c>
      <c r="R41" s="10">
        <f>VLOOKUP($H41,'ค่ากลางกลุ่ม '!$C$2:$Y$22,2,0)</f>
        <v>24.740936170212777</v>
      </c>
      <c r="S41" s="13">
        <f>VLOOKUP($H41,'ค่ากลางกลุ่ม '!$C$2:$Y$22,8,0)</f>
        <v>5.86</v>
      </c>
      <c r="T41" s="10">
        <f>VLOOKUP($H41,'ค่ากลางกลุ่ม '!$C$2:$Y$22,3,0)</f>
        <v>10.953617021276589</v>
      </c>
      <c r="U41" s="13">
        <f>VLOOKUP($H41,'ค่ากลางกลุ่ม '!$C$2:$Y$22,9,0)</f>
        <v>4.21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38.94</v>
      </c>
      <c r="AB41" s="7">
        <v>9.61</v>
      </c>
      <c r="AC41" s="9">
        <v>258.54000000000002</v>
      </c>
      <c r="AD41" s="9">
        <v>38.409999999999997</v>
      </c>
      <c r="AE41" s="9">
        <v>62.76</v>
      </c>
      <c r="AF41" s="9">
        <v>91.63</v>
      </c>
      <c r="AG41" s="9">
        <v>44.79</v>
      </c>
      <c r="AH41" s="10" t="str">
        <f t="shared" si="2"/>
        <v>1</v>
      </c>
      <c r="AI41" s="13" t="str">
        <f t="shared" si="2"/>
        <v>1</v>
      </c>
      <c r="AJ41" s="10" t="str">
        <f t="shared" si="3"/>
        <v>0</v>
      </c>
      <c r="AK41" s="13" t="str">
        <f t="shared" si="3"/>
        <v>1</v>
      </c>
      <c r="AL41" s="97">
        <f t="shared" si="4"/>
        <v>0</v>
      </c>
      <c r="AM41" s="20" t="str">
        <f t="shared" si="5"/>
        <v>1</v>
      </c>
      <c r="AN41" s="20" t="str">
        <f t="shared" si="6"/>
        <v>0</v>
      </c>
      <c r="AO41" s="20" t="str">
        <f t="shared" si="6"/>
        <v>0</v>
      </c>
      <c r="AP41" s="20" t="str">
        <f t="shared" si="6"/>
        <v>1</v>
      </c>
      <c r="AQ41" s="24">
        <f t="shared" si="7"/>
        <v>3</v>
      </c>
      <c r="AR41" s="26">
        <f t="shared" si="8"/>
        <v>4</v>
      </c>
      <c r="AS41" s="25" t="str">
        <f t="shared" si="9"/>
        <v>C</v>
      </c>
      <c r="AT41" s="27" t="str">
        <f t="shared" si="9"/>
        <v>B-</v>
      </c>
      <c r="AU41" s="25" t="str">
        <f t="shared" si="10"/>
        <v>0 C</v>
      </c>
      <c r="AV41" s="27" t="str">
        <f t="shared" si="10"/>
        <v>0 B-</v>
      </c>
      <c r="AW41" s="21" t="str">
        <f t="shared" si="11"/>
        <v>ไม่ผ่าน</v>
      </c>
      <c r="AX41" s="21" t="str">
        <f t="shared" si="12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1.31</v>
      </c>
      <c r="J42" s="19">
        <v>1.06</v>
      </c>
      <c r="K42" s="19">
        <v>0.68</v>
      </c>
      <c r="L42" s="19">
        <v>23436176.18</v>
      </c>
      <c r="M42" s="19">
        <v>16364757.050000001</v>
      </c>
      <c r="N42" s="23">
        <v>2</v>
      </c>
      <c r="O42" s="18">
        <v>17795019.760000002</v>
      </c>
      <c r="P42" s="19">
        <v>-23172636.620000001</v>
      </c>
      <c r="Q42" s="28">
        <v>6</v>
      </c>
      <c r="R42" s="10">
        <f>VLOOKUP($H42,'ค่ากลางกลุ่ม '!$C$2:$Y$22,2,0)</f>
        <v>23.032438016528936</v>
      </c>
      <c r="S42" s="13">
        <f>VLOOKUP($H42,'ค่ากลางกลุ่ม '!$C$2:$Y$22,8,0)</f>
        <v>3.67</v>
      </c>
      <c r="T42" s="10">
        <f>VLOOKUP($H42,'ค่ากลางกลุ่ม '!$C$2:$Y$22,3,0)</f>
        <v>9.9976446280991773</v>
      </c>
      <c r="U42" s="13">
        <f>VLOOKUP($H42,'ค่ากลางกลุ่ม '!$C$2:$Y$22,9,0)</f>
        <v>1.58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40.25</v>
      </c>
      <c r="AB42" s="7">
        <v>11.2</v>
      </c>
      <c r="AC42" s="9">
        <v>328.17</v>
      </c>
      <c r="AD42" s="9">
        <v>48.73</v>
      </c>
      <c r="AE42" s="9">
        <v>83.77</v>
      </c>
      <c r="AF42" s="9">
        <v>81.27</v>
      </c>
      <c r="AG42" s="9">
        <v>135.51</v>
      </c>
      <c r="AH42" s="10" t="str">
        <f t="shared" si="2"/>
        <v>1</v>
      </c>
      <c r="AI42" s="13" t="str">
        <f t="shared" si="2"/>
        <v>1</v>
      </c>
      <c r="AJ42" s="10" t="str">
        <f t="shared" si="3"/>
        <v>1</v>
      </c>
      <c r="AK42" s="13" t="str">
        <f t="shared" si="3"/>
        <v>1</v>
      </c>
      <c r="AL42" s="97">
        <f t="shared" si="4"/>
        <v>0</v>
      </c>
      <c r="AM42" s="20" t="str">
        <f t="shared" si="5"/>
        <v>1</v>
      </c>
      <c r="AN42" s="20" t="str">
        <f t="shared" si="6"/>
        <v>0</v>
      </c>
      <c r="AO42" s="20" t="str">
        <f t="shared" si="6"/>
        <v>1</v>
      </c>
      <c r="AP42" s="20" t="str">
        <f t="shared" si="6"/>
        <v>0</v>
      </c>
      <c r="AQ42" s="24">
        <f t="shared" si="7"/>
        <v>4</v>
      </c>
      <c r="AR42" s="26">
        <f t="shared" si="8"/>
        <v>4</v>
      </c>
      <c r="AS42" s="25" t="str">
        <f t="shared" si="9"/>
        <v>B-</v>
      </c>
      <c r="AT42" s="27" t="str">
        <f t="shared" si="9"/>
        <v>B-</v>
      </c>
      <c r="AU42" s="25" t="str">
        <f t="shared" si="10"/>
        <v>2 B-</v>
      </c>
      <c r="AV42" s="27" t="str">
        <f t="shared" si="10"/>
        <v>2 B-</v>
      </c>
      <c r="AW42" s="21" t="str">
        <f t="shared" si="11"/>
        <v>ไม่ผ่าน</v>
      </c>
      <c r="AX42" s="21" t="str">
        <f t="shared" si="12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1.3</v>
      </c>
      <c r="J43" s="19">
        <v>1.1000000000000001</v>
      </c>
      <c r="K43" s="19">
        <v>0.73</v>
      </c>
      <c r="L43" s="19">
        <v>8733660.4000000004</v>
      </c>
      <c r="M43" s="19">
        <v>8885713.8000000007</v>
      </c>
      <c r="N43" s="23">
        <v>2</v>
      </c>
      <c r="O43" s="18">
        <v>10614031.4</v>
      </c>
      <c r="P43" s="19">
        <v>-8058442.0700000003</v>
      </c>
      <c r="Q43" s="28">
        <v>9</v>
      </c>
      <c r="R43" s="10">
        <f>VLOOKUP($H43,'ค่ากลางกลุ่ม '!$C$2:$Y$22,2,0)</f>
        <v>43.171333333333344</v>
      </c>
      <c r="S43" s="13">
        <f>VLOOKUP($H43,'ค่ากลางกลุ่ม '!$C$2:$Y$22,8,0)</f>
        <v>11.94</v>
      </c>
      <c r="T43" s="10">
        <f>VLOOKUP($H43,'ค่ากลางกลุ่ม '!$C$2:$Y$22,3,0)</f>
        <v>9.7053333333333303</v>
      </c>
      <c r="U43" s="13">
        <f>VLOOKUP($H43,'ค่ากลางกลุ่ม '!$C$2:$Y$22,9,0)</f>
        <v>6.49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30.7</v>
      </c>
      <c r="AB43" s="7">
        <v>9.23</v>
      </c>
      <c r="AC43" s="9">
        <v>182.72</v>
      </c>
      <c r="AD43" s="9">
        <v>37.82</v>
      </c>
      <c r="AE43" s="9">
        <v>63.23</v>
      </c>
      <c r="AF43" s="9">
        <v>187.71</v>
      </c>
      <c r="AG43" s="9">
        <v>51.42</v>
      </c>
      <c r="AH43" s="10" t="str">
        <f t="shared" si="2"/>
        <v>0</v>
      </c>
      <c r="AI43" s="13" t="str">
        <f t="shared" si="2"/>
        <v>1</v>
      </c>
      <c r="AJ43" s="10" t="str">
        <f t="shared" si="3"/>
        <v>0</v>
      </c>
      <c r="AK43" s="13" t="str">
        <f t="shared" si="3"/>
        <v>1</v>
      </c>
      <c r="AL43" s="97">
        <f t="shared" si="4"/>
        <v>0</v>
      </c>
      <c r="AM43" s="20" t="str">
        <f t="shared" si="5"/>
        <v>1</v>
      </c>
      <c r="AN43" s="20" t="str">
        <f t="shared" si="6"/>
        <v>0</v>
      </c>
      <c r="AO43" s="20" t="str">
        <f t="shared" si="6"/>
        <v>0</v>
      </c>
      <c r="AP43" s="20" t="str">
        <f t="shared" si="6"/>
        <v>1</v>
      </c>
      <c r="AQ43" s="24">
        <f t="shared" si="7"/>
        <v>2</v>
      </c>
      <c r="AR43" s="26">
        <f t="shared" si="8"/>
        <v>4</v>
      </c>
      <c r="AS43" s="25" t="str">
        <f t="shared" si="9"/>
        <v>C-</v>
      </c>
      <c r="AT43" s="27" t="str">
        <f t="shared" si="9"/>
        <v>B-</v>
      </c>
      <c r="AU43" s="25" t="str">
        <f t="shared" si="10"/>
        <v>2 C-</v>
      </c>
      <c r="AV43" s="27" t="str">
        <f t="shared" si="10"/>
        <v>2 B-</v>
      </c>
      <c r="AW43" s="21" t="str">
        <f t="shared" si="11"/>
        <v>ไม่ผ่าน</v>
      </c>
      <c r="AX43" s="21" t="str">
        <f t="shared" si="12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1.53</v>
      </c>
      <c r="J44" s="19">
        <v>1.36</v>
      </c>
      <c r="K44" s="19">
        <v>1.1100000000000001</v>
      </c>
      <c r="L44" s="19">
        <v>11766740.630000001</v>
      </c>
      <c r="M44" s="19">
        <v>8724423.1500000004</v>
      </c>
      <c r="N44" s="23">
        <v>0</v>
      </c>
      <c r="O44" s="18">
        <v>9829510.5</v>
      </c>
      <c r="P44" s="19">
        <v>2401008.29</v>
      </c>
      <c r="Q44" s="28">
        <v>6</v>
      </c>
      <c r="R44" s="10">
        <f>VLOOKUP($H44,'ค่ากลางกลุ่ม '!$C$2:$Y$22,2,0)</f>
        <v>23.032438016528936</v>
      </c>
      <c r="S44" s="13">
        <f>VLOOKUP($H44,'ค่ากลางกลุ่ม '!$C$2:$Y$22,8,0)</f>
        <v>3.67</v>
      </c>
      <c r="T44" s="10">
        <f>VLOOKUP($H44,'ค่ากลางกลุ่ม '!$C$2:$Y$22,3,0)</f>
        <v>9.9976446280991773</v>
      </c>
      <c r="U44" s="13">
        <f>VLOOKUP($H44,'ค่ากลางกลุ่ม '!$C$2:$Y$22,9,0)</f>
        <v>1.58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39.01</v>
      </c>
      <c r="AB44" s="7">
        <v>11.99</v>
      </c>
      <c r="AC44" s="9">
        <v>232.9</v>
      </c>
      <c r="AD44" s="9">
        <v>22.99</v>
      </c>
      <c r="AE44" s="9">
        <v>48.9</v>
      </c>
      <c r="AF44" s="9">
        <v>206.69</v>
      </c>
      <c r="AG44" s="9">
        <v>67.81</v>
      </c>
      <c r="AH44" s="10" t="str">
        <f t="shared" si="2"/>
        <v>1</v>
      </c>
      <c r="AI44" s="13" t="str">
        <f t="shared" si="2"/>
        <v>1</v>
      </c>
      <c r="AJ44" s="10" t="str">
        <f t="shared" si="3"/>
        <v>1</v>
      </c>
      <c r="AK44" s="13" t="str">
        <f t="shared" si="3"/>
        <v>1</v>
      </c>
      <c r="AL44" s="97">
        <f t="shared" si="4"/>
        <v>0</v>
      </c>
      <c r="AM44" s="20" t="str">
        <f t="shared" si="5"/>
        <v>1</v>
      </c>
      <c r="AN44" s="20" t="str">
        <f t="shared" si="6"/>
        <v>1</v>
      </c>
      <c r="AO44" s="20" t="str">
        <f t="shared" si="6"/>
        <v>0</v>
      </c>
      <c r="AP44" s="20" t="str">
        <f t="shared" si="6"/>
        <v>0</v>
      </c>
      <c r="AQ44" s="24">
        <f t="shared" si="7"/>
        <v>4</v>
      </c>
      <c r="AR44" s="26">
        <f t="shared" si="8"/>
        <v>4</v>
      </c>
      <c r="AS44" s="25" t="str">
        <f t="shared" si="9"/>
        <v>B-</v>
      </c>
      <c r="AT44" s="27" t="str">
        <f t="shared" si="9"/>
        <v>B-</v>
      </c>
      <c r="AU44" s="25" t="str">
        <f t="shared" si="10"/>
        <v>0 B-</v>
      </c>
      <c r="AV44" s="27" t="str">
        <f t="shared" si="10"/>
        <v>0 B-</v>
      </c>
      <c r="AW44" s="21" t="str">
        <f t="shared" si="11"/>
        <v>ไม่ผ่าน</v>
      </c>
      <c r="AX44" s="21" t="str">
        <f t="shared" si="12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1.98</v>
      </c>
      <c r="J45" s="19">
        <v>1.87</v>
      </c>
      <c r="K45" s="19">
        <v>1.71</v>
      </c>
      <c r="L45" s="19">
        <v>10836786.810000001</v>
      </c>
      <c r="M45" s="19">
        <v>5028506.3600000003</v>
      </c>
      <c r="N45" s="23">
        <v>0</v>
      </c>
      <c r="O45" s="18">
        <v>5759965.0099999998</v>
      </c>
      <c r="P45" s="19">
        <v>8002729.8700000001</v>
      </c>
      <c r="Q45" s="28">
        <v>2</v>
      </c>
      <c r="R45" s="10">
        <f>VLOOKUP($H45,'ค่ากลางกลุ่ม '!$C$2:$Y$22,2,0)</f>
        <v>33.178409090909092</v>
      </c>
      <c r="S45" s="13">
        <f>VLOOKUP($H45,'ค่ากลางกลุ่ม '!$C$2:$Y$22,8,0)</f>
        <v>11.71</v>
      </c>
      <c r="T45" s="10">
        <f>VLOOKUP($H45,'ค่ากลางกลุ่ม '!$C$2:$Y$22,3,0)</f>
        <v>9.8922727272727276</v>
      </c>
      <c r="U45" s="13">
        <f>VLOOKUP($H45,'ค่ากลางกลุ่ม '!$C$2:$Y$22,9,0)</f>
        <v>7.08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45.59</v>
      </c>
      <c r="AB45" s="7">
        <v>12.92</v>
      </c>
      <c r="AC45" s="9">
        <v>269.39999999999998</v>
      </c>
      <c r="AD45" s="9">
        <v>76.06</v>
      </c>
      <c r="AE45" s="9">
        <v>101.25</v>
      </c>
      <c r="AF45" s="9">
        <v>70.36</v>
      </c>
      <c r="AG45" s="9">
        <v>51.84</v>
      </c>
      <c r="AH45" s="10" t="str">
        <f t="shared" si="2"/>
        <v>1</v>
      </c>
      <c r="AI45" s="13" t="str">
        <f t="shared" si="2"/>
        <v>1</v>
      </c>
      <c r="AJ45" s="10" t="str">
        <f t="shared" si="3"/>
        <v>1</v>
      </c>
      <c r="AK45" s="13" t="str">
        <f t="shared" si="3"/>
        <v>1</v>
      </c>
      <c r="AL45" s="97">
        <f t="shared" si="4"/>
        <v>0</v>
      </c>
      <c r="AM45" s="20" t="str">
        <f t="shared" si="5"/>
        <v>0</v>
      </c>
      <c r="AN45" s="20" t="str">
        <f t="shared" si="6"/>
        <v>0</v>
      </c>
      <c r="AO45" s="20" t="str">
        <f t="shared" si="6"/>
        <v>1</v>
      </c>
      <c r="AP45" s="20" t="str">
        <f t="shared" si="6"/>
        <v>1</v>
      </c>
      <c r="AQ45" s="24">
        <f t="shared" si="7"/>
        <v>4</v>
      </c>
      <c r="AR45" s="26">
        <f t="shared" si="8"/>
        <v>4</v>
      </c>
      <c r="AS45" s="25" t="str">
        <f t="shared" si="9"/>
        <v>B-</v>
      </c>
      <c r="AT45" s="27" t="str">
        <f t="shared" si="9"/>
        <v>B-</v>
      </c>
      <c r="AU45" s="25" t="str">
        <f t="shared" si="10"/>
        <v>0 B-</v>
      </c>
      <c r="AV45" s="27" t="str">
        <f t="shared" si="10"/>
        <v>0 B-</v>
      </c>
      <c r="AW45" s="21" t="str">
        <f t="shared" si="11"/>
        <v>ไม่ผ่าน</v>
      </c>
      <c r="AX45" s="21" t="str">
        <f t="shared" si="12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1.7</v>
      </c>
      <c r="J46" s="19">
        <v>1.49</v>
      </c>
      <c r="K46" s="19">
        <v>0.81</v>
      </c>
      <c r="L46" s="19">
        <v>44348924.390000001</v>
      </c>
      <c r="M46" s="19">
        <v>13938364.609999999</v>
      </c>
      <c r="N46" s="23">
        <v>0</v>
      </c>
      <c r="O46" s="18">
        <v>21351317.52</v>
      </c>
      <c r="P46" s="19">
        <v>-12174584.49</v>
      </c>
      <c r="Q46" s="28">
        <v>14</v>
      </c>
      <c r="R46" s="10">
        <f>VLOOKUP($H46,'ค่ากลางกลุ่ม '!$C$2:$Y$22,2,0)</f>
        <v>20.122</v>
      </c>
      <c r="S46" s="13">
        <f>VLOOKUP($H46,'ค่ากลางกลุ่ม '!$C$2:$Y$22,8,0)</f>
        <v>5.3689999999999998</v>
      </c>
      <c r="T46" s="10">
        <f>VLOOKUP($H46,'ค่ากลางกลุ่ม '!$C$2:$Y$22,3,0)</f>
        <v>6.6899999999999995</v>
      </c>
      <c r="U46" s="13">
        <f>VLOOKUP($H46,'ค่ากลางกลุ่ม '!$C$2:$Y$22,9,0)</f>
        <v>4.53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24.41</v>
      </c>
      <c r="AB46" s="7">
        <v>4.13</v>
      </c>
      <c r="AC46" s="9">
        <v>107.48</v>
      </c>
      <c r="AD46" s="9">
        <v>35.619999999999997</v>
      </c>
      <c r="AE46" s="9">
        <v>59.15</v>
      </c>
      <c r="AF46" s="9">
        <v>219.69</v>
      </c>
      <c r="AG46" s="9">
        <v>45.67</v>
      </c>
      <c r="AH46" s="10" t="str">
        <f t="shared" si="2"/>
        <v>1</v>
      </c>
      <c r="AI46" s="13" t="str">
        <f t="shared" si="2"/>
        <v>1</v>
      </c>
      <c r="AJ46" s="10" t="str">
        <f t="shared" si="3"/>
        <v>0</v>
      </c>
      <c r="AK46" s="13" t="str">
        <f t="shared" si="3"/>
        <v>0</v>
      </c>
      <c r="AL46" s="97">
        <f t="shared" si="4"/>
        <v>0</v>
      </c>
      <c r="AM46" s="20" t="str">
        <f t="shared" si="5"/>
        <v>1</v>
      </c>
      <c r="AN46" s="20" t="str">
        <f t="shared" si="6"/>
        <v>1</v>
      </c>
      <c r="AO46" s="20" t="str">
        <f t="shared" si="6"/>
        <v>0</v>
      </c>
      <c r="AP46" s="20" t="str">
        <f t="shared" si="6"/>
        <v>1</v>
      </c>
      <c r="AQ46" s="24">
        <f t="shared" si="7"/>
        <v>4</v>
      </c>
      <c r="AR46" s="26">
        <f t="shared" si="8"/>
        <v>4</v>
      </c>
      <c r="AS46" s="25" t="str">
        <f t="shared" si="9"/>
        <v>B-</v>
      </c>
      <c r="AT46" s="27" t="str">
        <f t="shared" si="9"/>
        <v>B-</v>
      </c>
      <c r="AU46" s="25" t="str">
        <f t="shared" si="10"/>
        <v>0 B-</v>
      </c>
      <c r="AV46" s="27" t="str">
        <f t="shared" si="10"/>
        <v>0 B-</v>
      </c>
      <c r="AW46" s="21" t="str">
        <f t="shared" si="11"/>
        <v>ไม่ผ่าน</v>
      </c>
      <c r="AX46" s="21" t="str">
        <f t="shared" si="12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2.65</v>
      </c>
      <c r="J47" s="19">
        <v>2.65</v>
      </c>
      <c r="K47" s="19">
        <v>2.13</v>
      </c>
      <c r="L47" s="19">
        <v>23313757.780000001</v>
      </c>
      <c r="M47" s="19">
        <v>7984768.2400000002</v>
      </c>
      <c r="N47" s="23">
        <v>0</v>
      </c>
      <c r="O47" s="18">
        <v>9039659.1400000006</v>
      </c>
      <c r="P47" s="19">
        <v>13620241.470000001</v>
      </c>
      <c r="Q47" s="28">
        <v>6</v>
      </c>
      <c r="R47" s="10">
        <f>VLOOKUP($H47,'ค่ากลางกลุ่ม '!$C$2:$Y$22,2,0)</f>
        <v>23.032438016528936</v>
      </c>
      <c r="S47" s="13">
        <f>VLOOKUP($H47,'ค่ากลางกลุ่ม '!$C$2:$Y$22,8,0)</f>
        <v>3.67</v>
      </c>
      <c r="T47" s="10">
        <f>VLOOKUP($H47,'ค่ากลางกลุ่ม '!$C$2:$Y$22,3,0)</f>
        <v>9.9976446280991773</v>
      </c>
      <c r="U47" s="13">
        <f>VLOOKUP($H47,'ค่ากลางกลุ่ม '!$C$2:$Y$22,9,0)</f>
        <v>1.58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39.46</v>
      </c>
      <c r="AB47" s="7">
        <v>12.82</v>
      </c>
      <c r="AC47" s="9">
        <v>115.21</v>
      </c>
      <c r="AD47" s="9">
        <v>53.39</v>
      </c>
      <c r="AE47" s="9">
        <v>61.52</v>
      </c>
      <c r="AF47" s="9">
        <v>310.49</v>
      </c>
      <c r="AG47" s="9">
        <v>78.31</v>
      </c>
      <c r="AH47" s="10" t="str">
        <f t="shared" si="2"/>
        <v>1</v>
      </c>
      <c r="AI47" s="13" t="str">
        <f t="shared" si="2"/>
        <v>1</v>
      </c>
      <c r="AJ47" s="10" t="str">
        <f t="shared" si="3"/>
        <v>1</v>
      </c>
      <c r="AK47" s="13" t="str">
        <f t="shared" si="3"/>
        <v>1</v>
      </c>
      <c r="AL47" s="97">
        <f t="shared" si="4"/>
        <v>0</v>
      </c>
      <c r="AM47" s="20" t="str">
        <f t="shared" si="5"/>
        <v>1</v>
      </c>
      <c r="AN47" s="20" t="str">
        <f t="shared" si="6"/>
        <v>0</v>
      </c>
      <c r="AO47" s="20" t="str">
        <f t="shared" si="6"/>
        <v>0</v>
      </c>
      <c r="AP47" s="20" t="str">
        <f t="shared" si="6"/>
        <v>0</v>
      </c>
      <c r="AQ47" s="24">
        <f t="shared" si="7"/>
        <v>3</v>
      </c>
      <c r="AR47" s="26">
        <f t="shared" si="8"/>
        <v>3</v>
      </c>
      <c r="AS47" s="25" t="str">
        <f t="shared" si="9"/>
        <v>C</v>
      </c>
      <c r="AT47" s="27" t="str">
        <f t="shared" si="9"/>
        <v>C</v>
      </c>
      <c r="AU47" s="25" t="str">
        <f t="shared" si="10"/>
        <v>0 C</v>
      </c>
      <c r="AV47" s="27" t="str">
        <f t="shared" si="10"/>
        <v>0 C</v>
      </c>
      <c r="AW47" s="21" t="str">
        <f t="shared" si="11"/>
        <v>ไม่ผ่าน</v>
      </c>
      <c r="AX47" s="21" t="str">
        <f t="shared" si="12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1.53</v>
      </c>
      <c r="J48" s="19">
        <v>1.25</v>
      </c>
      <c r="K48" s="19">
        <v>0.8</v>
      </c>
      <c r="L48" s="19">
        <v>12669733.210000001</v>
      </c>
      <c r="M48" s="19">
        <v>15187319.77</v>
      </c>
      <c r="N48" s="23">
        <v>0</v>
      </c>
      <c r="O48" s="18">
        <v>17356365.550000001</v>
      </c>
      <c r="P48" s="19">
        <v>-4760219.82</v>
      </c>
      <c r="Q48" s="28">
        <v>10</v>
      </c>
      <c r="R48" s="10">
        <f>VLOOKUP($H48,'ค่ากลางกลุ่ม '!$C$2:$Y$22,2,0)</f>
        <v>20.982698412698412</v>
      </c>
      <c r="S48" s="13">
        <f>VLOOKUP($H48,'ค่ากลางกลุ่ม '!$C$2:$Y$22,8,0)</f>
        <v>3.51</v>
      </c>
      <c r="T48" s="10">
        <f>VLOOKUP($H48,'ค่ากลางกลุ่ม '!$C$2:$Y$22,3,0)</f>
        <v>7.5528571428571416</v>
      </c>
      <c r="U48" s="13">
        <f>VLOOKUP($H48,'ค่ากลางกลุ่ม '!$C$2:$Y$22,9,0)</f>
        <v>-0.18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40.520000000000003</v>
      </c>
      <c r="AB48" s="7">
        <v>14.34</v>
      </c>
      <c r="AC48" s="9">
        <v>239.65</v>
      </c>
      <c r="AD48" s="9">
        <v>42.93</v>
      </c>
      <c r="AE48" s="9">
        <v>63.98</v>
      </c>
      <c r="AF48" s="9">
        <v>114.03</v>
      </c>
      <c r="AG48" s="9">
        <v>67.040000000000006</v>
      </c>
      <c r="AH48" s="10" t="str">
        <f t="shared" si="2"/>
        <v>1</v>
      </c>
      <c r="AI48" s="13" t="str">
        <f t="shared" si="2"/>
        <v>1</v>
      </c>
      <c r="AJ48" s="10" t="str">
        <f t="shared" si="3"/>
        <v>1</v>
      </c>
      <c r="AK48" s="13" t="str">
        <f t="shared" si="3"/>
        <v>1</v>
      </c>
      <c r="AL48" s="97">
        <f t="shared" si="4"/>
        <v>0</v>
      </c>
      <c r="AM48" s="20" t="str">
        <f t="shared" si="5"/>
        <v>1</v>
      </c>
      <c r="AN48" s="20" t="str">
        <f t="shared" si="6"/>
        <v>0</v>
      </c>
      <c r="AO48" s="20" t="str">
        <f t="shared" si="6"/>
        <v>0</v>
      </c>
      <c r="AP48" s="20" t="str">
        <f t="shared" si="6"/>
        <v>0</v>
      </c>
      <c r="AQ48" s="24">
        <f t="shared" si="7"/>
        <v>3</v>
      </c>
      <c r="AR48" s="26">
        <f t="shared" si="8"/>
        <v>3</v>
      </c>
      <c r="AS48" s="25" t="str">
        <f t="shared" si="9"/>
        <v>C</v>
      </c>
      <c r="AT48" s="27" t="str">
        <f t="shared" si="9"/>
        <v>C</v>
      </c>
      <c r="AU48" s="25" t="str">
        <f t="shared" si="10"/>
        <v>0 C</v>
      </c>
      <c r="AV48" s="27" t="str">
        <f t="shared" si="10"/>
        <v>0 C</v>
      </c>
      <c r="AW48" s="21" t="str">
        <f t="shared" si="11"/>
        <v>ไม่ผ่าน</v>
      </c>
      <c r="AX48" s="21" t="str">
        <f t="shared" si="12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0.84</v>
      </c>
      <c r="J49" s="19">
        <v>0.59</v>
      </c>
      <c r="K49" s="19">
        <v>0.36</v>
      </c>
      <c r="L49" s="19">
        <v>-6012547.6399999997</v>
      </c>
      <c r="M49" s="19">
        <v>9002043.9100000001</v>
      </c>
      <c r="N49" s="23">
        <v>4</v>
      </c>
      <c r="O49" s="18">
        <v>10924061.77</v>
      </c>
      <c r="P49" s="19">
        <v>-24017979.550000001</v>
      </c>
      <c r="Q49" s="28">
        <v>10</v>
      </c>
      <c r="R49" s="10">
        <f>VLOOKUP($H49,'ค่ากลางกลุ่ม '!$C$2:$Y$22,2,0)</f>
        <v>20.982698412698412</v>
      </c>
      <c r="S49" s="13">
        <f>VLOOKUP($H49,'ค่ากลางกลุ่ม '!$C$2:$Y$22,8,0)</f>
        <v>3.51</v>
      </c>
      <c r="T49" s="10">
        <f>VLOOKUP($H49,'ค่ากลางกลุ่ม '!$C$2:$Y$22,3,0)</f>
        <v>7.5528571428571416</v>
      </c>
      <c r="U49" s="13">
        <f>VLOOKUP($H49,'ค่ากลางกลุ่ม '!$C$2:$Y$22,9,0)</f>
        <v>-0.18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27.08</v>
      </c>
      <c r="AB49" s="7">
        <v>10.220000000000001</v>
      </c>
      <c r="AC49" s="9">
        <v>287.25</v>
      </c>
      <c r="AD49" s="9">
        <v>21.98</v>
      </c>
      <c r="AE49" s="9">
        <v>23.81</v>
      </c>
      <c r="AF49" s="9">
        <v>214.9</v>
      </c>
      <c r="AG49" s="9">
        <v>68.680000000000007</v>
      </c>
      <c r="AH49" s="10" t="str">
        <f t="shared" si="2"/>
        <v>1</v>
      </c>
      <c r="AI49" s="13" t="str">
        <f t="shared" si="2"/>
        <v>1</v>
      </c>
      <c r="AJ49" s="10" t="str">
        <f t="shared" si="3"/>
        <v>1</v>
      </c>
      <c r="AK49" s="13" t="str">
        <f t="shared" si="3"/>
        <v>1</v>
      </c>
      <c r="AL49" s="97">
        <f t="shared" si="4"/>
        <v>0</v>
      </c>
      <c r="AM49" s="20" t="str">
        <f t="shared" si="5"/>
        <v>1</v>
      </c>
      <c r="AN49" s="20" t="str">
        <f t="shared" si="6"/>
        <v>1</v>
      </c>
      <c r="AO49" s="20" t="str">
        <f t="shared" si="6"/>
        <v>0</v>
      </c>
      <c r="AP49" s="20" t="str">
        <f t="shared" si="6"/>
        <v>0</v>
      </c>
      <c r="AQ49" s="24">
        <f t="shared" si="7"/>
        <v>4</v>
      </c>
      <c r="AR49" s="26">
        <f t="shared" si="8"/>
        <v>4</v>
      </c>
      <c r="AS49" s="25" t="str">
        <f t="shared" si="9"/>
        <v>B-</v>
      </c>
      <c r="AT49" s="27" t="str">
        <f t="shared" si="9"/>
        <v>B-</v>
      </c>
      <c r="AU49" s="25" t="str">
        <f t="shared" si="10"/>
        <v>4 B-</v>
      </c>
      <c r="AV49" s="27" t="str">
        <f t="shared" si="10"/>
        <v>4 B-</v>
      </c>
      <c r="AW49" s="21" t="str">
        <f t="shared" si="11"/>
        <v>ไม่ผ่าน</v>
      </c>
      <c r="AX49" s="21" t="str">
        <f t="shared" si="12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2.79</v>
      </c>
      <c r="J50" s="19">
        <v>2.56</v>
      </c>
      <c r="K50" s="19">
        <v>2.16</v>
      </c>
      <c r="L50" s="19">
        <v>21011971.93</v>
      </c>
      <c r="M50" s="19">
        <v>9265916.9900000002</v>
      </c>
      <c r="N50" s="23">
        <v>0</v>
      </c>
      <c r="O50" s="18">
        <v>9989538.25</v>
      </c>
      <c r="P50" s="19">
        <v>13430526.15</v>
      </c>
      <c r="Q50" s="28">
        <v>5</v>
      </c>
      <c r="R50" s="10">
        <f>VLOOKUP($H50,'ค่ากลางกลุ่ม '!$C$2:$Y$22,2,0)</f>
        <v>24.740936170212777</v>
      </c>
      <c r="S50" s="13">
        <f>VLOOKUP($H50,'ค่ากลางกลุ่ม '!$C$2:$Y$22,8,0)</f>
        <v>5.86</v>
      </c>
      <c r="T50" s="10">
        <f>VLOOKUP($H50,'ค่ากลางกลุ่ม '!$C$2:$Y$22,3,0)</f>
        <v>10.953617021276589</v>
      </c>
      <c r="U50" s="13">
        <f>VLOOKUP($H50,'ค่ากลางกลุ่ม '!$C$2:$Y$22,9,0)</f>
        <v>4.21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43.43</v>
      </c>
      <c r="AB50" s="7">
        <v>19.21</v>
      </c>
      <c r="AC50" s="9">
        <v>129.5</v>
      </c>
      <c r="AD50" s="9">
        <v>29.35</v>
      </c>
      <c r="AE50" s="9">
        <v>66.38</v>
      </c>
      <c r="AF50" s="9">
        <v>260.79000000000002</v>
      </c>
      <c r="AG50" s="9">
        <v>57.43</v>
      </c>
      <c r="AH50" s="10" t="str">
        <f t="shared" si="2"/>
        <v>1</v>
      </c>
      <c r="AI50" s="13" t="str">
        <f t="shared" si="2"/>
        <v>1</v>
      </c>
      <c r="AJ50" s="10" t="str">
        <f t="shared" si="3"/>
        <v>1</v>
      </c>
      <c r="AK50" s="13" t="str">
        <f t="shared" si="3"/>
        <v>1</v>
      </c>
      <c r="AL50" s="97">
        <f t="shared" si="4"/>
        <v>0</v>
      </c>
      <c r="AM50" s="20" t="str">
        <f t="shared" si="5"/>
        <v>1</v>
      </c>
      <c r="AN50" s="20" t="str">
        <f t="shared" si="6"/>
        <v>0</v>
      </c>
      <c r="AO50" s="20" t="str">
        <f t="shared" si="6"/>
        <v>0</v>
      </c>
      <c r="AP50" s="20" t="str">
        <f t="shared" si="6"/>
        <v>1</v>
      </c>
      <c r="AQ50" s="24">
        <f t="shared" si="7"/>
        <v>4</v>
      </c>
      <c r="AR50" s="26">
        <f t="shared" si="8"/>
        <v>4</v>
      </c>
      <c r="AS50" s="25" t="str">
        <f t="shared" si="9"/>
        <v>B-</v>
      </c>
      <c r="AT50" s="27" t="str">
        <f t="shared" si="9"/>
        <v>B-</v>
      </c>
      <c r="AU50" s="25" t="str">
        <f t="shared" si="10"/>
        <v>0 B-</v>
      </c>
      <c r="AV50" s="27" t="str">
        <f t="shared" si="10"/>
        <v>0 B-</v>
      </c>
      <c r="AW50" s="21" t="str">
        <f t="shared" si="11"/>
        <v>ไม่ผ่าน</v>
      </c>
      <c r="AX50" s="21" t="str">
        <f t="shared" si="12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1.72</v>
      </c>
      <c r="J51" s="19">
        <v>1.61</v>
      </c>
      <c r="K51" s="19">
        <v>1.31</v>
      </c>
      <c r="L51" s="19">
        <v>10218992.15</v>
      </c>
      <c r="M51" s="19">
        <v>5092289.03</v>
      </c>
      <c r="N51" s="23">
        <v>0</v>
      </c>
      <c r="O51" s="18">
        <v>5898060.0099999998</v>
      </c>
      <c r="P51" s="19">
        <v>4463001.28</v>
      </c>
      <c r="Q51" s="28">
        <v>5</v>
      </c>
      <c r="R51" s="10">
        <f>VLOOKUP($H51,'ค่ากลางกลุ่ม '!$C$2:$Y$22,2,0)</f>
        <v>24.740936170212777</v>
      </c>
      <c r="S51" s="13">
        <f>VLOOKUP($H51,'ค่ากลางกลุ่ม '!$C$2:$Y$22,8,0)</f>
        <v>5.86</v>
      </c>
      <c r="T51" s="10">
        <f>VLOOKUP($H51,'ค่ากลางกลุ่ม '!$C$2:$Y$22,3,0)</f>
        <v>10.953617021276589</v>
      </c>
      <c r="U51" s="13">
        <f>VLOOKUP($H51,'ค่ากลางกลุ่ม '!$C$2:$Y$22,9,0)</f>
        <v>4.21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40.11</v>
      </c>
      <c r="AB51" s="7">
        <v>10.01</v>
      </c>
      <c r="AC51" s="9">
        <v>243.18</v>
      </c>
      <c r="AD51" s="9">
        <v>48.54</v>
      </c>
      <c r="AE51" s="9">
        <v>165.9</v>
      </c>
      <c r="AF51" s="9">
        <v>210.73</v>
      </c>
      <c r="AG51" s="9">
        <v>44.63</v>
      </c>
      <c r="AH51" s="10" t="str">
        <f t="shared" si="2"/>
        <v>1</v>
      </c>
      <c r="AI51" s="13" t="str">
        <f t="shared" si="2"/>
        <v>1</v>
      </c>
      <c r="AJ51" s="10" t="str">
        <f t="shared" si="3"/>
        <v>0</v>
      </c>
      <c r="AK51" s="13" t="str">
        <f t="shared" si="3"/>
        <v>1</v>
      </c>
      <c r="AL51" s="97">
        <f t="shared" si="4"/>
        <v>0</v>
      </c>
      <c r="AM51" s="20" t="str">
        <f t="shared" si="5"/>
        <v>1</v>
      </c>
      <c r="AN51" s="20" t="str">
        <f t="shared" si="6"/>
        <v>0</v>
      </c>
      <c r="AO51" s="20" t="str">
        <f t="shared" si="6"/>
        <v>0</v>
      </c>
      <c r="AP51" s="20" t="str">
        <f t="shared" si="6"/>
        <v>1</v>
      </c>
      <c r="AQ51" s="24">
        <f t="shared" si="7"/>
        <v>3</v>
      </c>
      <c r="AR51" s="26">
        <f t="shared" si="8"/>
        <v>4</v>
      </c>
      <c r="AS51" s="25" t="str">
        <f t="shared" si="9"/>
        <v>C</v>
      </c>
      <c r="AT51" s="27" t="str">
        <f t="shared" si="9"/>
        <v>B-</v>
      </c>
      <c r="AU51" s="25" t="str">
        <f t="shared" si="10"/>
        <v>0 C</v>
      </c>
      <c r="AV51" s="27" t="str">
        <f t="shared" si="10"/>
        <v>0 B-</v>
      </c>
      <c r="AW51" s="21" t="str">
        <f t="shared" si="11"/>
        <v>ไม่ผ่าน</v>
      </c>
      <c r="AX51" s="21" t="str">
        <f t="shared" si="12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1.27</v>
      </c>
      <c r="J52" s="19">
        <v>1.1100000000000001</v>
      </c>
      <c r="K52" s="19">
        <v>0.83</v>
      </c>
      <c r="L52" s="19">
        <v>5228540.12</v>
      </c>
      <c r="M52" s="19">
        <v>5849707.3700000001</v>
      </c>
      <c r="N52" s="23">
        <v>1</v>
      </c>
      <c r="O52" s="18">
        <v>7030766.6699999999</v>
      </c>
      <c r="P52" s="19">
        <v>-3311509.45</v>
      </c>
      <c r="Q52" s="28">
        <v>5</v>
      </c>
      <c r="R52" s="10">
        <f>VLOOKUP($H52,'ค่ากลางกลุ่ม '!$C$2:$Y$22,2,0)</f>
        <v>24.740936170212777</v>
      </c>
      <c r="S52" s="13">
        <f>VLOOKUP($H52,'ค่ากลางกลุ่ม '!$C$2:$Y$22,8,0)</f>
        <v>5.86</v>
      </c>
      <c r="T52" s="10">
        <f>VLOOKUP($H52,'ค่ากลางกลุ่ม '!$C$2:$Y$22,3,0)</f>
        <v>10.953617021276589</v>
      </c>
      <c r="U52" s="13">
        <f>VLOOKUP($H52,'ค่ากลางกลุ่ม '!$C$2:$Y$22,9,0)</f>
        <v>4.21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33.33</v>
      </c>
      <c r="AB52" s="7">
        <v>6.46</v>
      </c>
      <c r="AC52" s="9">
        <v>277.79000000000002</v>
      </c>
      <c r="AD52" s="9">
        <v>41.77</v>
      </c>
      <c r="AE52" s="9">
        <v>83.53</v>
      </c>
      <c r="AF52" s="9">
        <v>208.83</v>
      </c>
      <c r="AG52" s="9">
        <v>63.74</v>
      </c>
      <c r="AH52" s="10" t="str">
        <f t="shared" si="2"/>
        <v>1</v>
      </c>
      <c r="AI52" s="13" t="str">
        <f t="shared" si="2"/>
        <v>1</v>
      </c>
      <c r="AJ52" s="10" t="str">
        <f t="shared" si="3"/>
        <v>0</v>
      </c>
      <c r="AK52" s="13" t="str">
        <f t="shared" si="3"/>
        <v>1</v>
      </c>
      <c r="AL52" s="97">
        <f t="shared" si="4"/>
        <v>0</v>
      </c>
      <c r="AM52" s="20" t="str">
        <f t="shared" si="5"/>
        <v>1</v>
      </c>
      <c r="AN52" s="20" t="str">
        <f t="shared" si="6"/>
        <v>0</v>
      </c>
      <c r="AO52" s="20" t="str">
        <f t="shared" si="6"/>
        <v>0</v>
      </c>
      <c r="AP52" s="20" t="str">
        <f t="shared" si="6"/>
        <v>0</v>
      </c>
      <c r="AQ52" s="24">
        <f t="shared" si="7"/>
        <v>2</v>
      </c>
      <c r="AR52" s="26">
        <f t="shared" si="8"/>
        <v>3</v>
      </c>
      <c r="AS52" s="25" t="str">
        <f t="shared" si="9"/>
        <v>C-</v>
      </c>
      <c r="AT52" s="27" t="str">
        <f t="shared" si="9"/>
        <v>C</v>
      </c>
      <c r="AU52" s="25" t="str">
        <f t="shared" si="10"/>
        <v>1 C-</v>
      </c>
      <c r="AV52" s="27" t="str">
        <f t="shared" si="10"/>
        <v>1 C</v>
      </c>
      <c r="AW52" s="21" t="str">
        <f t="shared" si="11"/>
        <v>ไม่ผ่าน</v>
      </c>
      <c r="AX52" s="21" t="str">
        <f t="shared" si="12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1.66</v>
      </c>
      <c r="J53" s="19">
        <v>1.49</v>
      </c>
      <c r="K53" s="19">
        <v>1.28</v>
      </c>
      <c r="L53" s="19">
        <v>17119894.940000001</v>
      </c>
      <c r="M53" s="19">
        <v>12257235.41</v>
      </c>
      <c r="N53" s="23">
        <v>0</v>
      </c>
      <c r="O53" s="18">
        <v>13417481.15</v>
      </c>
      <c r="P53" s="19">
        <v>7216735.3200000003</v>
      </c>
      <c r="Q53" s="28">
        <v>6</v>
      </c>
      <c r="R53" s="10">
        <f>VLOOKUP($H53,'ค่ากลางกลุ่ม '!$C$2:$Y$22,2,0)</f>
        <v>23.032438016528936</v>
      </c>
      <c r="S53" s="13">
        <f>VLOOKUP($H53,'ค่ากลางกลุ่ม '!$C$2:$Y$22,8,0)</f>
        <v>3.67</v>
      </c>
      <c r="T53" s="10">
        <f>VLOOKUP($H53,'ค่ากลางกลุ่ม '!$C$2:$Y$22,3,0)</f>
        <v>9.9976446280991773</v>
      </c>
      <c r="U53" s="13">
        <f>VLOOKUP($H53,'ค่ากลางกลุ่ม '!$C$2:$Y$22,9,0)</f>
        <v>1.58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52.53</v>
      </c>
      <c r="AB53" s="7">
        <v>19.88</v>
      </c>
      <c r="AC53" s="9">
        <v>354.54</v>
      </c>
      <c r="AD53" s="9">
        <v>34.64</v>
      </c>
      <c r="AE53" s="9">
        <v>40.07</v>
      </c>
      <c r="AF53" s="9">
        <v>324.29000000000002</v>
      </c>
      <c r="AG53" s="9">
        <v>81.650000000000006</v>
      </c>
      <c r="AH53" s="10" t="str">
        <f t="shared" si="2"/>
        <v>1</v>
      </c>
      <c r="AI53" s="13" t="str">
        <f t="shared" si="2"/>
        <v>1</v>
      </c>
      <c r="AJ53" s="10" t="str">
        <f t="shared" si="3"/>
        <v>1</v>
      </c>
      <c r="AK53" s="13" t="str">
        <f t="shared" si="3"/>
        <v>1</v>
      </c>
      <c r="AL53" s="97">
        <f t="shared" si="4"/>
        <v>0</v>
      </c>
      <c r="AM53" s="20" t="str">
        <f t="shared" si="5"/>
        <v>1</v>
      </c>
      <c r="AN53" s="20" t="str">
        <f t="shared" si="6"/>
        <v>1</v>
      </c>
      <c r="AO53" s="20" t="str">
        <f t="shared" si="6"/>
        <v>0</v>
      </c>
      <c r="AP53" s="20" t="str">
        <f t="shared" si="6"/>
        <v>0</v>
      </c>
      <c r="AQ53" s="24">
        <f t="shared" si="7"/>
        <v>4</v>
      </c>
      <c r="AR53" s="26">
        <f t="shared" si="8"/>
        <v>4</v>
      </c>
      <c r="AS53" s="25" t="str">
        <f t="shared" si="9"/>
        <v>B-</v>
      </c>
      <c r="AT53" s="27" t="str">
        <f t="shared" si="9"/>
        <v>B-</v>
      </c>
      <c r="AU53" s="25" t="str">
        <f t="shared" si="10"/>
        <v>0 B-</v>
      </c>
      <c r="AV53" s="27" t="str">
        <f t="shared" si="10"/>
        <v>0 B-</v>
      </c>
      <c r="AW53" s="21" t="str">
        <f t="shared" si="11"/>
        <v>ไม่ผ่าน</v>
      </c>
      <c r="AX53" s="21" t="str">
        <f t="shared" si="12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2.75</v>
      </c>
      <c r="J54" s="19">
        <v>2.5499999999999998</v>
      </c>
      <c r="K54" s="19">
        <v>2.2000000000000002</v>
      </c>
      <c r="L54" s="19">
        <v>22460881.98</v>
      </c>
      <c r="M54" s="19">
        <v>7208591.1799999997</v>
      </c>
      <c r="N54" s="23">
        <v>0</v>
      </c>
      <c r="O54" s="18">
        <v>8311694.8600000003</v>
      </c>
      <c r="P54" s="19">
        <v>15412581.83</v>
      </c>
      <c r="Q54" s="28">
        <v>5</v>
      </c>
      <c r="R54" s="10">
        <f>VLOOKUP($H54,'ค่ากลางกลุ่ม '!$C$2:$Y$22,2,0)</f>
        <v>24.740936170212777</v>
      </c>
      <c r="S54" s="13">
        <f>VLOOKUP($H54,'ค่ากลางกลุ่ม '!$C$2:$Y$22,8,0)</f>
        <v>5.86</v>
      </c>
      <c r="T54" s="10">
        <f>VLOOKUP($H54,'ค่ากลางกลุ่ม '!$C$2:$Y$22,3,0)</f>
        <v>10.953617021276589</v>
      </c>
      <c r="U54" s="13">
        <f>VLOOKUP($H54,'ค่ากลางกลุ่ม '!$C$2:$Y$22,9,0)</f>
        <v>4.21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43.88</v>
      </c>
      <c r="AB54" s="7">
        <v>10.69</v>
      </c>
      <c r="AC54" s="9">
        <v>91.59</v>
      </c>
      <c r="AD54" s="9">
        <v>26.53</v>
      </c>
      <c r="AE54" s="9">
        <v>39.619999999999997</v>
      </c>
      <c r="AF54" s="9">
        <v>267.58</v>
      </c>
      <c r="AG54" s="9">
        <v>80.19</v>
      </c>
      <c r="AH54" s="10" t="str">
        <f t="shared" si="2"/>
        <v>1</v>
      </c>
      <c r="AI54" s="13" t="str">
        <f t="shared" si="2"/>
        <v>1</v>
      </c>
      <c r="AJ54" s="10" t="str">
        <f t="shared" si="3"/>
        <v>0</v>
      </c>
      <c r="AK54" s="13" t="str">
        <f t="shared" si="3"/>
        <v>1</v>
      </c>
      <c r="AL54" s="97">
        <f t="shared" si="4"/>
        <v>0</v>
      </c>
      <c r="AM54" s="20" t="str">
        <f t="shared" si="5"/>
        <v>1</v>
      </c>
      <c r="AN54" s="20" t="str">
        <f t="shared" si="6"/>
        <v>1</v>
      </c>
      <c r="AO54" s="20" t="str">
        <f t="shared" si="6"/>
        <v>0</v>
      </c>
      <c r="AP54" s="20" t="str">
        <f t="shared" si="6"/>
        <v>0</v>
      </c>
      <c r="AQ54" s="24">
        <f t="shared" si="7"/>
        <v>3</v>
      </c>
      <c r="AR54" s="26">
        <f t="shared" si="8"/>
        <v>4</v>
      </c>
      <c r="AS54" s="25" t="str">
        <f t="shared" si="9"/>
        <v>C</v>
      </c>
      <c r="AT54" s="27" t="str">
        <f t="shared" si="9"/>
        <v>B-</v>
      </c>
      <c r="AU54" s="25" t="str">
        <f t="shared" si="10"/>
        <v>0 C</v>
      </c>
      <c r="AV54" s="27" t="str">
        <f t="shared" si="10"/>
        <v>0 B-</v>
      </c>
      <c r="AW54" s="21" t="str">
        <f t="shared" si="11"/>
        <v>ไม่ผ่าน</v>
      </c>
      <c r="AX54" s="21" t="str">
        <f t="shared" si="12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2.2200000000000002</v>
      </c>
      <c r="J55" s="19">
        <v>1.93</v>
      </c>
      <c r="K55" s="19">
        <v>1.19</v>
      </c>
      <c r="L55" s="19">
        <v>106299009.76000001</v>
      </c>
      <c r="M55" s="19">
        <v>18265900.82</v>
      </c>
      <c r="N55" s="23">
        <v>0</v>
      </c>
      <c r="O55" s="18">
        <v>27794717.66</v>
      </c>
      <c r="P55" s="19">
        <v>16476519.390000001</v>
      </c>
      <c r="Q55" s="28">
        <v>15</v>
      </c>
      <c r="R55" s="10">
        <f>VLOOKUP($H55,'ค่ากลางกลุ่ม '!$C$2:$Y$22,2,0)</f>
        <v>15.491923076923078</v>
      </c>
      <c r="S55" s="13">
        <f>VLOOKUP($H55,'ค่ากลางกลุ่ม '!$C$2:$Y$22,8,0)</f>
        <v>2.95</v>
      </c>
      <c r="T55" s="10">
        <f>VLOOKUP($H55,'ค่ากลางกลุ่ม '!$C$2:$Y$22,3,0)</f>
        <v>4.0873076923076912</v>
      </c>
      <c r="U55" s="13">
        <f>VLOOKUP($H55,'ค่ากลางกลุ่ม '!$C$2:$Y$22,9,0)</f>
        <v>0.5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24.8</v>
      </c>
      <c r="AB55" s="7">
        <v>3.12</v>
      </c>
      <c r="AC55" s="9">
        <v>155.08000000000001</v>
      </c>
      <c r="AD55" s="9">
        <v>57.37</v>
      </c>
      <c r="AE55" s="9">
        <v>56.29</v>
      </c>
      <c r="AF55" s="9">
        <v>-443.6</v>
      </c>
      <c r="AG55" s="9">
        <v>60.78</v>
      </c>
      <c r="AH55" s="10" t="str">
        <f t="shared" si="2"/>
        <v>1</v>
      </c>
      <c r="AI55" s="13" t="str">
        <f t="shared" si="2"/>
        <v>1</v>
      </c>
      <c r="AJ55" s="10" t="str">
        <f t="shared" si="3"/>
        <v>0</v>
      </c>
      <c r="AK55" s="13" t="str">
        <f t="shared" si="3"/>
        <v>1</v>
      </c>
      <c r="AL55" s="97">
        <f t="shared" si="4"/>
        <v>0</v>
      </c>
      <c r="AM55" s="20" t="str">
        <f t="shared" si="5"/>
        <v>1</v>
      </c>
      <c r="AN55" s="20" t="str">
        <f t="shared" si="6"/>
        <v>1</v>
      </c>
      <c r="AO55" s="20" t="str">
        <f t="shared" si="6"/>
        <v>1</v>
      </c>
      <c r="AP55" s="20" t="str">
        <f t="shared" si="6"/>
        <v>0</v>
      </c>
      <c r="AQ55" s="24">
        <f t="shared" si="7"/>
        <v>4</v>
      </c>
      <c r="AR55" s="26">
        <f t="shared" si="8"/>
        <v>5</v>
      </c>
      <c r="AS55" s="25" t="str">
        <f t="shared" si="9"/>
        <v>B-</v>
      </c>
      <c r="AT55" s="27" t="str">
        <f t="shared" si="9"/>
        <v>B</v>
      </c>
      <c r="AU55" s="25" t="str">
        <f t="shared" si="10"/>
        <v>0 B-</v>
      </c>
      <c r="AV55" s="27" t="str">
        <f t="shared" si="10"/>
        <v>0 B</v>
      </c>
      <c r="AW55" s="21" t="str">
        <f t="shared" si="11"/>
        <v>ไม่ผ่าน</v>
      </c>
      <c r="AX55" s="21" t="str">
        <f t="shared" si="12"/>
        <v>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1.53</v>
      </c>
      <c r="J56" s="19">
        <v>1.33</v>
      </c>
      <c r="K56" s="19">
        <v>0.93</v>
      </c>
      <c r="L56" s="19">
        <v>8817024.0999999996</v>
      </c>
      <c r="M56" s="19">
        <v>8273026.6699999999</v>
      </c>
      <c r="N56" s="23">
        <v>0</v>
      </c>
      <c r="O56" s="18">
        <v>10546000.880000001</v>
      </c>
      <c r="P56" s="19">
        <v>-1088052.3799999999</v>
      </c>
      <c r="Q56" s="28">
        <v>5</v>
      </c>
      <c r="R56" s="10">
        <f>VLOOKUP($H56,'ค่ากลางกลุ่ม '!$C$2:$Y$22,2,0)</f>
        <v>24.740936170212777</v>
      </c>
      <c r="S56" s="13">
        <f>VLOOKUP($H56,'ค่ากลางกลุ่ม '!$C$2:$Y$22,8,0)</f>
        <v>5.86</v>
      </c>
      <c r="T56" s="10">
        <f>VLOOKUP($H56,'ค่ากลางกลุ่ม '!$C$2:$Y$22,3,0)</f>
        <v>10.953617021276589</v>
      </c>
      <c r="U56" s="13">
        <f>VLOOKUP($H56,'ค่ากลางกลุ่ม '!$C$2:$Y$22,9,0)</f>
        <v>4.21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50.36</v>
      </c>
      <c r="AB56" s="7">
        <v>5.89</v>
      </c>
      <c r="AC56" s="9">
        <v>420.56</v>
      </c>
      <c r="AD56" s="9">
        <v>47.29</v>
      </c>
      <c r="AE56" s="9">
        <v>189.16</v>
      </c>
      <c r="AF56" s="9">
        <v>146.80000000000001</v>
      </c>
      <c r="AG56" s="9">
        <v>149.59</v>
      </c>
      <c r="AH56" s="10" t="str">
        <f t="shared" si="2"/>
        <v>1</v>
      </c>
      <c r="AI56" s="13" t="str">
        <f t="shared" si="2"/>
        <v>1</v>
      </c>
      <c r="AJ56" s="10" t="str">
        <f t="shared" si="3"/>
        <v>0</v>
      </c>
      <c r="AK56" s="13" t="str">
        <f t="shared" si="3"/>
        <v>1</v>
      </c>
      <c r="AL56" s="97">
        <f t="shared" si="4"/>
        <v>0</v>
      </c>
      <c r="AM56" s="20" t="str">
        <f t="shared" si="5"/>
        <v>1</v>
      </c>
      <c r="AN56" s="20" t="str">
        <f t="shared" si="6"/>
        <v>0</v>
      </c>
      <c r="AO56" s="20" t="str">
        <f t="shared" si="6"/>
        <v>0</v>
      </c>
      <c r="AP56" s="20" t="str">
        <f t="shared" si="6"/>
        <v>0</v>
      </c>
      <c r="AQ56" s="24">
        <f t="shared" si="7"/>
        <v>2</v>
      </c>
      <c r="AR56" s="26">
        <f t="shared" si="8"/>
        <v>3</v>
      </c>
      <c r="AS56" s="25" t="str">
        <f t="shared" si="9"/>
        <v>C-</v>
      </c>
      <c r="AT56" s="27" t="str">
        <f t="shared" si="9"/>
        <v>C</v>
      </c>
      <c r="AU56" s="25" t="str">
        <f t="shared" si="10"/>
        <v>0 C-</v>
      </c>
      <c r="AV56" s="27" t="str">
        <f t="shared" si="10"/>
        <v>0 C</v>
      </c>
      <c r="AW56" s="21" t="str">
        <f t="shared" si="11"/>
        <v>ไม่ผ่าน</v>
      </c>
      <c r="AX56" s="21" t="str">
        <f t="shared" si="12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1.85</v>
      </c>
      <c r="J57" s="19">
        <v>1.71</v>
      </c>
      <c r="K57" s="19">
        <v>1.28</v>
      </c>
      <c r="L57" s="19">
        <v>234799838.69999999</v>
      </c>
      <c r="M57" s="19">
        <v>54361606.75</v>
      </c>
      <c r="N57" s="23">
        <v>0</v>
      </c>
      <c r="O57" s="18">
        <v>64002349.170000002</v>
      </c>
      <c r="P57" s="19">
        <v>78340102.840000004</v>
      </c>
      <c r="Q57" s="28">
        <v>17</v>
      </c>
      <c r="R57" s="10">
        <f>VLOOKUP($H57,'ค่ากลางกลุ่ม '!$C$2:$Y$22,2,0)</f>
        <v>18.019130434782607</v>
      </c>
      <c r="S57" s="13">
        <f>VLOOKUP($H57,'ค่ากลางกลุ่ม '!$C$2:$Y$22,8,0)</f>
        <v>3.96</v>
      </c>
      <c r="T57" s="10">
        <f>VLOOKUP($H57,'ค่ากลางกลุ่ม '!$C$2:$Y$22,3,0)</f>
        <v>5.5360869565217383</v>
      </c>
      <c r="U57" s="13">
        <f>VLOOKUP($H57,'ค่ากลางกลุ่ม '!$C$2:$Y$22,9,0)</f>
        <v>2.5099999999999998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37.799999999999997</v>
      </c>
      <c r="AB57" s="7">
        <v>4.53</v>
      </c>
      <c r="AC57" s="9">
        <v>135.38</v>
      </c>
      <c r="AD57" s="9">
        <v>61.97</v>
      </c>
      <c r="AE57" s="9">
        <v>63.42</v>
      </c>
      <c r="AF57" s="9">
        <v>197.55</v>
      </c>
      <c r="AG57" s="9">
        <v>59.51</v>
      </c>
      <c r="AH57" s="10" t="str">
        <f t="shared" si="2"/>
        <v>1</v>
      </c>
      <c r="AI57" s="13" t="str">
        <f t="shared" si="2"/>
        <v>1</v>
      </c>
      <c r="AJ57" s="10" t="str">
        <f t="shared" si="3"/>
        <v>0</v>
      </c>
      <c r="AK57" s="13" t="str">
        <f t="shared" si="3"/>
        <v>1</v>
      </c>
      <c r="AL57" s="97">
        <f t="shared" si="4"/>
        <v>0</v>
      </c>
      <c r="AM57" s="20" t="str">
        <f t="shared" si="5"/>
        <v>0</v>
      </c>
      <c r="AN57" s="20" t="str">
        <f t="shared" si="6"/>
        <v>0</v>
      </c>
      <c r="AO57" s="20" t="str">
        <f t="shared" si="6"/>
        <v>0</v>
      </c>
      <c r="AP57" s="20" t="str">
        <f t="shared" si="6"/>
        <v>1</v>
      </c>
      <c r="AQ57" s="24">
        <f t="shared" si="7"/>
        <v>2</v>
      </c>
      <c r="AR57" s="26">
        <f t="shared" si="8"/>
        <v>3</v>
      </c>
      <c r="AS57" s="25" t="str">
        <f t="shared" si="9"/>
        <v>C-</v>
      </c>
      <c r="AT57" s="27" t="str">
        <f t="shared" si="9"/>
        <v>C</v>
      </c>
      <c r="AU57" s="25" t="str">
        <f t="shared" si="10"/>
        <v>0 C-</v>
      </c>
      <c r="AV57" s="27" t="str">
        <f t="shared" si="10"/>
        <v>0 C</v>
      </c>
      <c r="AW57" s="21" t="str">
        <f t="shared" si="11"/>
        <v>ไม่ผ่าน</v>
      </c>
      <c r="AX57" s="21" t="str">
        <f t="shared" si="12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1.65</v>
      </c>
      <c r="J58" s="19">
        <v>1.45</v>
      </c>
      <c r="K58" s="19">
        <v>0.84</v>
      </c>
      <c r="L58" s="19">
        <v>34289602.289999999</v>
      </c>
      <c r="M58" s="19">
        <v>13870871.58</v>
      </c>
      <c r="N58" s="23">
        <v>0</v>
      </c>
      <c r="O58" s="18">
        <v>15084063.43</v>
      </c>
      <c r="P58" s="19">
        <v>-8452546.3100000005</v>
      </c>
      <c r="Q58" s="28">
        <v>10</v>
      </c>
      <c r="R58" s="10">
        <f>VLOOKUP($H58,'ค่ากลางกลุ่ม '!$C$2:$Y$22,2,0)</f>
        <v>20.982698412698412</v>
      </c>
      <c r="S58" s="13">
        <f>VLOOKUP($H58,'ค่ากลางกลุ่ม '!$C$2:$Y$22,8,0)</f>
        <v>3.51</v>
      </c>
      <c r="T58" s="10">
        <f>VLOOKUP($H58,'ค่ากลางกลุ่ม '!$C$2:$Y$22,3,0)</f>
        <v>7.5528571428571416</v>
      </c>
      <c r="U58" s="13">
        <f>VLOOKUP($H58,'ค่ากลางกลุ่ม '!$C$2:$Y$22,9,0)</f>
        <v>-0.18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29.86</v>
      </c>
      <c r="AB58" s="7">
        <v>7.37</v>
      </c>
      <c r="AC58" s="9">
        <v>247.17</v>
      </c>
      <c r="AD58" s="9">
        <v>48.16</v>
      </c>
      <c r="AE58" s="9">
        <v>107.48</v>
      </c>
      <c r="AF58" s="9">
        <v>380.02</v>
      </c>
      <c r="AG58" s="9">
        <v>84.14</v>
      </c>
      <c r="AH58" s="10" t="str">
        <f t="shared" si="2"/>
        <v>1</v>
      </c>
      <c r="AI58" s="13" t="str">
        <f t="shared" si="2"/>
        <v>1</v>
      </c>
      <c r="AJ58" s="10" t="str">
        <f t="shared" si="3"/>
        <v>0</v>
      </c>
      <c r="AK58" s="13" t="str">
        <f t="shared" si="3"/>
        <v>1</v>
      </c>
      <c r="AL58" s="97">
        <f t="shared" si="4"/>
        <v>0</v>
      </c>
      <c r="AM58" s="20" t="str">
        <f t="shared" si="5"/>
        <v>1</v>
      </c>
      <c r="AN58" s="20" t="str">
        <f t="shared" si="6"/>
        <v>0</v>
      </c>
      <c r="AO58" s="20" t="str">
        <f t="shared" si="6"/>
        <v>0</v>
      </c>
      <c r="AP58" s="20" t="str">
        <f t="shared" si="6"/>
        <v>0</v>
      </c>
      <c r="AQ58" s="24">
        <f t="shared" si="7"/>
        <v>2</v>
      </c>
      <c r="AR58" s="26">
        <f t="shared" si="8"/>
        <v>3</v>
      </c>
      <c r="AS58" s="25" t="str">
        <f t="shared" si="9"/>
        <v>C-</v>
      </c>
      <c r="AT58" s="27" t="str">
        <f t="shared" si="9"/>
        <v>C</v>
      </c>
      <c r="AU58" s="25" t="str">
        <f t="shared" si="10"/>
        <v>0 C-</v>
      </c>
      <c r="AV58" s="27" t="str">
        <f t="shared" si="10"/>
        <v>0 C</v>
      </c>
      <c r="AW58" s="21" t="str">
        <f t="shared" si="11"/>
        <v>ไม่ผ่าน</v>
      </c>
      <c r="AX58" s="21" t="str">
        <f t="shared" si="12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1.74</v>
      </c>
      <c r="J59" s="19">
        <v>1.57</v>
      </c>
      <c r="K59" s="19">
        <v>0.71</v>
      </c>
      <c r="L59" s="19">
        <v>12831155.85</v>
      </c>
      <c r="M59" s="19">
        <v>10193903.630000001</v>
      </c>
      <c r="N59" s="23">
        <v>1</v>
      </c>
      <c r="O59" s="18">
        <v>10852699.98</v>
      </c>
      <c r="P59" s="19">
        <v>-4954855.59</v>
      </c>
      <c r="Q59" s="28">
        <v>5</v>
      </c>
      <c r="R59" s="10">
        <f>VLOOKUP($H59,'ค่ากลางกลุ่ม '!$C$2:$Y$22,2,0)</f>
        <v>24.740936170212777</v>
      </c>
      <c r="S59" s="13">
        <f>VLOOKUP($H59,'ค่ากลางกลุ่ม '!$C$2:$Y$22,8,0)</f>
        <v>5.86</v>
      </c>
      <c r="T59" s="10">
        <f>VLOOKUP($H59,'ค่ากลางกลุ่ม '!$C$2:$Y$22,3,0)</f>
        <v>10.953617021276589</v>
      </c>
      <c r="U59" s="13">
        <f>VLOOKUP($H59,'ค่ากลางกลุ่ม '!$C$2:$Y$22,9,0)</f>
        <v>4.21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45.8</v>
      </c>
      <c r="AB59" s="7">
        <v>23.84</v>
      </c>
      <c r="AC59" s="9">
        <v>295.77999999999997</v>
      </c>
      <c r="AD59" s="9">
        <v>33.44</v>
      </c>
      <c r="AE59" s="9">
        <v>36.299999999999997</v>
      </c>
      <c r="AF59" s="9">
        <v>235.23</v>
      </c>
      <c r="AG59" s="9">
        <v>84.04</v>
      </c>
      <c r="AH59" s="10" t="str">
        <f t="shared" si="2"/>
        <v>1</v>
      </c>
      <c r="AI59" s="13" t="str">
        <f t="shared" si="2"/>
        <v>1</v>
      </c>
      <c r="AJ59" s="10" t="str">
        <f t="shared" si="3"/>
        <v>1</v>
      </c>
      <c r="AK59" s="13" t="str">
        <f t="shared" si="3"/>
        <v>1</v>
      </c>
      <c r="AL59" s="97">
        <f t="shared" si="4"/>
        <v>0</v>
      </c>
      <c r="AM59" s="20" t="str">
        <f t="shared" si="5"/>
        <v>1</v>
      </c>
      <c r="AN59" s="20" t="str">
        <f t="shared" si="6"/>
        <v>1</v>
      </c>
      <c r="AO59" s="20" t="str">
        <f t="shared" si="6"/>
        <v>0</v>
      </c>
      <c r="AP59" s="20" t="str">
        <f t="shared" si="6"/>
        <v>0</v>
      </c>
      <c r="AQ59" s="24">
        <f t="shared" si="7"/>
        <v>4</v>
      </c>
      <c r="AR59" s="26">
        <f t="shared" si="8"/>
        <v>4</v>
      </c>
      <c r="AS59" s="25" t="str">
        <f t="shared" si="9"/>
        <v>B-</v>
      </c>
      <c r="AT59" s="27" t="str">
        <f t="shared" si="9"/>
        <v>B-</v>
      </c>
      <c r="AU59" s="25" t="str">
        <f t="shared" si="10"/>
        <v>1 B-</v>
      </c>
      <c r="AV59" s="27" t="str">
        <f t="shared" si="10"/>
        <v>1 B-</v>
      </c>
      <c r="AW59" s="21" t="str">
        <f t="shared" si="11"/>
        <v>ไม่ผ่าน</v>
      </c>
      <c r="AX59" s="21" t="str">
        <f t="shared" si="12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1.61</v>
      </c>
      <c r="J60" s="19">
        <v>1.45</v>
      </c>
      <c r="K60" s="19">
        <v>1.04</v>
      </c>
      <c r="L60" s="19">
        <v>12890256.880000001</v>
      </c>
      <c r="M60" s="19">
        <v>13003203.310000001</v>
      </c>
      <c r="N60" s="23">
        <v>0</v>
      </c>
      <c r="O60" s="18">
        <v>14257326.58</v>
      </c>
      <c r="P60" s="19">
        <v>777504.39</v>
      </c>
      <c r="Q60" s="28">
        <v>5</v>
      </c>
      <c r="R60" s="10">
        <f>VLOOKUP($H60,'ค่ากลางกลุ่ม '!$C$2:$Y$22,2,0)</f>
        <v>24.740936170212777</v>
      </c>
      <c r="S60" s="13">
        <f>VLOOKUP($H60,'ค่ากลางกลุ่ม '!$C$2:$Y$22,8,0)</f>
        <v>5.86</v>
      </c>
      <c r="T60" s="10">
        <f>VLOOKUP($H60,'ค่ากลางกลุ่ม '!$C$2:$Y$22,3,0)</f>
        <v>10.953617021276589</v>
      </c>
      <c r="U60" s="13">
        <f>VLOOKUP($H60,'ค่ากลางกลุ่ม '!$C$2:$Y$22,9,0)</f>
        <v>4.21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54.07</v>
      </c>
      <c r="AB60" s="7">
        <v>14.72</v>
      </c>
      <c r="AC60" s="9">
        <v>218.32</v>
      </c>
      <c r="AD60" s="9">
        <v>32.75</v>
      </c>
      <c r="AE60" s="9">
        <v>64.98</v>
      </c>
      <c r="AF60" s="9">
        <v>257.24</v>
      </c>
      <c r="AG60" s="9">
        <v>72.569999999999993</v>
      </c>
      <c r="AH60" s="10" t="str">
        <f t="shared" si="2"/>
        <v>1</v>
      </c>
      <c r="AI60" s="13" t="str">
        <f t="shared" si="2"/>
        <v>1</v>
      </c>
      <c r="AJ60" s="10" t="str">
        <f t="shared" si="3"/>
        <v>1</v>
      </c>
      <c r="AK60" s="13" t="str">
        <f t="shared" si="3"/>
        <v>1</v>
      </c>
      <c r="AL60" s="97">
        <f t="shared" si="4"/>
        <v>0</v>
      </c>
      <c r="AM60" s="20" t="str">
        <f t="shared" si="5"/>
        <v>1</v>
      </c>
      <c r="AN60" s="20" t="str">
        <f t="shared" si="6"/>
        <v>0</v>
      </c>
      <c r="AO60" s="20" t="str">
        <f t="shared" si="6"/>
        <v>0</v>
      </c>
      <c r="AP60" s="20" t="str">
        <f t="shared" si="6"/>
        <v>0</v>
      </c>
      <c r="AQ60" s="24">
        <f t="shared" si="7"/>
        <v>3</v>
      </c>
      <c r="AR60" s="26">
        <f t="shared" si="8"/>
        <v>3</v>
      </c>
      <c r="AS60" s="25" t="str">
        <f t="shared" si="9"/>
        <v>C</v>
      </c>
      <c r="AT60" s="27" t="str">
        <f t="shared" si="9"/>
        <v>C</v>
      </c>
      <c r="AU60" s="25" t="str">
        <f t="shared" si="10"/>
        <v>0 C</v>
      </c>
      <c r="AV60" s="27" t="str">
        <f t="shared" si="10"/>
        <v>0 C</v>
      </c>
      <c r="AW60" s="21" t="str">
        <f t="shared" si="11"/>
        <v>ไม่ผ่าน</v>
      </c>
      <c r="AX60" s="21" t="str">
        <f t="shared" si="12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0.9</v>
      </c>
      <c r="J61" s="19">
        <v>0.76</v>
      </c>
      <c r="K61" s="19">
        <v>0.28999999999999998</v>
      </c>
      <c r="L61" s="19">
        <v>-21330088.07</v>
      </c>
      <c r="M61" s="19">
        <v>41486103.520000003</v>
      </c>
      <c r="N61" s="23">
        <v>4</v>
      </c>
      <c r="O61" s="18">
        <v>42494687.520000003</v>
      </c>
      <c r="P61" s="19">
        <v>-157719443.00999999</v>
      </c>
      <c r="Q61" s="28">
        <v>13</v>
      </c>
      <c r="R61" s="10">
        <f>VLOOKUP($H61,'ค่ากลางกลุ่ม '!$C$2:$Y$22,2,0)</f>
        <v>22.357818181818185</v>
      </c>
      <c r="S61" s="13">
        <f>VLOOKUP($H61,'ค่ากลางกลุ่ม '!$C$2:$Y$22,8,0)</f>
        <v>5.84</v>
      </c>
      <c r="T61" s="10">
        <f>VLOOKUP($H61,'ค่ากลางกลุ่ม '!$C$2:$Y$22,3,0)</f>
        <v>6.8441818181818208</v>
      </c>
      <c r="U61" s="13">
        <f>VLOOKUP($H61,'ค่ากลางกลุ่ม '!$C$2:$Y$22,9,0)</f>
        <v>0.93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29.57</v>
      </c>
      <c r="AB61" s="7">
        <v>6.99</v>
      </c>
      <c r="AC61" s="9">
        <v>300.05</v>
      </c>
      <c r="AD61" s="9">
        <v>37.869999999999997</v>
      </c>
      <c r="AE61" s="9">
        <v>54.76</v>
      </c>
      <c r="AF61" s="9">
        <v>311</v>
      </c>
      <c r="AG61" s="9">
        <v>65.42</v>
      </c>
      <c r="AH61" s="10" t="str">
        <f t="shared" si="2"/>
        <v>1</v>
      </c>
      <c r="AI61" s="13" t="str">
        <f t="shared" si="2"/>
        <v>1</v>
      </c>
      <c r="AJ61" s="10" t="str">
        <f t="shared" si="3"/>
        <v>1</v>
      </c>
      <c r="AK61" s="13" t="str">
        <f t="shared" si="3"/>
        <v>1</v>
      </c>
      <c r="AL61" s="97">
        <f t="shared" si="4"/>
        <v>0</v>
      </c>
      <c r="AM61" s="20" t="str">
        <f t="shared" si="5"/>
        <v>1</v>
      </c>
      <c r="AN61" s="20" t="str">
        <f t="shared" si="6"/>
        <v>1</v>
      </c>
      <c r="AO61" s="20" t="str">
        <f t="shared" si="6"/>
        <v>0</v>
      </c>
      <c r="AP61" s="20" t="str">
        <f t="shared" si="6"/>
        <v>0</v>
      </c>
      <c r="AQ61" s="24">
        <f t="shared" si="7"/>
        <v>4</v>
      </c>
      <c r="AR61" s="26">
        <f t="shared" si="8"/>
        <v>4</v>
      </c>
      <c r="AS61" s="25" t="str">
        <f t="shared" si="9"/>
        <v>B-</v>
      </c>
      <c r="AT61" s="27" t="str">
        <f t="shared" si="9"/>
        <v>B-</v>
      </c>
      <c r="AU61" s="25" t="str">
        <f t="shared" si="10"/>
        <v>4 B-</v>
      </c>
      <c r="AV61" s="27" t="str">
        <f t="shared" si="10"/>
        <v>4 B-</v>
      </c>
      <c r="AW61" s="21" t="str">
        <f t="shared" si="11"/>
        <v>ไม่ผ่าน</v>
      </c>
      <c r="AX61" s="21" t="str">
        <f t="shared" si="12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2.97</v>
      </c>
      <c r="J62" s="19">
        <v>2.73</v>
      </c>
      <c r="K62" s="19">
        <v>2.2400000000000002</v>
      </c>
      <c r="L62" s="19">
        <v>20101059.370000001</v>
      </c>
      <c r="M62" s="19">
        <v>12972853.029999999</v>
      </c>
      <c r="N62" s="23">
        <v>0</v>
      </c>
      <c r="O62" s="18">
        <v>13547972.949999999</v>
      </c>
      <c r="P62" s="19">
        <v>11602946.57</v>
      </c>
      <c r="Q62" s="28">
        <v>3</v>
      </c>
      <c r="R62" s="10">
        <f>VLOOKUP($H62,'ค่ากลางกลุ่ม '!$C$2:$Y$22,2,0)</f>
        <v>35.284473684210532</v>
      </c>
      <c r="S62" s="13">
        <f>VLOOKUP($H62,'ค่ากลางกลุ่ม '!$C$2:$Y$22,8,0)</f>
        <v>10.76</v>
      </c>
      <c r="T62" s="10">
        <f>VLOOKUP($H62,'ค่ากลางกลุ่ม '!$C$2:$Y$22,3,0)</f>
        <v>9.4115789473684188</v>
      </c>
      <c r="U62" s="13">
        <f>VLOOKUP($H62,'ค่ากลางกลุ่ม '!$C$2:$Y$22,9,0)</f>
        <v>3.81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86.55</v>
      </c>
      <c r="AB62" s="7">
        <v>24.89</v>
      </c>
      <c r="AC62" s="9">
        <v>136.78</v>
      </c>
      <c r="AD62" s="9">
        <v>34.68</v>
      </c>
      <c r="AE62" s="9">
        <v>67.27</v>
      </c>
      <c r="AF62" s="9">
        <v>774.27</v>
      </c>
      <c r="AG62" s="9">
        <v>73.83</v>
      </c>
      <c r="AH62" s="10" t="str">
        <f t="shared" si="2"/>
        <v>1</v>
      </c>
      <c r="AI62" s="13" t="str">
        <f t="shared" si="2"/>
        <v>1</v>
      </c>
      <c r="AJ62" s="10" t="str">
        <f t="shared" si="3"/>
        <v>1</v>
      </c>
      <c r="AK62" s="13" t="str">
        <f t="shared" si="3"/>
        <v>1</v>
      </c>
      <c r="AL62" s="97">
        <f t="shared" si="4"/>
        <v>0</v>
      </c>
      <c r="AM62" s="20" t="str">
        <f t="shared" si="5"/>
        <v>1</v>
      </c>
      <c r="AN62" s="20" t="str">
        <f t="shared" si="6"/>
        <v>0</v>
      </c>
      <c r="AO62" s="20" t="str">
        <f t="shared" si="6"/>
        <v>0</v>
      </c>
      <c r="AP62" s="20" t="str">
        <f t="shared" si="6"/>
        <v>0</v>
      </c>
      <c r="AQ62" s="24">
        <f t="shared" si="7"/>
        <v>3</v>
      </c>
      <c r="AR62" s="26">
        <f t="shared" si="8"/>
        <v>3</v>
      </c>
      <c r="AS62" s="25" t="str">
        <f t="shared" si="9"/>
        <v>C</v>
      </c>
      <c r="AT62" s="27" t="str">
        <f t="shared" si="9"/>
        <v>C</v>
      </c>
      <c r="AU62" s="25" t="str">
        <f t="shared" si="10"/>
        <v>0 C</v>
      </c>
      <c r="AV62" s="27" t="str">
        <f t="shared" si="10"/>
        <v>0 C</v>
      </c>
      <c r="AW62" s="21" t="str">
        <f t="shared" si="11"/>
        <v>ไม่ผ่าน</v>
      </c>
      <c r="AX62" s="21" t="str">
        <f t="shared" si="12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1.23</v>
      </c>
      <c r="J63" s="19">
        <v>1.17</v>
      </c>
      <c r="K63" s="19">
        <v>0.7</v>
      </c>
      <c r="L63" s="19">
        <v>4215375.13</v>
      </c>
      <c r="M63" s="19">
        <v>4062103.36</v>
      </c>
      <c r="N63" s="23">
        <v>2</v>
      </c>
      <c r="O63" s="18">
        <v>4939171.8600000003</v>
      </c>
      <c r="P63" s="19">
        <v>-5428336.3099999996</v>
      </c>
      <c r="Q63" s="28">
        <v>2</v>
      </c>
      <c r="R63" s="10">
        <f>VLOOKUP($H63,'ค่ากลางกลุ่ม '!$C$2:$Y$22,2,0)</f>
        <v>33.178409090909092</v>
      </c>
      <c r="S63" s="13">
        <f>VLOOKUP($H63,'ค่ากลางกลุ่ม '!$C$2:$Y$22,8,0)</f>
        <v>11.71</v>
      </c>
      <c r="T63" s="10">
        <f>VLOOKUP($H63,'ค่ากลางกลุ่ม '!$C$2:$Y$22,3,0)</f>
        <v>9.8922727272727276</v>
      </c>
      <c r="U63" s="13">
        <f>VLOOKUP($H63,'ค่ากลางกลุ่ม '!$C$2:$Y$22,9,0)</f>
        <v>7.08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39.549999999999997</v>
      </c>
      <c r="AB63" s="7">
        <v>6.6</v>
      </c>
      <c r="AC63" s="9">
        <v>340.15</v>
      </c>
      <c r="AD63" s="9">
        <v>20.22</v>
      </c>
      <c r="AE63" s="9">
        <v>65.739999999999995</v>
      </c>
      <c r="AF63" s="9">
        <v>285.35000000000002</v>
      </c>
      <c r="AG63" s="9">
        <v>41.41</v>
      </c>
      <c r="AH63" s="10" t="str">
        <f t="shared" si="2"/>
        <v>1</v>
      </c>
      <c r="AI63" s="13" t="str">
        <f t="shared" si="2"/>
        <v>1</v>
      </c>
      <c r="AJ63" s="10" t="str">
        <f t="shared" si="3"/>
        <v>0</v>
      </c>
      <c r="AK63" s="13" t="str">
        <f t="shared" si="3"/>
        <v>0</v>
      </c>
      <c r="AL63" s="97">
        <f t="shared" si="4"/>
        <v>0</v>
      </c>
      <c r="AM63" s="20" t="str">
        <f t="shared" si="5"/>
        <v>1</v>
      </c>
      <c r="AN63" s="20" t="str">
        <f t="shared" si="6"/>
        <v>0</v>
      </c>
      <c r="AO63" s="20" t="str">
        <f t="shared" si="6"/>
        <v>0</v>
      </c>
      <c r="AP63" s="20" t="str">
        <f t="shared" si="6"/>
        <v>1</v>
      </c>
      <c r="AQ63" s="24">
        <f t="shared" si="7"/>
        <v>3</v>
      </c>
      <c r="AR63" s="26">
        <f t="shared" si="8"/>
        <v>3</v>
      </c>
      <c r="AS63" s="25" t="str">
        <f t="shared" si="9"/>
        <v>C</v>
      </c>
      <c r="AT63" s="27" t="str">
        <f t="shared" si="9"/>
        <v>C</v>
      </c>
      <c r="AU63" s="25" t="str">
        <f t="shared" si="10"/>
        <v>2 C</v>
      </c>
      <c r="AV63" s="27" t="str">
        <f t="shared" si="10"/>
        <v>2 C</v>
      </c>
      <c r="AW63" s="21" t="str">
        <f t="shared" si="11"/>
        <v>ไม่ผ่าน</v>
      </c>
      <c r="AX63" s="21" t="str">
        <f t="shared" si="12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1.58</v>
      </c>
      <c r="J64" s="19">
        <v>1.43</v>
      </c>
      <c r="K64" s="19">
        <v>1.18</v>
      </c>
      <c r="L64" s="19">
        <v>19803480.84</v>
      </c>
      <c r="M64" s="19">
        <v>4257434.34</v>
      </c>
      <c r="N64" s="23">
        <v>0</v>
      </c>
      <c r="O64" s="18">
        <v>5378505.2699999996</v>
      </c>
      <c r="P64" s="19">
        <v>5842055.6699999999</v>
      </c>
      <c r="Q64" s="28">
        <v>4</v>
      </c>
      <c r="R64" s="10">
        <f>VLOOKUP($H64,'ค่ากลางกลุ่ม '!$C$2:$Y$22,2,0)</f>
        <v>32.265833333333333</v>
      </c>
      <c r="S64" s="13">
        <f>VLOOKUP($H64,'ค่ากลางกลุ่ม '!$C$2:$Y$22,8,0)</f>
        <v>7.66</v>
      </c>
      <c r="T64" s="10">
        <f>VLOOKUP($H64,'ค่ากลางกลุ่ม '!$C$2:$Y$22,3,0)</f>
        <v>6.5633333333333326</v>
      </c>
      <c r="U64" s="13">
        <f>VLOOKUP($H64,'ค่ากลางกลุ่ม '!$C$2:$Y$22,9,0)</f>
        <v>0.82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33.130000000000003</v>
      </c>
      <c r="AB64" s="7">
        <v>4.5199999999999996</v>
      </c>
      <c r="AC64" s="9">
        <v>194.64</v>
      </c>
      <c r="AD64" s="9">
        <v>121.92</v>
      </c>
      <c r="AE64" s="9">
        <v>115.04</v>
      </c>
      <c r="AF64" s="9">
        <v>239.98</v>
      </c>
      <c r="AG64" s="9">
        <v>82.21</v>
      </c>
      <c r="AH64" s="10" t="str">
        <f t="shared" si="2"/>
        <v>1</v>
      </c>
      <c r="AI64" s="13" t="str">
        <f t="shared" si="2"/>
        <v>1</v>
      </c>
      <c r="AJ64" s="10" t="str">
        <f t="shared" si="3"/>
        <v>0</v>
      </c>
      <c r="AK64" s="13" t="str">
        <f t="shared" si="3"/>
        <v>1</v>
      </c>
      <c r="AL64" s="97">
        <f t="shared" si="4"/>
        <v>0</v>
      </c>
      <c r="AM64" s="20" t="str">
        <f t="shared" si="5"/>
        <v>0</v>
      </c>
      <c r="AN64" s="20" t="str">
        <f t="shared" si="6"/>
        <v>0</v>
      </c>
      <c r="AO64" s="20" t="str">
        <f t="shared" si="6"/>
        <v>0</v>
      </c>
      <c r="AP64" s="20" t="str">
        <f t="shared" si="6"/>
        <v>0</v>
      </c>
      <c r="AQ64" s="24">
        <f t="shared" si="7"/>
        <v>1</v>
      </c>
      <c r="AR64" s="26">
        <f t="shared" si="8"/>
        <v>2</v>
      </c>
      <c r="AS64" s="25" t="str">
        <f t="shared" si="9"/>
        <v>D</v>
      </c>
      <c r="AT64" s="27" t="str">
        <f t="shared" si="9"/>
        <v>C-</v>
      </c>
      <c r="AU64" s="25" t="str">
        <f t="shared" si="10"/>
        <v>0 D</v>
      </c>
      <c r="AV64" s="27" t="str">
        <f t="shared" si="10"/>
        <v>0 C-</v>
      </c>
      <c r="AW64" s="21" t="str">
        <f t="shared" si="11"/>
        <v>ไม่ผ่าน</v>
      </c>
      <c r="AX64" s="21" t="str">
        <f t="shared" si="12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1.94</v>
      </c>
      <c r="J65" s="19">
        <v>1.75</v>
      </c>
      <c r="K65" s="19">
        <v>1.46</v>
      </c>
      <c r="L65" s="19">
        <v>14908856.220000001</v>
      </c>
      <c r="M65" s="19">
        <v>7000694.79</v>
      </c>
      <c r="N65" s="23">
        <v>0</v>
      </c>
      <c r="O65" s="18">
        <v>7928946.0999999996</v>
      </c>
      <c r="P65" s="19">
        <v>7209126.0599999996</v>
      </c>
      <c r="Q65" s="28">
        <v>4</v>
      </c>
      <c r="R65" s="10">
        <f>VLOOKUP($H65,'ค่ากลางกลุ่ม '!$C$2:$Y$22,2,0)</f>
        <v>32.265833333333333</v>
      </c>
      <c r="S65" s="13">
        <f>VLOOKUP($H65,'ค่ากลางกลุ่ม '!$C$2:$Y$22,8,0)</f>
        <v>7.66</v>
      </c>
      <c r="T65" s="10">
        <f>VLOOKUP($H65,'ค่ากลางกลุ่ม '!$C$2:$Y$22,3,0)</f>
        <v>6.5633333333333326</v>
      </c>
      <c r="U65" s="13">
        <f>VLOOKUP($H65,'ค่ากลางกลุ่ม '!$C$2:$Y$22,9,0)</f>
        <v>0.82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46.98</v>
      </c>
      <c r="AB65" s="7">
        <v>8.93</v>
      </c>
      <c r="AC65" s="9">
        <v>166.99</v>
      </c>
      <c r="AD65" s="9">
        <v>66.19</v>
      </c>
      <c r="AE65" s="9">
        <v>105.22</v>
      </c>
      <c r="AF65" s="9">
        <v>532.80999999999995</v>
      </c>
      <c r="AG65" s="9">
        <v>111.27</v>
      </c>
      <c r="AH65" s="10" t="str">
        <f t="shared" si="2"/>
        <v>1</v>
      </c>
      <c r="AI65" s="13" t="str">
        <f t="shared" si="2"/>
        <v>1</v>
      </c>
      <c r="AJ65" s="10" t="str">
        <f t="shared" si="3"/>
        <v>1</v>
      </c>
      <c r="AK65" s="13" t="str">
        <f t="shared" si="3"/>
        <v>1</v>
      </c>
      <c r="AL65" s="97">
        <f t="shared" si="4"/>
        <v>0</v>
      </c>
      <c r="AM65" s="20" t="str">
        <f t="shared" si="5"/>
        <v>0</v>
      </c>
      <c r="AN65" s="20" t="str">
        <f t="shared" si="6"/>
        <v>0</v>
      </c>
      <c r="AO65" s="20" t="str">
        <f t="shared" si="6"/>
        <v>0</v>
      </c>
      <c r="AP65" s="20" t="str">
        <f t="shared" si="6"/>
        <v>0</v>
      </c>
      <c r="AQ65" s="24">
        <f t="shared" si="7"/>
        <v>2</v>
      </c>
      <c r="AR65" s="26">
        <f t="shared" si="8"/>
        <v>2</v>
      </c>
      <c r="AS65" s="25" t="str">
        <f t="shared" si="9"/>
        <v>C-</v>
      </c>
      <c r="AT65" s="27" t="str">
        <f t="shared" si="9"/>
        <v>C-</v>
      </c>
      <c r="AU65" s="25" t="str">
        <f t="shared" si="10"/>
        <v>0 C-</v>
      </c>
      <c r="AV65" s="27" t="str">
        <f t="shared" si="10"/>
        <v>0 C-</v>
      </c>
      <c r="AW65" s="21" t="str">
        <f t="shared" si="11"/>
        <v>ไม่ผ่าน</v>
      </c>
      <c r="AX65" s="21" t="str">
        <f t="shared" si="12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1.46</v>
      </c>
      <c r="J66" s="19">
        <v>1.31</v>
      </c>
      <c r="K66" s="19">
        <v>0.7</v>
      </c>
      <c r="L66" s="19">
        <v>89509867.099999994</v>
      </c>
      <c r="M66" s="19">
        <v>14289165.33</v>
      </c>
      <c r="N66" s="23">
        <v>2</v>
      </c>
      <c r="O66" s="18">
        <v>24889503.940000001</v>
      </c>
      <c r="P66" s="19">
        <v>-57800145.079999998</v>
      </c>
      <c r="Q66" s="28">
        <v>16</v>
      </c>
      <c r="R66" s="10">
        <f>VLOOKUP($H66,'ค่ากลางกลุ่ม '!$C$2:$Y$22,2,0)</f>
        <v>13.268076923076924</v>
      </c>
      <c r="S66" s="13">
        <f>VLOOKUP($H66,'ค่ากลางกลุ่ม '!$C$2:$Y$22,8,0)</f>
        <v>3.44</v>
      </c>
      <c r="T66" s="10">
        <f>VLOOKUP($H66,'ค่ากลางกลุ่ม '!$C$2:$Y$22,3,0)</f>
        <v>4.0592307692307701</v>
      </c>
      <c r="U66" s="13">
        <f>VLOOKUP($H66,'ค่ากลางกลุ่ม '!$C$2:$Y$22,9,0)</f>
        <v>1.1299999999999999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18.63</v>
      </c>
      <c r="AB66" s="7">
        <v>2.73</v>
      </c>
      <c r="AC66" s="9">
        <v>272.91000000000003</v>
      </c>
      <c r="AD66" s="9">
        <v>64.739999999999995</v>
      </c>
      <c r="AE66" s="9">
        <v>96.48</v>
      </c>
      <c r="AF66" s="9">
        <v>175.31</v>
      </c>
      <c r="AG66" s="9">
        <v>69.48</v>
      </c>
      <c r="AH66" s="10" t="str">
        <f t="shared" si="2"/>
        <v>1</v>
      </c>
      <c r="AI66" s="13" t="str">
        <f t="shared" si="2"/>
        <v>1</v>
      </c>
      <c r="AJ66" s="10" t="str">
        <f t="shared" si="3"/>
        <v>0</v>
      </c>
      <c r="AK66" s="13" t="str">
        <f t="shared" si="3"/>
        <v>1</v>
      </c>
      <c r="AL66" s="97">
        <f t="shared" si="4"/>
        <v>0</v>
      </c>
      <c r="AM66" s="20" t="str">
        <f t="shared" si="5"/>
        <v>0</v>
      </c>
      <c r="AN66" s="20" t="str">
        <f t="shared" si="6"/>
        <v>0</v>
      </c>
      <c r="AO66" s="20" t="str">
        <f t="shared" si="6"/>
        <v>0</v>
      </c>
      <c r="AP66" s="20" t="str">
        <f t="shared" si="6"/>
        <v>0</v>
      </c>
      <c r="AQ66" s="24">
        <f t="shared" si="7"/>
        <v>1</v>
      </c>
      <c r="AR66" s="26">
        <f t="shared" si="8"/>
        <v>2</v>
      </c>
      <c r="AS66" s="25" t="str">
        <f t="shared" si="9"/>
        <v>D</v>
      </c>
      <c r="AT66" s="27" t="str">
        <f t="shared" si="9"/>
        <v>C-</v>
      </c>
      <c r="AU66" s="25" t="str">
        <f t="shared" si="10"/>
        <v>2 D</v>
      </c>
      <c r="AV66" s="27" t="str">
        <f t="shared" si="10"/>
        <v>2 C-</v>
      </c>
      <c r="AW66" s="21" t="str">
        <f t="shared" si="11"/>
        <v>ไม่ผ่าน</v>
      </c>
      <c r="AX66" s="21" t="str">
        <f t="shared" si="12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1.37</v>
      </c>
      <c r="J67" s="19">
        <v>1.26</v>
      </c>
      <c r="K67" s="19">
        <v>0.98</v>
      </c>
      <c r="L67" s="19">
        <v>19045538.710000001</v>
      </c>
      <c r="M67" s="19">
        <v>19983720.309999999</v>
      </c>
      <c r="N67" s="23">
        <v>1</v>
      </c>
      <c r="O67" s="18">
        <v>21745363.239999998</v>
      </c>
      <c r="P67" s="19">
        <v>-868316.76</v>
      </c>
      <c r="Q67" s="28">
        <v>10</v>
      </c>
      <c r="R67" s="10">
        <f>VLOOKUP($H67,'ค่ากลางกลุ่ม '!$C$2:$Y$22,2,0)</f>
        <v>20.982698412698412</v>
      </c>
      <c r="S67" s="13">
        <f>VLOOKUP($H67,'ค่ากลางกลุ่ม '!$C$2:$Y$22,8,0)</f>
        <v>3.51</v>
      </c>
      <c r="T67" s="10">
        <f>VLOOKUP($H67,'ค่ากลางกลุ่ม '!$C$2:$Y$22,3,0)</f>
        <v>7.5528571428571416</v>
      </c>
      <c r="U67" s="13">
        <f>VLOOKUP($H67,'ค่ากลางกลุ่ม '!$C$2:$Y$22,9,0)</f>
        <v>-0.18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48.51</v>
      </c>
      <c r="AB67" s="7">
        <v>16.47</v>
      </c>
      <c r="AC67" s="9">
        <v>327.25</v>
      </c>
      <c r="AD67" s="9">
        <v>38.57</v>
      </c>
      <c r="AE67" s="9">
        <v>54.75</v>
      </c>
      <c r="AF67" s="9">
        <v>113.34</v>
      </c>
      <c r="AG67" s="9">
        <v>55.54</v>
      </c>
      <c r="AH67" s="10" t="str">
        <f t="shared" si="2"/>
        <v>1</v>
      </c>
      <c r="AI67" s="13" t="str">
        <f t="shared" si="2"/>
        <v>1</v>
      </c>
      <c r="AJ67" s="10" t="str">
        <f t="shared" si="3"/>
        <v>1</v>
      </c>
      <c r="AK67" s="13" t="str">
        <f t="shared" si="3"/>
        <v>1</v>
      </c>
      <c r="AL67" s="97">
        <f t="shared" si="4"/>
        <v>0</v>
      </c>
      <c r="AM67" s="20" t="str">
        <f t="shared" si="5"/>
        <v>1</v>
      </c>
      <c r="AN67" s="20" t="str">
        <f t="shared" si="6"/>
        <v>1</v>
      </c>
      <c r="AO67" s="20" t="str">
        <f t="shared" si="6"/>
        <v>0</v>
      </c>
      <c r="AP67" s="20" t="str">
        <f t="shared" si="6"/>
        <v>1</v>
      </c>
      <c r="AQ67" s="24">
        <f t="shared" si="7"/>
        <v>5</v>
      </c>
      <c r="AR67" s="26">
        <f t="shared" si="8"/>
        <v>5</v>
      </c>
      <c r="AS67" s="25" t="str">
        <f t="shared" si="9"/>
        <v>B</v>
      </c>
      <c r="AT67" s="27" t="str">
        <f t="shared" si="9"/>
        <v>B</v>
      </c>
      <c r="AU67" s="25" t="str">
        <f t="shared" si="10"/>
        <v>1 B</v>
      </c>
      <c r="AV67" s="27" t="str">
        <f t="shared" si="10"/>
        <v>1 B</v>
      </c>
      <c r="AW67" s="21" t="str">
        <f t="shared" si="11"/>
        <v>ผ่าน</v>
      </c>
      <c r="AX67" s="21" t="str">
        <f t="shared" si="12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1.25</v>
      </c>
      <c r="J68" s="19">
        <v>1.1100000000000001</v>
      </c>
      <c r="K68" s="19">
        <v>0.74</v>
      </c>
      <c r="L68" s="19">
        <v>11499562.75</v>
      </c>
      <c r="M68" s="19">
        <v>12725232.84</v>
      </c>
      <c r="N68" s="23">
        <v>2</v>
      </c>
      <c r="O68" s="18">
        <v>14245685.48</v>
      </c>
      <c r="P68" s="19">
        <v>-12049723.35</v>
      </c>
      <c r="Q68" s="28">
        <v>6</v>
      </c>
      <c r="R68" s="10">
        <f>VLOOKUP($H68,'ค่ากลางกลุ่ม '!$C$2:$Y$22,2,0)</f>
        <v>23.032438016528936</v>
      </c>
      <c r="S68" s="13">
        <f>VLOOKUP($H68,'ค่ากลางกลุ่ม '!$C$2:$Y$22,8,0)</f>
        <v>3.67</v>
      </c>
      <c r="T68" s="10">
        <f>VLOOKUP($H68,'ค่ากลางกลุ่ม '!$C$2:$Y$22,3,0)</f>
        <v>9.9976446280991773</v>
      </c>
      <c r="U68" s="13">
        <f>VLOOKUP($H68,'ค่ากลางกลุ่ม '!$C$2:$Y$22,9,0)</f>
        <v>1.58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44.35</v>
      </c>
      <c r="AB68" s="7">
        <v>11.68</v>
      </c>
      <c r="AC68" s="9">
        <v>266.62</v>
      </c>
      <c r="AD68" s="9">
        <v>66.319999999999993</v>
      </c>
      <c r="AE68" s="9">
        <v>66.55</v>
      </c>
      <c r="AF68" s="9">
        <v>123.95</v>
      </c>
      <c r="AG68" s="9">
        <v>74.84</v>
      </c>
      <c r="AH68" s="10" t="str">
        <f t="shared" si="2"/>
        <v>1</v>
      </c>
      <c r="AI68" s="13" t="str">
        <f t="shared" si="2"/>
        <v>1</v>
      </c>
      <c r="AJ68" s="10" t="str">
        <f t="shared" si="3"/>
        <v>1</v>
      </c>
      <c r="AK68" s="13" t="str">
        <f t="shared" si="3"/>
        <v>1</v>
      </c>
      <c r="AL68" s="97">
        <f t="shared" si="4"/>
        <v>0</v>
      </c>
      <c r="AM68" s="20" t="str">
        <f t="shared" si="5"/>
        <v>0</v>
      </c>
      <c r="AN68" s="20" t="str">
        <f t="shared" si="6"/>
        <v>0</v>
      </c>
      <c r="AO68" s="20" t="str">
        <f t="shared" si="6"/>
        <v>0</v>
      </c>
      <c r="AP68" s="20" t="str">
        <f t="shared" si="6"/>
        <v>0</v>
      </c>
      <c r="AQ68" s="24">
        <f t="shared" si="7"/>
        <v>2</v>
      </c>
      <c r="AR68" s="26">
        <f t="shared" si="8"/>
        <v>2</v>
      </c>
      <c r="AS68" s="25" t="str">
        <f t="shared" si="9"/>
        <v>C-</v>
      </c>
      <c r="AT68" s="27" t="str">
        <f t="shared" si="9"/>
        <v>C-</v>
      </c>
      <c r="AU68" s="25" t="str">
        <f t="shared" si="10"/>
        <v>2 C-</v>
      </c>
      <c r="AV68" s="27" t="str">
        <f t="shared" si="10"/>
        <v>2 C-</v>
      </c>
      <c r="AW68" s="21" t="str">
        <f t="shared" si="11"/>
        <v>ไม่ผ่าน</v>
      </c>
      <c r="AX68" s="21" t="str">
        <f t="shared" si="12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1.1299999999999999</v>
      </c>
      <c r="J69" s="19">
        <v>1</v>
      </c>
      <c r="K69" s="19">
        <v>0.82</v>
      </c>
      <c r="L69" s="19">
        <v>7710512.1699999999</v>
      </c>
      <c r="M69" s="19">
        <v>12972669.4</v>
      </c>
      <c r="N69" s="23">
        <v>1</v>
      </c>
      <c r="O69" s="18">
        <v>15247919.949999999</v>
      </c>
      <c r="P69" s="19">
        <v>-10446077.18</v>
      </c>
      <c r="Q69" s="28">
        <v>10</v>
      </c>
      <c r="R69" s="10">
        <f>VLOOKUP($H69,'ค่ากลางกลุ่ม '!$C$2:$Y$22,2,0)</f>
        <v>20.982698412698412</v>
      </c>
      <c r="S69" s="13">
        <f>VLOOKUP($H69,'ค่ากลางกลุ่ม '!$C$2:$Y$22,8,0)</f>
        <v>3.51</v>
      </c>
      <c r="T69" s="10">
        <f>VLOOKUP($H69,'ค่ากลางกลุ่ม '!$C$2:$Y$22,3,0)</f>
        <v>7.5528571428571416</v>
      </c>
      <c r="U69" s="13">
        <f>VLOOKUP($H69,'ค่ากลางกลุ่ม '!$C$2:$Y$22,9,0)</f>
        <v>-0.18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34.18</v>
      </c>
      <c r="AB69" s="7">
        <v>9.8800000000000008</v>
      </c>
      <c r="AC69" s="9">
        <v>274.62</v>
      </c>
      <c r="AD69" s="9">
        <v>29.28</v>
      </c>
      <c r="AE69" s="9">
        <v>70.13</v>
      </c>
      <c r="AF69" s="9">
        <v>110.74</v>
      </c>
      <c r="AG69" s="9">
        <v>61.98</v>
      </c>
      <c r="AH69" s="10" t="str">
        <f t="shared" si="2"/>
        <v>1</v>
      </c>
      <c r="AI69" s="13" t="str">
        <f t="shared" si="2"/>
        <v>1</v>
      </c>
      <c r="AJ69" s="10" t="str">
        <f t="shared" si="3"/>
        <v>1</v>
      </c>
      <c r="AK69" s="13" t="str">
        <f t="shared" si="3"/>
        <v>1</v>
      </c>
      <c r="AL69" s="97">
        <f t="shared" si="4"/>
        <v>0</v>
      </c>
      <c r="AM69" s="20" t="str">
        <f t="shared" si="5"/>
        <v>1</v>
      </c>
      <c r="AN69" s="20" t="str">
        <f t="shared" si="6"/>
        <v>0</v>
      </c>
      <c r="AO69" s="20" t="str">
        <f t="shared" si="6"/>
        <v>0</v>
      </c>
      <c r="AP69" s="20" t="str">
        <f t="shared" si="6"/>
        <v>0</v>
      </c>
      <c r="AQ69" s="24">
        <f t="shared" si="7"/>
        <v>3</v>
      </c>
      <c r="AR69" s="26">
        <f t="shared" si="8"/>
        <v>3</v>
      </c>
      <c r="AS69" s="25" t="str">
        <f t="shared" si="9"/>
        <v>C</v>
      </c>
      <c r="AT69" s="27" t="str">
        <f t="shared" si="9"/>
        <v>C</v>
      </c>
      <c r="AU69" s="25" t="str">
        <f t="shared" si="10"/>
        <v>1 C</v>
      </c>
      <c r="AV69" s="27" t="str">
        <f t="shared" si="10"/>
        <v>1 C</v>
      </c>
      <c r="AW69" s="21" t="str">
        <f t="shared" ref="AW69:AW92" si="13">IF(AQ69&gt;=5,"ผ่าน","ไม่ผ่าน")</f>
        <v>ไม่ผ่าน</v>
      </c>
      <c r="AX69" s="21" t="str">
        <f t="shared" ref="AX69:AX92" si="14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1.99</v>
      </c>
      <c r="J70" s="19">
        <v>1.74</v>
      </c>
      <c r="K70" s="19">
        <v>1.37</v>
      </c>
      <c r="L70" s="19">
        <v>27557237.449999999</v>
      </c>
      <c r="M70" s="19">
        <v>22462169.57</v>
      </c>
      <c r="N70" s="23">
        <v>0</v>
      </c>
      <c r="O70" s="18">
        <v>23674957.949999999</v>
      </c>
      <c r="P70" s="19">
        <v>10196896.26</v>
      </c>
      <c r="Q70" s="28">
        <v>6</v>
      </c>
      <c r="R70" s="10">
        <f>VLOOKUP($H70,'ค่ากลางกลุ่ม '!$C$2:$Y$22,2,0)</f>
        <v>23.032438016528936</v>
      </c>
      <c r="S70" s="13">
        <f>VLOOKUP($H70,'ค่ากลางกลุ่ม '!$C$2:$Y$22,8,0)</f>
        <v>3.67</v>
      </c>
      <c r="T70" s="10">
        <f>VLOOKUP($H70,'ค่ากลางกลุ่ม '!$C$2:$Y$22,3,0)</f>
        <v>9.9976446280991773</v>
      </c>
      <c r="U70" s="13">
        <f>VLOOKUP($H70,'ค่ากลางกลุ่ม '!$C$2:$Y$22,9,0)</f>
        <v>1.58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54.4</v>
      </c>
      <c r="AB70" s="7">
        <v>25.29</v>
      </c>
      <c r="AC70" s="9">
        <v>255.95</v>
      </c>
      <c r="AD70" s="9">
        <v>31.85</v>
      </c>
      <c r="AE70" s="9">
        <v>99.48</v>
      </c>
      <c r="AF70" s="9">
        <v>113.86</v>
      </c>
      <c r="AG70" s="9">
        <v>92.43</v>
      </c>
      <c r="AH70" s="10" t="str">
        <f t="shared" ref="AH70:AI92" si="15">IF(R70&lt;=$AA70,"1","0")</f>
        <v>1</v>
      </c>
      <c r="AI70" s="13" t="str">
        <f t="shared" si="15"/>
        <v>1</v>
      </c>
      <c r="AJ70" s="10" t="str">
        <f t="shared" ref="AJ70:AK92" si="16">IF(T70&lt;=$AB70,"1","0")</f>
        <v>1</v>
      </c>
      <c r="AK70" s="13" t="str">
        <f t="shared" si="16"/>
        <v>1</v>
      </c>
      <c r="AL70" s="97">
        <f t="shared" ref="AL70:AL92" si="17">IF(OR(AND((K70&lt;0.8),(AC70&gt;180)),AND((K70&gt;=0.8),(AC70&gt;90))),0,1)</f>
        <v>0</v>
      </c>
      <c r="AM70" s="20" t="str">
        <f t="shared" ref="AM70:AM92" si="18">IF(AD70&lt;=W70,"1","0")</f>
        <v>1</v>
      </c>
      <c r="AN70" s="20" t="str">
        <f t="shared" ref="AN70:AP92" si="19">IF(AE70&lt;=X70,"1","0")</f>
        <v>0</v>
      </c>
      <c r="AO70" s="20" t="str">
        <f t="shared" si="19"/>
        <v>0</v>
      </c>
      <c r="AP70" s="20" t="str">
        <f t="shared" si="19"/>
        <v>0</v>
      </c>
      <c r="AQ70" s="24">
        <f t="shared" ref="AQ70:AQ92" si="20">AH70+AJ70+AL70+AM70+AN70+AO70+AP70</f>
        <v>3</v>
      </c>
      <c r="AR70" s="26">
        <f t="shared" ref="AR70:AR92" si="21">AI70+AK70+AL70+AM70+AN70+AO70+AP70</f>
        <v>3</v>
      </c>
      <c r="AS70" s="25" t="str">
        <f t="shared" ref="AS70:AT92" si="22">IF(AQ70=7,"A",IF(AQ70=6,"A-",IF(AQ70=5,"B",IF(AQ70=4,"B-",IF(AQ70=3,"C",IF(AQ70=2,"C-",IF(AQ70=1,"D",IF(AQ70=0,"F"))))))))</f>
        <v>C</v>
      </c>
      <c r="AT70" s="27" t="str">
        <f t="shared" si="22"/>
        <v>C</v>
      </c>
      <c r="AU70" s="25" t="str">
        <f t="shared" ref="AU70:AV92" si="23">$N70&amp;" "&amp;AS70</f>
        <v>0 C</v>
      </c>
      <c r="AV70" s="27" t="str">
        <f t="shared" si="23"/>
        <v>0 C</v>
      </c>
      <c r="AW70" s="21" t="str">
        <f t="shared" si="13"/>
        <v>ไม่ผ่าน</v>
      </c>
      <c r="AX70" s="21" t="str">
        <f t="shared" si="14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1.94</v>
      </c>
      <c r="J71" s="19">
        <v>1.77</v>
      </c>
      <c r="K71" s="19">
        <v>1.35</v>
      </c>
      <c r="L71" s="19">
        <v>22013554.579999998</v>
      </c>
      <c r="M71" s="19">
        <v>19599873.32</v>
      </c>
      <c r="N71" s="23">
        <v>0</v>
      </c>
      <c r="O71" s="18">
        <v>21283944.780000001</v>
      </c>
      <c r="P71" s="19">
        <v>8125123.96</v>
      </c>
      <c r="Q71" s="28">
        <v>5</v>
      </c>
      <c r="R71" s="10">
        <f>VLOOKUP($H71,'ค่ากลางกลุ่ม '!$C$2:$Y$22,2,0)</f>
        <v>24.740936170212777</v>
      </c>
      <c r="S71" s="13">
        <f>VLOOKUP($H71,'ค่ากลางกลุ่ม '!$C$2:$Y$22,8,0)</f>
        <v>5.86</v>
      </c>
      <c r="T71" s="10">
        <f>VLOOKUP($H71,'ค่ากลางกลุ่ม '!$C$2:$Y$22,3,0)</f>
        <v>10.953617021276589</v>
      </c>
      <c r="U71" s="13">
        <f>VLOOKUP($H71,'ค่ากลางกลุ่ม '!$C$2:$Y$22,9,0)</f>
        <v>4.21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75.47</v>
      </c>
      <c r="AB71" s="7">
        <v>19.09</v>
      </c>
      <c r="AC71" s="9">
        <v>403.34</v>
      </c>
      <c r="AD71" s="9">
        <v>32.770000000000003</v>
      </c>
      <c r="AE71" s="9">
        <v>60.26</v>
      </c>
      <c r="AF71" s="9">
        <v>104.08</v>
      </c>
      <c r="AG71" s="9">
        <v>87.46</v>
      </c>
      <c r="AH71" s="10" t="str">
        <f t="shared" si="15"/>
        <v>1</v>
      </c>
      <c r="AI71" s="13" t="str">
        <f t="shared" si="15"/>
        <v>1</v>
      </c>
      <c r="AJ71" s="10" t="str">
        <f t="shared" si="16"/>
        <v>1</v>
      </c>
      <c r="AK71" s="13" t="str">
        <f t="shared" si="16"/>
        <v>1</v>
      </c>
      <c r="AL71" s="97">
        <f t="shared" si="17"/>
        <v>0</v>
      </c>
      <c r="AM71" s="20" t="str">
        <f t="shared" si="18"/>
        <v>1</v>
      </c>
      <c r="AN71" s="20" t="str">
        <f t="shared" si="19"/>
        <v>0</v>
      </c>
      <c r="AO71" s="20" t="str">
        <f t="shared" si="19"/>
        <v>0</v>
      </c>
      <c r="AP71" s="20" t="str">
        <f t="shared" si="19"/>
        <v>0</v>
      </c>
      <c r="AQ71" s="24">
        <f t="shared" si="20"/>
        <v>3</v>
      </c>
      <c r="AR71" s="26">
        <f t="shared" si="21"/>
        <v>3</v>
      </c>
      <c r="AS71" s="25" t="str">
        <f t="shared" si="22"/>
        <v>C</v>
      </c>
      <c r="AT71" s="27" t="str">
        <f t="shared" si="22"/>
        <v>C</v>
      </c>
      <c r="AU71" s="25" t="str">
        <f t="shared" si="23"/>
        <v>0 C</v>
      </c>
      <c r="AV71" s="27" t="str">
        <f t="shared" si="23"/>
        <v>0 C</v>
      </c>
      <c r="AW71" s="21" t="str">
        <f t="shared" si="13"/>
        <v>ไม่ผ่าน</v>
      </c>
      <c r="AX71" s="21" t="str">
        <f t="shared" si="14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3.01</v>
      </c>
      <c r="J72" s="19">
        <v>2.63</v>
      </c>
      <c r="K72" s="19">
        <v>1.7</v>
      </c>
      <c r="L72" s="19">
        <v>1139085326.0599999</v>
      </c>
      <c r="M72" s="19">
        <v>49353890.189999998</v>
      </c>
      <c r="N72" s="23">
        <v>0</v>
      </c>
      <c r="O72" s="18">
        <v>68090511.359999999</v>
      </c>
      <c r="P72" s="19">
        <v>405485324.30000001</v>
      </c>
      <c r="Q72" s="28">
        <v>20</v>
      </c>
      <c r="R72" s="10">
        <f>VLOOKUP($H72,'ค่ากลางกลุ่ม '!$C$2:$Y$22,2,0)</f>
        <v>12.392499999999998</v>
      </c>
      <c r="S72" s="13">
        <f>VLOOKUP($H72,'ค่ากลางกลุ่ม '!$C$2:$Y$22,8,0)</f>
        <v>4.4800000000000004</v>
      </c>
      <c r="T72" s="10">
        <f>VLOOKUP($H72,'ค่ากลางกลุ่ม '!$C$2:$Y$22,3,0)</f>
        <v>3.3050000000000002</v>
      </c>
      <c r="U72" s="13">
        <f>VLOOKUP($H72,'ค่ากลางกลุ่ม '!$C$2:$Y$22,9,0)</f>
        <v>1.61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11.6</v>
      </c>
      <c r="AB72" s="7">
        <v>1.66</v>
      </c>
      <c r="AC72" s="9">
        <v>54.42</v>
      </c>
      <c r="AD72" s="9">
        <v>59.12</v>
      </c>
      <c r="AE72" s="9">
        <v>36.479999999999997</v>
      </c>
      <c r="AF72" s="9">
        <v>119.55</v>
      </c>
      <c r="AG72" s="9">
        <v>47.91</v>
      </c>
      <c r="AH72" s="10" t="str">
        <f t="shared" si="15"/>
        <v>0</v>
      </c>
      <c r="AI72" s="13" t="str">
        <f t="shared" si="15"/>
        <v>1</v>
      </c>
      <c r="AJ72" s="10" t="str">
        <f t="shared" si="16"/>
        <v>0</v>
      </c>
      <c r="AK72" s="13" t="str">
        <f t="shared" si="16"/>
        <v>1</v>
      </c>
      <c r="AL72" s="97">
        <f t="shared" si="17"/>
        <v>1</v>
      </c>
      <c r="AM72" s="20" t="str">
        <f t="shared" si="18"/>
        <v>1</v>
      </c>
      <c r="AN72" s="20" t="str">
        <f t="shared" si="19"/>
        <v>1</v>
      </c>
      <c r="AO72" s="20" t="str">
        <f t="shared" si="19"/>
        <v>0</v>
      </c>
      <c r="AP72" s="20" t="str">
        <f t="shared" si="19"/>
        <v>1</v>
      </c>
      <c r="AQ72" s="24">
        <f t="shared" si="20"/>
        <v>4</v>
      </c>
      <c r="AR72" s="26">
        <f t="shared" si="21"/>
        <v>6</v>
      </c>
      <c r="AS72" s="25" t="str">
        <f t="shared" si="22"/>
        <v>B-</v>
      </c>
      <c r="AT72" s="27" t="str">
        <f t="shared" si="22"/>
        <v>A-</v>
      </c>
      <c r="AU72" s="25" t="str">
        <f t="shared" si="23"/>
        <v>0 B-</v>
      </c>
      <c r="AV72" s="27" t="str">
        <f t="shared" si="23"/>
        <v>0 A-</v>
      </c>
      <c r="AW72" s="21" t="str">
        <f t="shared" si="13"/>
        <v>ไม่ผ่าน</v>
      </c>
      <c r="AX72" s="21" t="str">
        <f t="shared" si="14"/>
        <v>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1.47</v>
      </c>
      <c r="J73" s="19">
        <v>1.32</v>
      </c>
      <c r="K73" s="19">
        <v>0.96</v>
      </c>
      <c r="L73" s="19">
        <v>16538464.189999999</v>
      </c>
      <c r="M73" s="19">
        <v>12395059.57</v>
      </c>
      <c r="N73" s="23">
        <v>1</v>
      </c>
      <c r="O73" s="18">
        <v>13585241</v>
      </c>
      <c r="P73" s="19">
        <v>-1494419.65</v>
      </c>
      <c r="Q73" s="28">
        <v>6</v>
      </c>
      <c r="R73" s="10">
        <f>VLOOKUP($H73,'ค่ากลางกลุ่ม '!$C$2:$Y$22,2,0)</f>
        <v>23.032438016528936</v>
      </c>
      <c r="S73" s="13">
        <f>VLOOKUP($H73,'ค่ากลางกลุ่ม '!$C$2:$Y$22,8,0)</f>
        <v>3.67</v>
      </c>
      <c r="T73" s="10">
        <f>VLOOKUP($H73,'ค่ากลางกลุ่ม '!$C$2:$Y$22,3,0)</f>
        <v>9.9976446280991773</v>
      </c>
      <c r="U73" s="13">
        <f>VLOOKUP($H73,'ค่ากลางกลุ่ม '!$C$2:$Y$22,9,0)</f>
        <v>1.58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41.31</v>
      </c>
      <c r="AB73" s="7">
        <v>14.99</v>
      </c>
      <c r="AC73" s="9">
        <v>189.45</v>
      </c>
      <c r="AD73" s="9">
        <v>34.9</v>
      </c>
      <c r="AE73" s="9">
        <v>63.03</v>
      </c>
      <c r="AF73" s="9">
        <v>110.75</v>
      </c>
      <c r="AG73" s="9">
        <v>58.96</v>
      </c>
      <c r="AH73" s="10" t="str">
        <f t="shared" si="15"/>
        <v>1</v>
      </c>
      <c r="AI73" s="13" t="str">
        <f t="shared" si="15"/>
        <v>1</v>
      </c>
      <c r="AJ73" s="10" t="str">
        <f t="shared" si="16"/>
        <v>1</v>
      </c>
      <c r="AK73" s="13" t="str">
        <f t="shared" si="16"/>
        <v>1</v>
      </c>
      <c r="AL73" s="97">
        <f t="shared" si="17"/>
        <v>0</v>
      </c>
      <c r="AM73" s="20" t="str">
        <f t="shared" si="18"/>
        <v>1</v>
      </c>
      <c r="AN73" s="20" t="str">
        <f t="shared" si="19"/>
        <v>0</v>
      </c>
      <c r="AO73" s="20" t="str">
        <f t="shared" si="19"/>
        <v>0</v>
      </c>
      <c r="AP73" s="20" t="str">
        <f t="shared" si="19"/>
        <v>1</v>
      </c>
      <c r="AQ73" s="24">
        <f t="shared" si="20"/>
        <v>4</v>
      </c>
      <c r="AR73" s="26">
        <f t="shared" si="21"/>
        <v>4</v>
      </c>
      <c r="AS73" s="25" t="str">
        <f t="shared" si="22"/>
        <v>B-</v>
      </c>
      <c r="AT73" s="27" t="str">
        <f t="shared" si="22"/>
        <v>B-</v>
      </c>
      <c r="AU73" s="25" t="str">
        <f t="shared" si="23"/>
        <v>1 B-</v>
      </c>
      <c r="AV73" s="27" t="str">
        <f t="shared" si="23"/>
        <v>1 B-</v>
      </c>
      <c r="AW73" s="21" t="str">
        <f t="shared" si="13"/>
        <v>ไม่ผ่าน</v>
      </c>
      <c r="AX73" s="21" t="str">
        <f t="shared" si="14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1.32</v>
      </c>
      <c r="J74" s="19">
        <v>1.1399999999999999</v>
      </c>
      <c r="K74" s="19">
        <v>0.88</v>
      </c>
      <c r="L74" s="19">
        <v>8125033</v>
      </c>
      <c r="M74" s="19">
        <v>6565910.0899999999</v>
      </c>
      <c r="N74" s="23">
        <v>1</v>
      </c>
      <c r="O74" s="18">
        <v>7390310.4500000002</v>
      </c>
      <c r="P74" s="19">
        <v>-2959043.38</v>
      </c>
      <c r="Q74" s="28">
        <v>6</v>
      </c>
      <c r="R74" s="10">
        <f>VLOOKUP($H74,'ค่ากลางกลุ่ม '!$C$2:$Y$22,2,0)</f>
        <v>23.032438016528936</v>
      </c>
      <c r="S74" s="13">
        <f>VLOOKUP($H74,'ค่ากลางกลุ่ม '!$C$2:$Y$22,8,0)</f>
        <v>3.67</v>
      </c>
      <c r="T74" s="10">
        <f>VLOOKUP($H74,'ค่ากลางกลุ่ม '!$C$2:$Y$22,3,0)</f>
        <v>9.9976446280991773</v>
      </c>
      <c r="U74" s="13">
        <f>VLOOKUP($H74,'ค่ากลางกลุ่ม '!$C$2:$Y$22,9,0)</f>
        <v>1.58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26.73</v>
      </c>
      <c r="AB74" s="7">
        <v>11.79</v>
      </c>
      <c r="AC74" s="9">
        <v>366.43</v>
      </c>
      <c r="AD74" s="9">
        <v>20.59</v>
      </c>
      <c r="AE74" s="9">
        <v>41.73</v>
      </c>
      <c r="AF74" s="9">
        <v>107.07</v>
      </c>
      <c r="AG74" s="9">
        <v>83.83</v>
      </c>
      <c r="AH74" s="10" t="str">
        <f t="shared" si="15"/>
        <v>1</v>
      </c>
      <c r="AI74" s="13" t="str">
        <f t="shared" si="15"/>
        <v>1</v>
      </c>
      <c r="AJ74" s="10" t="str">
        <f t="shared" si="16"/>
        <v>1</v>
      </c>
      <c r="AK74" s="13" t="str">
        <f t="shared" si="16"/>
        <v>1</v>
      </c>
      <c r="AL74" s="97">
        <f t="shared" si="17"/>
        <v>0</v>
      </c>
      <c r="AM74" s="20" t="str">
        <f t="shared" si="18"/>
        <v>1</v>
      </c>
      <c r="AN74" s="20" t="str">
        <f t="shared" si="19"/>
        <v>1</v>
      </c>
      <c r="AO74" s="20" t="str">
        <f t="shared" si="19"/>
        <v>0</v>
      </c>
      <c r="AP74" s="20" t="str">
        <f t="shared" si="19"/>
        <v>0</v>
      </c>
      <c r="AQ74" s="24">
        <f t="shared" si="20"/>
        <v>4</v>
      </c>
      <c r="AR74" s="26">
        <f t="shared" si="21"/>
        <v>4</v>
      </c>
      <c r="AS74" s="25" t="str">
        <f t="shared" si="22"/>
        <v>B-</v>
      </c>
      <c r="AT74" s="27" t="str">
        <f t="shared" si="22"/>
        <v>B-</v>
      </c>
      <c r="AU74" s="25" t="str">
        <f t="shared" si="23"/>
        <v>1 B-</v>
      </c>
      <c r="AV74" s="27" t="str">
        <f t="shared" si="23"/>
        <v>1 B-</v>
      </c>
      <c r="AW74" s="21" t="str">
        <f t="shared" si="13"/>
        <v>ไม่ผ่าน</v>
      </c>
      <c r="AX74" s="21" t="str">
        <f t="shared" si="14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1.07</v>
      </c>
      <c r="J75" s="19">
        <v>0.9</v>
      </c>
      <c r="K75" s="19">
        <v>0.31</v>
      </c>
      <c r="L75" s="19">
        <v>10376708.289999999</v>
      </c>
      <c r="M75" s="19">
        <v>22755159.32</v>
      </c>
      <c r="N75" s="23">
        <v>3</v>
      </c>
      <c r="O75" s="18">
        <v>29601414.690000001</v>
      </c>
      <c r="P75" s="19">
        <v>-94464985.359999999</v>
      </c>
      <c r="Q75" s="28">
        <v>14</v>
      </c>
      <c r="R75" s="10">
        <f>VLOOKUP($H75,'ค่ากลางกลุ่ม '!$C$2:$Y$22,2,0)</f>
        <v>20.122</v>
      </c>
      <c r="S75" s="13">
        <f>VLOOKUP($H75,'ค่ากลางกลุ่ม '!$C$2:$Y$22,8,0)</f>
        <v>5.3689999999999998</v>
      </c>
      <c r="T75" s="10">
        <f>VLOOKUP($H75,'ค่ากลางกลุ่ม '!$C$2:$Y$22,3,0)</f>
        <v>6.6899999999999995</v>
      </c>
      <c r="U75" s="13">
        <f>VLOOKUP($H75,'ค่ากลางกลุ่ม '!$C$2:$Y$22,9,0)</f>
        <v>4.53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26.45</v>
      </c>
      <c r="AB75" s="7">
        <v>3.5</v>
      </c>
      <c r="AC75" s="9">
        <v>217.37</v>
      </c>
      <c r="AD75" s="9">
        <v>45.09</v>
      </c>
      <c r="AE75" s="9">
        <v>95.66</v>
      </c>
      <c r="AF75" s="9">
        <v>102.72</v>
      </c>
      <c r="AG75" s="9">
        <v>58.36</v>
      </c>
      <c r="AH75" s="10" t="str">
        <f t="shared" si="15"/>
        <v>1</v>
      </c>
      <c r="AI75" s="13" t="str">
        <f t="shared" si="15"/>
        <v>1</v>
      </c>
      <c r="AJ75" s="10" t="str">
        <f t="shared" si="16"/>
        <v>0</v>
      </c>
      <c r="AK75" s="13" t="str">
        <f t="shared" si="16"/>
        <v>0</v>
      </c>
      <c r="AL75" s="97">
        <f t="shared" si="17"/>
        <v>0</v>
      </c>
      <c r="AM75" s="20" t="str">
        <f t="shared" si="18"/>
        <v>1</v>
      </c>
      <c r="AN75" s="20" t="str">
        <f t="shared" si="19"/>
        <v>0</v>
      </c>
      <c r="AO75" s="20" t="str">
        <f t="shared" si="19"/>
        <v>0</v>
      </c>
      <c r="AP75" s="20" t="str">
        <f t="shared" si="19"/>
        <v>1</v>
      </c>
      <c r="AQ75" s="24">
        <f t="shared" si="20"/>
        <v>3</v>
      </c>
      <c r="AR75" s="26">
        <f t="shared" si="21"/>
        <v>3</v>
      </c>
      <c r="AS75" s="25" t="str">
        <f t="shared" si="22"/>
        <v>C</v>
      </c>
      <c r="AT75" s="27" t="str">
        <f t="shared" si="22"/>
        <v>C</v>
      </c>
      <c r="AU75" s="25" t="str">
        <f t="shared" si="23"/>
        <v>3 C</v>
      </c>
      <c r="AV75" s="27" t="str">
        <f t="shared" si="23"/>
        <v>3 C</v>
      </c>
      <c r="AW75" s="21" t="str">
        <f t="shared" si="13"/>
        <v>ไม่ผ่าน</v>
      </c>
      <c r="AX75" s="21" t="str">
        <f t="shared" si="14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0.95</v>
      </c>
      <c r="J76" s="19">
        <v>0.82</v>
      </c>
      <c r="K76" s="19">
        <v>0.64</v>
      </c>
      <c r="L76" s="19">
        <v>-657421.73</v>
      </c>
      <c r="M76" s="19">
        <v>573086.52</v>
      </c>
      <c r="N76" s="23">
        <v>4</v>
      </c>
      <c r="O76" s="18">
        <v>1356094.32</v>
      </c>
      <c r="P76" s="19">
        <v>-4386357.0199999996</v>
      </c>
      <c r="Q76" s="28">
        <v>2</v>
      </c>
      <c r="R76" s="10">
        <f>VLOOKUP($H76,'ค่ากลางกลุ่ม '!$C$2:$Y$22,2,0)</f>
        <v>33.178409090909092</v>
      </c>
      <c r="S76" s="13">
        <f>VLOOKUP($H76,'ค่ากลางกลุ่ม '!$C$2:$Y$22,8,0)</f>
        <v>11.71</v>
      </c>
      <c r="T76" s="10">
        <f>VLOOKUP($H76,'ค่ากลางกลุ่ม '!$C$2:$Y$22,3,0)</f>
        <v>9.8922727272727276</v>
      </c>
      <c r="U76" s="13">
        <f>VLOOKUP($H76,'ค่ากลางกลุ่ม '!$C$2:$Y$22,9,0)</f>
        <v>7.08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24.82</v>
      </c>
      <c r="AB76" s="7">
        <v>1.52</v>
      </c>
      <c r="AC76" s="9">
        <v>19426.240000000002</v>
      </c>
      <c r="AD76" s="9">
        <v>188.44</v>
      </c>
      <c r="AE76" s="9">
        <v>43.77</v>
      </c>
      <c r="AF76" s="9">
        <v>129.76</v>
      </c>
      <c r="AG76" s="9">
        <v>119.07</v>
      </c>
      <c r="AH76" s="10" t="str">
        <f t="shared" si="15"/>
        <v>0</v>
      </c>
      <c r="AI76" s="13" t="str">
        <f t="shared" si="15"/>
        <v>1</v>
      </c>
      <c r="AJ76" s="10" t="str">
        <f t="shared" si="16"/>
        <v>0</v>
      </c>
      <c r="AK76" s="13" t="str">
        <f t="shared" si="16"/>
        <v>0</v>
      </c>
      <c r="AL76" s="97">
        <f t="shared" si="17"/>
        <v>0</v>
      </c>
      <c r="AM76" s="20" t="str">
        <f t="shared" si="18"/>
        <v>0</v>
      </c>
      <c r="AN76" s="20" t="str">
        <f t="shared" si="19"/>
        <v>1</v>
      </c>
      <c r="AO76" s="20" t="str">
        <f t="shared" si="19"/>
        <v>0</v>
      </c>
      <c r="AP76" s="20" t="str">
        <f t="shared" si="19"/>
        <v>0</v>
      </c>
      <c r="AQ76" s="24">
        <f t="shared" si="20"/>
        <v>1</v>
      </c>
      <c r="AR76" s="26">
        <f t="shared" si="21"/>
        <v>2</v>
      </c>
      <c r="AS76" s="25" t="str">
        <f t="shared" si="22"/>
        <v>D</v>
      </c>
      <c r="AT76" s="27" t="str">
        <f t="shared" si="22"/>
        <v>C-</v>
      </c>
      <c r="AU76" s="25" t="str">
        <f t="shared" si="23"/>
        <v>4 D</v>
      </c>
      <c r="AV76" s="27" t="str">
        <f t="shared" si="23"/>
        <v>4 C-</v>
      </c>
      <c r="AW76" s="21" t="str">
        <f t="shared" si="13"/>
        <v>ไม่ผ่าน</v>
      </c>
      <c r="AX76" s="21" t="str">
        <f t="shared" si="14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2.19</v>
      </c>
      <c r="J77" s="19">
        <v>2.0299999999999998</v>
      </c>
      <c r="K77" s="19">
        <v>1.56</v>
      </c>
      <c r="L77" s="19">
        <v>22508813.52</v>
      </c>
      <c r="M77" s="19">
        <v>8940201.3399999999</v>
      </c>
      <c r="N77" s="23">
        <v>0</v>
      </c>
      <c r="O77" s="18">
        <v>10032713.48</v>
      </c>
      <c r="P77" s="19">
        <v>10594889.26</v>
      </c>
      <c r="Q77" s="28">
        <v>6</v>
      </c>
      <c r="R77" s="10">
        <f>VLOOKUP($H77,'ค่ากลางกลุ่ม '!$C$2:$Y$22,2,0)</f>
        <v>23.032438016528936</v>
      </c>
      <c r="S77" s="13">
        <f>VLOOKUP($H77,'ค่ากลางกลุ่ม '!$C$2:$Y$22,8,0)</f>
        <v>3.67</v>
      </c>
      <c r="T77" s="10">
        <f>VLOOKUP($H77,'ค่ากลางกลุ่ม '!$C$2:$Y$22,3,0)</f>
        <v>9.9976446280991773</v>
      </c>
      <c r="U77" s="13">
        <f>VLOOKUP($H77,'ค่ากลางกลุ่ม '!$C$2:$Y$22,9,0)</f>
        <v>1.58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38.44</v>
      </c>
      <c r="AB77" s="7">
        <v>10.96</v>
      </c>
      <c r="AC77" s="9">
        <v>206.03</v>
      </c>
      <c r="AD77" s="9">
        <v>33.11</v>
      </c>
      <c r="AE77" s="9">
        <v>50.98</v>
      </c>
      <c r="AF77" s="9">
        <v>131.11000000000001</v>
      </c>
      <c r="AG77" s="9">
        <v>58.57</v>
      </c>
      <c r="AH77" s="10" t="str">
        <f t="shared" si="15"/>
        <v>1</v>
      </c>
      <c r="AI77" s="13" t="str">
        <f t="shared" si="15"/>
        <v>1</v>
      </c>
      <c r="AJ77" s="10" t="str">
        <f t="shared" si="16"/>
        <v>1</v>
      </c>
      <c r="AK77" s="13" t="str">
        <f t="shared" si="16"/>
        <v>1</v>
      </c>
      <c r="AL77" s="97">
        <f t="shared" si="17"/>
        <v>0</v>
      </c>
      <c r="AM77" s="20" t="str">
        <f t="shared" si="18"/>
        <v>1</v>
      </c>
      <c r="AN77" s="20" t="str">
        <f t="shared" si="19"/>
        <v>1</v>
      </c>
      <c r="AO77" s="20" t="str">
        <f t="shared" si="19"/>
        <v>0</v>
      </c>
      <c r="AP77" s="20" t="str">
        <f t="shared" si="19"/>
        <v>1</v>
      </c>
      <c r="AQ77" s="24">
        <f t="shared" si="20"/>
        <v>5</v>
      </c>
      <c r="AR77" s="26">
        <f t="shared" si="21"/>
        <v>5</v>
      </c>
      <c r="AS77" s="25" t="str">
        <f t="shared" si="22"/>
        <v>B</v>
      </c>
      <c r="AT77" s="27" t="str">
        <f t="shared" si="22"/>
        <v>B</v>
      </c>
      <c r="AU77" s="25" t="str">
        <f t="shared" si="23"/>
        <v>0 B</v>
      </c>
      <c r="AV77" s="27" t="str">
        <f t="shared" si="23"/>
        <v>0 B</v>
      </c>
      <c r="AW77" s="21" t="str">
        <f t="shared" si="13"/>
        <v>ผ่าน</v>
      </c>
      <c r="AX77" s="21" t="str">
        <f t="shared" si="14"/>
        <v>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1.29</v>
      </c>
      <c r="J78" s="19">
        <v>1.1599999999999999</v>
      </c>
      <c r="K78" s="19">
        <v>0.8</v>
      </c>
      <c r="L78" s="19">
        <v>21462507.760000002</v>
      </c>
      <c r="M78" s="19">
        <v>29701813.120000001</v>
      </c>
      <c r="N78" s="23">
        <v>1</v>
      </c>
      <c r="O78" s="18">
        <v>32844117.780000001</v>
      </c>
      <c r="P78" s="19">
        <v>-14885026.75</v>
      </c>
      <c r="Q78" s="28">
        <v>12</v>
      </c>
      <c r="R78" s="10">
        <f>VLOOKUP($H78,'ค่ากลางกลุ่ม '!$C$2:$Y$22,2,0)</f>
        <v>19.527241379310347</v>
      </c>
      <c r="S78" s="13">
        <f>VLOOKUP($H78,'ค่ากลางกลุ่ม '!$C$2:$Y$22,8,0)</f>
        <v>4.38</v>
      </c>
      <c r="T78" s="10">
        <f>VLOOKUP($H78,'ค่ากลางกลุ่ม '!$C$2:$Y$22,3,0)</f>
        <v>4.9289655172413784</v>
      </c>
      <c r="U78" s="13">
        <f>VLOOKUP($H78,'ค่ากลางกลุ่ม '!$C$2:$Y$22,9,0)</f>
        <v>8.0399999999999991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50.63</v>
      </c>
      <c r="AB78" s="7">
        <v>11.63</v>
      </c>
      <c r="AC78" s="9">
        <v>212.52</v>
      </c>
      <c r="AD78" s="9">
        <v>51.88</v>
      </c>
      <c r="AE78" s="9">
        <v>43.84</v>
      </c>
      <c r="AF78" s="9">
        <v>96.79</v>
      </c>
      <c r="AG78" s="9">
        <v>51.2</v>
      </c>
      <c r="AH78" s="10" t="str">
        <f t="shared" si="15"/>
        <v>1</v>
      </c>
      <c r="AI78" s="13" t="str">
        <f t="shared" si="15"/>
        <v>1</v>
      </c>
      <c r="AJ78" s="10" t="str">
        <f t="shared" si="16"/>
        <v>1</v>
      </c>
      <c r="AK78" s="13" t="str">
        <f t="shared" si="16"/>
        <v>1</v>
      </c>
      <c r="AL78" s="97">
        <f t="shared" si="17"/>
        <v>0</v>
      </c>
      <c r="AM78" s="20" t="str">
        <f t="shared" si="18"/>
        <v>1</v>
      </c>
      <c r="AN78" s="20" t="str">
        <f t="shared" si="19"/>
        <v>1</v>
      </c>
      <c r="AO78" s="20" t="str">
        <f t="shared" si="19"/>
        <v>0</v>
      </c>
      <c r="AP78" s="20" t="str">
        <f t="shared" si="19"/>
        <v>1</v>
      </c>
      <c r="AQ78" s="24">
        <f t="shared" si="20"/>
        <v>5</v>
      </c>
      <c r="AR78" s="26">
        <f t="shared" si="21"/>
        <v>5</v>
      </c>
      <c r="AS78" s="25" t="str">
        <f t="shared" si="22"/>
        <v>B</v>
      </c>
      <c r="AT78" s="27" t="str">
        <f t="shared" si="22"/>
        <v>B</v>
      </c>
      <c r="AU78" s="25" t="str">
        <f t="shared" si="23"/>
        <v>1 B</v>
      </c>
      <c r="AV78" s="27" t="str">
        <f t="shared" si="23"/>
        <v>1 B</v>
      </c>
      <c r="AW78" s="21" t="str">
        <f t="shared" si="13"/>
        <v>ผ่าน</v>
      </c>
      <c r="AX78" s="21" t="str">
        <f t="shared" si="14"/>
        <v>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1.77</v>
      </c>
      <c r="J79" s="19">
        <v>1.51</v>
      </c>
      <c r="K79" s="19">
        <v>1.03</v>
      </c>
      <c r="L79" s="19">
        <v>11271314.949999999</v>
      </c>
      <c r="M79" s="19">
        <v>7701442.2599999998</v>
      </c>
      <c r="N79" s="23">
        <v>0</v>
      </c>
      <c r="O79" s="18">
        <v>8510286.5</v>
      </c>
      <c r="P79" s="19">
        <v>388743.49</v>
      </c>
      <c r="Q79" s="28">
        <v>5</v>
      </c>
      <c r="R79" s="10">
        <f>VLOOKUP($H79,'ค่ากลางกลุ่ม '!$C$2:$Y$22,2,0)</f>
        <v>24.740936170212777</v>
      </c>
      <c r="S79" s="13">
        <f>VLOOKUP($H79,'ค่ากลางกลุ่ม '!$C$2:$Y$22,8,0)</f>
        <v>5.86</v>
      </c>
      <c r="T79" s="10">
        <f>VLOOKUP($H79,'ค่ากลางกลุ่ม '!$C$2:$Y$22,3,0)</f>
        <v>10.953617021276589</v>
      </c>
      <c r="U79" s="13">
        <f>VLOOKUP($H79,'ค่ากลางกลุ่ม '!$C$2:$Y$22,9,0)</f>
        <v>4.21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41.85</v>
      </c>
      <c r="AB79" s="7">
        <v>15.72</v>
      </c>
      <c r="AC79" s="9">
        <v>149.26</v>
      </c>
      <c r="AD79" s="9">
        <v>21.94</v>
      </c>
      <c r="AE79" s="9">
        <v>79.3</v>
      </c>
      <c r="AF79" s="9">
        <v>77.05</v>
      </c>
      <c r="AG79" s="9">
        <v>64.48</v>
      </c>
      <c r="AH79" s="10" t="str">
        <f t="shared" si="15"/>
        <v>1</v>
      </c>
      <c r="AI79" s="13" t="str">
        <f t="shared" si="15"/>
        <v>1</v>
      </c>
      <c r="AJ79" s="10" t="str">
        <f t="shared" si="16"/>
        <v>1</v>
      </c>
      <c r="AK79" s="13" t="str">
        <f t="shared" si="16"/>
        <v>1</v>
      </c>
      <c r="AL79" s="97">
        <f t="shared" si="17"/>
        <v>0</v>
      </c>
      <c r="AM79" s="20" t="str">
        <f t="shared" si="18"/>
        <v>1</v>
      </c>
      <c r="AN79" s="20" t="str">
        <f t="shared" si="19"/>
        <v>0</v>
      </c>
      <c r="AO79" s="20" t="str">
        <f t="shared" si="19"/>
        <v>1</v>
      </c>
      <c r="AP79" s="20" t="str">
        <f t="shared" si="19"/>
        <v>0</v>
      </c>
      <c r="AQ79" s="24">
        <f t="shared" si="20"/>
        <v>4</v>
      </c>
      <c r="AR79" s="26">
        <f t="shared" si="21"/>
        <v>4</v>
      </c>
      <c r="AS79" s="25" t="str">
        <f t="shared" si="22"/>
        <v>B-</v>
      </c>
      <c r="AT79" s="27" t="str">
        <f t="shared" si="22"/>
        <v>B-</v>
      </c>
      <c r="AU79" s="25" t="str">
        <f t="shared" si="23"/>
        <v>0 B-</v>
      </c>
      <c r="AV79" s="27" t="str">
        <f t="shared" si="23"/>
        <v>0 B-</v>
      </c>
      <c r="AW79" s="21" t="str">
        <f t="shared" si="13"/>
        <v>ไม่ผ่าน</v>
      </c>
      <c r="AX79" s="21" t="str">
        <f t="shared" si="14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1.65</v>
      </c>
      <c r="J80" s="19">
        <v>1.5</v>
      </c>
      <c r="K80" s="19">
        <v>1.24</v>
      </c>
      <c r="L80" s="19">
        <v>13203967.800000001</v>
      </c>
      <c r="M80" s="19">
        <v>10646475.07</v>
      </c>
      <c r="N80" s="23">
        <v>0</v>
      </c>
      <c r="O80" s="18">
        <v>12108378.65</v>
      </c>
      <c r="P80" s="19">
        <v>4950943.1500000004</v>
      </c>
      <c r="Q80" s="28">
        <v>6</v>
      </c>
      <c r="R80" s="10">
        <f>VLOOKUP($H80,'ค่ากลางกลุ่ม '!$C$2:$Y$22,2,0)</f>
        <v>23.032438016528936</v>
      </c>
      <c r="S80" s="13">
        <f>VLOOKUP($H80,'ค่ากลางกลุ่ม '!$C$2:$Y$22,8,0)</f>
        <v>3.67</v>
      </c>
      <c r="T80" s="10">
        <f>VLOOKUP($H80,'ค่ากลางกลุ่ม '!$C$2:$Y$22,3,0)</f>
        <v>9.9976446280991773</v>
      </c>
      <c r="U80" s="13">
        <f>VLOOKUP($H80,'ค่ากลางกลุ่ม '!$C$2:$Y$22,9,0)</f>
        <v>1.58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50.51</v>
      </c>
      <c r="AB80" s="7">
        <v>16.64</v>
      </c>
      <c r="AC80" s="9">
        <v>294.02</v>
      </c>
      <c r="AD80" s="9">
        <v>31.52</v>
      </c>
      <c r="AE80" s="9">
        <v>49.4</v>
      </c>
      <c r="AF80" s="9">
        <v>124.61</v>
      </c>
      <c r="AG80" s="9">
        <v>62.97</v>
      </c>
      <c r="AH80" s="10" t="str">
        <f t="shared" si="15"/>
        <v>1</v>
      </c>
      <c r="AI80" s="13" t="str">
        <f t="shared" si="15"/>
        <v>1</v>
      </c>
      <c r="AJ80" s="10" t="str">
        <f t="shared" si="16"/>
        <v>1</v>
      </c>
      <c r="AK80" s="13" t="str">
        <f t="shared" si="16"/>
        <v>1</v>
      </c>
      <c r="AL80" s="97">
        <f t="shared" si="17"/>
        <v>0</v>
      </c>
      <c r="AM80" s="20" t="str">
        <f t="shared" si="18"/>
        <v>1</v>
      </c>
      <c r="AN80" s="20" t="str">
        <f t="shared" si="19"/>
        <v>1</v>
      </c>
      <c r="AO80" s="20" t="str">
        <f t="shared" si="19"/>
        <v>0</v>
      </c>
      <c r="AP80" s="20" t="str">
        <f t="shared" si="19"/>
        <v>0</v>
      </c>
      <c r="AQ80" s="24">
        <f t="shared" si="20"/>
        <v>4</v>
      </c>
      <c r="AR80" s="26">
        <f t="shared" si="21"/>
        <v>4</v>
      </c>
      <c r="AS80" s="25" t="str">
        <f t="shared" si="22"/>
        <v>B-</v>
      </c>
      <c r="AT80" s="27" t="str">
        <f t="shared" si="22"/>
        <v>B-</v>
      </c>
      <c r="AU80" s="25" t="str">
        <f t="shared" si="23"/>
        <v>0 B-</v>
      </c>
      <c r="AV80" s="27" t="str">
        <f t="shared" si="23"/>
        <v>0 B-</v>
      </c>
      <c r="AW80" s="21" t="str">
        <f t="shared" si="13"/>
        <v>ไม่ผ่าน</v>
      </c>
      <c r="AX80" s="21" t="str">
        <f t="shared" si="14"/>
        <v>ไม่ผ่าน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2.73</v>
      </c>
      <c r="J81" s="19">
        <v>2.48</v>
      </c>
      <c r="K81" s="19">
        <v>2.0299999999999998</v>
      </c>
      <c r="L81" s="19">
        <v>30197663.440000001</v>
      </c>
      <c r="M81" s="19">
        <v>17272894.59</v>
      </c>
      <c r="N81" s="23">
        <v>0</v>
      </c>
      <c r="O81" s="18">
        <v>18002809.48</v>
      </c>
      <c r="P81" s="19">
        <v>18056658.239999998</v>
      </c>
      <c r="Q81" s="28">
        <v>6</v>
      </c>
      <c r="R81" s="10">
        <f>VLOOKUP($H81,'ค่ากลางกลุ่ม '!$C$2:$Y$22,2,0)</f>
        <v>23.032438016528936</v>
      </c>
      <c r="S81" s="13">
        <f>VLOOKUP($H81,'ค่ากลางกลุ่ม '!$C$2:$Y$22,8,0)</f>
        <v>3.67</v>
      </c>
      <c r="T81" s="10">
        <f>VLOOKUP($H81,'ค่ากลางกลุ่ม '!$C$2:$Y$22,3,0)</f>
        <v>9.9976446280991773</v>
      </c>
      <c r="U81" s="13">
        <f>VLOOKUP($H81,'ค่ากลางกลุ่ม '!$C$2:$Y$22,9,0)</f>
        <v>1.58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59.49</v>
      </c>
      <c r="AB81" s="7">
        <v>25.38</v>
      </c>
      <c r="AC81" s="9">
        <v>79.8</v>
      </c>
      <c r="AD81" s="9">
        <v>21.89</v>
      </c>
      <c r="AE81" s="9">
        <v>49.31</v>
      </c>
      <c r="AF81" s="9">
        <v>130.01</v>
      </c>
      <c r="AG81" s="9">
        <v>58.54</v>
      </c>
      <c r="AH81" s="10" t="str">
        <f t="shared" si="15"/>
        <v>1</v>
      </c>
      <c r="AI81" s="13" t="str">
        <f t="shared" si="15"/>
        <v>1</v>
      </c>
      <c r="AJ81" s="10" t="str">
        <f t="shared" si="16"/>
        <v>1</v>
      </c>
      <c r="AK81" s="13" t="str">
        <f t="shared" si="16"/>
        <v>1</v>
      </c>
      <c r="AL81" s="97">
        <f t="shared" si="17"/>
        <v>1</v>
      </c>
      <c r="AM81" s="20" t="str">
        <f t="shared" si="18"/>
        <v>1</v>
      </c>
      <c r="AN81" s="20" t="str">
        <f t="shared" si="19"/>
        <v>1</v>
      </c>
      <c r="AO81" s="20" t="str">
        <f t="shared" si="19"/>
        <v>0</v>
      </c>
      <c r="AP81" s="20" t="str">
        <f t="shared" si="19"/>
        <v>1</v>
      </c>
      <c r="AQ81" s="24">
        <f t="shared" si="20"/>
        <v>6</v>
      </c>
      <c r="AR81" s="26">
        <f t="shared" si="21"/>
        <v>6</v>
      </c>
      <c r="AS81" s="25" t="str">
        <f t="shared" si="22"/>
        <v>A-</v>
      </c>
      <c r="AT81" s="27" t="str">
        <f t="shared" si="22"/>
        <v>A-</v>
      </c>
      <c r="AU81" s="25" t="str">
        <f t="shared" si="23"/>
        <v>0 A-</v>
      </c>
      <c r="AV81" s="27" t="str">
        <f t="shared" si="23"/>
        <v>0 A-</v>
      </c>
      <c r="AW81" s="21" t="str">
        <f t="shared" si="13"/>
        <v>ผ่าน</v>
      </c>
      <c r="AX81" s="21" t="str">
        <f t="shared" si="14"/>
        <v>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1.56</v>
      </c>
      <c r="J82" s="19">
        <v>1.25</v>
      </c>
      <c r="K82" s="19">
        <v>0.87</v>
      </c>
      <c r="L82" s="19">
        <v>17307597.100000001</v>
      </c>
      <c r="M82" s="19">
        <v>14983812.210000001</v>
      </c>
      <c r="N82" s="23">
        <v>0</v>
      </c>
      <c r="O82" s="18">
        <v>16251713.4</v>
      </c>
      <c r="P82" s="19">
        <v>-3881474.29</v>
      </c>
      <c r="Q82" s="28">
        <v>6</v>
      </c>
      <c r="R82" s="10">
        <f>VLOOKUP($H82,'ค่ากลางกลุ่ม '!$C$2:$Y$22,2,0)</f>
        <v>23.032438016528936</v>
      </c>
      <c r="S82" s="13">
        <f>VLOOKUP($H82,'ค่ากลางกลุ่ม '!$C$2:$Y$22,8,0)</f>
        <v>3.67</v>
      </c>
      <c r="T82" s="10">
        <f>VLOOKUP($H82,'ค่ากลางกลุ่ม '!$C$2:$Y$22,3,0)</f>
        <v>9.9976446280991773</v>
      </c>
      <c r="U82" s="13">
        <f>VLOOKUP($H82,'ค่ากลางกลุ่ม '!$C$2:$Y$22,9,0)</f>
        <v>1.58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49.43</v>
      </c>
      <c r="AB82" s="7">
        <v>16.059999999999999</v>
      </c>
      <c r="AC82" s="9">
        <v>361.84</v>
      </c>
      <c r="AD82" s="9">
        <v>32.659999999999997</v>
      </c>
      <c r="AE82" s="9">
        <v>72.02</v>
      </c>
      <c r="AF82" s="9">
        <v>119.49</v>
      </c>
      <c r="AG82" s="9">
        <v>79.52</v>
      </c>
      <c r="AH82" s="10" t="str">
        <f t="shared" si="15"/>
        <v>1</v>
      </c>
      <c r="AI82" s="13" t="str">
        <f t="shared" si="15"/>
        <v>1</v>
      </c>
      <c r="AJ82" s="10" t="str">
        <f t="shared" si="16"/>
        <v>1</v>
      </c>
      <c r="AK82" s="13" t="str">
        <f t="shared" si="16"/>
        <v>1</v>
      </c>
      <c r="AL82" s="97">
        <f t="shared" si="17"/>
        <v>0</v>
      </c>
      <c r="AM82" s="20" t="str">
        <f t="shared" si="18"/>
        <v>1</v>
      </c>
      <c r="AN82" s="20" t="str">
        <f t="shared" si="19"/>
        <v>0</v>
      </c>
      <c r="AO82" s="20" t="str">
        <f t="shared" si="19"/>
        <v>0</v>
      </c>
      <c r="AP82" s="20" t="str">
        <f t="shared" si="19"/>
        <v>0</v>
      </c>
      <c r="AQ82" s="24">
        <f t="shared" si="20"/>
        <v>3</v>
      </c>
      <c r="AR82" s="26">
        <f t="shared" si="21"/>
        <v>3</v>
      </c>
      <c r="AS82" s="25" t="str">
        <f t="shared" si="22"/>
        <v>C</v>
      </c>
      <c r="AT82" s="27" t="str">
        <f t="shared" si="22"/>
        <v>C</v>
      </c>
      <c r="AU82" s="25" t="str">
        <f t="shared" si="23"/>
        <v>0 C</v>
      </c>
      <c r="AV82" s="27" t="str">
        <f t="shared" si="23"/>
        <v>0 C</v>
      </c>
      <c r="AW82" s="21" t="str">
        <f t="shared" si="13"/>
        <v>ไม่ผ่าน</v>
      </c>
      <c r="AX82" s="21" t="str">
        <f t="shared" si="14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1.74</v>
      </c>
      <c r="J83" s="19">
        <v>1.55</v>
      </c>
      <c r="K83" s="19">
        <v>1.0900000000000001</v>
      </c>
      <c r="L83" s="19">
        <v>37674487.25</v>
      </c>
      <c r="M83" s="19">
        <v>14918674.66</v>
      </c>
      <c r="N83" s="23">
        <v>0</v>
      </c>
      <c r="O83" s="18">
        <v>18533061.989999998</v>
      </c>
      <c r="P83" s="19">
        <v>4732087.6399999997</v>
      </c>
      <c r="Q83" s="28">
        <v>13</v>
      </c>
      <c r="R83" s="10">
        <f>VLOOKUP($H83,'ค่ากลางกลุ่ม '!$C$2:$Y$22,2,0)</f>
        <v>22.357818181818185</v>
      </c>
      <c r="S83" s="13">
        <f>VLOOKUP($H83,'ค่ากลางกลุ่ม '!$C$2:$Y$22,8,0)</f>
        <v>5.84</v>
      </c>
      <c r="T83" s="10">
        <f>VLOOKUP($H83,'ค่ากลางกลุ่ม '!$C$2:$Y$22,3,0)</f>
        <v>6.8441818181818208</v>
      </c>
      <c r="U83" s="13">
        <f>VLOOKUP($H83,'ค่ากลางกลุ่ม '!$C$2:$Y$22,9,0)</f>
        <v>0.93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30.96</v>
      </c>
      <c r="AB83" s="7">
        <v>5.68</v>
      </c>
      <c r="AC83" s="9">
        <v>129.29</v>
      </c>
      <c r="AD83" s="9">
        <v>37.14</v>
      </c>
      <c r="AE83" s="9">
        <v>42.38</v>
      </c>
      <c r="AF83" s="9">
        <v>118.46</v>
      </c>
      <c r="AG83" s="9">
        <v>48.23</v>
      </c>
      <c r="AH83" s="10" t="str">
        <f t="shared" si="15"/>
        <v>1</v>
      </c>
      <c r="AI83" s="13" t="str">
        <f t="shared" si="15"/>
        <v>1</v>
      </c>
      <c r="AJ83" s="10" t="str">
        <f t="shared" si="16"/>
        <v>0</v>
      </c>
      <c r="AK83" s="13" t="str">
        <f t="shared" si="16"/>
        <v>1</v>
      </c>
      <c r="AL83" s="97">
        <f t="shared" si="17"/>
        <v>0</v>
      </c>
      <c r="AM83" s="20" t="str">
        <f t="shared" si="18"/>
        <v>1</v>
      </c>
      <c r="AN83" s="20" t="str">
        <f t="shared" si="19"/>
        <v>1</v>
      </c>
      <c r="AO83" s="20" t="str">
        <f t="shared" si="19"/>
        <v>0</v>
      </c>
      <c r="AP83" s="20" t="str">
        <f t="shared" si="19"/>
        <v>1</v>
      </c>
      <c r="AQ83" s="24">
        <f t="shared" si="20"/>
        <v>4</v>
      </c>
      <c r="AR83" s="26">
        <f t="shared" si="21"/>
        <v>5</v>
      </c>
      <c r="AS83" s="25" t="str">
        <f t="shared" si="22"/>
        <v>B-</v>
      </c>
      <c r="AT83" s="27" t="str">
        <f t="shared" si="22"/>
        <v>B</v>
      </c>
      <c r="AU83" s="25" t="str">
        <f t="shared" si="23"/>
        <v>0 B-</v>
      </c>
      <c r="AV83" s="27" t="str">
        <f t="shared" si="23"/>
        <v>0 B</v>
      </c>
      <c r="AW83" s="21" t="str">
        <f t="shared" si="13"/>
        <v>ไม่ผ่าน</v>
      </c>
      <c r="AX83" s="21" t="str">
        <f t="shared" si="14"/>
        <v>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2.4</v>
      </c>
      <c r="J84" s="19">
        <v>2.21</v>
      </c>
      <c r="K84" s="19">
        <v>1.88</v>
      </c>
      <c r="L84" s="19">
        <v>39618582.280000001</v>
      </c>
      <c r="M84" s="19">
        <v>17845991.640000001</v>
      </c>
      <c r="N84" s="23">
        <v>0</v>
      </c>
      <c r="O84" s="18">
        <v>18050315.079999998</v>
      </c>
      <c r="P84" s="19">
        <v>24878513.809999999</v>
      </c>
      <c r="Q84" s="28">
        <v>9</v>
      </c>
      <c r="R84" s="10">
        <f>VLOOKUP($H84,'ค่ากลางกลุ่ม '!$C$2:$Y$22,2,0)</f>
        <v>43.171333333333344</v>
      </c>
      <c r="S84" s="13">
        <f>VLOOKUP($H84,'ค่ากลางกลุ่ม '!$C$2:$Y$22,8,0)</f>
        <v>11.94</v>
      </c>
      <c r="T84" s="10">
        <f>VLOOKUP($H84,'ค่ากลางกลุ่ม '!$C$2:$Y$22,3,0)</f>
        <v>9.7053333333333303</v>
      </c>
      <c r="U84" s="13">
        <f>VLOOKUP($H84,'ค่ากลางกลุ่ม '!$C$2:$Y$22,9,0)</f>
        <v>6.49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48.43</v>
      </c>
      <c r="AB84" s="7">
        <v>16.27</v>
      </c>
      <c r="AC84" s="9">
        <v>282.88</v>
      </c>
      <c r="AD84" s="9">
        <v>44.96</v>
      </c>
      <c r="AE84" s="9">
        <v>39.53</v>
      </c>
      <c r="AF84" s="9">
        <v>119.45</v>
      </c>
      <c r="AG84" s="9">
        <v>76.72</v>
      </c>
      <c r="AH84" s="10" t="str">
        <f t="shared" si="15"/>
        <v>1</v>
      </c>
      <c r="AI84" s="13" t="str">
        <f t="shared" si="15"/>
        <v>1</v>
      </c>
      <c r="AJ84" s="10" t="str">
        <f t="shared" si="16"/>
        <v>1</v>
      </c>
      <c r="AK84" s="13" t="str">
        <f t="shared" si="16"/>
        <v>1</v>
      </c>
      <c r="AL84" s="97">
        <f t="shared" si="17"/>
        <v>0</v>
      </c>
      <c r="AM84" s="20" t="str">
        <f t="shared" si="18"/>
        <v>1</v>
      </c>
      <c r="AN84" s="20" t="str">
        <f t="shared" si="19"/>
        <v>1</v>
      </c>
      <c r="AO84" s="20" t="str">
        <f t="shared" si="19"/>
        <v>0</v>
      </c>
      <c r="AP84" s="20" t="str">
        <f t="shared" si="19"/>
        <v>0</v>
      </c>
      <c r="AQ84" s="24">
        <f t="shared" si="20"/>
        <v>4</v>
      </c>
      <c r="AR84" s="26">
        <f t="shared" si="21"/>
        <v>4</v>
      </c>
      <c r="AS84" s="25" t="str">
        <f t="shared" si="22"/>
        <v>B-</v>
      </c>
      <c r="AT84" s="27" t="str">
        <f t="shared" si="22"/>
        <v>B-</v>
      </c>
      <c r="AU84" s="25" t="str">
        <f t="shared" si="23"/>
        <v>0 B-</v>
      </c>
      <c r="AV84" s="27" t="str">
        <f t="shared" si="23"/>
        <v>0 B-</v>
      </c>
      <c r="AW84" s="21" t="str">
        <f t="shared" si="13"/>
        <v>ไม่ผ่าน</v>
      </c>
      <c r="AX84" s="21" t="str">
        <f t="shared" si="14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3.16</v>
      </c>
      <c r="J85" s="19">
        <v>2.88</v>
      </c>
      <c r="K85" s="19">
        <v>2.29</v>
      </c>
      <c r="L85" s="19">
        <v>62443863.270000003</v>
      </c>
      <c r="M85" s="19">
        <v>37272837.369999997</v>
      </c>
      <c r="N85" s="23">
        <v>0</v>
      </c>
      <c r="O85" s="18">
        <v>25252793.140000001</v>
      </c>
      <c r="P85" s="19">
        <v>37262493.75</v>
      </c>
      <c r="Q85" s="28">
        <v>10</v>
      </c>
      <c r="R85" s="10">
        <f>VLOOKUP($H85,'ค่ากลางกลุ่ม '!$C$2:$Y$22,2,0)</f>
        <v>20.982698412698412</v>
      </c>
      <c r="S85" s="13">
        <f>VLOOKUP($H85,'ค่ากลางกลุ่ม '!$C$2:$Y$22,8,0)</f>
        <v>3.51</v>
      </c>
      <c r="T85" s="10">
        <f>VLOOKUP($H85,'ค่ากลางกลุ่ม '!$C$2:$Y$22,3,0)</f>
        <v>7.5528571428571416</v>
      </c>
      <c r="U85" s="13">
        <f>VLOOKUP($H85,'ค่ากลางกลุ่ม '!$C$2:$Y$22,9,0)</f>
        <v>-0.18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44.55</v>
      </c>
      <c r="AB85" s="7">
        <v>16.07</v>
      </c>
      <c r="AC85" s="9">
        <v>104.39</v>
      </c>
      <c r="AD85" s="9">
        <v>35.200000000000003</v>
      </c>
      <c r="AE85" s="9">
        <v>51.11</v>
      </c>
      <c r="AF85" s="9">
        <v>113.32</v>
      </c>
      <c r="AG85" s="9">
        <v>62.85</v>
      </c>
      <c r="AH85" s="10" t="str">
        <f t="shared" si="15"/>
        <v>1</v>
      </c>
      <c r="AI85" s="13" t="str">
        <f t="shared" si="15"/>
        <v>1</v>
      </c>
      <c r="AJ85" s="10" t="str">
        <f t="shared" si="16"/>
        <v>1</v>
      </c>
      <c r="AK85" s="13" t="str">
        <f t="shared" si="16"/>
        <v>1</v>
      </c>
      <c r="AL85" s="97">
        <f t="shared" si="17"/>
        <v>0</v>
      </c>
      <c r="AM85" s="20" t="str">
        <f t="shared" si="18"/>
        <v>1</v>
      </c>
      <c r="AN85" s="20" t="str">
        <f t="shared" si="19"/>
        <v>1</v>
      </c>
      <c r="AO85" s="20" t="str">
        <f t="shared" si="19"/>
        <v>0</v>
      </c>
      <c r="AP85" s="20" t="str">
        <f t="shared" si="19"/>
        <v>0</v>
      </c>
      <c r="AQ85" s="24">
        <f t="shared" si="20"/>
        <v>4</v>
      </c>
      <c r="AR85" s="26">
        <f t="shared" si="21"/>
        <v>4</v>
      </c>
      <c r="AS85" s="25" t="str">
        <f t="shared" si="22"/>
        <v>B-</v>
      </c>
      <c r="AT85" s="27" t="str">
        <f t="shared" si="22"/>
        <v>B-</v>
      </c>
      <c r="AU85" s="25" t="str">
        <f t="shared" si="23"/>
        <v>0 B-</v>
      </c>
      <c r="AV85" s="27" t="str">
        <f t="shared" si="23"/>
        <v>0 B-</v>
      </c>
      <c r="AW85" s="21" t="str">
        <f t="shared" si="13"/>
        <v>ไม่ผ่าน</v>
      </c>
      <c r="AX85" s="21" t="str">
        <f t="shared" si="14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2.0099999999999998</v>
      </c>
      <c r="J86" s="19">
        <v>1.84</v>
      </c>
      <c r="K86" s="19">
        <v>1.58</v>
      </c>
      <c r="L86" s="19">
        <v>16736018.65</v>
      </c>
      <c r="M86" s="19">
        <v>7571623.2300000004</v>
      </c>
      <c r="N86" s="23">
        <v>0</v>
      </c>
      <c r="O86" s="18">
        <v>8304028.1799999997</v>
      </c>
      <c r="P86" s="19">
        <v>9663216.3599999994</v>
      </c>
      <c r="Q86" s="28">
        <v>5</v>
      </c>
      <c r="R86" s="10">
        <f>VLOOKUP($H86,'ค่ากลางกลุ่ม '!$C$2:$Y$22,2,0)</f>
        <v>24.740936170212777</v>
      </c>
      <c r="S86" s="13">
        <f>VLOOKUP($H86,'ค่ากลางกลุ่ม '!$C$2:$Y$22,8,0)</f>
        <v>5.86</v>
      </c>
      <c r="T86" s="10">
        <f>VLOOKUP($H86,'ค่ากลางกลุ่ม '!$C$2:$Y$22,3,0)</f>
        <v>10.953617021276589</v>
      </c>
      <c r="U86" s="13">
        <f>VLOOKUP($H86,'ค่ากลางกลุ่ม '!$C$2:$Y$22,9,0)</f>
        <v>4.21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44.33</v>
      </c>
      <c r="AB86" s="7">
        <v>17.47</v>
      </c>
      <c r="AC86" s="9">
        <v>199.83</v>
      </c>
      <c r="AD86" s="9">
        <v>19.78</v>
      </c>
      <c r="AE86" s="9">
        <v>33.119999999999997</v>
      </c>
      <c r="AF86" s="9">
        <v>108.96</v>
      </c>
      <c r="AG86" s="9">
        <v>100.44</v>
      </c>
      <c r="AH86" s="10" t="str">
        <f t="shared" si="15"/>
        <v>1</v>
      </c>
      <c r="AI86" s="13" t="str">
        <f t="shared" si="15"/>
        <v>1</v>
      </c>
      <c r="AJ86" s="10" t="str">
        <f t="shared" si="16"/>
        <v>1</v>
      </c>
      <c r="AK86" s="13" t="str">
        <f t="shared" si="16"/>
        <v>1</v>
      </c>
      <c r="AL86" s="97">
        <f t="shared" si="17"/>
        <v>0</v>
      </c>
      <c r="AM86" s="20" t="str">
        <f t="shared" si="18"/>
        <v>1</v>
      </c>
      <c r="AN86" s="20" t="str">
        <f t="shared" si="19"/>
        <v>1</v>
      </c>
      <c r="AO86" s="20" t="str">
        <f t="shared" si="19"/>
        <v>0</v>
      </c>
      <c r="AP86" s="20" t="str">
        <f t="shared" si="19"/>
        <v>0</v>
      </c>
      <c r="AQ86" s="24">
        <f t="shared" si="20"/>
        <v>4</v>
      </c>
      <c r="AR86" s="26">
        <f t="shared" si="21"/>
        <v>4</v>
      </c>
      <c r="AS86" s="25" t="str">
        <f t="shared" si="22"/>
        <v>B-</v>
      </c>
      <c r="AT86" s="27" t="str">
        <f t="shared" si="22"/>
        <v>B-</v>
      </c>
      <c r="AU86" s="25" t="str">
        <f t="shared" si="23"/>
        <v>0 B-</v>
      </c>
      <c r="AV86" s="27" t="str">
        <f t="shared" si="23"/>
        <v>0 B-</v>
      </c>
      <c r="AW86" s="21" t="str">
        <f t="shared" si="13"/>
        <v>ไม่ผ่าน</v>
      </c>
      <c r="AX86" s="21" t="str">
        <f t="shared" si="14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1.92</v>
      </c>
      <c r="J87" s="19">
        <v>1.75</v>
      </c>
      <c r="K87" s="19">
        <v>1.54</v>
      </c>
      <c r="L87" s="19">
        <v>17076309.969999999</v>
      </c>
      <c r="M87" s="19">
        <v>7567550.9800000004</v>
      </c>
      <c r="N87" s="23">
        <v>0</v>
      </c>
      <c r="O87" s="18">
        <v>8147232.5700000003</v>
      </c>
      <c r="P87" s="19">
        <v>10017176.27</v>
      </c>
      <c r="Q87" s="28">
        <v>5</v>
      </c>
      <c r="R87" s="10">
        <f>VLOOKUP($H87,'ค่ากลางกลุ่ม '!$C$2:$Y$22,2,0)</f>
        <v>24.740936170212777</v>
      </c>
      <c r="S87" s="13">
        <f>VLOOKUP($H87,'ค่ากลางกลุ่ม '!$C$2:$Y$22,8,0)</f>
        <v>5.86</v>
      </c>
      <c r="T87" s="10">
        <f>VLOOKUP($H87,'ค่ากลางกลุ่ม '!$C$2:$Y$22,3,0)</f>
        <v>10.953617021276589</v>
      </c>
      <c r="U87" s="13">
        <f>VLOOKUP($H87,'ค่ากลางกลุ่ม '!$C$2:$Y$22,9,0)</f>
        <v>4.21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43.72</v>
      </c>
      <c r="AB87" s="7">
        <v>14.28</v>
      </c>
      <c r="AC87" s="9">
        <v>428.9</v>
      </c>
      <c r="AD87" s="9">
        <v>24.7</v>
      </c>
      <c r="AE87" s="9">
        <v>40.76</v>
      </c>
      <c r="AF87" s="9">
        <v>102.93</v>
      </c>
      <c r="AG87" s="9">
        <v>95.11</v>
      </c>
      <c r="AH87" s="10" t="str">
        <f t="shared" si="15"/>
        <v>1</v>
      </c>
      <c r="AI87" s="13" t="str">
        <f t="shared" si="15"/>
        <v>1</v>
      </c>
      <c r="AJ87" s="10" t="str">
        <f t="shared" si="16"/>
        <v>1</v>
      </c>
      <c r="AK87" s="13" t="str">
        <f t="shared" si="16"/>
        <v>1</v>
      </c>
      <c r="AL87" s="97">
        <f t="shared" si="17"/>
        <v>0</v>
      </c>
      <c r="AM87" s="20" t="str">
        <f t="shared" si="18"/>
        <v>1</v>
      </c>
      <c r="AN87" s="20" t="str">
        <f t="shared" si="19"/>
        <v>1</v>
      </c>
      <c r="AO87" s="20" t="str">
        <f t="shared" si="19"/>
        <v>0</v>
      </c>
      <c r="AP87" s="20" t="str">
        <f t="shared" si="19"/>
        <v>0</v>
      </c>
      <c r="AQ87" s="24">
        <f t="shared" si="20"/>
        <v>4</v>
      </c>
      <c r="AR87" s="26">
        <f t="shared" si="21"/>
        <v>4</v>
      </c>
      <c r="AS87" s="25" t="str">
        <f t="shared" si="22"/>
        <v>B-</v>
      </c>
      <c r="AT87" s="27" t="str">
        <f t="shared" si="22"/>
        <v>B-</v>
      </c>
      <c r="AU87" s="25" t="str">
        <f t="shared" si="23"/>
        <v>0 B-</v>
      </c>
      <c r="AV87" s="27" t="str">
        <f t="shared" si="23"/>
        <v>0 B-</v>
      </c>
      <c r="AW87" s="21" t="str">
        <f t="shared" si="13"/>
        <v>ไม่ผ่าน</v>
      </c>
      <c r="AX87" s="21" t="str">
        <f t="shared" si="14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1.48</v>
      </c>
      <c r="J88" s="19">
        <v>1.34</v>
      </c>
      <c r="K88" s="19">
        <v>1.1200000000000001</v>
      </c>
      <c r="L88" s="19">
        <v>10172287.16</v>
      </c>
      <c r="M88" s="19">
        <v>9682160.3800000008</v>
      </c>
      <c r="N88" s="23">
        <v>1</v>
      </c>
      <c r="O88" s="18">
        <v>10667425.689999999</v>
      </c>
      <c r="P88" s="19">
        <v>2621062.3199999998</v>
      </c>
      <c r="Q88" s="28">
        <v>5</v>
      </c>
      <c r="R88" s="10">
        <f>VLOOKUP($H88,'ค่ากลางกลุ่ม '!$C$2:$Y$22,2,0)</f>
        <v>24.740936170212777</v>
      </c>
      <c r="S88" s="13">
        <f>VLOOKUP($H88,'ค่ากลางกลุ่ม '!$C$2:$Y$22,8,0)</f>
        <v>5.86</v>
      </c>
      <c r="T88" s="10">
        <f>VLOOKUP($H88,'ค่ากลางกลุ่ม '!$C$2:$Y$22,3,0)</f>
        <v>10.953617021276589</v>
      </c>
      <c r="U88" s="13">
        <f>VLOOKUP($H88,'ค่ากลางกลุ่ม '!$C$2:$Y$22,9,0)</f>
        <v>4.21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50.94</v>
      </c>
      <c r="AB88" s="7">
        <v>16.03</v>
      </c>
      <c r="AC88" s="9">
        <v>338.04</v>
      </c>
      <c r="AD88" s="9">
        <v>35.81</v>
      </c>
      <c r="AE88" s="9">
        <v>91.74</v>
      </c>
      <c r="AF88" s="9">
        <v>119.19</v>
      </c>
      <c r="AG88" s="9">
        <v>76.34</v>
      </c>
      <c r="AH88" s="10" t="str">
        <f t="shared" si="15"/>
        <v>1</v>
      </c>
      <c r="AI88" s="13" t="str">
        <f t="shared" si="15"/>
        <v>1</v>
      </c>
      <c r="AJ88" s="10" t="str">
        <f t="shared" si="16"/>
        <v>1</v>
      </c>
      <c r="AK88" s="13" t="str">
        <f t="shared" si="16"/>
        <v>1</v>
      </c>
      <c r="AL88" s="97">
        <f t="shared" si="17"/>
        <v>0</v>
      </c>
      <c r="AM88" s="20" t="str">
        <f t="shared" si="18"/>
        <v>1</v>
      </c>
      <c r="AN88" s="20" t="str">
        <f t="shared" si="19"/>
        <v>0</v>
      </c>
      <c r="AO88" s="20" t="str">
        <f t="shared" si="19"/>
        <v>0</v>
      </c>
      <c r="AP88" s="20" t="str">
        <f t="shared" si="19"/>
        <v>0</v>
      </c>
      <c r="AQ88" s="24">
        <f t="shared" si="20"/>
        <v>3</v>
      </c>
      <c r="AR88" s="26">
        <f t="shared" si="21"/>
        <v>3</v>
      </c>
      <c r="AS88" s="25" t="str">
        <f t="shared" si="22"/>
        <v>C</v>
      </c>
      <c r="AT88" s="27" t="str">
        <f t="shared" si="22"/>
        <v>C</v>
      </c>
      <c r="AU88" s="25" t="str">
        <f t="shared" si="23"/>
        <v>1 C</v>
      </c>
      <c r="AV88" s="27" t="str">
        <f t="shared" si="23"/>
        <v>1 C</v>
      </c>
      <c r="AW88" s="21" t="str">
        <f t="shared" si="13"/>
        <v>ไม่ผ่าน</v>
      </c>
      <c r="AX88" s="21" t="str">
        <f t="shared" si="14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1.89</v>
      </c>
      <c r="J89" s="19">
        <v>1.63</v>
      </c>
      <c r="K89" s="19">
        <v>1.27</v>
      </c>
      <c r="L89" s="19">
        <v>11254871.9</v>
      </c>
      <c r="M89" s="19">
        <v>5158705.33</v>
      </c>
      <c r="N89" s="23">
        <v>0</v>
      </c>
      <c r="O89" s="18">
        <v>5686342.7599999998</v>
      </c>
      <c r="P89" s="19">
        <v>3365231.72</v>
      </c>
      <c r="Q89" s="28">
        <v>5</v>
      </c>
      <c r="R89" s="10">
        <f>VLOOKUP($H89,'ค่ากลางกลุ่ม '!$C$2:$Y$22,2,0)</f>
        <v>24.740936170212777</v>
      </c>
      <c r="S89" s="13">
        <f>VLOOKUP($H89,'ค่ากลางกลุ่ม '!$C$2:$Y$22,8,0)</f>
        <v>5.86</v>
      </c>
      <c r="T89" s="10">
        <f>VLOOKUP($H89,'ค่ากลางกลุ่ม '!$C$2:$Y$22,3,0)</f>
        <v>10.953617021276589</v>
      </c>
      <c r="U89" s="13">
        <f>VLOOKUP($H89,'ค่ากลางกลุ่ม '!$C$2:$Y$22,9,0)</f>
        <v>4.21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33.69</v>
      </c>
      <c r="AB89" s="7">
        <v>15.82</v>
      </c>
      <c r="AC89" s="9">
        <v>153.74</v>
      </c>
      <c r="AD89" s="9">
        <v>31.31</v>
      </c>
      <c r="AE89" s="9">
        <v>73</v>
      </c>
      <c r="AF89" s="9">
        <v>102.28</v>
      </c>
      <c r="AG89" s="9">
        <v>90.95</v>
      </c>
      <c r="AH89" s="10" t="str">
        <f t="shared" si="15"/>
        <v>1</v>
      </c>
      <c r="AI89" s="13" t="str">
        <f t="shared" si="15"/>
        <v>1</v>
      </c>
      <c r="AJ89" s="10" t="str">
        <f t="shared" si="16"/>
        <v>1</v>
      </c>
      <c r="AK89" s="13" t="str">
        <f t="shared" si="16"/>
        <v>1</v>
      </c>
      <c r="AL89" s="97">
        <f t="shared" si="17"/>
        <v>0</v>
      </c>
      <c r="AM89" s="20" t="str">
        <f t="shared" si="18"/>
        <v>1</v>
      </c>
      <c r="AN89" s="20" t="str">
        <f t="shared" si="19"/>
        <v>0</v>
      </c>
      <c r="AO89" s="20" t="str">
        <f t="shared" si="19"/>
        <v>0</v>
      </c>
      <c r="AP89" s="20" t="str">
        <f t="shared" si="19"/>
        <v>0</v>
      </c>
      <c r="AQ89" s="24">
        <f t="shared" si="20"/>
        <v>3</v>
      </c>
      <c r="AR89" s="26">
        <f t="shared" si="21"/>
        <v>3</v>
      </c>
      <c r="AS89" s="25" t="str">
        <f t="shared" si="22"/>
        <v>C</v>
      </c>
      <c r="AT89" s="27" t="str">
        <f t="shared" si="22"/>
        <v>C</v>
      </c>
      <c r="AU89" s="25" t="str">
        <f t="shared" si="23"/>
        <v>0 C</v>
      </c>
      <c r="AV89" s="27" t="str">
        <f t="shared" si="23"/>
        <v>0 C</v>
      </c>
      <c r="AW89" s="21" t="str">
        <f t="shared" si="13"/>
        <v>ไม่ผ่าน</v>
      </c>
      <c r="AX89" s="21" t="str">
        <f t="shared" si="14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1.38</v>
      </c>
      <c r="J90" s="19">
        <v>1.19</v>
      </c>
      <c r="K90" s="19">
        <v>0.82</v>
      </c>
      <c r="L90" s="19">
        <v>25214344.109999999</v>
      </c>
      <c r="M90" s="19">
        <v>14981769.27</v>
      </c>
      <c r="N90" s="23">
        <v>1</v>
      </c>
      <c r="O90" s="18">
        <v>19803391.989999998</v>
      </c>
      <c r="P90" s="19">
        <v>-11670038.32</v>
      </c>
      <c r="Q90" s="28">
        <v>10</v>
      </c>
      <c r="R90" s="10">
        <f>VLOOKUP($H90,'ค่ากลางกลุ่ม '!$C$2:$Y$22,2,0)</f>
        <v>20.982698412698412</v>
      </c>
      <c r="S90" s="13">
        <f>VLOOKUP($H90,'ค่ากลางกลุ่ม '!$C$2:$Y$22,8,0)</f>
        <v>3.51</v>
      </c>
      <c r="T90" s="10">
        <f>VLOOKUP($H90,'ค่ากลางกลุ่ม '!$C$2:$Y$22,3,0)</f>
        <v>7.5528571428571416</v>
      </c>
      <c r="U90" s="13">
        <f>VLOOKUP($H90,'ค่ากลางกลุ่ม '!$C$2:$Y$22,9,0)</f>
        <v>-0.18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24.6</v>
      </c>
      <c r="AB90" s="7">
        <v>6.56</v>
      </c>
      <c r="AC90" s="9">
        <v>135.49</v>
      </c>
      <c r="AD90" s="9">
        <v>27.5</v>
      </c>
      <c r="AE90" s="9">
        <v>48.99</v>
      </c>
      <c r="AF90" s="9">
        <v>160.04</v>
      </c>
      <c r="AG90" s="9">
        <v>36.83</v>
      </c>
      <c r="AH90" s="10" t="str">
        <f t="shared" si="15"/>
        <v>1</v>
      </c>
      <c r="AI90" s="13" t="str">
        <f t="shared" si="15"/>
        <v>1</v>
      </c>
      <c r="AJ90" s="10" t="str">
        <f t="shared" si="16"/>
        <v>0</v>
      </c>
      <c r="AK90" s="13" t="str">
        <f t="shared" si="16"/>
        <v>1</v>
      </c>
      <c r="AL90" s="97">
        <f t="shared" si="17"/>
        <v>0</v>
      </c>
      <c r="AM90" s="20" t="str">
        <f t="shared" si="18"/>
        <v>1</v>
      </c>
      <c r="AN90" s="20" t="str">
        <f t="shared" si="19"/>
        <v>1</v>
      </c>
      <c r="AO90" s="20" t="str">
        <f t="shared" si="19"/>
        <v>0</v>
      </c>
      <c r="AP90" s="20" t="str">
        <f t="shared" si="19"/>
        <v>1</v>
      </c>
      <c r="AQ90" s="24">
        <f t="shared" si="20"/>
        <v>4</v>
      </c>
      <c r="AR90" s="26">
        <f t="shared" si="21"/>
        <v>5</v>
      </c>
      <c r="AS90" s="25" t="str">
        <f t="shared" si="22"/>
        <v>B-</v>
      </c>
      <c r="AT90" s="27" t="str">
        <f t="shared" si="22"/>
        <v>B</v>
      </c>
      <c r="AU90" s="25" t="str">
        <f t="shared" si="23"/>
        <v>1 B-</v>
      </c>
      <c r="AV90" s="27" t="str">
        <f t="shared" si="23"/>
        <v>1 B</v>
      </c>
      <c r="AW90" s="21" t="str">
        <f t="shared" si="13"/>
        <v>ไม่ผ่าน</v>
      </c>
      <c r="AX90" s="21" t="str">
        <f t="shared" si="14"/>
        <v>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1.3</v>
      </c>
      <c r="J91" s="19">
        <v>1.1299999999999999</v>
      </c>
      <c r="K91" s="19">
        <v>0.92</v>
      </c>
      <c r="L91" s="19">
        <v>4141486.36</v>
      </c>
      <c r="M91" s="19">
        <v>4953782.26</v>
      </c>
      <c r="N91" s="23">
        <v>1</v>
      </c>
      <c r="O91" s="18">
        <v>3542908.26</v>
      </c>
      <c r="P91" s="19">
        <v>-945189.42</v>
      </c>
      <c r="Q91" s="28">
        <v>3</v>
      </c>
      <c r="R91" s="10">
        <f>VLOOKUP($H91,'ค่ากลางกลุ่ม '!$C$2:$Y$22,2,0)</f>
        <v>35.284473684210532</v>
      </c>
      <c r="S91" s="13">
        <f>VLOOKUP($H91,'ค่ากลางกลุ่ม '!$C$2:$Y$22,8,0)</f>
        <v>10.76</v>
      </c>
      <c r="T91" s="10">
        <f>VLOOKUP($H91,'ค่ากลางกลุ่ม '!$C$2:$Y$22,3,0)</f>
        <v>9.4115789473684188</v>
      </c>
      <c r="U91" s="13">
        <f>VLOOKUP($H91,'ค่ากลางกลุ่ม '!$C$2:$Y$22,9,0)</f>
        <v>3.81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30.6</v>
      </c>
      <c r="AB91" s="7">
        <v>6.98</v>
      </c>
      <c r="AC91" s="9">
        <v>151.37</v>
      </c>
      <c r="AD91" s="9">
        <v>37.590000000000003</v>
      </c>
      <c r="AE91" s="9">
        <v>192.1</v>
      </c>
      <c r="AF91" s="9">
        <v>145.13999999999999</v>
      </c>
      <c r="AG91" s="9">
        <v>87.63</v>
      </c>
      <c r="AH91" s="10" t="str">
        <f t="shared" si="15"/>
        <v>0</v>
      </c>
      <c r="AI91" s="13" t="str">
        <f t="shared" si="15"/>
        <v>1</v>
      </c>
      <c r="AJ91" s="10" t="str">
        <f t="shared" si="16"/>
        <v>0</v>
      </c>
      <c r="AK91" s="13" t="str">
        <f t="shared" si="16"/>
        <v>1</v>
      </c>
      <c r="AL91" s="97">
        <f t="shared" si="17"/>
        <v>0</v>
      </c>
      <c r="AM91" s="20" t="str">
        <f t="shared" si="18"/>
        <v>1</v>
      </c>
      <c r="AN91" s="20" t="str">
        <f t="shared" si="19"/>
        <v>0</v>
      </c>
      <c r="AO91" s="20" t="str">
        <f t="shared" si="19"/>
        <v>0</v>
      </c>
      <c r="AP91" s="20" t="str">
        <f t="shared" si="19"/>
        <v>0</v>
      </c>
      <c r="AQ91" s="24">
        <f t="shared" si="20"/>
        <v>1</v>
      </c>
      <c r="AR91" s="26">
        <f t="shared" si="21"/>
        <v>3</v>
      </c>
      <c r="AS91" s="25" t="str">
        <f t="shared" si="22"/>
        <v>D</v>
      </c>
      <c r="AT91" s="27" t="str">
        <f t="shared" si="22"/>
        <v>C</v>
      </c>
      <c r="AU91" s="25" t="str">
        <f t="shared" si="23"/>
        <v>1 D</v>
      </c>
      <c r="AV91" s="27" t="str">
        <f t="shared" si="23"/>
        <v>1 C</v>
      </c>
      <c r="AW91" s="21" t="str">
        <f t="shared" si="13"/>
        <v>ไม่ผ่าน</v>
      </c>
      <c r="AX91" s="21" t="str">
        <f t="shared" si="14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2.68</v>
      </c>
      <c r="J92" s="19">
        <v>2.38</v>
      </c>
      <c r="K92" s="19">
        <v>1.99</v>
      </c>
      <c r="L92" s="19">
        <v>16593900.25</v>
      </c>
      <c r="M92" s="19">
        <v>7237305.25</v>
      </c>
      <c r="N92" s="23">
        <v>0</v>
      </c>
      <c r="O92" s="18">
        <v>8177485.7999999998</v>
      </c>
      <c r="P92" s="19">
        <v>9760516.6099999994</v>
      </c>
      <c r="Q92" s="28">
        <v>3</v>
      </c>
      <c r="R92" s="10">
        <f>VLOOKUP($H92,'ค่ากลางกลุ่ม '!$C$2:$Y$22,2,0)</f>
        <v>35.284473684210532</v>
      </c>
      <c r="S92" s="13">
        <f>VLOOKUP($H92,'ค่ากลางกลุ่ม '!$C$2:$Y$22,8,0)</f>
        <v>10.76</v>
      </c>
      <c r="T92" s="10">
        <f>VLOOKUP($H92,'ค่ากลางกลุ่ม '!$C$2:$Y$22,3,0)</f>
        <v>9.4115789473684188</v>
      </c>
      <c r="U92" s="13">
        <f>VLOOKUP($H92,'ค่ากลางกลุ่ม '!$C$2:$Y$22,9,0)</f>
        <v>3.81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59.18</v>
      </c>
      <c r="AB92" s="7">
        <v>10.4</v>
      </c>
      <c r="AC92" s="9">
        <v>106.62</v>
      </c>
      <c r="AD92" s="9">
        <v>26.11</v>
      </c>
      <c r="AE92" s="9">
        <v>56.14</v>
      </c>
      <c r="AF92" s="9">
        <v>137.01</v>
      </c>
      <c r="AG92" s="9">
        <v>105.72</v>
      </c>
      <c r="AH92" s="10" t="str">
        <f t="shared" si="15"/>
        <v>1</v>
      </c>
      <c r="AI92" s="13" t="str">
        <f t="shared" si="15"/>
        <v>1</v>
      </c>
      <c r="AJ92" s="10" t="str">
        <f t="shared" si="16"/>
        <v>1</v>
      </c>
      <c r="AK92" s="13" t="str">
        <f t="shared" si="16"/>
        <v>1</v>
      </c>
      <c r="AL92" s="97">
        <f t="shared" si="17"/>
        <v>0</v>
      </c>
      <c r="AM92" s="20" t="str">
        <f t="shared" si="18"/>
        <v>1</v>
      </c>
      <c r="AN92" s="20" t="str">
        <f t="shared" si="19"/>
        <v>1</v>
      </c>
      <c r="AO92" s="20" t="str">
        <f t="shared" si="19"/>
        <v>0</v>
      </c>
      <c r="AP92" s="20" t="str">
        <f t="shared" si="19"/>
        <v>0</v>
      </c>
      <c r="AQ92" s="24">
        <f t="shared" si="20"/>
        <v>4</v>
      </c>
      <c r="AR92" s="26">
        <f t="shared" si="21"/>
        <v>4</v>
      </c>
      <c r="AS92" s="25" t="str">
        <f t="shared" si="22"/>
        <v>B-</v>
      </c>
      <c r="AT92" s="27" t="str">
        <f t="shared" si="22"/>
        <v>B-</v>
      </c>
      <c r="AU92" s="25" t="str">
        <f t="shared" si="23"/>
        <v>0 B-</v>
      </c>
      <c r="AV92" s="27" t="str">
        <f t="shared" si="23"/>
        <v>0 B-</v>
      </c>
      <c r="AW92" s="21" t="str">
        <f t="shared" si="13"/>
        <v>ไม่ผ่าน</v>
      </c>
      <c r="AX92" s="21" t="str">
        <f t="shared" si="14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80</v>
      </c>
      <c r="AI93" s="29">
        <f t="shared" ref="AI93:AK93" si="24">COUNTIF(AI5:AI92,"1")</f>
        <v>88</v>
      </c>
      <c r="AJ93" s="29">
        <f t="shared" si="24"/>
        <v>56</v>
      </c>
      <c r="AK93" s="29">
        <f t="shared" si="24"/>
        <v>82</v>
      </c>
      <c r="AL93" s="29">
        <f>COUNTIF(AL5:AL92,"1")</f>
        <v>9</v>
      </c>
      <c r="AM93" s="29">
        <f t="shared" ref="AM93:AP93" si="25">COUNTIF(AM5:AM92,"1")</f>
        <v>71</v>
      </c>
      <c r="AN93" s="29">
        <f t="shared" si="25"/>
        <v>33</v>
      </c>
      <c r="AO93" s="29">
        <f t="shared" si="25"/>
        <v>4</v>
      </c>
      <c r="AP93" s="29">
        <f t="shared" si="25"/>
        <v>22</v>
      </c>
      <c r="AQ93" s="35"/>
      <c r="AR93" s="35"/>
      <c r="AS93" s="35"/>
      <c r="AT93" s="35"/>
      <c r="AU93" s="35"/>
      <c r="AV93" s="35"/>
      <c r="AW93" s="29">
        <f>COUNTIF(AW5:AW92,"ผ่าน")</f>
        <v>8</v>
      </c>
      <c r="AX93" s="29">
        <f>COUNTIF(AX5:AX92,"ผ่าน")</f>
        <v>12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21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6EE9-B119-4CCB-83D3-7FEB378B8C41}">
  <dimension ref="A1:AX94"/>
  <sheetViews>
    <sheetView zoomScale="50" zoomScaleNormal="50" workbookViewId="0">
      <pane xSplit="17" ySplit="4" topLeftCell="AH5" activePane="bottomRight" state="frozen"/>
      <selection pane="topRight" activeCell="R1" sqref="R1"/>
      <selection pane="bottomLeft" activeCell="A5" sqref="A5"/>
      <selection pane="bottomRight" activeCell="G17" sqref="G17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2" width="16" style="14" customWidth="1"/>
    <col min="13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37" width="9" style="14" customWidth="1"/>
    <col min="38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252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253</v>
      </c>
      <c r="S4" s="12"/>
      <c r="T4" s="11" t="s">
        <v>253</v>
      </c>
      <c r="U4" s="12"/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253</v>
      </c>
      <c r="AI4" s="12"/>
      <c r="AJ4" s="11" t="s">
        <v>253</v>
      </c>
      <c r="AK4" s="12"/>
      <c r="AL4" s="162"/>
      <c r="AM4" s="162"/>
      <c r="AN4" s="162"/>
      <c r="AO4" s="162"/>
      <c r="AP4" s="162"/>
      <c r="AQ4" s="11" t="s">
        <v>253</v>
      </c>
      <c r="AR4" s="12"/>
      <c r="AS4" s="11" t="s">
        <v>253</v>
      </c>
      <c r="AT4" s="12"/>
      <c r="AU4" s="11" t="s">
        <v>253</v>
      </c>
      <c r="AV4" s="12"/>
      <c r="AW4" s="11" t="s">
        <v>253</v>
      </c>
      <c r="AX4" s="12"/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2.0299999999999998</v>
      </c>
      <c r="J5" s="19">
        <v>1.91</v>
      </c>
      <c r="K5" s="19">
        <v>0.89</v>
      </c>
      <c r="L5" s="19">
        <v>214673768</v>
      </c>
      <c r="M5" s="19">
        <v>18117410.030000001</v>
      </c>
      <c r="N5" s="23">
        <v>0</v>
      </c>
      <c r="O5" s="18">
        <v>37715904.020000003</v>
      </c>
      <c r="P5" s="19">
        <v>-43984073.549999997</v>
      </c>
      <c r="Q5" s="28">
        <v>17</v>
      </c>
      <c r="R5" s="10">
        <f>VLOOKUP($H5,'ค่ากลางกลุ่ม '!$C$2:$Y$22,10,0)</f>
        <v>19.690000000000001</v>
      </c>
      <c r="S5" s="13"/>
      <c r="T5" s="10">
        <f>VLOOKUP($H5,'ค่ากลางกลุ่ม '!$C$2:$Y$22,11,0)</f>
        <v>4.32</v>
      </c>
      <c r="U5" s="13"/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16.149999999999999</v>
      </c>
      <c r="AB5" s="7">
        <v>1.63</v>
      </c>
      <c r="AC5" s="9">
        <v>121.18</v>
      </c>
      <c r="AD5" s="9">
        <v>122</v>
      </c>
      <c r="AE5" s="9">
        <v>107.72</v>
      </c>
      <c r="AF5" s="9">
        <v>803.31</v>
      </c>
      <c r="AG5" s="9">
        <v>32.21</v>
      </c>
      <c r="AH5" s="10" t="str">
        <f>IF(R5&lt;=$AA5,"1","0")</f>
        <v>0</v>
      </c>
      <c r="AI5" s="13"/>
      <c r="AJ5" s="10" t="str">
        <f>IF(T5&lt;=$AB5,"1","0")</f>
        <v>0</v>
      </c>
      <c r="AK5" s="13"/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1</v>
      </c>
      <c r="AR5" s="26"/>
      <c r="AS5" s="25" t="str">
        <f>IF(AQ5=7,"A",IF(AQ5=6,"A-",IF(AQ5=5,"B",IF(AQ5=4,"B-",IF(AQ5=3,"C",IF(AQ5=2,"C-",IF(AQ5=1,"D",IF(AQ5=0,"F"))))))))</f>
        <v>D</v>
      </c>
      <c r="AT5" s="27"/>
      <c r="AU5" s="25" t="str">
        <f>$N5&amp;" "&amp;AS5</f>
        <v>0 D</v>
      </c>
      <c r="AV5" s="27"/>
      <c r="AW5" s="21" t="str">
        <f t="shared" ref="AW5:AW36" si="0">IF(AQ5&gt;=5,"ผ่าน","ไม่ผ่าน")</f>
        <v>ไม่ผ่าน</v>
      </c>
      <c r="AX5" s="21"/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6.71</v>
      </c>
      <c r="J6" s="19">
        <v>6.09</v>
      </c>
      <c r="K6" s="19">
        <v>4.41</v>
      </c>
      <c r="L6" s="19">
        <v>43462572.520000003</v>
      </c>
      <c r="M6" s="19">
        <v>7038850.3799999999</v>
      </c>
      <c r="N6" s="23">
        <v>0</v>
      </c>
      <c r="O6" s="18">
        <v>8228212.8899999997</v>
      </c>
      <c r="P6" s="19">
        <v>25934378.719999999</v>
      </c>
      <c r="Q6" s="28">
        <v>6</v>
      </c>
      <c r="R6" s="10">
        <f>VLOOKUP($H6,'ค่ากลางกลุ่ม '!$C$2:$Y$22,10,0)</f>
        <v>28.29</v>
      </c>
      <c r="S6" s="13"/>
      <c r="T6" s="10">
        <f>VLOOKUP($H6,'ค่ากลางกลุ่ม '!$C$2:$Y$22,11,0)</f>
        <v>10.74</v>
      </c>
      <c r="U6" s="13"/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27.13</v>
      </c>
      <c r="AB6" s="7">
        <v>10.48</v>
      </c>
      <c r="AC6" s="9">
        <v>105.13</v>
      </c>
      <c r="AD6" s="9">
        <v>84.78</v>
      </c>
      <c r="AE6" s="9">
        <v>185.37</v>
      </c>
      <c r="AF6" s="9">
        <v>1051.77</v>
      </c>
      <c r="AG6" s="9">
        <v>73.349999999999994</v>
      </c>
      <c r="AH6" s="10" t="str">
        <f t="shared" ref="AH6:AH69" si="1">IF(R6&lt;=$AA6,"1","0")</f>
        <v>0</v>
      </c>
      <c r="AI6" s="13"/>
      <c r="AJ6" s="10" t="str">
        <f t="shared" ref="AJ6:AJ69" si="2">IF(T6&lt;=$AB6,"1","0")</f>
        <v>0</v>
      </c>
      <c r="AK6" s="13"/>
      <c r="AL6" s="97">
        <f t="shared" ref="AL6:AL69" si="3">IF(OR(AND((K6&lt;0.8),(AC6&gt;180)),AND((K6&gt;=0.8),(AC6&gt;90))),0,1)</f>
        <v>0</v>
      </c>
      <c r="AM6" s="20" t="str">
        <f t="shared" ref="AM6:AM69" si="4">IF(AD6&lt;=W6,"1","0")</f>
        <v>0</v>
      </c>
      <c r="AN6" s="20" t="str">
        <f t="shared" ref="AN6:AN69" si="5">IF(AE6&lt;=X6,"1","0")</f>
        <v>0</v>
      </c>
      <c r="AO6" s="20" t="str">
        <f t="shared" ref="AO6:AO69" si="6">IF(AF6&lt;=Y6,"1","0")</f>
        <v>0</v>
      </c>
      <c r="AP6" s="20" t="str">
        <f t="shared" ref="AP6:AP69" si="7">IF(AG6&lt;=Z6,"1","0")</f>
        <v>0</v>
      </c>
      <c r="AQ6" s="24">
        <f t="shared" ref="AQ6:AQ69" si="8">AH6+AJ6+AL6+AM6+AN6+AO6+AP6</f>
        <v>0</v>
      </c>
      <c r="AR6" s="26"/>
      <c r="AS6" s="25" t="str">
        <f t="shared" ref="AS6:AS69" si="9">IF(AQ6=7,"A",IF(AQ6=6,"A-",IF(AQ6=5,"B",IF(AQ6=4,"B-",IF(AQ6=3,"C",IF(AQ6=2,"C-",IF(AQ6=1,"D",IF(AQ6=0,"F"))))))))</f>
        <v>F</v>
      </c>
      <c r="AT6" s="27"/>
      <c r="AU6" s="25" t="str">
        <f t="shared" ref="AU6:AV69" si="10">$N6&amp;" "&amp;AS6</f>
        <v>0 F</v>
      </c>
      <c r="AV6" s="27"/>
      <c r="AW6" s="21" t="str">
        <f t="shared" si="0"/>
        <v>ไม่ผ่าน</v>
      </c>
      <c r="AX6" s="21"/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2.4300000000000002</v>
      </c>
      <c r="J7" s="19">
        <v>2.23</v>
      </c>
      <c r="K7" s="19">
        <v>1.74</v>
      </c>
      <c r="L7" s="19">
        <v>22114421.109999999</v>
      </c>
      <c r="M7" s="19">
        <v>7336129.5599999996</v>
      </c>
      <c r="N7" s="23">
        <v>0</v>
      </c>
      <c r="O7" s="18">
        <v>8205389.04</v>
      </c>
      <c r="P7" s="19">
        <v>11478947.49</v>
      </c>
      <c r="Q7" s="28">
        <v>6</v>
      </c>
      <c r="R7" s="10">
        <f>VLOOKUP($H7,'ค่ากลางกลุ่ม '!$C$2:$Y$22,10,0)</f>
        <v>28.29</v>
      </c>
      <c r="S7" s="13"/>
      <c r="T7" s="10">
        <f>VLOOKUP($H7,'ค่ากลางกลุ่ม '!$C$2:$Y$22,11,0)</f>
        <v>10.74</v>
      </c>
      <c r="U7" s="13"/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27.02</v>
      </c>
      <c r="AB7" s="7">
        <v>12.88</v>
      </c>
      <c r="AC7" s="9">
        <v>98.09</v>
      </c>
      <c r="AD7" s="9">
        <v>41.44</v>
      </c>
      <c r="AE7" s="9">
        <v>53.08</v>
      </c>
      <c r="AF7" s="9">
        <v>380.95</v>
      </c>
      <c r="AG7" s="9">
        <v>60.87</v>
      </c>
      <c r="AH7" s="10" t="str">
        <f t="shared" si="1"/>
        <v>0</v>
      </c>
      <c r="AI7" s="13"/>
      <c r="AJ7" s="10" t="str">
        <f t="shared" si="2"/>
        <v>1</v>
      </c>
      <c r="AK7" s="13"/>
      <c r="AL7" s="97">
        <f t="shared" si="3"/>
        <v>0</v>
      </c>
      <c r="AM7" s="20" t="str">
        <f t="shared" si="4"/>
        <v>1</v>
      </c>
      <c r="AN7" s="20" t="str">
        <f t="shared" si="5"/>
        <v>1</v>
      </c>
      <c r="AO7" s="20" t="str">
        <f t="shared" si="6"/>
        <v>0</v>
      </c>
      <c r="AP7" s="20" t="str">
        <f t="shared" si="7"/>
        <v>0</v>
      </c>
      <c r="AQ7" s="24">
        <f t="shared" si="8"/>
        <v>3</v>
      </c>
      <c r="AR7" s="26"/>
      <c r="AS7" s="25" t="str">
        <f t="shared" si="9"/>
        <v>C</v>
      </c>
      <c r="AT7" s="27"/>
      <c r="AU7" s="25" t="str">
        <f t="shared" si="10"/>
        <v>0 C</v>
      </c>
      <c r="AV7" s="27"/>
      <c r="AW7" s="21" t="str">
        <f t="shared" si="0"/>
        <v>ไม่ผ่าน</v>
      </c>
      <c r="AX7" s="21"/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2.4300000000000002</v>
      </c>
      <c r="J8" s="19">
        <v>2.23</v>
      </c>
      <c r="K8" s="19">
        <v>1.83</v>
      </c>
      <c r="L8" s="19">
        <v>23679307</v>
      </c>
      <c r="M8" s="19">
        <v>7268434.3799999999</v>
      </c>
      <c r="N8" s="23">
        <v>0</v>
      </c>
      <c r="O8" s="18">
        <v>8628887.1799999997</v>
      </c>
      <c r="P8" s="19">
        <v>13725642.24</v>
      </c>
      <c r="Q8" s="28">
        <v>5</v>
      </c>
      <c r="R8" s="10">
        <f>VLOOKUP($H8,'ค่ากลางกลุ่ม '!$C$2:$Y$22,10,0)</f>
        <v>29.39</v>
      </c>
      <c r="S8" s="13"/>
      <c r="T8" s="10">
        <f>VLOOKUP($H8,'ค่ากลางกลุ่ม '!$C$2:$Y$22,11,0)</f>
        <v>10.82</v>
      </c>
      <c r="U8" s="13"/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29.88</v>
      </c>
      <c r="AB8" s="7">
        <v>11.84</v>
      </c>
      <c r="AC8" s="9">
        <v>285.77</v>
      </c>
      <c r="AD8" s="9">
        <v>47.63</v>
      </c>
      <c r="AE8" s="9">
        <v>121.79</v>
      </c>
      <c r="AF8" s="9">
        <v>284.64</v>
      </c>
      <c r="AG8" s="9">
        <v>83.54</v>
      </c>
      <c r="AH8" s="10" t="str">
        <f>IF(R8&lt;=$AA8,"1","0")</f>
        <v>1</v>
      </c>
      <c r="AI8" s="13"/>
      <c r="AJ8" s="10" t="str">
        <f t="shared" si="2"/>
        <v>1</v>
      </c>
      <c r="AK8" s="13"/>
      <c r="AL8" s="97">
        <f t="shared" si="3"/>
        <v>0</v>
      </c>
      <c r="AM8" s="20" t="str">
        <f t="shared" si="4"/>
        <v>1</v>
      </c>
      <c r="AN8" s="20" t="str">
        <f t="shared" si="5"/>
        <v>0</v>
      </c>
      <c r="AO8" s="20" t="str">
        <f t="shared" si="6"/>
        <v>0</v>
      </c>
      <c r="AP8" s="20" t="str">
        <f t="shared" si="7"/>
        <v>0</v>
      </c>
      <c r="AQ8" s="24">
        <f t="shared" si="8"/>
        <v>3</v>
      </c>
      <c r="AR8" s="26"/>
      <c r="AS8" s="25" t="str">
        <f t="shared" si="9"/>
        <v>C</v>
      </c>
      <c r="AT8" s="27"/>
      <c r="AU8" s="25" t="str">
        <f t="shared" si="10"/>
        <v>0 C</v>
      </c>
      <c r="AV8" s="27"/>
      <c r="AW8" s="21" t="str">
        <f t="shared" si="0"/>
        <v>ไม่ผ่าน</v>
      </c>
      <c r="AX8" s="21"/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3.08</v>
      </c>
      <c r="J9" s="19">
        <v>2.75</v>
      </c>
      <c r="K9" s="19">
        <v>2.29</v>
      </c>
      <c r="L9" s="19">
        <v>19051948.25</v>
      </c>
      <c r="M9" s="19">
        <v>8967253.5199999996</v>
      </c>
      <c r="N9" s="23">
        <v>0</v>
      </c>
      <c r="O9" s="18">
        <v>9659009.9000000004</v>
      </c>
      <c r="P9" s="19">
        <v>11834230.73</v>
      </c>
      <c r="Q9" s="28">
        <v>5</v>
      </c>
      <c r="R9" s="10">
        <f>VLOOKUP($H9,'ค่ากลางกลุ่ม '!$C$2:$Y$22,10,0)</f>
        <v>29.39</v>
      </c>
      <c r="S9" s="13"/>
      <c r="T9" s="10">
        <f>VLOOKUP($H9,'ค่ากลางกลุ่ม '!$C$2:$Y$22,11,0)</f>
        <v>10.82</v>
      </c>
      <c r="U9" s="13"/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46.38</v>
      </c>
      <c r="AB9" s="7">
        <v>20.86</v>
      </c>
      <c r="AC9" s="9">
        <v>177.66</v>
      </c>
      <c r="AD9" s="9">
        <v>38.78</v>
      </c>
      <c r="AE9" s="9">
        <v>68.59</v>
      </c>
      <c r="AF9" s="9">
        <v>443.5</v>
      </c>
      <c r="AG9" s="9">
        <v>128.63</v>
      </c>
      <c r="AH9" s="10" t="str">
        <f t="shared" si="1"/>
        <v>1</v>
      </c>
      <c r="AI9" s="13"/>
      <c r="AJ9" s="10" t="str">
        <f t="shared" si="2"/>
        <v>1</v>
      </c>
      <c r="AK9" s="13"/>
      <c r="AL9" s="97">
        <f t="shared" si="3"/>
        <v>0</v>
      </c>
      <c r="AM9" s="20" t="str">
        <f t="shared" si="4"/>
        <v>1</v>
      </c>
      <c r="AN9" s="20" t="str">
        <f t="shared" si="5"/>
        <v>0</v>
      </c>
      <c r="AO9" s="20" t="str">
        <f t="shared" si="6"/>
        <v>0</v>
      </c>
      <c r="AP9" s="20" t="str">
        <f t="shared" si="7"/>
        <v>0</v>
      </c>
      <c r="AQ9" s="24">
        <f t="shared" si="8"/>
        <v>3</v>
      </c>
      <c r="AR9" s="26"/>
      <c r="AS9" s="25" t="str">
        <f t="shared" si="9"/>
        <v>C</v>
      </c>
      <c r="AT9" s="27"/>
      <c r="AU9" s="25" t="str">
        <f t="shared" si="10"/>
        <v>0 C</v>
      </c>
      <c r="AV9" s="27"/>
      <c r="AW9" s="21" t="str">
        <f t="shared" si="0"/>
        <v>ไม่ผ่าน</v>
      </c>
      <c r="AX9" s="21"/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2.1800000000000002</v>
      </c>
      <c r="J10" s="19">
        <v>1.9</v>
      </c>
      <c r="K10" s="19">
        <v>1.26</v>
      </c>
      <c r="L10" s="19">
        <v>20765312.210000001</v>
      </c>
      <c r="M10" s="19">
        <v>2791694.05</v>
      </c>
      <c r="N10" s="23">
        <v>0</v>
      </c>
      <c r="O10" s="18">
        <v>4154830.27</v>
      </c>
      <c r="P10" s="19">
        <v>4789900.28</v>
      </c>
      <c r="Q10" s="28">
        <v>6</v>
      </c>
      <c r="R10" s="10">
        <f>VLOOKUP($H10,'ค่ากลางกลุ่ม '!$C$2:$Y$22,10,0)</f>
        <v>28.29</v>
      </c>
      <c r="S10" s="13"/>
      <c r="T10" s="10">
        <f>VLOOKUP($H10,'ค่ากลางกลุ่ม '!$C$2:$Y$22,11,0)</f>
        <v>10.74</v>
      </c>
      <c r="U10" s="13"/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13.99</v>
      </c>
      <c r="AB10" s="7">
        <v>4.0999999999999996</v>
      </c>
      <c r="AC10" s="9">
        <v>139.54</v>
      </c>
      <c r="AD10" s="9">
        <v>35.83</v>
      </c>
      <c r="AE10" s="9">
        <v>79.14</v>
      </c>
      <c r="AF10" s="9">
        <v>547.03</v>
      </c>
      <c r="AG10" s="9">
        <v>73.739999999999995</v>
      </c>
      <c r="AH10" s="10" t="str">
        <f t="shared" si="1"/>
        <v>0</v>
      </c>
      <c r="AI10" s="13"/>
      <c r="AJ10" s="10" t="str">
        <f t="shared" si="2"/>
        <v>0</v>
      </c>
      <c r="AK10" s="13"/>
      <c r="AL10" s="97">
        <f t="shared" si="3"/>
        <v>0</v>
      </c>
      <c r="AM10" s="20" t="str">
        <f t="shared" si="4"/>
        <v>1</v>
      </c>
      <c r="AN10" s="20" t="str">
        <f t="shared" si="5"/>
        <v>0</v>
      </c>
      <c r="AO10" s="20" t="str">
        <f t="shared" si="6"/>
        <v>0</v>
      </c>
      <c r="AP10" s="20" t="str">
        <f t="shared" si="7"/>
        <v>0</v>
      </c>
      <c r="AQ10" s="24">
        <f t="shared" si="8"/>
        <v>1</v>
      </c>
      <c r="AR10" s="26"/>
      <c r="AS10" s="25" t="str">
        <f t="shared" si="9"/>
        <v>D</v>
      </c>
      <c r="AT10" s="27"/>
      <c r="AU10" s="25" t="str">
        <f t="shared" si="10"/>
        <v>0 D</v>
      </c>
      <c r="AV10" s="27"/>
      <c r="AW10" s="21" t="str">
        <f t="shared" si="0"/>
        <v>ไม่ผ่าน</v>
      </c>
      <c r="AX10" s="21"/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2.87</v>
      </c>
      <c r="J11" s="19">
        <v>2.63</v>
      </c>
      <c r="K11" s="19">
        <v>1.96</v>
      </c>
      <c r="L11" s="19">
        <v>31405976.199999999</v>
      </c>
      <c r="M11" s="19">
        <v>-2004035.97</v>
      </c>
      <c r="N11" s="23">
        <v>1</v>
      </c>
      <c r="O11" s="18">
        <v>-316480.19</v>
      </c>
      <c r="P11" s="19">
        <v>16228435.58</v>
      </c>
      <c r="Q11" s="28">
        <v>6</v>
      </c>
      <c r="R11" s="10">
        <f>VLOOKUP($H11,'ค่ากลางกลุ่ม '!$C$2:$Y$22,10,0)</f>
        <v>28.29</v>
      </c>
      <c r="S11" s="13"/>
      <c r="T11" s="10">
        <f>VLOOKUP($H11,'ค่ากลางกลุ่ม '!$C$2:$Y$22,11,0)</f>
        <v>10.74</v>
      </c>
      <c r="U11" s="13"/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-0.95</v>
      </c>
      <c r="AB11" s="7">
        <v>-3.21</v>
      </c>
      <c r="AC11" s="9">
        <v>143.35</v>
      </c>
      <c r="AD11" s="9">
        <v>32.04</v>
      </c>
      <c r="AE11" s="9">
        <v>93.37</v>
      </c>
      <c r="AF11" s="9">
        <v>334.01</v>
      </c>
      <c r="AG11" s="9">
        <v>75.739999999999995</v>
      </c>
      <c r="AH11" s="10" t="str">
        <f t="shared" si="1"/>
        <v>0</v>
      </c>
      <c r="AI11" s="13"/>
      <c r="AJ11" s="10" t="str">
        <f t="shared" si="2"/>
        <v>0</v>
      </c>
      <c r="AK11" s="13"/>
      <c r="AL11" s="97">
        <f t="shared" si="3"/>
        <v>0</v>
      </c>
      <c r="AM11" s="20" t="str">
        <f t="shared" si="4"/>
        <v>1</v>
      </c>
      <c r="AN11" s="20" t="str">
        <f t="shared" si="5"/>
        <v>0</v>
      </c>
      <c r="AO11" s="20" t="str">
        <f t="shared" si="6"/>
        <v>0</v>
      </c>
      <c r="AP11" s="20" t="str">
        <f t="shared" si="7"/>
        <v>0</v>
      </c>
      <c r="AQ11" s="24">
        <f t="shared" si="8"/>
        <v>1</v>
      </c>
      <c r="AR11" s="26"/>
      <c r="AS11" s="25" t="str">
        <f t="shared" si="9"/>
        <v>D</v>
      </c>
      <c r="AT11" s="27"/>
      <c r="AU11" s="25" t="str">
        <f t="shared" si="10"/>
        <v>1 D</v>
      </c>
      <c r="AV11" s="27"/>
      <c r="AW11" s="21" t="str">
        <f t="shared" si="0"/>
        <v>ไม่ผ่าน</v>
      </c>
      <c r="AX11" s="21"/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2.29</v>
      </c>
      <c r="J12" s="19">
        <v>2.08</v>
      </c>
      <c r="K12" s="19">
        <v>1.31</v>
      </c>
      <c r="L12" s="19">
        <v>46106066.789999999</v>
      </c>
      <c r="M12" s="19">
        <v>1853734.96</v>
      </c>
      <c r="N12" s="23">
        <v>0</v>
      </c>
      <c r="O12" s="18">
        <v>4963003.75</v>
      </c>
      <c r="P12" s="19">
        <v>10055748.9</v>
      </c>
      <c r="Q12" s="28">
        <v>10</v>
      </c>
      <c r="R12" s="10">
        <f>VLOOKUP($H12,'ค่ากลางกลุ่ม '!$C$2:$Y$22,10,0)</f>
        <v>24.65</v>
      </c>
      <c r="S12" s="13"/>
      <c r="T12" s="10">
        <f>VLOOKUP($H12,'ค่ากลางกลุ่ม '!$C$2:$Y$22,11,0)</f>
        <v>9.2899999999999991</v>
      </c>
      <c r="U12" s="13"/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11.5</v>
      </c>
      <c r="AB12" s="7">
        <v>1.36</v>
      </c>
      <c r="AC12" s="9">
        <v>101.85</v>
      </c>
      <c r="AD12" s="9">
        <v>60.66</v>
      </c>
      <c r="AE12" s="9">
        <v>47.56</v>
      </c>
      <c r="AF12" s="9">
        <v>205.24</v>
      </c>
      <c r="AG12" s="9">
        <v>77.989999999999995</v>
      </c>
      <c r="AH12" s="10" t="str">
        <f t="shared" si="1"/>
        <v>0</v>
      </c>
      <c r="AI12" s="13"/>
      <c r="AJ12" s="10" t="str">
        <f t="shared" si="2"/>
        <v>0</v>
      </c>
      <c r="AK12" s="13"/>
      <c r="AL12" s="97">
        <f t="shared" si="3"/>
        <v>0</v>
      </c>
      <c r="AM12" s="20" t="str">
        <f t="shared" si="4"/>
        <v>0</v>
      </c>
      <c r="AN12" s="20" t="str">
        <f t="shared" si="5"/>
        <v>1</v>
      </c>
      <c r="AO12" s="20" t="str">
        <f t="shared" si="6"/>
        <v>0</v>
      </c>
      <c r="AP12" s="20" t="str">
        <f t="shared" si="7"/>
        <v>0</v>
      </c>
      <c r="AQ12" s="24">
        <f t="shared" si="8"/>
        <v>1</v>
      </c>
      <c r="AR12" s="26"/>
      <c r="AS12" s="25" t="str">
        <f t="shared" si="9"/>
        <v>D</v>
      </c>
      <c r="AT12" s="27"/>
      <c r="AU12" s="25" t="str">
        <f t="shared" si="10"/>
        <v>0 D</v>
      </c>
      <c r="AV12" s="27"/>
      <c r="AW12" s="21" t="str">
        <f t="shared" si="0"/>
        <v>ไม่ผ่าน</v>
      </c>
      <c r="AX12" s="21"/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3.07</v>
      </c>
      <c r="J13" s="19">
        <v>2.89</v>
      </c>
      <c r="K13" s="19">
        <v>2.2799999999999998</v>
      </c>
      <c r="L13" s="19">
        <v>32134263.829999998</v>
      </c>
      <c r="M13" s="19">
        <v>6597972.29</v>
      </c>
      <c r="N13" s="23">
        <v>0</v>
      </c>
      <c r="O13" s="18">
        <v>7689576.9100000001</v>
      </c>
      <c r="P13" s="19">
        <v>19852071.77</v>
      </c>
      <c r="Q13" s="28">
        <v>6</v>
      </c>
      <c r="R13" s="10">
        <f>VLOOKUP($H13,'ค่ากลางกลุ่ม '!$C$2:$Y$22,10,0)</f>
        <v>28.29</v>
      </c>
      <c r="S13" s="13"/>
      <c r="T13" s="10">
        <f>VLOOKUP($H13,'ค่ากลางกลุ่ม '!$C$2:$Y$22,11,0)</f>
        <v>10.74</v>
      </c>
      <c r="U13" s="13"/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26.18</v>
      </c>
      <c r="AB13" s="7">
        <v>10.039999999999999</v>
      </c>
      <c r="AC13" s="9">
        <v>182.98</v>
      </c>
      <c r="AD13" s="9">
        <v>72.66</v>
      </c>
      <c r="AE13" s="9">
        <v>99.35</v>
      </c>
      <c r="AF13" s="9">
        <v>321.33</v>
      </c>
      <c r="AG13" s="9">
        <v>66.27</v>
      </c>
      <c r="AH13" s="10" t="str">
        <f t="shared" si="1"/>
        <v>0</v>
      </c>
      <c r="AI13" s="13"/>
      <c r="AJ13" s="10" t="str">
        <f t="shared" si="2"/>
        <v>0</v>
      </c>
      <c r="AK13" s="13"/>
      <c r="AL13" s="97">
        <f t="shared" si="3"/>
        <v>0</v>
      </c>
      <c r="AM13" s="20" t="str">
        <f t="shared" si="4"/>
        <v>0</v>
      </c>
      <c r="AN13" s="20" t="str">
        <f t="shared" si="5"/>
        <v>0</v>
      </c>
      <c r="AO13" s="20" t="str">
        <f t="shared" si="6"/>
        <v>0</v>
      </c>
      <c r="AP13" s="20" t="str">
        <f t="shared" si="7"/>
        <v>0</v>
      </c>
      <c r="AQ13" s="24">
        <f t="shared" si="8"/>
        <v>0</v>
      </c>
      <c r="AR13" s="26"/>
      <c r="AS13" s="25" t="str">
        <f t="shared" si="9"/>
        <v>F</v>
      </c>
      <c r="AT13" s="27"/>
      <c r="AU13" s="25" t="str">
        <f t="shared" si="10"/>
        <v>0 F</v>
      </c>
      <c r="AV13" s="27"/>
      <c r="AW13" s="21" t="str">
        <f t="shared" si="0"/>
        <v>ไม่ผ่าน</v>
      </c>
      <c r="AX13" s="21"/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3.67</v>
      </c>
      <c r="J14" s="19">
        <v>3.27</v>
      </c>
      <c r="K14" s="19">
        <v>2.75</v>
      </c>
      <c r="L14" s="19">
        <v>35604559.149999999</v>
      </c>
      <c r="M14" s="19">
        <v>11342536.33</v>
      </c>
      <c r="N14" s="23">
        <v>0</v>
      </c>
      <c r="O14" s="18">
        <v>12264243.560000001</v>
      </c>
      <c r="P14" s="19">
        <v>23557014.899999999</v>
      </c>
      <c r="Q14" s="28">
        <v>6</v>
      </c>
      <c r="R14" s="10">
        <f>VLOOKUP($H14,'ค่ากลางกลุ่ม '!$C$2:$Y$22,10,0)</f>
        <v>28.29</v>
      </c>
      <c r="S14" s="13"/>
      <c r="T14" s="10">
        <f>VLOOKUP($H14,'ค่ากลางกลุ่ม '!$C$2:$Y$22,11,0)</f>
        <v>10.74</v>
      </c>
      <c r="U14" s="13"/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40.07</v>
      </c>
      <c r="AB14" s="7">
        <v>12.47</v>
      </c>
      <c r="AC14" s="9">
        <v>52.04</v>
      </c>
      <c r="AD14" s="9">
        <v>44.68</v>
      </c>
      <c r="AE14" s="9">
        <v>35.42</v>
      </c>
      <c r="AF14" s="9">
        <v>356.79</v>
      </c>
      <c r="AG14" s="9">
        <v>66.66</v>
      </c>
      <c r="AH14" s="10" t="str">
        <f t="shared" si="1"/>
        <v>1</v>
      </c>
      <c r="AI14" s="13"/>
      <c r="AJ14" s="10" t="str">
        <f t="shared" si="2"/>
        <v>1</v>
      </c>
      <c r="AK14" s="13"/>
      <c r="AL14" s="97">
        <f t="shared" si="3"/>
        <v>1</v>
      </c>
      <c r="AM14" s="20" t="str">
        <f t="shared" si="4"/>
        <v>1</v>
      </c>
      <c r="AN14" s="20" t="str">
        <f t="shared" si="5"/>
        <v>1</v>
      </c>
      <c r="AO14" s="20" t="str">
        <f t="shared" si="6"/>
        <v>0</v>
      </c>
      <c r="AP14" s="20" t="str">
        <f t="shared" si="7"/>
        <v>0</v>
      </c>
      <c r="AQ14" s="24">
        <f t="shared" si="8"/>
        <v>5</v>
      </c>
      <c r="AR14" s="26"/>
      <c r="AS14" s="25" t="str">
        <f t="shared" si="9"/>
        <v>B</v>
      </c>
      <c r="AT14" s="27"/>
      <c r="AU14" s="25" t="str">
        <f t="shared" si="10"/>
        <v>0 B</v>
      </c>
      <c r="AV14" s="27"/>
      <c r="AW14" s="21" t="str">
        <f t="shared" si="0"/>
        <v>ผ่าน</v>
      </c>
      <c r="AX14" s="21"/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1.03</v>
      </c>
      <c r="J15" s="19">
        <v>0.89</v>
      </c>
      <c r="K15" s="19">
        <v>0.39</v>
      </c>
      <c r="L15" s="19">
        <v>1761775.83</v>
      </c>
      <c r="M15" s="19">
        <v>6522544.71</v>
      </c>
      <c r="N15" s="23">
        <v>3</v>
      </c>
      <c r="O15" s="18">
        <v>10715570.02</v>
      </c>
      <c r="P15" s="19">
        <v>-40012710.310000002</v>
      </c>
      <c r="Q15" s="28">
        <v>13</v>
      </c>
      <c r="R15" s="10">
        <f>VLOOKUP($H15,'ค่ากลางกลุ่ม '!$C$2:$Y$22,10,0)</f>
        <v>26.06</v>
      </c>
      <c r="S15" s="13"/>
      <c r="T15" s="10">
        <f>VLOOKUP($H15,'ค่ากลางกลุ่ม '!$C$2:$Y$22,11,0)</f>
        <v>6.1</v>
      </c>
      <c r="U15" s="13"/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16.559999999999999</v>
      </c>
      <c r="AB15" s="7">
        <v>3.43</v>
      </c>
      <c r="AC15" s="9">
        <v>377.75</v>
      </c>
      <c r="AD15" s="9">
        <v>69.06</v>
      </c>
      <c r="AE15" s="9">
        <v>103.49</v>
      </c>
      <c r="AF15" s="9">
        <v>303.75</v>
      </c>
      <c r="AG15" s="9">
        <v>61.75</v>
      </c>
      <c r="AH15" s="10" t="str">
        <f t="shared" si="1"/>
        <v>0</v>
      </c>
      <c r="AI15" s="13"/>
      <c r="AJ15" s="10" t="str">
        <f t="shared" si="2"/>
        <v>0</v>
      </c>
      <c r="AK15" s="13"/>
      <c r="AL15" s="97">
        <f t="shared" si="3"/>
        <v>0</v>
      </c>
      <c r="AM15" s="20" t="str">
        <f t="shared" si="4"/>
        <v>0</v>
      </c>
      <c r="AN15" s="20" t="str">
        <f t="shared" si="5"/>
        <v>0</v>
      </c>
      <c r="AO15" s="20" t="str">
        <f t="shared" si="6"/>
        <v>0</v>
      </c>
      <c r="AP15" s="20" t="str">
        <f t="shared" si="7"/>
        <v>0</v>
      </c>
      <c r="AQ15" s="24">
        <f t="shared" si="8"/>
        <v>0</v>
      </c>
      <c r="AR15" s="26"/>
      <c r="AS15" s="25" t="str">
        <f t="shared" si="9"/>
        <v>F</v>
      </c>
      <c r="AT15" s="27"/>
      <c r="AU15" s="25" t="str">
        <f t="shared" si="10"/>
        <v>3 F</v>
      </c>
      <c r="AV15" s="27"/>
      <c r="AW15" s="21" t="str">
        <f t="shared" si="0"/>
        <v>ไม่ผ่าน</v>
      </c>
      <c r="AX15" s="21"/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3.51</v>
      </c>
      <c r="J16" s="19">
        <v>3.08</v>
      </c>
      <c r="K16" s="19">
        <v>2.52</v>
      </c>
      <c r="L16" s="19">
        <v>13026548.109999999</v>
      </c>
      <c r="M16" s="19">
        <v>4737397.5999999996</v>
      </c>
      <c r="N16" s="23">
        <v>0</v>
      </c>
      <c r="O16" s="18">
        <v>6339170.6500000004</v>
      </c>
      <c r="P16" s="19">
        <v>7958630.04</v>
      </c>
      <c r="Q16" s="28">
        <v>2</v>
      </c>
      <c r="R16" s="10">
        <f>VLOOKUP($H16,'ค่ากลางกลุ่ม '!$C$2:$Y$22,10,0)</f>
        <v>32.67</v>
      </c>
      <c r="S16" s="13"/>
      <c r="T16" s="10">
        <f>VLOOKUP($H16,'ค่ากลางกลุ่ม '!$C$2:$Y$22,11,0)</f>
        <v>8.86</v>
      </c>
      <c r="U16" s="13"/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51.21</v>
      </c>
      <c r="AB16" s="7">
        <v>7.67</v>
      </c>
      <c r="AC16" s="9">
        <v>258.42</v>
      </c>
      <c r="AD16" s="9">
        <v>24.26</v>
      </c>
      <c r="AE16" s="9">
        <v>109.37</v>
      </c>
      <c r="AF16" s="9">
        <v>319.99</v>
      </c>
      <c r="AG16" s="9">
        <v>189.71</v>
      </c>
      <c r="AH16" s="10" t="str">
        <f t="shared" si="1"/>
        <v>1</v>
      </c>
      <c r="AI16" s="13"/>
      <c r="AJ16" s="10" t="str">
        <f t="shared" si="2"/>
        <v>0</v>
      </c>
      <c r="AK16" s="13"/>
      <c r="AL16" s="97">
        <f t="shared" si="3"/>
        <v>0</v>
      </c>
      <c r="AM16" s="20" t="str">
        <f t="shared" si="4"/>
        <v>1</v>
      </c>
      <c r="AN16" s="20" t="str">
        <f t="shared" si="5"/>
        <v>0</v>
      </c>
      <c r="AO16" s="20" t="str">
        <f t="shared" si="6"/>
        <v>0</v>
      </c>
      <c r="AP16" s="20" t="str">
        <f t="shared" si="7"/>
        <v>0</v>
      </c>
      <c r="AQ16" s="24">
        <f t="shared" si="8"/>
        <v>2</v>
      </c>
      <c r="AR16" s="26"/>
      <c r="AS16" s="25" t="str">
        <f t="shared" si="9"/>
        <v>C-</v>
      </c>
      <c r="AT16" s="27"/>
      <c r="AU16" s="25" t="str">
        <f t="shared" si="10"/>
        <v>0 C-</v>
      </c>
      <c r="AV16" s="27"/>
      <c r="AW16" s="21" t="str">
        <f t="shared" si="0"/>
        <v>ไม่ผ่าน</v>
      </c>
      <c r="AX16" s="21"/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1.44</v>
      </c>
      <c r="J17" s="19">
        <v>1.22</v>
      </c>
      <c r="K17" s="19">
        <v>0.72</v>
      </c>
      <c r="L17" s="19">
        <v>65312791.189999998</v>
      </c>
      <c r="M17" s="19">
        <v>38157769.850000001</v>
      </c>
      <c r="N17" s="23">
        <v>2</v>
      </c>
      <c r="O17" s="18">
        <v>53490047.689999998</v>
      </c>
      <c r="P17" s="19">
        <v>-41682684.630000003</v>
      </c>
      <c r="Q17" s="28">
        <v>16</v>
      </c>
      <c r="R17" s="10">
        <f>VLOOKUP($H17,'ค่ากลางกลุ่ม '!$C$2:$Y$22,10,0)</f>
        <v>19.670000000000002</v>
      </c>
      <c r="S17" s="13"/>
      <c r="T17" s="10">
        <f>VLOOKUP($H17,'ค่ากลางกลุ่ม '!$C$2:$Y$22,11,0)</f>
        <v>4.34</v>
      </c>
      <c r="U17" s="13"/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35</v>
      </c>
      <c r="AB17" s="7">
        <v>5.58</v>
      </c>
      <c r="AC17" s="9">
        <v>170.24</v>
      </c>
      <c r="AD17" s="9">
        <v>62.46</v>
      </c>
      <c r="AE17" s="9">
        <v>61.7</v>
      </c>
      <c r="AF17" s="9">
        <v>269.85000000000002</v>
      </c>
      <c r="AG17" s="9">
        <v>67.14</v>
      </c>
      <c r="AH17" s="10" t="str">
        <f t="shared" si="1"/>
        <v>1</v>
      </c>
      <c r="AI17" s="13"/>
      <c r="AJ17" s="10" t="str">
        <f t="shared" si="2"/>
        <v>1</v>
      </c>
      <c r="AK17" s="13"/>
      <c r="AL17" s="97">
        <f t="shared" si="3"/>
        <v>1</v>
      </c>
      <c r="AM17" s="20" t="str">
        <f t="shared" si="4"/>
        <v>0</v>
      </c>
      <c r="AN17" s="20" t="str">
        <f t="shared" si="5"/>
        <v>0</v>
      </c>
      <c r="AO17" s="20" t="str">
        <f t="shared" si="6"/>
        <v>0</v>
      </c>
      <c r="AP17" s="20" t="str">
        <f t="shared" si="7"/>
        <v>0</v>
      </c>
      <c r="AQ17" s="24">
        <f t="shared" si="8"/>
        <v>3</v>
      </c>
      <c r="AR17" s="26"/>
      <c r="AS17" s="25" t="str">
        <f t="shared" si="9"/>
        <v>C</v>
      </c>
      <c r="AT17" s="27"/>
      <c r="AU17" s="25" t="str">
        <f t="shared" si="10"/>
        <v>2 C</v>
      </c>
      <c r="AV17" s="27"/>
      <c r="AW17" s="21" t="str">
        <f t="shared" si="0"/>
        <v>ไม่ผ่าน</v>
      </c>
      <c r="AX17" s="21"/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4.22</v>
      </c>
      <c r="J18" s="19">
        <v>3.87</v>
      </c>
      <c r="K18" s="19">
        <v>3.3</v>
      </c>
      <c r="L18" s="19">
        <v>39986258.810000002</v>
      </c>
      <c r="M18" s="19">
        <v>10660045.57</v>
      </c>
      <c r="N18" s="23">
        <v>0</v>
      </c>
      <c r="O18" s="18">
        <v>12057912.17</v>
      </c>
      <c r="P18" s="19">
        <v>28556064.510000002</v>
      </c>
      <c r="Q18" s="28">
        <v>6</v>
      </c>
      <c r="R18" s="10">
        <f>VLOOKUP($H18,'ค่ากลางกลุ่ม '!$C$2:$Y$22,10,0)</f>
        <v>28.29</v>
      </c>
      <c r="S18" s="13"/>
      <c r="T18" s="10">
        <f>VLOOKUP($H18,'ค่ากลางกลุ่ม '!$C$2:$Y$22,11,0)</f>
        <v>10.74</v>
      </c>
      <c r="U18" s="13"/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34.630000000000003</v>
      </c>
      <c r="AB18" s="7">
        <v>13.9</v>
      </c>
      <c r="AC18" s="9">
        <v>93.35</v>
      </c>
      <c r="AD18" s="9">
        <v>49.29</v>
      </c>
      <c r="AE18" s="9">
        <v>62.87</v>
      </c>
      <c r="AF18" s="9">
        <v>275.27</v>
      </c>
      <c r="AG18" s="9">
        <v>57.59</v>
      </c>
      <c r="AH18" s="10" t="str">
        <f t="shared" si="1"/>
        <v>1</v>
      </c>
      <c r="AI18" s="13"/>
      <c r="AJ18" s="10" t="str">
        <f t="shared" si="2"/>
        <v>1</v>
      </c>
      <c r="AK18" s="13"/>
      <c r="AL18" s="97">
        <f t="shared" si="3"/>
        <v>0</v>
      </c>
      <c r="AM18" s="20" t="str">
        <f t="shared" si="4"/>
        <v>1</v>
      </c>
      <c r="AN18" s="20" t="str">
        <f t="shared" si="5"/>
        <v>0</v>
      </c>
      <c r="AO18" s="20" t="str">
        <f t="shared" si="6"/>
        <v>0</v>
      </c>
      <c r="AP18" s="20" t="str">
        <f t="shared" si="7"/>
        <v>1</v>
      </c>
      <c r="AQ18" s="24">
        <f t="shared" si="8"/>
        <v>4</v>
      </c>
      <c r="AR18" s="26"/>
      <c r="AS18" s="25" t="str">
        <f t="shared" si="9"/>
        <v>B-</v>
      </c>
      <c r="AT18" s="27"/>
      <c r="AU18" s="25" t="str">
        <f t="shared" si="10"/>
        <v>0 B-</v>
      </c>
      <c r="AV18" s="27"/>
      <c r="AW18" s="21" t="str">
        <f>IF(AQ18&gt;=5,"ผ่าน","ไม่ผ่าน")</f>
        <v>ไม่ผ่าน</v>
      </c>
      <c r="AX18" s="21"/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2.2000000000000002</v>
      </c>
      <c r="J19" s="19">
        <v>2.04</v>
      </c>
      <c r="K19" s="19">
        <v>1.55</v>
      </c>
      <c r="L19" s="19">
        <v>31471804.82</v>
      </c>
      <c r="M19" s="19">
        <v>11564457.289999999</v>
      </c>
      <c r="N19" s="23">
        <v>0</v>
      </c>
      <c r="O19" s="18">
        <v>13308835.18</v>
      </c>
      <c r="P19" s="19">
        <v>14536065.4</v>
      </c>
      <c r="Q19" s="28">
        <v>6</v>
      </c>
      <c r="R19" s="10">
        <f>VLOOKUP($H19,'ค่ากลางกลุ่ม '!$C$2:$Y$22,10,0)</f>
        <v>28.29</v>
      </c>
      <c r="S19" s="13"/>
      <c r="T19" s="10">
        <f>VLOOKUP($H19,'ค่ากลางกลุ่ม '!$C$2:$Y$22,11,0)</f>
        <v>10.74</v>
      </c>
      <c r="U19" s="13"/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33.04</v>
      </c>
      <c r="AB19" s="7">
        <v>12.52</v>
      </c>
      <c r="AC19" s="9">
        <v>145.37</v>
      </c>
      <c r="AD19" s="9">
        <v>109.94</v>
      </c>
      <c r="AE19" s="9">
        <v>43.8</v>
      </c>
      <c r="AF19" s="9">
        <v>275.14999999999998</v>
      </c>
      <c r="AG19" s="9">
        <v>65.66</v>
      </c>
      <c r="AH19" s="10" t="str">
        <f t="shared" si="1"/>
        <v>1</v>
      </c>
      <c r="AI19" s="13"/>
      <c r="AJ19" s="10" t="str">
        <f t="shared" si="2"/>
        <v>1</v>
      </c>
      <c r="AK19" s="13"/>
      <c r="AL19" s="97">
        <f t="shared" si="3"/>
        <v>0</v>
      </c>
      <c r="AM19" s="20" t="str">
        <f t="shared" si="4"/>
        <v>0</v>
      </c>
      <c r="AN19" s="20" t="str">
        <f t="shared" si="5"/>
        <v>1</v>
      </c>
      <c r="AO19" s="20" t="str">
        <f t="shared" si="6"/>
        <v>0</v>
      </c>
      <c r="AP19" s="20" t="str">
        <f t="shared" si="7"/>
        <v>0</v>
      </c>
      <c r="AQ19" s="24">
        <f t="shared" si="8"/>
        <v>3</v>
      </c>
      <c r="AR19" s="26"/>
      <c r="AS19" s="25" t="str">
        <f t="shared" si="9"/>
        <v>C</v>
      </c>
      <c r="AT19" s="27"/>
      <c r="AU19" s="25" t="str">
        <f t="shared" si="10"/>
        <v>0 C</v>
      </c>
      <c r="AV19" s="27"/>
      <c r="AW19" s="21" t="str">
        <f t="shared" si="0"/>
        <v>ไม่ผ่าน</v>
      </c>
      <c r="AX19" s="21"/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2.41</v>
      </c>
      <c r="J20" s="19">
        <v>2.2400000000000002</v>
      </c>
      <c r="K20" s="19">
        <v>1.47</v>
      </c>
      <c r="L20" s="19">
        <v>62953707.409999996</v>
      </c>
      <c r="M20" s="19">
        <v>17330558.379999999</v>
      </c>
      <c r="N20" s="23">
        <v>0</v>
      </c>
      <c r="O20" s="18">
        <v>20920128.59</v>
      </c>
      <c r="P20" s="19">
        <v>20585569.93</v>
      </c>
      <c r="Q20" s="28">
        <v>10</v>
      </c>
      <c r="R20" s="10">
        <f>VLOOKUP($H20,'ค่ากลางกลุ่ม '!$C$2:$Y$22,10,0)</f>
        <v>24.65</v>
      </c>
      <c r="S20" s="13"/>
      <c r="T20" s="10">
        <f>VLOOKUP($H20,'ค่ากลางกลุ่ม '!$C$2:$Y$22,11,0)</f>
        <v>9.2899999999999991</v>
      </c>
      <c r="U20" s="13"/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33.39</v>
      </c>
      <c r="AB20" s="7">
        <v>7.72</v>
      </c>
      <c r="AC20" s="9">
        <v>266.37</v>
      </c>
      <c r="AD20" s="9">
        <v>130.06</v>
      </c>
      <c r="AE20" s="9">
        <v>46.84</v>
      </c>
      <c r="AF20" s="9">
        <v>259.61</v>
      </c>
      <c r="AG20" s="9">
        <v>62.35</v>
      </c>
      <c r="AH20" s="10" t="str">
        <f t="shared" si="1"/>
        <v>1</v>
      </c>
      <c r="AI20" s="13"/>
      <c r="AJ20" s="10" t="str">
        <f t="shared" si="2"/>
        <v>0</v>
      </c>
      <c r="AK20" s="13"/>
      <c r="AL20" s="97">
        <f t="shared" si="3"/>
        <v>0</v>
      </c>
      <c r="AM20" s="20" t="str">
        <f t="shared" si="4"/>
        <v>0</v>
      </c>
      <c r="AN20" s="20" t="str">
        <f t="shared" si="5"/>
        <v>1</v>
      </c>
      <c r="AO20" s="20" t="str">
        <f t="shared" si="6"/>
        <v>0</v>
      </c>
      <c r="AP20" s="20" t="str">
        <f t="shared" si="7"/>
        <v>0</v>
      </c>
      <c r="AQ20" s="24">
        <f t="shared" si="8"/>
        <v>2</v>
      </c>
      <c r="AR20" s="26"/>
      <c r="AS20" s="25" t="str">
        <f t="shared" si="9"/>
        <v>C-</v>
      </c>
      <c r="AT20" s="27"/>
      <c r="AU20" s="25" t="str">
        <f t="shared" si="10"/>
        <v>0 C-</v>
      </c>
      <c r="AV20" s="27"/>
      <c r="AW20" s="21" t="str">
        <f t="shared" si="0"/>
        <v>ไม่ผ่าน</v>
      </c>
      <c r="AX20" s="21"/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2</v>
      </c>
      <c r="J21" s="19">
        <v>1.83</v>
      </c>
      <c r="K21" s="19">
        <v>1.33</v>
      </c>
      <c r="L21" s="19">
        <v>26800902.039999999</v>
      </c>
      <c r="M21" s="19">
        <v>1617373.88</v>
      </c>
      <c r="N21" s="23">
        <v>0</v>
      </c>
      <c r="O21" s="18">
        <v>3229085.89</v>
      </c>
      <c r="P21" s="19">
        <v>8924093.6699999999</v>
      </c>
      <c r="Q21" s="28">
        <v>6</v>
      </c>
      <c r="R21" s="10">
        <f>VLOOKUP($H21,'ค่ากลางกลุ่ม '!$C$2:$Y$22,10,0)</f>
        <v>28.29</v>
      </c>
      <c r="S21" s="13"/>
      <c r="T21" s="10">
        <f>VLOOKUP($H21,'ค่ากลางกลุ่ม '!$C$2:$Y$22,11,0)</f>
        <v>10.74</v>
      </c>
      <c r="U21" s="13"/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11.72</v>
      </c>
      <c r="AB21" s="7">
        <v>1.99</v>
      </c>
      <c r="AC21" s="9">
        <v>208.05</v>
      </c>
      <c r="AD21" s="9">
        <v>114.71</v>
      </c>
      <c r="AE21" s="9">
        <v>100.93</v>
      </c>
      <c r="AF21" s="9">
        <v>217.48</v>
      </c>
      <c r="AG21" s="9">
        <v>64.28</v>
      </c>
      <c r="AH21" s="10" t="str">
        <f t="shared" si="1"/>
        <v>0</v>
      </c>
      <c r="AI21" s="13"/>
      <c r="AJ21" s="10" t="str">
        <f t="shared" si="2"/>
        <v>0</v>
      </c>
      <c r="AK21" s="13"/>
      <c r="AL21" s="97">
        <f t="shared" si="3"/>
        <v>0</v>
      </c>
      <c r="AM21" s="20" t="str">
        <f t="shared" si="4"/>
        <v>0</v>
      </c>
      <c r="AN21" s="20" t="str">
        <f t="shared" si="5"/>
        <v>0</v>
      </c>
      <c r="AO21" s="20" t="str">
        <f t="shared" si="6"/>
        <v>0</v>
      </c>
      <c r="AP21" s="20" t="str">
        <f t="shared" si="7"/>
        <v>0</v>
      </c>
      <c r="AQ21" s="24">
        <f t="shared" si="8"/>
        <v>0</v>
      </c>
      <c r="AR21" s="26"/>
      <c r="AS21" s="25" t="str">
        <f t="shared" si="9"/>
        <v>F</v>
      </c>
      <c r="AT21" s="27"/>
      <c r="AU21" s="25" t="str">
        <f t="shared" si="10"/>
        <v>0 F</v>
      </c>
      <c r="AV21" s="27"/>
      <c r="AW21" s="21" t="str">
        <f t="shared" si="0"/>
        <v>ไม่ผ่าน</v>
      </c>
      <c r="AX21" s="21"/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3.31</v>
      </c>
      <c r="J22" s="19">
        <v>2.95</v>
      </c>
      <c r="K22" s="19">
        <v>2.54</v>
      </c>
      <c r="L22" s="19">
        <v>35488162.520000003</v>
      </c>
      <c r="M22" s="19">
        <v>14906664.98</v>
      </c>
      <c r="N22" s="23">
        <v>0</v>
      </c>
      <c r="O22" s="18">
        <v>16400259.76</v>
      </c>
      <c r="P22" s="19">
        <v>23654724.559999999</v>
      </c>
      <c r="Q22" s="28">
        <v>6</v>
      </c>
      <c r="R22" s="10">
        <f>VLOOKUP($H22,'ค่ากลางกลุ่ม '!$C$2:$Y$22,10,0)</f>
        <v>28.29</v>
      </c>
      <c r="S22" s="13"/>
      <c r="T22" s="10">
        <f>VLOOKUP($H22,'ค่ากลางกลุ่ม '!$C$2:$Y$22,11,0)</f>
        <v>10.74</v>
      </c>
      <c r="U22" s="13"/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42.39</v>
      </c>
      <c r="AB22" s="7">
        <v>18.23</v>
      </c>
      <c r="AC22" s="9">
        <v>178.1</v>
      </c>
      <c r="AD22" s="9">
        <v>31.81</v>
      </c>
      <c r="AE22" s="9">
        <v>58.64</v>
      </c>
      <c r="AF22" s="9">
        <v>278.33999999999997</v>
      </c>
      <c r="AG22" s="9">
        <v>77.64</v>
      </c>
      <c r="AH22" s="10" t="str">
        <f t="shared" si="1"/>
        <v>1</v>
      </c>
      <c r="AI22" s="13"/>
      <c r="AJ22" s="10" t="str">
        <f t="shared" si="2"/>
        <v>1</v>
      </c>
      <c r="AK22" s="13"/>
      <c r="AL22" s="97">
        <f t="shared" si="3"/>
        <v>0</v>
      </c>
      <c r="AM22" s="20" t="str">
        <f t="shared" si="4"/>
        <v>1</v>
      </c>
      <c r="AN22" s="20" t="str">
        <f t="shared" si="5"/>
        <v>1</v>
      </c>
      <c r="AO22" s="20" t="str">
        <f t="shared" si="6"/>
        <v>0</v>
      </c>
      <c r="AP22" s="20" t="str">
        <f t="shared" si="7"/>
        <v>0</v>
      </c>
      <c r="AQ22" s="24">
        <f t="shared" si="8"/>
        <v>4</v>
      </c>
      <c r="AR22" s="26"/>
      <c r="AS22" s="25" t="str">
        <f t="shared" si="9"/>
        <v>B-</v>
      </c>
      <c r="AT22" s="27"/>
      <c r="AU22" s="25" t="str">
        <f t="shared" si="10"/>
        <v>0 B-</v>
      </c>
      <c r="AV22" s="27"/>
      <c r="AW22" s="21" t="str">
        <f t="shared" si="0"/>
        <v>ไม่ผ่าน</v>
      </c>
      <c r="AX22" s="21"/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2.12</v>
      </c>
      <c r="J23" s="19">
        <v>1.9</v>
      </c>
      <c r="K23" s="19">
        <v>1.4</v>
      </c>
      <c r="L23" s="19">
        <v>23492271.010000002</v>
      </c>
      <c r="M23" s="19">
        <v>10817620.77</v>
      </c>
      <c r="N23" s="23">
        <v>0</v>
      </c>
      <c r="O23" s="18">
        <v>11649646.890000001</v>
      </c>
      <c r="P23" s="19">
        <v>8294811.5499999998</v>
      </c>
      <c r="Q23" s="28">
        <v>6</v>
      </c>
      <c r="R23" s="10">
        <f>VLOOKUP($H23,'ค่ากลางกลุ่ม '!$C$2:$Y$22,10,0)</f>
        <v>28.29</v>
      </c>
      <c r="S23" s="13"/>
      <c r="T23" s="10">
        <f>VLOOKUP($H23,'ค่ากลางกลุ่ม '!$C$2:$Y$22,11,0)</f>
        <v>10.74</v>
      </c>
      <c r="U23" s="13"/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37.25</v>
      </c>
      <c r="AB23" s="7">
        <v>19.66</v>
      </c>
      <c r="AC23" s="9">
        <v>279.62</v>
      </c>
      <c r="AD23" s="9">
        <v>70.7</v>
      </c>
      <c r="AE23" s="9">
        <v>115.91</v>
      </c>
      <c r="AF23" s="9">
        <v>292.72000000000003</v>
      </c>
      <c r="AG23" s="9">
        <v>116.77</v>
      </c>
      <c r="AH23" s="10" t="str">
        <f t="shared" si="1"/>
        <v>1</v>
      </c>
      <c r="AI23" s="13"/>
      <c r="AJ23" s="10" t="str">
        <f t="shared" si="2"/>
        <v>1</v>
      </c>
      <c r="AK23" s="13"/>
      <c r="AL23" s="97">
        <f t="shared" si="3"/>
        <v>0</v>
      </c>
      <c r="AM23" s="20" t="str">
        <f t="shared" si="4"/>
        <v>0</v>
      </c>
      <c r="AN23" s="20" t="str">
        <f t="shared" si="5"/>
        <v>0</v>
      </c>
      <c r="AO23" s="20" t="str">
        <f t="shared" si="6"/>
        <v>0</v>
      </c>
      <c r="AP23" s="20" t="str">
        <f t="shared" si="7"/>
        <v>0</v>
      </c>
      <c r="AQ23" s="24">
        <f t="shared" si="8"/>
        <v>2</v>
      </c>
      <c r="AR23" s="26"/>
      <c r="AS23" s="25" t="str">
        <f t="shared" si="9"/>
        <v>C-</v>
      </c>
      <c r="AT23" s="27"/>
      <c r="AU23" s="25" t="str">
        <f t="shared" si="10"/>
        <v>0 C-</v>
      </c>
      <c r="AV23" s="27"/>
      <c r="AW23" s="21" t="str">
        <f t="shared" si="0"/>
        <v>ไม่ผ่าน</v>
      </c>
      <c r="AX23" s="21"/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1.79</v>
      </c>
      <c r="J24" s="19">
        <v>1.64</v>
      </c>
      <c r="K24" s="19">
        <v>1.46</v>
      </c>
      <c r="L24" s="19">
        <v>12996389.66</v>
      </c>
      <c r="M24" s="19">
        <v>5747157.7000000002</v>
      </c>
      <c r="N24" s="23">
        <v>0</v>
      </c>
      <c r="O24" s="18">
        <v>6502266.9000000004</v>
      </c>
      <c r="P24" s="19">
        <v>7461989.3600000003</v>
      </c>
      <c r="Q24" s="28">
        <v>2</v>
      </c>
      <c r="R24" s="10">
        <f>VLOOKUP($H24,'ค่ากลางกลุ่ม '!$C$2:$Y$22,10,0)</f>
        <v>32.67</v>
      </c>
      <c r="S24" s="13"/>
      <c r="T24" s="10">
        <f>VLOOKUP($H24,'ค่ากลางกลุ่ม '!$C$2:$Y$22,11,0)</f>
        <v>8.86</v>
      </c>
      <c r="U24" s="13"/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36.46</v>
      </c>
      <c r="AB24" s="7">
        <v>14.03</v>
      </c>
      <c r="AC24" s="9">
        <v>245.3</v>
      </c>
      <c r="AD24" s="9">
        <v>65.98</v>
      </c>
      <c r="AE24" s="9">
        <v>89.15</v>
      </c>
      <c r="AF24" s="9">
        <v>276.94</v>
      </c>
      <c r="AG24" s="9">
        <v>74.67</v>
      </c>
      <c r="AH24" s="10" t="str">
        <f t="shared" si="1"/>
        <v>1</v>
      </c>
      <c r="AI24" s="13"/>
      <c r="AJ24" s="10" t="str">
        <f t="shared" si="2"/>
        <v>1</v>
      </c>
      <c r="AK24" s="13"/>
      <c r="AL24" s="97">
        <f t="shared" si="3"/>
        <v>0</v>
      </c>
      <c r="AM24" s="20" t="str">
        <f t="shared" si="4"/>
        <v>0</v>
      </c>
      <c r="AN24" s="20" t="str">
        <f t="shared" si="5"/>
        <v>0</v>
      </c>
      <c r="AO24" s="20" t="str">
        <f t="shared" si="6"/>
        <v>0</v>
      </c>
      <c r="AP24" s="20" t="str">
        <f t="shared" si="7"/>
        <v>0</v>
      </c>
      <c r="AQ24" s="24">
        <f t="shared" si="8"/>
        <v>2</v>
      </c>
      <c r="AR24" s="26"/>
      <c r="AS24" s="25" t="str">
        <f t="shared" si="9"/>
        <v>C-</v>
      </c>
      <c r="AT24" s="27"/>
      <c r="AU24" s="25" t="str">
        <f t="shared" si="10"/>
        <v>0 C-</v>
      </c>
      <c r="AV24" s="27"/>
      <c r="AW24" s="21" t="str">
        <f t="shared" si="0"/>
        <v>ไม่ผ่าน</v>
      </c>
      <c r="AX24" s="21"/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1.61</v>
      </c>
      <c r="J25" s="19">
        <v>1.5</v>
      </c>
      <c r="K25" s="19">
        <v>0.71</v>
      </c>
      <c r="L25" s="19">
        <v>148709676.18000001</v>
      </c>
      <c r="M25" s="19">
        <v>8310247.6399999997</v>
      </c>
      <c r="N25" s="23">
        <v>1</v>
      </c>
      <c r="O25" s="18">
        <v>25316180.68</v>
      </c>
      <c r="P25" s="19">
        <v>-70204061.579999998</v>
      </c>
      <c r="Q25" s="28">
        <v>17</v>
      </c>
      <c r="R25" s="10">
        <f>VLOOKUP($H25,'ค่ากลางกลุ่ม '!$C$2:$Y$22,10,0)</f>
        <v>19.690000000000001</v>
      </c>
      <c r="S25" s="13"/>
      <c r="T25" s="10">
        <f>VLOOKUP($H25,'ค่ากลางกลุ่ม '!$C$2:$Y$22,11,0)</f>
        <v>4.32</v>
      </c>
      <c r="U25" s="13"/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8.9499999999999993</v>
      </c>
      <c r="AB25" s="7">
        <v>0.88</v>
      </c>
      <c r="AC25" s="9">
        <v>193.75</v>
      </c>
      <c r="AD25" s="9">
        <v>70.290000000000006</v>
      </c>
      <c r="AE25" s="9">
        <v>58.32</v>
      </c>
      <c r="AF25" s="9">
        <v>157.22</v>
      </c>
      <c r="AG25" s="9">
        <v>23.8</v>
      </c>
      <c r="AH25" s="10" t="str">
        <f t="shared" si="1"/>
        <v>0</v>
      </c>
      <c r="AI25" s="13"/>
      <c r="AJ25" s="10" t="str">
        <f t="shared" si="2"/>
        <v>0</v>
      </c>
      <c r="AK25" s="13"/>
      <c r="AL25" s="97">
        <f t="shared" si="3"/>
        <v>0</v>
      </c>
      <c r="AM25" s="20" t="str">
        <f t="shared" si="4"/>
        <v>0</v>
      </c>
      <c r="AN25" s="20" t="str">
        <f t="shared" si="5"/>
        <v>1</v>
      </c>
      <c r="AO25" s="20" t="str">
        <f t="shared" si="6"/>
        <v>0</v>
      </c>
      <c r="AP25" s="20" t="str">
        <f t="shared" si="7"/>
        <v>1</v>
      </c>
      <c r="AQ25" s="24">
        <f t="shared" si="8"/>
        <v>2</v>
      </c>
      <c r="AR25" s="26"/>
      <c r="AS25" s="25" t="str">
        <f t="shared" si="9"/>
        <v>C-</v>
      </c>
      <c r="AT25" s="27"/>
      <c r="AU25" s="25" t="str">
        <f t="shared" si="10"/>
        <v>1 C-</v>
      </c>
      <c r="AV25" s="27"/>
      <c r="AW25" s="21" t="str">
        <f t="shared" si="0"/>
        <v>ไม่ผ่าน</v>
      </c>
      <c r="AX25" s="21"/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2.94</v>
      </c>
      <c r="J26" s="19">
        <v>2.57</v>
      </c>
      <c r="K26" s="19">
        <v>1.77</v>
      </c>
      <c r="L26" s="19">
        <v>14114664.550000001</v>
      </c>
      <c r="M26" s="19">
        <v>5346719.01</v>
      </c>
      <c r="N26" s="23">
        <v>0</v>
      </c>
      <c r="O26" s="18">
        <v>6652939.29</v>
      </c>
      <c r="P26" s="19">
        <v>5603303.9299999997</v>
      </c>
      <c r="Q26" s="28">
        <v>5</v>
      </c>
      <c r="R26" s="10">
        <f>VLOOKUP($H26,'ค่ากลางกลุ่ม '!$C$2:$Y$22,10,0)</f>
        <v>29.39</v>
      </c>
      <c r="S26" s="13"/>
      <c r="T26" s="10">
        <f>VLOOKUP($H26,'ค่ากลางกลุ่ม '!$C$2:$Y$22,11,0)</f>
        <v>10.82</v>
      </c>
      <c r="U26" s="13"/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27.36</v>
      </c>
      <c r="AB26" s="7">
        <v>12.02</v>
      </c>
      <c r="AC26" s="9">
        <v>140.02000000000001</v>
      </c>
      <c r="AD26" s="9">
        <v>34.54</v>
      </c>
      <c r="AE26" s="9">
        <v>158.09</v>
      </c>
      <c r="AF26" s="9">
        <v>272.93</v>
      </c>
      <c r="AG26" s="9">
        <v>70.62</v>
      </c>
      <c r="AH26" s="10" t="str">
        <f t="shared" si="1"/>
        <v>0</v>
      </c>
      <c r="AI26" s="13"/>
      <c r="AJ26" s="10" t="str">
        <f t="shared" si="2"/>
        <v>1</v>
      </c>
      <c r="AK26" s="13"/>
      <c r="AL26" s="97">
        <f t="shared" si="3"/>
        <v>0</v>
      </c>
      <c r="AM26" s="20" t="str">
        <f t="shared" si="4"/>
        <v>1</v>
      </c>
      <c r="AN26" s="20" t="str">
        <f t="shared" si="5"/>
        <v>0</v>
      </c>
      <c r="AO26" s="20" t="str">
        <f t="shared" si="6"/>
        <v>0</v>
      </c>
      <c r="AP26" s="20" t="str">
        <f t="shared" si="7"/>
        <v>0</v>
      </c>
      <c r="AQ26" s="24">
        <f t="shared" si="8"/>
        <v>2</v>
      </c>
      <c r="AR26" s="26"/>
      <c r="AS26" s="25" t="str">
        <f t="shared" si="9"/>
        <v>C-</v>
      </c>
      <c r="AT26" s="27"/>
      <c r="AU26" s="25" t="str">
        <f t="shared" si="10"/>
        <v>0 C-</v>
      </c>
      <c r="AV26" s="27"/>
      <c r="AW26" s="21" t="str">
        <f t="shared" si="0"/>
        <v>ไม่ผ่าน</v>
      </c>
      <c r="AX26" s="21"/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3.61</v>
      </c>
      <c r="J27" s="19">
        <v>3.12</v>
      </c>
      <c r="K27" s="19">
        <v>2.56</v>
      </c>
      <c r="L27" s="19">
        <v>47404486.399999999</v>
      </c>
      <c r="M27" s="19">
        <v>5716639.5700000003</v>
      </c>
      <c r="N27" s="23">
        <v>0</v>
      </c>
      <c r="O27" s="18">
        <v>7300845.2800000003</v>
      </c>
      <c r="P27" s="19">
        <v>28275971.23</v>
      </c>
      <c r="Q27" s="28">
        <v>6</v>
      </c>
      <c r="R27" s="10">
        <f>VLOOKUP($H27,'ค่ากลางกลุ่ม '!$C$2:$Y$22,10,0)</f>
        <v>28.29</v>
      </c>
      <c r="S27" s="13"/>
      <c r="T27" s="10">
        <f>VLOOKUP($H27,'ค่ากลางกลุ่ม '!$C$2:$Y$22,11,0)</f>
        <v>10.74</v>
      </c>
      <c r="U27" s="13"/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18.149999999999999</v>
      </c>
      <c r="AB27" s="7">
        <v>5.34</v>
      </c>
      <c r="AC27" s="9">
        <v>55.76</v>
      </c>
      <c r="AD27" s="9">
        <v>63.18</v>
      </c>
      <c r="AE27" s="9">
        <v>64.650000000000006</v>
      </c>
      <c r="AF27" s="9">
        <v>123.22</v>
      </c>
      <c r="AG27" s="9">
        <v>84.03</v>
      </c>
      <c r="AH27" s="10" t="str">
        <f t="shared" si="1"/>
        <v>0</v>
      </c>
      <c r="AI27" s="13"/>
      <c r="AJ27" s="10" t="str">
        <f t="shared" si="2"/>
        <v>0</v>
      </c>
      <c r="AK27" s="13"/>
      <c r="AL27" s="97">
        <f t="shared" si="3"/>
        <v>1</v>
      </c>
      <c r="AM27" s="20" t="str">
        <f t="shared" si="4"/>
        <v>0</v>
      </c>
      <c r="AN27" s="20" t="str">
        <f t="shared" si="5"/>
        <v>0</v>
      </c>
      <c r="AO27" s="20" t="str">
        <f t="shared" si="6"/>
        <v>0</v>
      </c>
      <c r="AP27" s="20" t="str">
        <f t="shared" si="7"/>
        <v>0</v>
      </c>
      <c r="AQ27" s="24">
        <f t="shared" si="8"/>
        <v>1</v>
      </c>
      <c r="AR27" s="26"/>
      <c r="AS27" s="25" t="str">
        <f t="shared" si="9"/>
        <v>D</v>
      </c>
      <c r="AT27" s="27"/>
      <c r="AU27" s="25" t="str">
        <f t="shared" si="10"/>
        <v>0 D</v>
      </c>
      <c r="AV27" s="27"/>
      <c r="AW27" s="21" t="str">
        <f t="shared" si="0"/>
        <v>ไม่ผ่าน</v>
      </c>
      <c r="AX27" s="21"/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2.12</v>
      </c>
      <c r="J28" s="19">
        <v>1.94</v>
      </c>
      <c r="K28" s="19">
        <v>1.74</v>
      </c>
      <c r="L28" s="19">
        <v>31140639.210000001</v>
      </c>
      <c r="M28" s="19">
        <v>15054885.33</v>
      </c>
      <c r="N28" s="23">
        <v>0</v>
      </c>
      <c r="O28" s="18">
        <v>16572897.970000001</v>
      </c>
      <c r="P28" s="19">
        <v>20554664.82</v>
      </c>
      <c r="Q28" s="28">
        <v>6</v>
      </c>
      <c r="R28" s="10">
        <f>VLOOKUP($H28,'ค่ากลางกลุ่ม '!$C$2:$Y$22,10,0)</f>
        <v>28.29</v>
      </c>
      <c r="S28" s="13"/>
      <c r="T28" s="10">
        <f>VLOOKUP($H28,'ค่ากลางกลุ่ม '!$C$2:$Y$22,11,0)</f>
        <v>10.74</v>
      </c>
      <c r="U28" s="13"/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37.659999999999997</v>
      </c>
      <c r="AB28" s="7">
        <v>17.55</v>
      </c>
      <c r="AC28" s="9">
        <v>301.79000000000002</v>
      </c>
      <c r="AD28" s="9">
        <v>20.32</v>
      </c>
      <c r="AE28" s="9">
        <v>69.11</v>
      </c>
      <c r="AF28" s="9">
        <v>259.33999999999997</v>
      </c>
      <c r="AG28" s="9">
        <v>87.76</v>
      </c>
      <c r="AH28" s="10" t="str">
        <f t="shared" si="1"/>
        <v>1</v>
      </c>
      <c r="AI28" s="13"/>
      <c r="AJ28" s="10" t="str">
        <f t="shared" si="2"/>
        <v>1</v>
      </c>
      <c r="AK28" s="13"/>
      <c r="AL28" s="97">
        <f t="shared" si="3"/>
        <v>0</v>
      </c>
      <c r="AM28" s="20" t="str">
        <f t="shared" si="4"/>
        <v>1</v>
      </c>
      <c r="AN28" s="20" t="str">
        <f t="shared" si="5"/>
        <v>0</v>
      </c>
      <c r="AO28" s="20" t="str">
        <f t="shared" si="6"/>
        <v>0</v>
      </c>
      <c r="AP28" s="20" t="str">
        <f t="shared" si="7"/>
        <v>0</v>
      </c>
      <c r="AQ28" s="24">
        <f t="shared" si="8"/>
        <v>3</v>
      </c>
      <c r="AR28" s="26"/>
      <c r="AS28" s="25" t="str">
        <f t="shared" si="9"/>
        <v>C</v>
      </c>
      <c r="AT28" s="27"/>
      <c r="AU28" s="25" t="str">
        <f t="shared" si="10"/>
        <v>0 C</v>
      </c>
      <c r="AV28" s="27"/>
      <c r="AW28" s="21" t="str">
        <f t="shared" si="0"/>
        <v>ไม่ผ่าน</v>
      </c>
      <c r="AX28" s="21"/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2.2200000000000002</v>
      </c>
      <c r="J29" s="19">
        <v>1.84</v>
      </c>
      <c r="K29" s="19">
        <v>1.56</v>
      </c>
      <c r="L29" s="19">
        <v>9845650.3100000005</v>
      </c>
      <c r="M29" s="19">
        <v>6773897.5700000003</v>
      </c>
      <c r="N29" s="23">
        <v>0</v>
      </c>
      <c r="O29" s="18">
        <v>7372492.7599999998</v>
      </c>
      <c r="P29" s="19">
        <v>4469254.9400000004</v>
      </c>
      <c r="Q29" s="28">
        <v>2</v>
      </c>
      <c r="R29" s="10">
        <f>VLOOKUP($H29,'ค่ากลางกลุ่ม '!$C$2:$Y$22,10,0)</f>
        <v>32.67</v>
      </c>
      <c r="S29" s="13"/>
      <c r="T29" s="10">
        <f>VLOOKUP($H29,'ค่ากลางกลุ่ม '!$C$2:$Y$22,11,0)</f>
        <v>8.86</v>
      </c>
      <c r="U29" s="13"/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40.4</v>
      </c>
      <c r="AB29" s="7">
        <v>25.17</v>
      </c>
      <c r="AC29" s="9">
        <v>215.04</v>
      </c>
      <c r="AD29" s="9">
        <v>28.4</v>
      </c>
      <c r="AE29" s="9">
        <v>84.15</v>
      </c>
      <c r="AF29" s="9">
        <v>274.36</v>
      </c>
      <c r="AG29" s="9">
        <v>171.59</v>
      </c>
      <c r="AH29" s="10" t="str">
        <f t="shared" si="1"/>
        <v>1</v>
      </c>
      <c r="AI29" s="13"/>
      <c r="AJ29" s="10" t="str">
        <f t="shared" si="2"/>
        <v>1</v>
      </c>
      <c r="AK29" s="13"/>
      <c r="AL29" s="97">
        <f t="shared" si="3"/>
        <v>0</v>
      </c>
      <c r="AM29" s="20" t="str">
        <f t="shared" si="4"/>
        <v>1</v>
      </c>
      <c r="AN29" s="20" t="str">
        <f t="shared" si="5"/>
        <v>0</v>
      </c>
      <c r="AO29" s="20" t="str">
        <f t="shared" si="6"/>
        <v>0</v>
      </c>
      <c r="AP29" s="20" t="str">
        <f t="shared" si="7"/>
        <v>0</v>
      </c>
      <c r="AQ29" s="24">
        <f t="shared" si="8"/>
        <v>3</v>
      </c>
      <c r="AR29" s="26"/>
      <c r="AS29" s="25" t="str">
        <f t="shared" si="9"/>
        <v>C</v>
      </c>
      <c r="AT29" s="27"/>
      <c r="AU29" s="25" t="str">
        <f t="shared" si="10"/>
        <v>0 C</v>
      </c>
      <c r="AV29" s="27"/>
      <c r="AW29" s="21" t="str">
        <f t="shared" si="0"/>
        <v>ไม่ผ่าน</v>
      </c>
      <c r="AX29" s="21"/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2.4900000000000002</v>
      </c>
      <c r="J30" s="19">
        <v>2.2000000000000002</v>
      </c>
      <c r="K30" s="19">
        <v>1.71</v>
      </c>
      <c r="L30" s="19">
        <v>10588797.15</v>
      </c>
      <c r="M30" s="19">
        <v>4152527.87</v>
      </c>
      <c r="N30" s="23">
        <v>0</v>
      </c>
      <c r="O30" s="18">
        <v>5214781.72</v>
      </c>
      <c r="P30" s="19">
        <v>5045141.41</v>
      </c>
      <c r="Q30" s="28">
        <v>5</v>
      </c>
      <c r="R30" s="10">
        <f>VLOOKUP($H30,'ค่ากลางกลุ่ม '!$C$2:$Y$22,10,0)</f>
        <v>29.39</v>
      </c>
      <c r="S30" s="13"/>
      <c r="T30" s="10">
        <f>VLOOKUP($H30,'ค่ากลางกลุ่ม '!$C$2:$Y$22,11,0)</f>
        <v>10.82</v>
      </c>
      <c r="U30" s="13"/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24.67</v>
      </c>
      <c r="AB30" s="7">
        <v>11.45</v>
      </c>
      <c r="AC30" s="9">
        <v>178.1</v>
      </c>
      <c r="AD30" s="9">
        <v>15.77</v>
      </c>
      <c r="AE30" s="9">
        <v>66.989999999999995</v>
      </c>
      <c r="AF30" s="9">
        <v>187.63</v>
      </c>
      <c r="AG30" s="9">
        <v>88.18</v>
      </c>
      <c r="AH30" s="10" t="str">
        <f t="shared" si="1"/>
        <v>0</v>
      </c>
      <c r="AI30" s="13"/>
      <c r="AJ30" s="10" t="str">
        <f t="shared" si="2"/>
        <v>1</v>
      </c>
      <c r="AK30" s="13"/>
      <c r="AL30" s="97">
        <f t="shared" si="3"/>
        <v>0</v>
      </c>
      <c r="AM30" s="20" t="str">
        <f t="shared" si="4"/>
        <v>1</v>
      </c>
      <c r="AN30" s="20" t="str">
        <f t="shared" si="5"/>
        <v>0</v>
      </c>
      <c r="AO30" s="20" t="str">
        <f t="shared" si="6"/>
        <v>0</v>
      </c>
      <c r="AP30" s="20" t="str">
        <f t="shared" si="7"/>
        <v>0</v>
      </c>
      <c r="AQ30" s="24">
        <f t="shared" si="8"/>
        <v>2</v>
      </c>
      <c r="AR30" s="26"/>
      <c r="AS30" s="25" t="str">
        <f t="shared" si="9"/>
        <v>C-</v>
      </c>
      <c r="AT30" s="27"/>
      <c r="AU30" s="25" t="str">
        <f t="shared" si="10"/>
        <v>0 C-</v>
      </c>
      <c r="AV30" s="27"/>
      <c r="AW30" s="21" t="str">
        <f t="shared" si="0"/>
        <v>ไม่ผ่าน</v>
      </c>
      <c r="AX30" s="21"/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5.35</v>
      </c>
      <c r="J31" s="19">
        <v>4.6399999999999997</v>
      </c>
      <c r="K31" s="19">
        <v>3.64</v>
      </c>
      <c r="L31" s="19">
        <v>24842556.800000001</v>
      </c>
      <c r="M31" s="19">
        <v>4012631.82</v>
      </c>
      <c r="N31" s="23">
        <v>0</v>
      </c>
      <c r="O31" s="18">
        <v>5688109.9500000002</v>
      </c>
      <c r="P31" s="19">
        <v>15119339.390000001</v>
      </c>
      <c r="Q31" s="28">
        <v>5</v>
      </c>
      <c r="R31" s="10">
        <f>VLOOKUP($H31,'ค่ากลางกลุ่ม '!$C$2:$Y$22,10,0)</f>
        <v>29.39</v>
      </c>
      <c r="S31" s="13"/>
      <c r="T31" s="10">
        <f>VLOOKUP($H31,'ค่ากลางกลุ่ม '!$C$2:$Y$22,11,0)</f>
        <v>10.82</v>
      </c>
      <c r="U31" s="13"/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22.74</v>
      </c>
      <c r="AB31" s="7">
        <v>7.32</v>
      </c>
      <c r="AC31" s="9">
        <v>26.73</v>
      </c>
      <c r="AD31" s="9">
        <v>47.83</v>
      </c>
      <c r="AE31" s="9">
        <v>121.95</v>
      </c>
      <c r="AF31" s="9">
        <v>317.98</v>
      </c>
      <c r="AG31" s="9">
        <v>86.58</v>
      </c>
      <c r="AH31" s="10" t="str">
        <f t="shared" si="1"/>
        <v>0</v>
      </c>
      <c r="AI31" s="13"/>
      <c r="AJ31" s="10" t="str">
        <f t="shared" si="2"/>
        <v>0</v>
      </c>
      <c r="AK31" s="13"/>
      <c r="AL31" s="97">
        <f t="shared" si="3"/>
        <v>1</v>
      </c>
      <c r="AM31" s="20" t="str">
        <f t="shared" si="4"/>
        <v>1</v>
      </c>
      <c r="AN31" s="20" t="str">
        <f t="shared" si="5"/>
        <v>0</v>
      </c>
      <c r="AO31" s="20" t="str">
        <f t="shared" si="6"/>
        <v>0</v>
      </c>
      <c r="AP31" s="20" t="str">
        <f t="shared" si="7"/>
        <v>0</v>
      </c>
      <c r="AQ31" s="24">
        <f t="shared" si="8"/>
        <v>2</v>
      </c>
      <c r="AR31" s="26"/>
      <c r="AS31" s="25" t="str">
        <f t="shared" si="9"/>
        <v>C-</v>
      </c>
      <c r="AT31" s="27"/>
      <c r="AU31" s="25" t="str">
        <f t="shared" si="10"/>
        <v>0 C-</v>
      </c>
      <c r="AV31" s="27"/>
      <c r="AW31" s="21" t="str">
        <f t="shared" si="0"/>
        <v>ไม่ผ่าน</v>
      </c>
      <c r="AX31" s="21"/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1.39</v>
      </c>
      <c r="J32" s="19">
        <v>1.1100000000000001</v>
      </c>
      <c r="K32" s="19">
        <v>0.79</v>
      </c>
      <c r="L32" s="19">
        <v>20021997.539999999</v>
      </c>
      <c r="M32" s="19">
        <v>8117445.3099999996</v>
      </c>
      <c r="N32" s="23">
        <v>1</v>
      </c>
      <c r="O32" s="18">
        <v>13130280.84</v>
      </c>
      <c r="P32" s="19">
        <v>-10641119.199999999</v>
      </c>
      <c r="Q32" s="28">
        <v>10</v>
      </c>
      <c r="R32" s="10">
        <f>VLOOKUP($H32,'ค่ากลางกลุ่ม '!$C$2:$Y$22,10,0)</f>
        <v>24.65</v>
      </c>
      <c r="S32" s="13"/>
      <c r="T32" s="10">
        <f>VLOOKUP($H32,'ค่ากลางกลุ่ม '!$C$2:$Y$22,11,0)</f>
        <v>9.2899999999999991</v>
      </c>
      <c r="U32" s="13"/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18.25</v>
      </c>
      <c r="AB32" s="7">
        <v>4.22</v>
      </c>
      <c r="AC32" s="9">
        <v>244.56</v>
      </c>
      <c r="AD32" s="9">
        <v>33</v>
      </c>
      <c r="AE32" s="9">
        <v>114.03</v>
      </c>
      <c r="AF32" s="9">
        <v>196.72</v>
      </c>
      <c r="AG32" s="9">
        <v>118.58</v>
      </c>
      <c r="AH32" s="10" t="str">
        <f t="shared" si="1"/>
        <v>0</v>
      </c>
      <c r="AI32" s="13"/>
      <c r="AJ32" s="10" t="str">
        <f t="shared" si="2"/>
        <v>0</v>
      </c>
      <c r="AK32" s="13"/>
      <c r="AL32" s="97">
        <f t="shared" si="3"/>
        <v>0</v>
      </c>
      <c r="AM32" s="20" t="str">
        <f t="shared" si="4"/>
        <v>1</v>
      </c>
      <c r="AN32" s="20" t="str">
        <f t="shared" si="5"/>
        <v>0</v>
      </c>
      <c r="AO32" s="20" t="str">
        <f t="shared" si="6"/>
        <v>0</v>
      </c>
      <c r="AP32" s="20" t="str">
        <f t="shared" si="7"/>
        <v>0</v>
      </c>
      <c r="AQ32" s="24">
        <f t="shared" si="8"/>
        <v>1</v>
      </c>
      <c r="AR32" s="26"/>
      <c r="AS32" s="25" t="str">
        <f t="shared" si="9"/>
        <v>D</v>
      </c>
      <c r="AT32" s="27"/>
      <c r="AU32" s="25" t="str">
        <f t="shared" si="10"/>
        <v>1 D</v>
      </c>
      <c r="AV32" s="27"/>
      <c r="AW32" s="21" t="str">
        <f t="shared" si="0"/>
        <v>ไม่ผ่าน</v>
      </c>
      <c r="AX32" s="21"/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1.57</v>
      </c>
      <c r="J33" s="19">
        <v>1.33</v>
      </c>
      <c r="K33" s="19">
        <v>1.03</v>
      </c>
      <c r="L33" s="19">
        <v>7812338.8200000003</v>
      </c>
      <c r="M33" s="19">
        <v>1379582.29</v>
      </c>
      <c r="N33" s="23">
        <v>0</v>
      </c>
      <c r="O33" s="18">
        <v>2699476.27</v>
      </c>
      <c r="P33" s="19">
        <v>333563.99</v>
      </c>
      <c r="Q33" s="28">
        <v>5</v>
      </c>
      <c r="R33" s="10">
        <f>VLOOKUP($H33,'ค่ากลางกลุ่ม '!$C$2:$Y$22,10,0)</f>
        <v>29.39</v>
      </c>
      <c r="S33" s="13"/>
      <c r="T33" s="10">
        <f>VLOOKUP($H33,'ค่ากลางกลุ่ม '!$C$2:$Y$22,11,0)</f>
        <v>10.82</v>
      </c>
      <c r="U33" s="13"/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12.3</v>
      </c>
      <c r="AB33" s="7">
        <v>2.98</v>
      </c>
      <c r="AC33" s="9">
        <v>215.95</v>
      </c>
      <c r="AD33" s="9">
        <v>31.62</v>
      </c>
      <c r="AE33" s="9">
        <v>57.67</v>
      </c>
      <c r="AF33" s="9">
        <v>225.02</v>
      </c>
      <c r="AG33" s="9">
        <v>84.98</v>
      </c>
      <c r="AH33" s="10" t="str">
        <f t="shared" si="1"/>
        <v>0</v>
      </c>
      <c r="AI33" s="13"/>
      <c r="AJ33" s="10" t="str">
        <f t="shared" si="2"/>
        <v>0</v>
      </c>
      <c r="AK33" s="13"/>
      <c r="AL33" s="97">
        <f t="shared" si="3"/>
        <v>0</v>
      </c>
      <c r="AM33" s="20" t="str">
        <f t="shared" si="4"/>
        <v>1</v>
      </c>
      <c r="AN33" s="20" t="str">
        <f t="shared" si="5"/>
        <v>1</v>
      </c>
      <c r="AO33" s="20" t="str">
        <f t="shared" si="6"/>
        <v>0</v>
      </c>
      <c r="AP33" s="20" t="str">
        <f t="shared" si="7"/>
        <v>0</v>
      </c>
      <c r="AQ33" s="24">
        <f t="shared" si="8"/>
        <v>2</v>
      </c>
      <c r="AR33" s="26"/>
      <c r="AS33" s="25" t="str">
        <f t="shared" si="9"/>
        <v>C-</v>
      </c>
      <c r="AT33" s="27"/>
      <c r="AU33" s="25" t="str">
        <f t="shared" si="10"/>
        <v>0 C-</v>
      </c>
      <c r="AV33" s="27"/>
      <c r="AW33" s="21" t="str">
        <f t="shared" si="0"/>
        <v>ไม่ผ่าน</v>
      </c>
      <c r="AX33" s="21"/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1.51</v>
      </c>
      <c r="J34" s="19">
        <v>1.37</v>
      </c>
      <c r="K34" s="19">
        <v>0.93</v>
      </c>
      <c r="L34" s="19">
        <v>10786566.02</v>
      </c>
      <c r="M34" s="19">
        <v>4201511.4400000004</v>
      </c>
      <c r="N34" s="23">
        <v>0</v>
      </c>
      <c r="O34" s="18">
        <v>5776128.3399999999</v>
      </c>
      <c r="P34" s="19">
        <v>-1558828.22</v>
      </c>
      <c r="Q34" s="28">
        <v>5</v>
      </c>
      <c r="R34" s="10">
        <f>VLOOKUP($H34,'ค่ากลางกลุ่ม '!$C$2:$Y$22,10,0)</f>
        <v>29.39</v>
      </c>
      <c r="S34" s="13"/>
      <c r="T34" s="10">
        <f>VLOOKUP($H34,'ค่ากลางกลุ่ม '!$C$2:$Y$22,11,0)</f>
        <v>10.82</v>
      </c>
      <c r="U34" s="13"/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24.5</v>
      </c>
      <c r="AB34" s="7">
        <v>7.98</v>
      </c>
      <c r="AC34" s="9">
        <v>233.38</v>
      </c>
      <c r="AD34" s="9">
        <v>30.35</v>
      </c>
      <c r="AE34" s="9">
        <v>56.33</v>
      </c>
      <c r="AF34" s="9">
        <v>213.46</v>
      </c>
      <c r="AG34" s="9">
        <v>78.510000000000005</v>
      </c>
      <c r="AH34" s="10" t="str">
        <f t="shared" si="1"/>
        <v>0</v>
      </c>
      <c r="AI34" s="13"/>
      <c r="AJ34" s="10" t="str">
        <f t="shared" si="2"/>
        <v>0</v>
      </c>
      <c r="AK34" s="13"/>
      <c r="AL34" s="97">
        <f t="shared" si="3"/>
        <v>0</v>
      </c>
      <c r="AM34" s="20" t="str">
        <f t="shared" si="4"/>
        <v>1</v>
      </c>
      <c r="AN34" s="20" t="str">
        <f t="shared" si="5"/>
        <v>1</v>
      </c>
      <c r="AO34" s="20" t="str">
        <f t="shared" si="6"/>
        <v>0</v>
      </c>
      <c r="AP34" s="20" t="str">
        <f t="shared" si="7"/>
        <v>0</v>
      </c>
      <c r="AQ34" s="24">
        <f t="shared" si="8"/>
        <v>2</v>
      </c>
      <c r="AR34" s="26"/>
      <c r="AS34" s="25" t="str">
        <f t="shared" si="9"/>
        <v>C-</v>
      </c>
      <c r="AT34" s="27"/>
      <c r="AU34" s="25" t="str">
        <f t="shared" si="10"/>
        <v>0 C-</v>
      </c>
      <c r="AV34" s="27"/>
      <c r="AW34" s="21" t="str">
        <f t="shared" si="0"/>
        <v>ไม่ผ่าน</v>
      </c>
      <c r="AX34" s="21"/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4.38</v>
      </c>
      <c r="J35" s="19">
        <v>4.05</v>
      </c>
      <c r="K35" s="19">
        <v>3.34</v>
      </c>
      <c r="L35" s="19">
        <v>44224817.189999998</v>
      </c>
      <c r="M35" s="19">
        <v>11244995.26</v>
      </c>
      <c r="N35" s="23">
        <v>0</v>
      </c>
      <c r="O35" s="18">
        <v>12513262.82</v>
      </c>
      <c r="P35" s="19">
        <v>30541119.010000002</v>
      </c>
      <c r="Q35" s="28">
        <v>6</v>
      </c>
      <c r="R35" s="10">
        <f>VLOOKUP($H35,'ค่ากลางกลุ่ม '!$C$2:$Y$22,10,0)</f>
        <v>28.29</v>
      </c>
      <c r="S35" s="13"/>
      <c r="T35" s="10">
        <f>VLOOKUP($H35,'ค่ากลางกลุ่ม '!$C$2:$Y$22,11,0)</f>
        <v>10.74</v>
      </c>
      <c r="U35" s="13"/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35.21</v>
      </c>
      <c r="AB35" s="7">
        <v>13.94</v>
      </c>
      <c r="AC35" s="9">
        <v>76.260000000000005</v>
      </c>
      <c r="AD35" s="9">
        <v>35.31</v>
      </c>
      <c r="AE35" s="9">
        <v>72.290000000000006</v>
      </c>
      <c r="AF35" s="9">
        <v>219.37</v>
      </c>
      <c r="AG35" s="9">
        <v>65.64</v>
      </c>
      <c r="AH35" s="10" t="str">
        <f t="shared" si="1"/>
        <v>1</v>
      </c>
      <c r="AI35" s="13"/>
      <c r="AJ35" s="10" t="str">
        <f t="shared" si="2"/>
        <v>1</v>
      </c>
      <c r="AK35" s="13"/>
      <c r="AL35" s="97">
        <f t="shared" si="3"/>
        <v>1</v>
      </c>
      <c r="AM35" s="20" t="str">
        <f t="shared" si="4"/>
        <v>1</v>
      </c>
      <c r="AN35" s="20" t="str">
        <f t="shared" si="5"/>
        <v>0</v>
      </c>
      <c r="AO35" s="20" t="str">
        <f t="shared" si="6"/>
        <v>0</v>
      </c>
      <c r="AP35" s="20" t="str">
        <f t="shared" si="7"/>
        <v>0</v>
      </c>
      <c r="AQ35" s="24">
        <f t="shared" si="8"/>
        <v>4</v>
      </c>
      <c r="AR35" s="26"/>
      <c r="AS35" s="25" t="str">
        <f t="shared" si="9"/>
        <v>B-</v>
      </c>
      <c r="AT35" s="27"/>
      <c r="AU35" s="25" t="str">
        <f t="shared" si="10"/>
        <v>0 B-</v>
      </c>
      <c r="AV35" s="27"/>
      <c r="AW35" s="21" t="str">
        <f t="shared" si="0"/>
        <v>ไม่ผ่าน</v>
      </c>
      <c r="AX35" s="21"/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1.42</v>
      </c>
      <c r="J36" s="19">
        <v>1.23</v>
      </c>
      <c r="K36" s="19">
        <v>0.86</v>
      </c>
      <c r="L36" s="19">
        <v>15159526.109999999</v>
      </c>
      <c r="M36" s="19">
        <v>8258640.5800000001</v>
      </c>
      <c r="N36" s="23">
        <v>1</v>
      </c>
      <c r="O36" s="18">
        <v>11214895.890000001</v>
      </c>
      <c r="P36" s="19">
        <v>-5100203.28</v>
      </c>
      <c r="Q36" s="28">
        <v>12</v>
      </c>
      <c r="R36" s="10">
        <f>VLOOKUP($H36,'ค่ากลางกลุ่ม '!$C$2:$Y$22,10,0)</f>
        <v>29.67</v>
      </c>
      <c r="S36" s="13"/>
      <c r="T36" s="10">
        <f>VLOOKUP($H36,'ค่ากลางกลุ่ม '!$C$2:$Y$22,11,0)</f>
        <v>5.03</v>
      </c>
      <c r="U36" s="13"/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22.86</v>
      </c>
      <c r="AB36" s="7">
        <v>7.51</v>
      </c>
      <c r="AC36" s="9">
        <v>202.37</v>
      </c>
      <c r="AD36" s="9">
        <v>35.68</v>
      </c>
      <c r="AE36" s="9">
        <v>83.84</v>
      </c>
      <c r="AF36" s="9">
        <v>203.77</v>
      </c>
      <c r="AG36" s="9">
        <v>57.14</v>
      </c>
      <c r="AH36" s="10" t="str">
        <f t="shared" si="1"/>
        <v>0</v>
      </c>
      <c r="AI36" s="13"/>
      <c r="AJ36" s="10" t="str">
        <f t="shared" si="2"/>
        <v>1</v>
      </c>
      <c r="AK36" s="13"/>
      <c r="AL36" s="97">
        <f t="shared" si="3"/>
        <v>0</v>
      </c>
      <c r="AM36" s="20" t="str">
        <f t="shared" si="4"/>
        <v>1</v>
      </c>
      <c r="AN36" s="20" t="str">
        <f t="shared" si="5"/>
        <v>0</v>
      </c>
      <c r="AO36" s="20" t="str">
        <f t="shared" si="6"/>
        <v>0</v>
      </c>
      <c r="AP36" s="20" t="str">
        <f t="shared" si="7"/>
        <v>1</v>
      </c>
      <c r="AQ36" s="24">
        <f t="shared" si="8"/>
        <v>3</v>
      </c>
      <c r="AR36" s="26"/>
      <c r="AS36" s="25" t="str">
        <f t="shared" si="9"/>
        <v>C</v>
      </c>
      <c r="AT36" s="27"/>
      <c r="AU36" s="25" t="str">
        <f t="shared" si="10"/>
        <v>1 C</v>
      </c>
      <c r="AV36" s="27"/>
      <c r="AW36" s="21" t="str">
        <f t="shared" si="0"/>
        <v>ไม่ผ่าน</v>
      </c>
      <c r="AX36" s="21"/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5.41</v>
      </c>
      <c r="J37" s="19">
        <v>5.2</v>
      </c>
      <c r="K37" s="19">
        <v>4.76</v>
      </c>
      <c r="L37" s="19">
        <v>59882314.649999999</v>
      </c>
      <c r="M37" s="19">
        <v>4481588.0999999996</v>
      </c>
      <c r="N37" s="23">
        <v>0</v>
      </c>
      <c r="O37" s="18">
        <v>6302960.4800000004</v>
      </c>
      <c r="P37" s="19">
        <v>51128253.700000003</v>
      </c>
      <c r="Q37" s="28">
        <v>6</v>
      </c>
      <c r="R37" s="10">
        <f>VLOOKUP($H37,'ค่ากลางกลุ่ม '!$C$2:$Y$22,10,0)</f>
        <v>28.29</v>
      </c>
      <c r="S37" s="13"/>
      <c r="T37" s="10">
        <f>VLOOKUP($H37,'ค่ากลางกลุ่ม '!$C$2:$Y$22,11,0)</f>
        <v>10.74</v>
      </c>
      <c r="U37" s="13"/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25.41</v>
      </c>
      <c r="AB37" s="7">
        <v>4.28</v>
      </c>
      <c r="AC37" s="9">
        <v>149.63999999999999</v>
      </c>
      <c r="AD37" s="9">
        <v>42.32</v>
      </c>
      <c r="AE37" s="9">
        <v>78.489999999999995</v>
      </c>
      <c r="AF37" s="9">
        <v>201.46</v>
      </c>
      <c r="AG37" s="9">
        <v>69.790000000000006</v>
      </c>
      <c r="AH37" s="10" t="str">
        <f t="shared" si="1"/>
        <v>0</v>
      </c>
      <c r="AI37" s="13"/>
      <c r="AJ37" s="10" t="str">
        <f t="shared" si="2"/>
        <v>0</v>
      </c>
      <c r="AK37" s="13"/>
      <c r="AL37" s="97">
        <f t="shared" si="3"/>
        <v>0</v>
      </c>
      <c r="AM37" s="20" t="str">
        <f t="shared" si="4"/>
        <v>1</v>
      </c>
      <c r="AN37" s="20" t="str">
        <f t="shared" si="5"/>
        <v>0</v>
      </c>
      <c r="AO37" s="20" t="str">
        <f t="shared" si="6"/>
        <v>0</v>
      </c>
      <c r="AP37" s="20" t="str">
        <f t="shared" si="7"/>
        <v>0</v>
      </c>
      <c r="AQ37" s="24">
        <f t="shared" si="8"/>
        <v>1</v>
      </c>
      <c r="AR37" s="26"/>
      <c r="AS37" s="25" t="str">
        <f t="shared" si="9"/>
        <v>D</v>
      </c>
      <c r="AT37" s="27"/>
      <c r="AU37" s="25" t="str">
        <f t="shared" si="10"/>
        <v>0 D</v>
      </c>
      <c r="AV37" s="27"/>
      <c r="AW37" s="21" t="str">
        <f t="shared" ref="AW37:AW68" si="11">IF(AQ37&gt;=5,"ผ่าน","ไม่ผ่าน")</f>
        <v>ไม่ผ่าน</v>
      </c>
      <c r="AX37" s="21"/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1.67</v>
      </c>
      <c r="J38" s="19">
        <v>1.41</v>
      </c>
      <c r="K38" s="19">
        <v>0.98</v>
      </c>
      <c r="L38" s="19">
        <v>6993647.9800000004</v>
      </c>
      <c r="M38" s="19">
        <v>2627900.0299999998</v>
      </c>
      <c r="N38" s="23">
        <v>0</v>
      </c>
      <c r="O38" s="18">
        <v>4240880.1900000004</v>
      </c>
      <c r="P38" s="19">
        <v>-194037.95</v>
      </c>
      <c r="Q38" s="28">
        <v>3</v>
      </c>
      <c r="R38" s="10">
        <f>VLOOKUP($H38,'ค่ากลางกลุ่ม '!$C$2:$Y$22,10,0)</f>
        <v>43.22</v>
      </c>
      <c r="S38" s="13"/>
      <c r="T38" s="10">
        <f>VLOOKUP($H38,'ค่ากลางกลุ่ม '!$C$2:$Y$22,11,0)</f>
        <v>10.19</v>
      </c>
      <c r="U38" s="13"/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24.57</v>
      </c>
      <c r="AB38" s="7">
        <v>3.64</v>
      </c>
      <c r="AC38" s="9">
        <v>209.52</v>
      </c>
      <c r="AD38" s="9">
        <v>51.74</v>
      </c>
      <c r="AE38" s="9">
        <v>142.47999999999999</v>
      </c>
      <c r="AF38" s="9">
        <v>198.98</v>
      </c>
      <c r="AG38" s="9">
        <v>76.75</v>
      </c>
      <c r="AH38" s="10" t="str">
        <f t="shared" si="1"/>
        <v>0</v>
      </c>
      <c r="AI38" s="13"/>
      <c r="AJ38" s="10" t="str">
        <f t="shared" si="2"/>
        <v>0</v>
      </c>
      <c r="AK38" s="13"/>
      <c r="AL38" s="97">
        <f t="shared" si="3"/>
        <v>0</v>
      </c>
      <c r="AM38" s="20" t="str">
        <f t="shared" si="4"/>
        <v>1</v>
      </c>
      <c r="AN38" s="20" t="str">
        <f t="shared" si="5"/>
        <v>0</v>
      </c>
      <c r="AO38" s="20" t="str">
        <f t="shared" si="6"/>
        <v>0</v>
      </c>
      <c r="AP38" s="20" t="str">
        <f t="shared" si="7"/>
        <v>0</v>
      </c>
      <c r="AQ38" s="24">
        <f t="shared" si="8"/>
        <v>1</v>
      </c>
      <c r="AR38" s="26"/>
      <c r="AS38" s="25" t="str">
        <f t="shared" si="9"/>
        <v>D</v>
      </c>
      <c r="AT38" s="27"/>
      <c r="AU38" s="25" t="str">
        <f t="shared" si="10"/>
        <v>0 D</v>
      </c>
      <c r="AV38" s="27"/>
      <c r="AW38" s="21" t="str">
        <f t="shared" si="11"/>
        <v>ไม่ผ่าน</v>
      </c>
      <c r="AX38" s="21"/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1.26</v>
      </c>
      <c r="J39" s="19">
        <v>0.97</v>
      </c>
      <c r="K39" s="19">
        <v>0.42</v>
      </c>
      <c r="L39" s="19">
        <v>156452888.05000001</v>
      </c>
      <c r="M39" s="19">
        <v>51175304</v>
      </c>
      <c r="N39" s="23">
        <v>3</v>
      </c>
      <c r="O39" s="18">
        <v>95613807.530000001</v>
      </c>
      <c r="P39" s="19">
        <v>-340399401.63</v>
      </c>
      <c r="Q39" s="28">
        <v>19</v>
      </c>
      <c r="R39" s="10">
        <f>VLOOKUP($H39,'ค่ากลางกลุ่ม '!$C$2:$Y$22,10,0)</f>
        <v>17.670000000000002</v>
      </c>
      <c r="S39" s="13"/>
      <c r="T39" s="10">
        <f>VLOOKUP($H39,'ค่ากลางกลุ่ม '!$C$2:$Y$22,11,0)</f>
        <v>3.49</v>
      </c>
      <c r="U39" s="13"/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17.8</v>
      </c>
      <c r="AB39" s="7">
        <v>2.5099999999999998</v>
      </c>
      <c r="AC39" s="9">
        <v>167.17</v>
      </c>
      <c r="AD39" s="9">
        <v>55.97</v>
      </c>
      <c r="AE39" s="9">
        <v>85.59</v>
      </c>
      <c r="AF39" s="9">
        <v>130.38</v>
      </c>
      <c r="AG39" s="9">
        <v>75.56</v>
      </c>
      <c r="AH39" s="10" t="str">
        <f t="shared" si="1"/>
        <v>1</v>
      </c>
      <c r="AI39" s="13"/>
      <c r="AJ39" s="10" t="str">
        <f t="shared" si="2"/>
        <v>0</v>
      </c>
      <c r="AK39" s="13"/>
      <c r="AL39" s="97">
        <f t="shared" si="3"/>
        <v>1</v>
      </c>
      <c r="AM39" s="20" t="str">
        <f t="shared" si="4"/>
        <v>1</v>
      </c>
      <c r="AN39" s="20" t="str">
        <f t="shared" si="5"/>
        <v>0</v>
      </c>
      <c r="AO39" s="20" t="str">
        <f t="shared" si="6"/>
        <v>0</v>
      </c>
      <c r="AP39" s="20" t="str">
        <f t="shared" si="7"/>
        <v>0</v>
      </c>
      <c r="AQ39" s="24">
        <f t="shared" si="8"/>
        <v>3</v>
      </c>
      <c r="AR39" s="26"/>
      <c r="AS39" s="25" t="str">
        <f t="shared" si="9"/>
        <v>C</v>
      </c>
      <c r="AT39" s="27"/>
      <c r="AU39" s="25" t="str">
        <f t="shared" si="10"/>
        <v>3 C</v>
      </c>
      <c r="AV39" s="27"/>
      <c r="AW39" s="21" t="str">
        <f t="shared" si="11"/>
        <v>ไม่ผ่าน</v>
      </c>
      <c r="AX39" s="21"/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1.96</v>
      </c>
      <c r="J40" s="19">
        <v>1.67</v>
      </c>
      <c r="K40" s="19">
        <v>1.26</v>
      </c>
      <c r="L40" s="19">
        <v>14910801.17</v>
      </c>
      <c r="M40" s="19">
        <v>5996518.1600000001</v>
      </c>
      <c r="N40" s="23">
        <v>0</v>
      </c>
      <c r="O40" s="18">
        <v>8066320.7800000003</v>
      </c>
      <c r="P40" s="19">
        <v>4008052.97</v>
      </c>
      <c r="Q40" s="28">
        <v>6</v>
      </c>
      <c r="R40" s="10">
        <f>VLOOKUP($H40,'ค่ากลางกลุ่ม '!$C$2:$Y$22,10,0)</f>
        <v>28.29</v>
      </c>
      <c r="S40" s="13"/>
      <c r="T40" s="10">
        <f>VLOOKUP($H40,'ค่ากลางกลุ่ม '!$C$2:$Y$22,11,0)</f>
        <v>10.74</v>
      </c>
      <c r="U40" s="13"/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27.87</v>
      </c>
      <c r="AB40" s="7">
        <v>9.49</v>
      </c>
      <c r="AC40" s="9">
        <v>194.52</v>
      </c>
      <c r="AD40" s="9">
        <v>48.63</v>
      </c>
      <c r="AE40" s="9">
        <v>139.22</v>
      </c>
      <c r="AF40" s="9">
        <v>139.34</v>
      </c>
      <c r="AG40" s="9">
        <v>104.37</v>
      </c>
      <c r="AH40" s="10" t="str">
        <f t="shared" si="1"/>
        <v>0</v>
      </c>
      <c r="AI40" s="13"/>
      <c r="AJ40" s="10" t="str">
        <f t="shared" si="2"/>
        <v>0</v>
      </c>
      <c r="AK40" s="13"/>
      <c r="AL40" s="97">
        <f t="shared" si="3"/>
        <v>0</v>
      </c>
      <c r="AM40" s="20" t="str">
        <f t="shared" si="4"/>
        <v>1</v>
      </c>
      <c r="AN40" s="20" t="str">
        <f t="shared" si="5"/>
        <v>0</v>
      </c>
      <c r="AO40" s="20" t="str">
        <f t="shared" si="6"/>
        <v>0</v>
      </c>
      <c r="AP40" s="20" t="str">
        <f t="shared" si="7"/>
        <v>0</v>
      </c>
      <c r="AQ40" s="24">
        <f t="shared" si="8"/>
        <v>1</v>
      </c>
      <c r="AR40" s="26"/>
      <c r="AS40" s="25" t="str">
        <f t="shared" si="9"/>
        <v>D</v>
      </c>
      <c r="AT40" s="27"/>
      <c r="AU40" s="25" t="str">
        <f t="shared" si="10"/>
        <v>0 D</v>
      </c>
      <c r="AV40" s="27"/>
      <c r="AW40" s="21" t="str">
        <f t="shared" si="11"/>
        <v>ไม่ผ่าน</v>
      </c>
      <c r="AX40" s="21"/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2.39</v>
      </c>
      <c r="J41" s="19">
        <v>2.2599999999999998</v>
      </c>
      <c r="K41" s="19">
        <v>2</v>
      </c>
      <c r="L41" s="19">
        <v>24094197.780000001</v>
      </c>
      <c r="M41" s="19">
        <v>5030264.83</v>
      </c>
      <c r="N41" s="23">
        <v>0</v>
      </c>
      <c r="O41" s="18">
        <v>6015654.3600000003</v>
      </c>
      <c r="P41" s="19">
        <v>17235667.379999999</v>
      </c>
      <c r="Q41" s="28">
        <v>5</v>
      </c>
      <c r="R41" s="10">
        <f>VLOOKUP($H41,'ค่ากลางกลุ่ม '!$C$2:$Y$22,10,0)</f>
        <v>29.39</v>
      </c>
      <c r="S41" s="13"/>
      <c r="T41" s="10">
        <f>VLOOKUP($H41,'ค่ากลางกลุ่ม '!$C$2:$Y$22,11,0)</f>
        <v>10.82</v>
      </c>
      <c r="U41" s="13"/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28.59</v>
      </c>
      <c r="AB41" s="7">
        <v>8.39</v>
      </c>
      <c r="AC41" s="9">
        <v>267.33999999999997</v>
      </c>
      <c r="AD41" s="9">
        <v>34.04</v>
      </c>
      <c r="AE41" s="9">
        <v>68.34</v>
      </c>
      <c r="AF41" s="9">
        <v>115.32</v>
      </c>
      <c r="AG41" s="9">
        <v>49.25</v>
      </c>
      <c r="AH41" s="10" t="str">
        <f t="shared" si="1"/>
        <v>0</v>
      </c>
      <c r="AI41" s="13"/>
      <c r="AJ41" s="10" t="str">
        <f t="shared" si="2"/>
        <v>0</v>
      </c>
      <c r="AK41" s="13"/>
      <c r="AL41" s="97">
        <f t="shared" si="3"/>
        <v>0</v>
      </c>
      <c r="AM41" s="20" t="str">
        <f t="shared" si="4"/>
        <v>1</v>
      </c>
      <c r="AN41" s="20" t="str">
        <f t="shared" si="5"/>
        <v>0</v>
      </c>
      <c r="AO41" s="20" t="str">
        <f t="shared" si="6"/>
        <v>0</v>
      </c>
      <c r="AP41" s="20" t="str">
        <f t="shared" si="7"/>
        <v>1</v>
      </c>
      <c r="AQ41" s="24">
        <f t="shared" si="8"/>
        <v>2</v>
      </c>
      <c r="AR41" s="26"/>
      <c r="AS41" s="25" t="str">
        <f t="shared" si="9"/>
        <v>C-</v>
      </c>
      <c r="AT41" s="27"/>
      <c r="AU41" s="25" t="str">
        <f t="shared" si="10"/>
        <v>0 C-</v>
      </c>
      <c r="AV41" s="27"/>
      <c r="AW41" s="21" t="str">
        <f t="shared" si="11"/>
        <v>ไม่ผ่าน</v>
      </c>
      <c r="AX41" s="21"/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1.26</v>
      </c>
      <c r="J42" s="19">
        <v>1</v>
      </c>
      <c r="K42" s="19">
        <v>0.62</v>
      </c>
      <c r="L42" s="19">
        <v>19631944.670000002</v>
      </c>
      <c r="M42" s="19">
        <v>11648087.93</v>
      </c>
      <c r="N42" s="23">
        <v>2</v>
      </c>
      <c r="O42" s="18">
        <v>13802788.25</v>
      </c>
      <c r="P42" s="19">
        <v>-27562320.93</v>
      </c>
      <c r="Q42" s="28">
        <v>6</v>
      </c>
      <c r="R42" s="10">
        <f>VLOOKUP($H42,'ค่ากลางกลุ่ม '!$C$2:$Y$22,10,0)</f>
        <v>28.29</v>
      </c>
      <c r="S42" s="13"/>
      <c r="T42" s="10">
        <f>VLOOKUP($H42,'ค่ากลางกลุ่ม '!$C$2:$Y$22,11,0)</f>
        <v>10.74</v>
      </c>
      <c r="U42" s="13"/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25.05</v>
      </c>
      <c r="AB42" s="7">
        <v>8.24</v>
      </c>
      <c r="AC42" s="9">
        <v>368</v>
      </c>
      <c r="AD42" s="9">
        <v>48.81</v>
      </c>
      <c r="AE42" s="9">
        <v>96.1</v>
      </c>
      <c r="AF42" s="9">
        <v>107.97</v>
      </c>
      <c r="AG42" s="9">
        <v>155.16</v>
      </c>
      <c r="AH42" s="10" t="str">
        <f t="shared" si="1"/>
        <v>0</v>
      </c>
      <c r="AI42" s="13"/>
      <c r="AJ42" s="10" t="str">
        <f t="shared" si="2"/>
        <v>0</v>
      </c>
      <c r="AK42" s="13"/>
      <c r="AL42" s="97">
        <f t="shared" si="3"/>
        <v>0</v>
      </c>
      <c r="AM42" s="20" t="str">
        <f t="shared" si="4"/>
        <v>1</v>
      </c>
      <c r="AN42" s="20" t="str">
        <f t="shared" si="5"/>
        <v>0</v>
      </c>
      <c r="AO42" s="20" t="str">
        <f t="shared" si="6"/>
        <v>0</v>
      </c>
      <c r="AP42" s="20" t="str">
        <f t="shared" si="7"/>
        <v>0</v>
      </c>
      <c r="AQ42" s="24">
        <f t="shared" si="8"/>
        <v>1</v>
      </c>
      <c r="AR42" s="26"/>
      <c r="AS42" s="25" t="str">
        <f t="shared" si="9"/>
        <v>D</v>
      </c>
      <c r="AT42" s="27"/>
      <c r="AU42" s="25" t="str">
        <f t="shared" si="10"/>
        <v>2 D</v>
      </c>
      <c r="AV42" s="27"/>
      <c r="AW42" s="21" t="str">
        <f t="shared" si="11"/>
        <v>ไม่ผ่าน</v>
      </c>
      <c r="AX42" s="21"/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1.22</v>
      </c>
      <c r="J43" s="19">
        <v>1.01</v>
      </c>
      <c r="K43" s="19">
        <v>0.59</v>
      </c>
      <c r="L43" s="19">
        <v>6407577.6600000001</v>
      </c>
      <c r="M43" s="19">
        <v>5888227.79</v>
      </c>
      <c r="N43" s="23">
        <v>2</v>
      </c>
      <c r="O43" s="18">
        <v>8475068.6099999994</v>
      </c>
      <c r="P43" s="19">
        <v>-12047166.390000001</v>
      </c>
      <c r="Q43" s="28">
        <v>9</v>
      </c>
      <c r="R43" s="10">
        <f>VLOOKUP($H43,'ค่ากลางกลุ่ม '!$C$2:$Y$22,10,0)</f>
        <v>29.78</v>
      </c>
      <c r="S43" s="13"/>
      <c r="T43" s="10">
        <f>VLOOKUP($H43,'ค่ากลางกลุ่ม '!$C$2:$Y$22,11,0)</f>
        <v>7.75</v>
      </c>
      <c r="U43" s="13"/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19.100000000000001</v>
      </c>
      <c r="AB43" s="7">
        <v>6.3</v>
      </c>
      <c r="AC43" s="9">
        <v>183.72</v>
      </c>
      <c r="AD43" s="9">
        <v>40.840000000000003</v>
      </c>
      <c r="AE43" s="9">
        <v>65.959999999999994</v>
      </c>
      <c r="AF43" s="9">
        <v>199.26</v>
      </c>
      <c r="AG43" s="9">
        <v>52.91</v>
      </c>
      <c r="AH43" s="10" t="str">
        <f t="shared" si="1"/>
        <v>0</v>
      </c>
      <c r="AI43" s="13"/>
      <c r="AJ43" s="10" t="str">
        <f t="shared" si="2"/>
        <v>0</v>
      </c>
      <c r="AK43" s="13"/>
      <c r="AL43" s="97">
        <f t="shared" si="3"/>
        <v>0</v>
      </c>
      <c r="AM43" s="20" t="str">
        <f t="shared" si="4"/>
        <v>1</v>
      </c>
      <c r="AN43" s="20" t="str">
        <f t="shared" si="5"/>
        <v>0</v>
      </c>
      <c r="AO43" s="20" t="str">
        <f t="shared" si="6"/>
        <v>0</v>
      </c>
      <c r="AP43" s="20" t="str">
        <f t="shared" si="7"/>
        <v>1</v>
      </c>
      <c r="AQ43" s="24">
        <f t="shared" si="8"/>
        <v>2</v>
      </c>
      <c r="AR43" s="26"/>
      <c r="AS43" s="25" t="str">
        <f t="shared" si="9"/>
        <v>C-</v>
      </c>
      <c r="AT43" s="27"/>
      <c r="AU43" s="25" t="str">
        <f t="shared" si="10"/>
        <v>2 C-</v>
      </c>
      <c r="AV43" s="27"/>
      <c r="AW43" s="21" t="str">
        <f t="shared" si="11"/>
        <v>ไม่ผ่าน</v>
      </c>
      <c r="AX43" s="21"/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1.42</v>
      </c>
      <c r="J44" s="19">
        <v>1.21</v>
      </c>
      <c r="K44" s="19">
        <v>0.88</v>
      </c>
      <c r="L44" s="19">
        <v>8829310.9600000009</v>
      </c>
      <c r="M44" s="19">
        <v>5476770.2800000003</v>
      </c>
      <c r="N44" s="23">
        <v>1</v>
      </c>
      <c r="O44" s="18">
        <v>7118039.8300000001</v>
      </c>
      <c r="P44" s="19">
        <v>-2539090.81</v>
      </c>
      <c r="Q44" s="28">
        <v>6</v>
      </c>
      <c r="R44" s="10">
        <f>VLOOKUP($H44,'ค่ากลางกลุ่ม '!$C$2:$Y$22,10,0)</f>
        <v>28.29</v>
      </c>
      <c r="S44" s="13"/>
      <c r="T44" s="10">
        <f>VLOOKUP($H44,'ค่ากลางกลุ่ม '!$C$2:$Y$22,11,0)</f>
        <v>10.74</v>
      </c>
      <c r="U44" s="13"/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23.51</v>
      </c>
      <c r="AB44" s="7">
        <v>8.02</v>
      </c>
      <c r="AC44" s="9">
        <v>202.68</v>
      </c>
      <c r="AD44" s="9">
        <v>25.64</v>
      </c>
      <c r="AE44" s="9">
        <v>57.78</v>
      </c>
      <c r="AF44" s="9">
        <v>222.6</v>
      </c>
      <c r="AG44" s="9">
        <v>60.8</v>
      </c>
      <c r="AH44" s="10" t="str">
        <f t="shared" si="1"/>
        <v>0</v>
      </c>
      <c r="AI44" s="13"/>
      <c r="AJ44" s="10" t="str">
        <f t="shared" si="2"/>
        <v>0</v>
      </c>
      <c r="AK44" s="13"/>
      <c r="AL44" s="97">
        <f t="shared" si="3"/>
        <v>0</v>
      </c>
      <c r="AM44" s="20" t="str">
        <f t="shared" si="4"/>
        <v>1</v>
      </c>
      <c r="AN44" s="20" t="str">
        <f t="shared" si="5"/>
        <v>1</v>
      </c>
      <c r="AO44" s="20" t="str">
        <f t="shared" si="6"/>
        <v>0</v>
      </c>
      <c r="AP44" s="20" t="str">
        <f t="shared" si="7"/>
        <v>0</v>
      </c>
      <c r="AQ44" s="24">
        <f t="shared" si="8"/>
        <v>2</v>
      </c>
      <c r="AR44" s="26"/>
      <c r="AS44" s="25" t="str">
        <f t="shared" si="9"/>
        <v>C-</v>
      </c>
      <c r="AT44" s="27"/>
      <c r="AU44" s="25" t="str">
        <f t="shared" si="10"/>
        <v>1 C-</v>
      </c>
      <c r="AV44" s="27"/>
      <c r="AW44" s="21" t="str">
        <f t="shared" si="11"/>
        <v>ไม่ผ่าน</v>
      </c>
      <c r="AX44" s="21"/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1.76</v>
      </c>
      <c r="J45" s="19">
        <v>1.67</v>
      </c>
      <c r="K45" s="19">
        <v>1.52</v>
      </c>
      <c r="L45" s="19">
        <v>9025633.4100000001</v>
      </c>
      <c r="M45" s="19">
        <v>3007683.62</v>
      </c>
      <c r="N45" s="23">
        <v>0</v>
      </c>
      <c r="O45" s="18">
        <v>4103922.72</v>
      </c>
      <c r="P45" s="19">
        <v>6231810.29</v>
      </c>
      <c r="Q45" s="28">
        <v>2</v>
      </c>
      <c r="R45" s="10">
        <f>VLOOKUP($H45,'ค่ากลางกลุ่ม '!$C$2:$Y$22,10,0)</f>
        <v>32.67</v>
      </c>
      <c r="S45" s="13"/>
      <c r="T45" s="10">
        <f>VLOOKUP($H45,'ค่ากลางกลุ่ม '!$C$2:$Y$22,11,0)</f>
        <v>8.86</v>
      </c>
      <c r="U45" s="13"/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28.31</v>
      </c>
      <c r="AB45" s="7">
        <v>8.01</v>
      </c>
      <c r="AC45" s="9">
        <v>288.37</v>
      </c>
      <c r="AD45" s="9">
        <v>65.400000000000006</v>
      </c>
      <c r="AE45" s="9">
        <v>120.1</v>
      </c>
      <c r="AF45" s="9">
        <v>93.72</v>
      </c>
      <c r="AG45" s="9">
        <v>54.27</v>
      </c>
      <c r="AH45" s="10" t="str">
        <f t="shared" si="1"/>
        <v>0</v>
      </c>
      <c r="AI45" s="13"/>
      <c r="AJ45" s="10" t="str">
        <f t="shared" si="2"/>
        <v>0</v>
      </c>
      <c r="AK45" s="13"/>
      <c r="AL45" s="97">
        <f t="shared" si="3"/>
        <v>0</v>
      </c>
      <c r="AM45" s="20" t="str">
        <f t="shared" si="4"/>
        <v>0</v>
      </c>
      <c r="AN45" s="20" t="str">
        <f t="shared" si="5"/>
        <v>0</v>
      </c>
      <c r="AO45" s="20" t="str">
        <f t="shared" si="6"/>
        <v>0</v>
      </c>
      <c r="AP45" s="20" t="str">
        <f t="shared" si="7"/>
        <v>1</v>
      </c>
      <c r="AQ45" s="24">
        <f t="shared" si="8"/>
        <v>1</v>
      </c>
      <c r="AR45" s="26"/>
      <c r="AS45" s="25" t="str">
        <f t="shared" si="9"/>
        <v>D</v>
      </c>
      <c r="AT45" s="27"/>
      <c r="AU45" s="25" t="str">
        <f t="shared" si="10"/>
        <v>0 D</v>
      </c>
      <c r="AV45" s="27"/>
      <c r="AW45" s="21" t="str">
        <f t="shared" si="11"/>
        <v>ไม่ผ่าน</v>
      </c>
      <c r="AX45" s="21"/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1.56</v>
      </c>
      <c r="J46" s="19">
        <v>1.33</v>
      </c>
      <c r="K46" s="19">
        <v>0.68</v>
      </c>
      <c r="L46" s="19">
        <v>36678982.759999998</v>
      </c>
      <c r="M46" s="19">
        <v>6654777.6399999997</v>
      </c>
      <c r="N46" s="23">
        <v>1</v>
      </c>
      <c r="O46" s="18">
        <v>14492236.539999999</v>
      </c>
      <c r="P46" s="19">
        <v>-21141145.850000001</v>
      </c>
      <c r="Q46" s="28">
        <v>14</v>
      </c>
      <c r="R46" s="10">
        <f>VLOOKUP($H46,'ค่ากลางกลุ่ม '!$C$2:$Y$22,10,0)</f>
        <v>20.059999999999999</v>
      </c>
      <c r="S46" s="13"/>
      <c r="T46" s="10">
        <f>VLOOKUP($H46,'ค่ากลางกลุ่ม '!$C$2:$Y$22,11,0)</f>
        <v>4.8499999999999996</v>
      </c>
      <c r="U46" s="13"/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13.48</v>
      </c>
      <c r="AB46" s="7">
        <v>2</v>
      </c>
      <c r="AC46" s="9">
        <v>110.84</v>
      </c>
      <c r="AD46" s="9">
        <v>36.97</v>
      </c>
      <c r="AE46" s="9">
        <v>61.56</v>
      </c>
      <c r="AF46" s="9">
        <v>230.63</v>
      </c>
      <c r="AG46" s="9">
        <v>52.62</v>
      </c>
      <c r="AH46" s="10" t="str">
        <f t="shared" si="1"/>
        <v>0</v>
      </c>
      <c r="AI46" s="13"/>
      <c r="AJ46" s="10" t="str">
        <f t="shared" si="2"/>
        <v>0</v>
      </c>
      <c r="AK46" s="13"/>
      <c r="AL46" s="97">
        <f t="shared" si="3"/>
        <v>1</v>
      </c>
      <c r="AM46" s="20" t="str">
        <f t="shared" si="4"/>
        <v>1</v>
      </c>
      <c r="AN46" s="20" t="str">
        <f t="shared" si="5"/>
        <v>0</v>
      </c>
      <c r="AO46" s="20" t="str">
        <f t="shared" si="6"/>
        <v>0</v>
      </c>
      <c r="AP46" s="20" t="str">
        <f t="shared" si="7"/>
        <v>1</v>
      </c>
      <c r="AQ46" s="24">
        <f t="shared" si="8"/>
        <v>3</v>
      </c>
      <c r="AR46" s="26"/>
      <c r="AS46" s="25" t="str">
        <f t="shared" si="9"/>
        <v>C</v>
      </c>
      <c r="AT46" s="27"/>
      <c r="AU46" s="25" t="str">
        <f t="shared" si="10"/>
        <v>1 C</v>
      </c>
      <c r="AV46" s="27"/>
      <c r="AW46" s="21" t="str">
        <f t="shared" si="11"/>
        <v>ไม่ผ่าน</v>
      </c>
      <c r="AX46" s="21"/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2.3199999999999998</v>
      </c>
      <c r="J47" s="19">
        <v>2.3199999999999998</v>
      </c>
      <c r="K47" s="19">
        <v>1.78</v>
      </c>
      <c r="L47" s="19">
        <v>20015710.829999998</v>
      </c>
      <c r="M47" s="19">
        <v>4598263.3099999996</v>
      </c>
      <c r="N47" s="23">
        <v>0</v>
      </c>
      <c r="O47" s="18">
        <v>6179292.1900000004</v>
      </c>
      <c r="P47" s="19">
        <v>10020672.859999999</v>
      </c>
      <c r="Q47" s="28">
        <v>6</v>
      </c>
      <c r="R47" s="10">
        <f>VLOOKUP($H47,'ค่ากลางกลุ่ม '!$C$2:$Y$22,10,0)</f>
        <v>28.29</v>
      </c>
      <c r="S47" s="13"/>
      <c r="T47" s="10">
        <f>VLOOKUP($H47,'ค่ากลางกลุ่ม '!$C$2:$Y$22,11,0)</f>
        <v>10.74</v>
      </c>
      <c r="U47" s="13"/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22.35</v>
      </c>
      <c r="AB47" s="7">
        <v>7.74</v>
      </c>
      <c r="AC47" s="9">
        <v>126.55</v>
      </c>
      <c r="AD47" s="9">
        <v>52.44</v>
      </c>
      <c r="AE47" s="9">
        <v>59.61</v>
      </c>
      <c r="AF47" s="9">
        <v>274.14</v>
      </c>
      <c r="AG47" s="9">
        <v>73.05</v>
      </c>
      <c r="AH47" s="10" t="str">
        <f t="shared" si="1"/>
        <v>0</v>
      </c>
      <c r="AI47" s="13"/>
      <c r="AJ47" s="10" t="str">
        <f t="shared" si="2"/>
        <v>0</v>
      </c>
      <c r="AK47" s="13"/>
      <c r="AL47" s="97">
        <f t="shared" si="3"/>
        <v>0</v>
      </c>
      <c r="AM47" s="20" t="str">
        <f t="shared" si="4"/>
        <v>1</v>
      </c>
      <c r="AN47" s="20" t="str">
        <f t="shared" si="5"/>
        <v>1</v>
      </c>
      <c r="AO47" s="20" t="str">
        <f t="shared" si="6"/>
        <v>0</v>
      </c>
      <c r="AP47" s="20" t="str">
        <f t="shared" si="7"/>
        <v>0</v>
      </c>
      <c r="AQ47" s="24">
        <f t="shared" si="8"/>
        <v>2</v>
      </c>
      <c r="AR47" s="26"/>
      <c r="AS47" s="25" t="str">
        <f t="shared" si="9"/>
        <v>C-</v>
      </c>
      <c r="AT47" s="27"/>
      <c r="AU47" s="25" t="str">
        <f t="shared" si="10"/>
        <v>0 C-</v>
      </c>
      <c r="AV47" s="27"/>
      <c r="AW47" s="21" t="str">
        <f t="shared" si="11"/>
        <v>ไม่ผ่าน</v>
      </c>
      <c r="AX47" s="21"/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1.28</v>
      </c>
      <c r="J48" s="19">
        <v>1.02</v>
      </c>
      <c r="K48" s="19">
        <v>0.59</v>
      </c>
      <c r="L48" s="19">
        <v>7300762.2400000002</v>
      </c>
      <c r="M48" s="19">
        <v>8899370.8399999999</v>
      </c>
      <c r="N48" s="23">
        <v>2</v>
      </c>
      <c r="O48" s="18">
        <v>12117354.58</v>
      </c>
      <c r="P48" s="19">
        <v>-10984274.289999999</v>
      </c>
      <c r="Q48" s="28">
        <v>10</v>
      </c>
      <c r="R48" s="10">
        <f>VLOOKUP($H48,'ค่ากลางกลุ่ม '!$C$2:$Y$22,10,0)</f>
        <v>24.65</v>
      </c>
      <c r="S48" s="13"/>
      <c r="T48" s="10">
        <f>VLOOKUP($H48,'ค่ากลางกลุ่ม '!$C$2:$Y$22,11,0)</f>
        <v>9.2899999999999991</v>
      </c>
      <c r="U48" s="13"/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23.53</v>
      </c>
      <c r="AB48" s="7">
        <v>8.67</v>
      </c>
      <c r="AC48" s="9">
        <v>234.46</v>
      </c>
      <c r="AD48" s="9">
        <v>49.49</v>
      </c>
      <c r="AE48" s="9">
        <v>64.13</v>
      </c>
      <c r="AF48" s="9">
        <v>104.04</v>
      </c>
      <c r="AG48" s="9">
        <v>63.4</v>
      </c>
      <c r="AH48" s="10" t="str">
        <f t="shared" si="1"/>
        <v>0</v>
      </c>
      <c r="AI48" s="13"/>
      <c r="AJ48" s="10" t="str">
        <f t="shared" si="2"/>
        <v>0</v>
      </c>
      <c r="AK48" s="13"/>
      <c r="AL48" s="97">
        <f t="shared" si="3"/>
        <v>0</v>
      </c>
      <c r="AM48" s="20" t="str">
        <f t="shared" si="4"/>
        <v>1</v>
      </c>
      <c r="AN48" s="20" t="str">
        <f t="shared" si="5"/>
        <v>0</v>
      </c>
      <c r="AO48" s="20" t="str">
        <f t="shared" si="6"/>
        <v>0</v>
      </c>
      <c r="AP48" s="20" t="str">
        <f t="shared" si="7"/>
        <v>0</v>
      </c>
      <c r="AQ48" s="24">
        <f t="shared" si="8"/>
        <v>1</v>
      </c>
      <c r="AR48" s="26"/>
      <c r="AS48" s="25" t="str">
        <f t="shared" si="9"/>
        <v>D</v>
      </c>
      <c r="AT48" s="27"/>
      <c r="AU48" s="25" t="str">
        <f t="shared" si="10"/>
        <v>2 D</v>
      </c>
      <c r="AV48" s="27"/>
      <c r="AW48" s="21" t="str">
        <f t="shared" si="11"/>
        <v>ไม่ผ่าน</v>
      </c>
      <c r="AX48" s="21"/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0.71</v>
      </c>
      <c r="J49" s="19">
        <v>0.47</v>
      </c>
      <c r="K49" s="19">
        <v>0.2</v>
      </c>
      <c r="L49" s="19">
        <v>-11400357.880000001</v>
      </c>
      <c r="M49" s="19">
        <v>3043237.45</v>
      </c>
      <c r="N49" s="23">
        <v>6</v>
      </c>
      <c r="O49" s="18">
        <v>5941944.8799999999</v>
      </c>
      <c r="P49" s="19">
        <v>-31713096.579999998</v>
      </c>
      <c r="Q49" s="28">
        <v>10</v>
      </c>
      <c r="R49" s="10">
        <f>VLOOKUP($H49,'ค่ากลางกลุ่ม '!$C$2:$Y$22,10,0)</f>
        <v>24.65</v>
      </c>
      <c r="S49" s="13"/>
      <c r="T49" s="10">
        <f>VLOOKUP($H49,'ค่ากลางกลุ่ม '!$C$2:$Y$22,11,0)</f>
        <v>9.2899999999999991</v>
      </c>
      <c r="U49" s="13"/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12.3</v>
      </c>
      <c r="AB49" s="7">
        <v>3.59</v>
      </c>
      <c r="AC49" s="9">
        <v>289.75</v>
      </c>
      <c r="AD49" s="9">
        <v>21.45</v>
      </c>
      <c r="AE49" s="9">
        <v>35.54</v>
      </c>
      <c r="AF49" s="9">
        <v>224.95</v>
      </c>
      <c r="AG49" s="9">
        <v>77.010000000000005</v>
      </c>
      <c r="AH49" s="10" t="str">
        <f t="shared" si="1"/>
        <v>0</v>
      </c>
      <c r="AI49" s="13"/>
      <c r="AJ49" s="10" t="str">
        <f t="shared" si="2"/>
        <v>0</v>
      </c>
      <c r="AK49" s="13"/>
      <c r="AL49" s="97">
        <f t="shared" si="3"/>
        <v>0</v>
      </c>
      <c r="AM49" s="20" t="str">
        <f t="shared" si="4"/>
        <v>1</v>
      </c>
      <c r="AN49" s="20" t="str">
        <f t="shared" si="5"/>
        <v>1</v>
      </c>
      <c r="AO49" s="20" t="str">
        <f t="shared" si="6"/>
        <v>0</v>
      </c>
      <c r="AP49" s="20" t="str">
        <f t="shared" si="7"/>
        <v>0</v>
      </c>
      <c r="AQ49" s="24">
        <f t="shared" si="8"/>
        <v>2</v>
      </c>
      <c r="AR49" s="26"/>
      <c r="AS49" s="25" t="str">
        <f t="shared" si="9"/>
        <v>C-</v>
      </c>
      <c r="AT49" s="27"/>
      <c r="AU49" s="25" t="str">
        <f t="shared" si="10"/>
        <v>6 C-</v>
      </c>
      <c r="AV49" s="27"/>
      <c r="AW49" s="21" t="str">
        <f t="shared" si="11"/>
        <v>ไม่ผ่าน</v>
      </c>
      <c r="AX49" s="21"/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2.68</v>
      </c>
      <c r="J50" s="19">
        <v>2.4900000000000002</v>
      </c>
      <c r="K50" s="19">
        <v>2.1</v>
      </c>
      <c r="L50" s="19">
        <v>18638322.890000001</v>
      </c>
      <c r="M50" s="19">
        <v>6864973.0099999998</v>
      </c>
      <c r="N50" s="23">
        <v>0</v>
      </c>
      <c r="O50" s="18">
        <v>7950073.2199999997</v>
      </c>
      <c r="P50" s="19">
        <v>12235570.27</v>
      </c>
      <c r="Q50" s="28">
        <v>5</v>
      </c>
      <c r="R50" s="10">
        <f>VLOOKUP($H50,'ค่ากลางกลุ่ม '!$C$2:$Y$22,10,0)</f>
        <v>29.39</v>
      </c>
      <c r="S50" s="13"/>
      <c r="T50" s="10">
        <f>VLOOKUP($H50,'ค่ากลางกลุ่ม '!$C$2:$Y$22,11,0)</f>
        <v>10.82</v>
      </c>
      <c r="U50" s="13"/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29.2</v>
      </c>
      <c r="AB50" s="7">
        <v>15.3</v>
      </c>
      <c r="AC50" s="9">
        <v>163.75</v>
      </c>
      <c r="AD50" s="9">
        <v>30.31</v>
      </c>
      <c r="AE50" s="9">
        <v>58.78</v>
      </c>
      <c r="AF50" s="9">
        <v>276.41000000000003</v>
      </c>
      <c r="AG50" s="9">
        <v>56</v>
      </c>
      <c r="AH50" s="10" t="str">
        <f t="shared" si="1"/>
        <v>0</v>
      </c>
      <c r="AI50" s="13"/>
      <c r="AJ50" s="10" t="str">
        <f t="shared" si="2"/>
        <v>1</v>
      </c>
      <c r="AK50" s="13"/>
      <c r="AL50" s="97">
        <f t="shared" si="3"/>
        <v>0</v>
      </c>
      <c r="AM50" s="20" t="str">
        <f t="shared" si="4"/>
        <v>1</v>
      </c>
      <c r="AN50" s="20" t="str">
        <f t="shared" si="5"/>
        <v>1</v>
      </c>
      <c r="AO50" s="20" t="str">
        <f t="shared" si="6"/>
        <v>0</v>
      </c>
      <c r="AP50" s="20" t="str">
        <f t="shared" si="7"/>
        <v>1</v>
      </c>
      <c r="AQ50" s="24">
        <f t="shared" si="8"/>
        <v>4</v>
      </c>
      <c r="AR50" s="26"/>
      <c r="AS50" s="25" t="str">
        <f t="shared" si="9"/>
        <v>B-</v>
      </c>
      <c r="AT50" s="27"/>
      <c r="AU50" s="25" t="str">
        <f t="shared" si="10"/>
        <v>0 B-</v>
      </c>
      <c r="AV50" s="27"/>
      <c r="AW50" s="21" t="str">
        <f t="shared" si="11"/>
        <v>ไม่ผ่าน</v>
      </c>
      <c r="AX50" s="21"/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1.76</v>
      </c>
      <c r="J51" s="19">
        <v>1.62</v>
      </c>
      <c r="K51" s="19">
        <v>1.28</v>
      </c>
      <c r="L51" s="19">
        <v>9192569.7599999998</v>
      </c>
      <c r="M51" s="19">
        <v>3746160.1</v>
      </c>
      <c r="N51" s="23">
        <v>0</v>
      </c>
      <c r="O51" s="18">
        <v>4953669.47</v>
      </c>
      <c r="P51" s="19">
        <v>3460796.38</v>
      </c>
      <c r="Q51" s="28">
        <v>5</v>
      </c>
      <c r="R51" s="10">
        <f>VLOOKUP($H51,'ค่ากลางกลุ่ม '!$C$2:$Y$22,10,0)</f>
        <v>29.39</v>
      </c>
      <c r="S51" s="13"/>
      <c r="T51" s="10">
        <f>VLOOKUP($H51,'ค่ากลางกลุ่ม '!$C$2:$Y$22,11,0)</f>
        <v>10.82</v>
      </c>
      <c r="U51" s="13"/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28.14</v>
      </c>
      <c r="AB51" s="7">
        <v>7.89</v>
      </c>
      <c r="AC51" s="9">
        <v>227.05</v>
      </c>
      <c r="AD51" s="9">
        <v>49.04</v>
      </c>
      <c r="AE51" s="9">
        <v>152.43</v>
      </c>
      <c r="AF51" s="9">
        <v>201.81</v>
      </c>
      <c r="AG51" s="9">
        <v>48.53</v>
      </c>
      <c r="AH51" s="10" t="str">
        <f t="shared" si="1"/>
        <v>0</v>
      </c>
      <c r="AI51" s="13"/>
      <c r="AJ51" s="10" t="str">
        <f t="shared" si="2"/>
        <v>0</v>
      </c>
      <c r="AK51" s="13"/>
      <c r="AL51" s="97">
        <f t="shared" si="3"/>
        <v>0</v>
      </c>
      <c r="AM51" s="20" t="str">
        <f t="shared" si="4"/>
        <v>1</v>
      </c>
      <c r="AN51" s="20" t="str">
        <f t="shared" si="5"/>
        <v>0</v>
      </c>
      <c r="AO51" s="20" t="str">
        <f t="shared" si="6"/>
        <v>0</v>
      </c>
      <c r="AP51" s="20" t="str">
        <f t="shared" si="7"/>
        <v>1</v>
      </c>
      <c r="AQ51" s="24">
        <f t="shared" si="8"/>
        <v>2</v>
      </c>
      <c r="AR51" s="26"/>
      <c r="AS51" s="25" t="str">
        <f t="shared" si="9"/>
        <v>C-</v>
      </c>
      <c r="AT51" s="27"/>
      <c r="AU51" s="25" t="str">
        <f t="shared" si="10"/>
        <v>0 C-</v>
      </c>
      <c r="AV51" s="27"/>
      <c r="AW51" s="21" t="str">
        <f t="shared" si="11"/>
        <v>ไม่ผ่าน</v>
      </c>
      <c r="AX51" s="21"/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1.19</v>
      </c>
      <c r="J52" s="19">
        <v>1.03</v>
      </c>
      <c r="K52" s="19">
        <v>0.69</v>
      </c>
      <c r="L52" s="19">
        <v>3564806.46</v>
      </c>
      <c r="M52" s="19">
        <v>3997078.36</v>
      </c>
      <c r="N52" s="23">
        <v>2</v>
      </c>
      <c r="O52" s="18">
        <v>5749443.8899999997</v>
      </c>
      <c r="P52" s="19">
        <v>-5824598.0499999998</v>
      </c>
      <c r="Q52" s="28">
        <v>5</v>
      </c>
      <c r="R52" s="10">
        <f>VLOOKUP($H52,'ค่ากลางกลุ่ม '!$C$2:$Y$22,10,0)</f>
        <v>29.39</v>
      </c>
      <c r="S52" s="13"/>
      <c r="T52" s="10">
        <f>VLOOKUP($H52,'ค่ากลางกลุ่ม '!$C$2:$Y$22,11,0)</f>
        <v>10.82</v>
      </c>
      <c r="U52" s="13"/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20.57</v>
      </c>
      <c r="AB52" s="7">
        <v>4.53</v>
      </c>
      <c r="AC52" s="9">
        <v>298.91000000000003</v>
      </c>
      <c r="AD52" s="9">
        <v>38.22</v>
      </c>
      <c r="AE52" s="9">
        <v>82.76</v>
      </c>
      <c r="AF52" s="9">
        <v>241.17</v>
      </c>
      <c r="AG52" s="9">
        <v>62.79</v>
      </c>
      <c r="AH52" s="10" t="str">
        <f t="shared" si="1"/>
        <v>0</v>
      </c>
      <c r="AI52" s="13"/>
      <c r="AJ52" s="10" t="str">
        <f t="shared" si="2"/>
        <v>0</v>
      </c>
      <c r="AK52" s="13"/>
      <c r="AL52" s="97">
        <f t="shared" si="3"/>
        <v>0</v>
      </c>
      <c r="AM52" s="20" t="str">
        <f t="shared" si="4"/>
        <v>1</v>
      </c>
      <c r="AN52" s="20" t="str">
        <f t="shared" si="5"/>
        <v>0</v>
      </c>
      <c r="AO52" s="20" t="str">
        <f t="shared" si="6"/>
        <v>0</v>
      </c>
      <c r="AP52" s="20" t="str">
        <f t="shared" si="7"/>
        <v>0</v>
      </c>
      <c r="AQ52" s="24">
        <f t="shared" si="8"/>
        <v>1</v>
      </c>
      <c r="AR52" s="26"/>
      <c r="AS52" s="25" t="str">
        <f t="shared" si="9"/>
        <v>D</v>
      </c>
      <c r="AT52" s="27"/>
      <c r="AU52" s="25" t="str">
        <f t="shared" si="10"/>
        <v>2 D</v>
      </c>
      <c r="AV52" s="27"/>
      <c r="AW52" s="21" t="str">
        <f t="shared" si="11"/>
        <v>ไม่ผ่าน</v>
      </c>
      <c r="AX52" s="21"/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1.61</v>
      </c>
      <c r="J53" s="19">
        <v>1.45</v>
      </c>
      <c r="K53" s="19">
        <v>1.21</v>
      </c>
      <c r="L53" s="19">
        <v>15136199.77</v>
      </c>
      <c r="M53" s="19">
        <v>9830115.6999999993</v>
      </c>
      <c r="N53" s="23">
        <v>0</v>
      </c>
      <c r="O53" s="18">
        <v>11557226.710000001</v>
      </c>
      <c r="P53" s="19">
        <v>5097012.05</v>
      </c>
      <c r="Q53" s="28">
        <v>6</v>
      </c>
      <c r="R53" s="10">
        <f>VLOOKUP($H53,'ค่ากลางกลุ่ม '!$C$2:$Y$22,10,0)</f>
        <v>28.29</v>
      </c>
      <c r="S53" s="13"/>
      <c r="T53" s="10">
        <f>VLOOKUP($H53,'ค่ากลางกลุ่ม '!$C$2:$Y$22,11,0)</f>
        <v>10.74</v>
      </c>
      <c r="U53" s="13"/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39.71</v>
      </c>
      <c r="AB53" s="7">
        <v>16.97</v>
      </c>
      <c r="AC53" s="9">
        <v>397.44</v>
      </c>
      <c r="AD53" s="9">
        <v>34.01</v>
      </c>
      <c r="AE53" s="9">
        <v>41.85</v>
      </c>
      <c r="AF53" s="9">
        <v>291.72000000000003</v>
      </c>
      <c r="AG53" s="9">
        <v>92.51</v>
      </c>
      <c r="AH53" s="10" t="str">
        <f t="shared" si="1"/>
        <v>1</v>
      </c>
      <c r="AI53" s="13"/>
      <c r="AJ53" s="10" t="str">
        <f t="shared" si="2"/>
        <v>1</v>
      </c>
      <c r="AK53" s="13"/>
      <c r="AL53" s="97">
        <f t="shared" si="3"/>
        <v>0</v>
      </c>
      <c r="AM53" s="20" t="str">
        <f t="shared" si="4"/>
        <v>1</v>
      </c>
      <c r="AN53" s="20" t="str">
        <f t="shared" si="5"/>
        <v>1</v>
      </c>
      <c r="AO53" s="20" t="str">
        <f t="shared" si="6"/>
        <v>0</v>
      </c>
      <c r="AP53" s="20" t="str">
        <f t="shared" si="7"/>
        <v>0</v>
      </c>
      <c r="AQ53" s="24">
        <f t="shared" si="8"/>
        <v>4</v>
      </c>
      <c r="AR53" s="26"/>
      <c r="AS53" s="25" t="str">
        <f t="shared" si="9"/>
        <v>B-</v>
      </c>
      <c r="AT53" s="27"/>
      <c r="AU53" s="25" t="str">
        <f t="shared" si="10"/>
        <v>0 B-</v>
      </c>
      <c r="AV53" s="27"/>
      <c r="AW53" s="21" t="str">
        <f t="shared" si="11"/>
        <v>ไม่ผ่าน</v>
      </c>
      <c r="AX53" s="21"/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2.42</v>
      </c>
      <c r="J54" s="19">
        <v>2.21</v>
      </c>
      <c r="K54" s="19">
        <v>1.91</v>
      </c>
      <c r="L54" s="19">
        <v>19840602.969999999</v>
      </c>
      <c r="M54" s="19">
        <v>4459014.5199999996</v>
      </c>
      <c r="N54" s="23">
        <v>0</v>
      </c>
      <c r="O54" s="18">
        <v>6115795.4299999997</v>
      </c>
      <c r="P54" s="19">
        <v>12705082.35</v>
      </c>
      <c r="Q54" s="28">
        <v>5</v>
      </c>
      <c r="R54" s="10">
        <f>VLOOKUP($H54,'ค่ากลางกลุ่ม '!$C$2:$Y$22,10,0)</f>
        <v>29.39</v>
      </c>
      <c r="S54" s="13"/>
      <c r="T54" s="10">
        <f>VLOOKUP($H54,'ค่ากลางกลุ่ม '!$C$2:$Y$22,11,0)</f>
        <v>10.82</v>
      </c>
      <c r="U54" s="13"/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27.54</v>
      </c>
      <c r="AB54" s="7">
        <v>6.79</v>
      </c>
      <c r="AC54" s="9">
        <v>96.01</v>
      </c>
      <c r="AD54" s="9">
        <v>27.31</v>
      </c>
      <c r="AE54" s="9">
        <v>39.130000000000003</v>
      </c>
      <c r="AF54" s="9">
        <v>262.89999999999998</v>
      </c>
      <c r="AG54" s="9">
        <v>83.67</v>
      </c>
      <c r="AH54" s="10" t="str">
        <f t="shared" si="1"/>
        <v>0</v>
      </c>
      <c r="AI54" s="13"/>
      <c r="AJ54" s="10" t="str">
        <f t="shared" si="2"/>
        <v>0</v>
      </c>
      <c r="AK54" s="13"/>
      <c r="AL54" s="97">
        <f t="shared" si="3"/>
        <v>0</v>
      </c>
      <c r="AM54" s="20" t="str">
        <f t="shared" si="4"/>
        <v>1</v>
      </c>
      <c r="AN54" s="20" t="str">
        <f t="shared" si="5"/>
        <v>1</v>
      </c>
      <c r="AO54" s="20" t="str">
        <f t="shared" si="6"/>
        <v>0</v>
      </c>
      <c r="AP54" s="20" t="str">
        <f t="shared" si="7"/>
        <v>0</v>
      </c>
      <c r="AQ54" s="24">
        <f t="shared" si="8"/>
        <v>2</v>
      </c>
      <c r="AR54" s="26"/>
      <c r="AS54" s="25" t="str">
        <f t="shared" si="9"/>
        <v>C-</v>
      </c>
      <c r="AT54" s="27"/>
      <c r="AU54" s="25" t="str">
        <f t="shared" si="10"/>
        <v>0 C-</v>
      </c>
      <c r="AV54" s="27"/>
      <c r="AW54" s="21" t="str">
        <f t="shared" si="11"/>
        <v>ไม่ผ่าน</v>
      </c>
      <c r="AX54" s="21"/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2.2000000000000002</v>
      </c>
      <c r="J55" s="19">
        <v>1.86</v>
      </c>
      <c r="K55" s="19">
        <v>1.19</v>
      </c>
      <c r="L55" s="19">
        <v>100170816.62</v>
      </c>
      <c r="M55" s="19">
        <v>8339565.6900000004</v>
      </c>
      <c r="N55" s="23">
        <v>0</v>
      </c>
      <c r="O55" s="18">
        <v>22530203.07</v>
      </c>
      <c r="P55" s="19">
        <v>15658421.83</v>
      </c>
      <c r="Q55" s="28">
        <v>15</v>
      </c>
      <c r="R55" s="10">
        <f>VLOOKUP($H55,'ค่ากลางกลุ่ม '!$C$2:$Y$22,10,0)</f>
        <v>25.36</v>
      </c>
      <c r="S55" s="13"/>
      <c r="T55" s="10">
        <f>VLOOKUP($H55,'ค่ากลางกลุ่ม '!$C$2:$Y$22,11,0)</f>
        <v>5.5</v>
      </c>
      <c r="U55" s="13"/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16</v>
      </c>
      <c r="AB55" s="7">
        <v>1.46</v>
      </c>
      <c r="AC55" s="9">
        <v>144.13999999999999</v>
      </c>
      <c r="AD55" s="9">
        <v>60.46</v>
      </c>
      <c r="AE55" s="9">
        <v>49.56</v>
      </c>
      <c r="AF55" s="9">
        <v>-306.31</v>
      </c>
      <c r="AG55" s="9">
        <v>66.31</v>
      </c>
      <c r="AH55" s="10" t="str">
        <f t="shared" si="1"/>
        <v>0</v>
      </c>
      <c r="AI55" s="13"/>
      <c r="AJ55" s="10" t="str">
        <f t="shared" si="2"/>
        <v>0</v>
      </c>
      <c r="AK55" s="13"/>
      <c r="AL55" s="97">
        <f t="shared" si="3"/>
        <v>0</v>
      </c>
      <c r="AM55" s="20" t="str">
        <f t="shared" si="4"/>
        <v>0</v>
      </c>
      <c r="AN55" s="20" t="str">
        <f t="shared" si="5"/>
        <v>1</v>
      </c>
      <c r="AO55" s="20" t="str">
        <f t="shared" si="6"/>
        <v>1</v>
      </c>
      <c r="AP55" s="20" t="str">
        <f t="shared" si="7"/>
        <v>0</v>
      </c>
      <c r="AQ55" s="24">
        <f t="shared" si="8"/>
        <v>2</v>
      </c>
      <c r="AR55" s="26"/>
      <c r="AS55" s="25" t="str">
        <f t="shared" si="9"/>
        <v>C-</v>
      </c>
      <c r="AT55" s="27"/>
      <c r="AU55" s="25" t="str">
        <f t="shared" si="10"/>
        <v>0 C-</v>
      </c>
      <c r="AV55" s="27"/>
      <c r="AW55" s="21" t="str">
        <f t="shared" si="11"/>
        <v>ไม่ผ่าน</v>
      </c>
      <c r="AX55" s="21"/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1.43</v>
      </c>
      <c r="J56" s="19">
        <v>1.23</v>
      </c>
      <c r="K56" s="19">
        <v>0.81</v>
      </c>
      <c r="L56" s="19">
        <v>7360456.4299999997</v>
      </c>
      <c r="M56" s="19">
        <v>6501343.8200000003</v>
      </c>
      <c r="N56" s="23">
        <v>1</v>
      </c>
      <c r="O56" s="18">
        <v>9750819.5199999996</v>
      </c>
      <c r="P56" s="19">
        <v>-3158075.12</v>
      </c>
      <c r="Q56" s="28">
        <v>5</v>
      </c>
      <c r="R56" s="10">
        <f>VLOOKUP($H56,'ค่ากลางกลุ่ม '!$C$2:$Y$22,10,0)</f>
        <v>29.39</v>
      </c>
      <c r="S56" s="13"/>
      <c r="T56" s="10">
        <f>VLOOKUP($H56,'ค่ากลางกลุ่ม '!$C$2:$Y$22,11,0)</f>
        <v>10.82</v>
      </c>
      <c r="U56" s="13"/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39.42</v>
      </c>
      <c r="AB56" s="7">
        <v>4.6900000000000004</v>
      </c>
      <c r="AC56" s="9">
        <v>426.03</v>
      </c>
      <c r="AD56" s="9">
        <v>52.3</v>
      </c>
      <c r="AE56" s="9">
        <v>179.11</v>
      </c>
      <c r="AF56" s="9">
        <v>145.88999999999999</v>
      </c>
      <c r="AG56" s="9">
        <v>132.85</v>
      </c>
      <c r="AH56" s="10" t="str">
        <f t="shared" si="1"/>
        <v>1</v>
      </c>
      <c r="AI56" s="13"/>
      <c r="AJ56" s="10" t="str">
        <f t="shared" si="2"/>
        <v>0</v>
      </c>
      <c r="AK56" s="13"/>
      <c r="AL56" s="97">
        <f t="shared" si="3"/>
        <v>0</v>
      </c>
      <c r="AM56" s="20" t="str">
        <f t="shared" si="4"/>
        <v>1</v>
      </c>
      <c r="AN56" s="20" t="str">
        <f t="shared" si="5"/>
        <v>0</v>
      </c>
      <c r="AO56" s="20" t="str">
        <f t="shared" si="6"/>
        <v>0</v>
      </c>
      <c r="AP56" s="20" t="str">
        <f t="shared" si="7"/>
        <v>0</v>
      </c>
      <c r="AQ56" s="24">
        <f t="shared" si="8"/>
        <v>2</v>
      </c>
      <c r="AR56" s="26"/>
      <c r="AS56" s="25" t="str">
        <f t="shared" si="9"/>
        <v>C-</v>
      </c>
      <c r="AT56" s="27"/>
      <c r="AU56" s="25" t="str">
        <f t="shared" si="10"/>
        <v>1 C-</v>
      </c>
      <c r="AV56" s="27"/>
      <c r="AW56" s="21" t="str">
        <f t="shared" si="11"/>
        <v>ไม่ผ่าน</v>
      </c>
      <c r="AX56" s="21"/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1.59</v>
      </c>
      <c r="J57" s="19">
        <v>1.49</v>
      </c>
      <c r="K57" s="19">
        <v>1.1100000000000001</v>
      </c>
      <c r="L57" s="19">
        <v>187567194.31</v>
      </c>
      <c r="M57" s="19">
        <v>59638622.579999998</v>
      </c>
      <c r="N57" s="23">
        <v>0</v>
      </c>
      <c r="O57" s="18">
        <v>75570711.150000006</v>
      </c>
      <c r="P57" s="19">
        <v>35299566.030000001</v>
      </c>
      <c r="Q57" s="28">
        <v>17</v>
      </c>
      <c r="R57" s="10">
        <f>VLOOKUP($H57,'ค่ากลางกลุ่ม '!$C$2:$Y$22,10,0)</f>
        <v>19.690000000000001</v>
      </c>
      <c r="S57" s="13"/>
      <c r="T57" s="10">
        <f>VLOOKUP($H57,'ค่ากลางกลุ่ม '!$C$2:$Y$22,11,0)</f>
        <v>4.32</v>
      </c>
      <c r="U57" s="13"/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29.53</v>
      </c>
      <c r="AB57" s="7">
        <v>4.8099999999999996</v>
      </c>
      <c r="AC57" s="9">
        <v>120.67</v>
      </c>
      <c r="AD57" s="9">
        <v>66.239999999999995</v>
      </c>
      <c r="AE57" s="9">
        <v>61.89</v>
      </c>
      <c r="AF57" s="9">
        <v>203.48</v>
      </c>
      <c r="AG57" s="9">
        <v>49.42</v>
      </c>
      <c r="AH57" s="10" t="str">
        <f t="shared" si="1"/>
        <v>1</v>
      </c>
      <c r="AI57" s="13"/>
      <c r="AJ57" s="10" t="str">
        <f t="shared" si="2"/>
        <v>1</v>
      </c>
      <c r="AK57" s="13"/>
      <c r="AL57" s="97">
        <f t="shared" si="3"/>
        <v>0</v>
      </c>
      <c r="AM57" s="20" t="str">
        <f t="shared" si="4"/>
        <v>0</v>
      </c>
      <c r="AN57" s="20" t="str">
        <f t="shared" si="5"/>
        <v>0</v>
      </c>
      <c r="AO57" s="20" t="str">
        <f t="shared" si="6"/>
        <v>0</v>
      </c>
      <c r="AP57" s="20" t="str">
        <f t="shared" si="7"/>
        <v>1</v>
      </c>
      <c r="AQ57" s="24">
        <f t="shared" si="8"/>
        <v>3</v>
      </c>
      <c r="AR57" s="26"/>
      <c r="AS57" s="25" t="str">
        <f t="shared" si="9"/>
        <v>C</v>
      </c>
      <c r="AT57" s="27"/>
      <c r="AU57" s="25" t="str">
        <f t="shared" si="10"/>
        <v>0 C</v>
      </c>
      <c r="AV57" s="27"/>
      <c r="AW57" s="21" t="str">
        <f t="shared" si="11"/>
        <v>ไม่ผ่าน</v>
      </c>
      <c r="AX57" s="21"/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1.67</v>
      </c>
      <c r="J58" s="19">
        <v>1.46</v>
      </c>
      <c r="K58" s="19">
        <v>0.77</v>
      </c>
      <c r="L58" s="19">
        <v>34239089.789999999</v>
      </c>
      <c r="M58" s="19">
        <v>12296347.220000001</v>
      </c>
      <c r="N58" s="23">
        <v>1</v>
      </c>
      <c r="O58" s="18">
        <v>15655674.710000001</v>
      </c>
      <c r="P58" s="19">
        <v>-11914032.369999999</v>
      </c>
      <c r="Q58" s="28">
        <v>10</v>
      </c>
      <c r="R58" s="10">
        <f>VLOOKUP($H58,'ค่ากลางกลุ่ม '!$C$2:$Y$22,10,0)</f>
        <v>24.65</v>
      </c>
      <c r="S58" s="13"/>
      <c r="T58" s="10">
        <f>VLOOKUP($H58,'ค่ากลางกลุ่ม '!$C$2:$Y$22,11,0)</f>
        <v>9.2899999999999991</v>
      </c>
      <c r="U58" s="13"/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23.23</v>
      </c>
      <c r="AB58" s="7">
        <v>6.62</v>
      </c>
      <c r="AC58" s="9">
        <v>263.10000000000002</v>
      </c>
      <c r="AD58" s="9">
        <v>55.18</v>
      </c>
      <c r="AE58" s="9">
        <v>109.16</v>
      </c>
      <c r="AF58" s="9">
        <v>346.68</v>
      </c>
      <c r="AG58" s="9">
        <v>78.47</v>
      </c>
      <c r="AH58" s="10" t="str">
        <f t="shared" si="1"/>
        <v>0</v>
      </c>
      <c r="AI58" s="13"/>
      <c r="AJ58" s="10" t="str">
        <f t="shared" si="2"/>
        <v>0</v>
      </c>
      <c r="AK58" s="13"/>
      <c r="AL58" s="97">
        <f t="shared" si="3"/>
        <v>0</v>
      </c>
      <c r="AM58" s="20" t="str">
        <f t="shared" si="4"/>
        <v>1</v>
      </c>
      <c r="AN58" s="20" t="str">
        <f t="shared" si="5"/>
        <v>0</v>
      </c>
      <c r="AO58" s="20" t="str">
        <f t="shared" si="6"/>
        <v>0</v>
      </c>
      <c r="AP58" s="20" t="str">
        <f t="shared" si="7"/>
        <v>0</v>
      </c>
      <c r="AQ58" s="24">
        <f t="shared" si="8"/>
        <v>1</v>
      </c>
      <c r="AR58" s="26"/>
      <c r="AS58" s="25" t="str">
        <f t="shared" si="9"/>
        <v>D</v>
      </c>
      <c r="AT58" s="27"/>
      <c r="AU58" s="25" t="str">
        <f t="shared" si="10"/>
        <v>1 D</v>
      </c>
      <c r="AV58" s="27"/>
      <c r="AW58" s="21" t="str">
        <f t="shared" si="11"/>
        <v>ไม่ผ่าน</v>
      </c>
      <c r="AX58" s="21"/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1.6</v>
      </c>
      <c r="J59" s="19">
        <v>1.45</v>
      </c>
      <c r="K59" s="19">
        <v>0.57999999999999996</v>
      </c>
      <c r="L59" s="19">
        <v>10164211.859999999</v>
      </c>
      <c r="M59" s="19">
        <v>7495886.3300000001</v>
      </c>
      <c r="N59" s="23">
        <v>1</v>
      </c>
      <c r="O59" s="18">
        <v>8481668.1600000001</v>
      </c>
      <c r="P59" s="19">
        <v>-7084164.3499999996</v>
      </c>
      <c r="Q59" s="28">
        <v>5</v>
      </c>
      <c r="R59" s="10">
        <f>VLOOKUP($H59,'ค่ากลางกลุ่ม '!$C$2:$Y$22,10,0)</f>
        <v>29.39</v>
      </c>
      <c r="S59" s="13"/>
      <c r="T59" s="10">
        <f>VLOOKUP($H59,'ค่ากลางกลุ่ม '!$C$2:$Y$22,11,0)</f>
        <v>10.82</v>
      </c>
      <c r="U59" s="13"/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30.93</v>
      </c>
      <c r="AB59" s="7">
        <v>19.04</v>
      </c>
      <c r="AC59" s="9">
        <v>337.1</v>
      </c>
      <c r="AD59" s="9">
        <v>34.93</v>
      </c>
      <c r="AE59" s="9">
        <v>42.38</v>
      </c>
      <c r="AF59" s="9">
        <v>160.75</v>
      </c>
      <c r="AG59" s="9">
        <v>76.97</v>
      </c>
      <c r="AH59" s="10" t="str">
        <f t="shared" si="1"/>
        <v>1</v>
      </c>
      <c r="AI59" s="13"/>
      <c r="AJ59" s="10" t="str">
        <f t="shared" si="2"/>
        <v>1</v>
      </c>
      <c r="AK59" s="13"/>
      <c r="AL59" s="97">
        <f t="shared" si="3"/>
        <v>0</v>
      </c>
      <c r="AM59" s="20" t="str">
        <f t="shared" si="4"/>
        <v>1</v>
      </c>
      <c r="AN59" s="20" t="str">
        <f t="shared" si="5"/>
        <v>1</v>
      </c>
      <c r="AO59" s="20" t="str">
        <f t="shared" si="6"/>
        <v>0</v>
      </c>
      <c r="AP59" s="20" t="str">
        <f t="shared" si="7"/>
        <v>0</v>
      </c>
      <c r="AQ59" s="24">
        <f t="shared" si="8"/>
        <v>4</v>
      </c>
      <c r="AR59" s="26"/>
      <c r="AS59" s="25" t="str">
        <f t="shared" si="9"/>
        <v>B-</v>
      </c>
      <c r="AT59" s="27"/>
      <c r="AU59" s="25" t="str">
        <f t="shared" si="10"/>
        <v>1 B-</v>
      </c>
      <c r="AV59" s="27"/>
      <c r="AW59" s="21" t="str">
        <f t="shared" si="11"/>
        <v>ไม่ผ่าน</v>
      </c>
      <c r="AX59" s="21"/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1.51</v>
      </c>
      <c r="J60" s="19">
        <v>1.29</v>
      </c>
      <c r="K60" s="19">
        <v>0.9</v>
      </c>
      <c r="L60" s="19">
        <v>10876301.17</v>
      </c>
      <c r="M60" s="19">
        <v>18265438.57</v>
      </c>
      <c r="N60" s="23">
        <v>0</v>
      </c>
      <c r="O60" s="18">
        <v>13667660.869999999</v>
      </c>
      <c r="P60" s="19">
        <v>-2112326.48</v>
      </c>
      <c r="Q60" s="28">
        <v>5</v>
      </c>
      <c r="R60" s="10">
        <f>VLOOKUP($H60,'ค่ากลางกลุ่ม '!$C$2:$Y$22,10,0)</f>
        <v>29.39</v>
      </c>
      <c r="S60" s="13"/>
      <c r="T60" s="10">
        <f>VLOOKUP($H60,'ค่ากลางกลุ่ม '!$C$2:$Y$22,11,0)</f>
        <v>10.82</v>
      </c>
      <c r="U60" s="13"/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45.05</v>
      </c>
      <c r="AB60" s="7">
        <v>19.510000000000002</v>
      </c>
      <c r="AC60" s="9">
        <v>236.4</v>
      </c>
      <c r="AD60" s="9">
        <v>31.58</v>
      </c>
      <c r="AE60" s="9">
        <v>70.87</v>
      </c>
      <c r="AF60" s="9">
        <v>189.34</v>
      </c>
      <c r="AG60" s="9">
        <v>81.31</v>
      </c>
      <c r="AH60" s="10" t="str">
        <f t="shared" si="1"/>
        <v>1</v>
      </c>
      <c r="AI60" s="13"/>
      <c r="AJ60" s="10" t="str">
        <f t="shared" si="2"/>
        <v>1</v>
      </c>
      <c r="AK60" s="13"/>
      <c r="AL60" s="97">
        <f t="shared" si="3"/>
        <v>0</v>
      </c>
      <c r="AM60" s="20" t="str">
        <f t="shared" si="4"/>
        <v>1</v>
      </c>
      <c r="AN60" s="20" t="str">
        <f t="shared" si="5"/>
        <v>0</v>
      </c>
      <c r="AO60" s="20" t="str">
        <f t="shared" si="6"/>
        <v>0</v>
      </c>
      <c r="AP60" s="20" t="str">
        <f t="shared" si="7"/>
        <v>0</v>
      </c>
      <c r="AQ60" s="24">
        <f t="shared" si="8"/>
        <v>3</v>
      </c>
      <c r="AR60" s="26"/>
      <c r="AS60" s="25" t="str">
        <f t="shared" si="9"/>
        <v>C</v>
      </c>
      <c r="AT60" s="27"/>
      <c r="AU60" s="25" t="str">
        <f t="shared" si="10"/>
        <v>0 C</v>
      </c>
      <c r="AV60" s="27"/>
      <c r="AW60" s="21" t="str">
        <f t="shared" si="11"/>
        <v>ไม่ผ่าน</v>
      </c>
      <c r="AX60" s="21"/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0.84</v>
      </c>
      <c r="J61" s="19">
        <v>0.68</v>
      </c>
      <c r="K61" s="19">
        <v>0.23</v>
      </c>
      <c r="L61" s="19">
        <v>-34871581.469999999</v>
      </c>
      <c r="M61" s="19">
        <v>30363410.050000001</v>
      </c>
      <c r="N61" s="23">
        <v>5</v>
      </c>
      <c r="O61" s="18">
        <v>36411381.609999999</v>
      </c>
      <c r="P61" s="19">
        <v>-166421356.97</v>
      </c>
      <c r="Q61" s="28">
        <v>13</v>
      </c>
      <c r="R61" s="10">
        <f>VLOOKUP($H61,'ค่ากลางกลุ่ม '!$C$2:$Y$22,10,0)</f>
        <v>26.06</v>
      </c>
      <c r="S61" s="13"/>
      <c r="T61" s="10">
        <f>VLOOKUP($H61,'ค่ากลางกลุ่ม '!$C$2:$Y$22,11,0)</f>
        <v>6.1</v>
      </c>
      <c r="U61" s="13"/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20.14</v>
      </c>
      <c r="AB61" s="7">
        <v>5.24</v>
      </c>
      <c r="AC61" s="9">
        <v>319.85000000000002</v>
      </c>
      <c r="AD61" s="9">
        <v>42.46</v>
      </c>
      <c r="AE61" s="9">
        <v>62.87</v>
      </c>
      <c r="AF61" s="9">
        <v>192.67</v>
      </c>
      <c r="AG61" s="9">
        <v>77.099999999999994</v>
      </c>
      <c r="AH61" s="10" t="str">
        <f t="shared" si="1"/>
        <v>0</v>
      </c>
      <c r="AI61" s="13"/>
      <c r="AJ61" s="10" t="str">
        <f t="shared" si="2"/>
        <v>0</v>
      </c>
      <c r="AK61" s="13"/>
      <c r="AL61" s="97">
        <f t="shared" si="3"/>
        <v>0</v>
      </c>
      <c r="AM61" s="20" t="str">
        <f t="shared" si="4"/>
        <v>1</v>
      </c>
      <c r="AN61" s="20" t="str">
        <f t="shared" si="5"/>
        <v>0</v>
      </c>
      <c r="AO61" s="20" t="str">
        <f t="shared" si="6"/>
        <v>0</v>
      </c>
      <c r="AP61" s="20" t="str">
        <f t="shared" si="7"/>
        <v>0</v>
      </c>
      <c r="AQ61" s="24">
        <f t="shared" si="8"/>
        <v>1</v>
      </c>
      <c r="AR61" s="26"/>
      <c r="AS61" s="25" t="str">
        <f t="shared" si="9"/>
        <v>D</v>
      </c>
      <c r="AT61" s="27"/>
      <c r="AU61" s="25" t="str">
        <f t="shared" si="10"/>
        <v>5 D</v>
      </c>
      <c r="AV61" s="27"/>
      <c r="AW61" s="21" t="str">
        <f t="shared" si="11"/>
        <v>ไม่ผ่าน</v>
      </c>
      <c r="AX61" s="21"/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2.5299999999999998</v>
      </c>
      <c r="J62" s="19">
        <v>2.2999999999999998</v>
      </c>
      <c r="K62" s="19">
        <v>1.99</v>
      </c>
      <c r="L62" s="19">
        <v>17073470.890000001</v>
      </c>
      <c r="M62" s="19">
        <v>9695704.5899999999</v>
      </c>
      <c r="N62" s="23">
        <v>0</v>
      </c>
      <c r="O62" s="18">
        <v>10558384.470000001</v>
      </c>
      <c r="P62" s="19">
        <v>10930424.310000001</v>
      </c>
      <c r="Q62" s="28">
        <v>3</v>
      </c>
      <c r="R62" s="10">
        <f>VLOOKUP($H62,'ค่ากลางกลุ่ม '!$C$2:$Y$22,10,0)</f>
        <v>43.22</v>
      </c>
      <c r="S62" s="13"/>
      <c r="T62" s="10">
        <f>VLOOKUP($H62,'ค่ากลางกลุ่ม '!$C$2:$Y$22,11,0)</f>
        <v>10.19</v>
      </c>
      <c r="U62" s="13"/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58.21</v>
      </c>
      <c r="AB62" s="7">
        <v>19.48</v>
      </c>
      <c r="AC62" s="9">
        <v>154.97999999999999</v>
      </c>
      <c r="AD62" s="9">
        <v>38.85</v>
      </c>
      <c r="AE62" s="9">
        <v>59.71</v>
      </c>
      <c r="AF62" s="9">
        <v>1072.96</v>
      </c>
      <c r="AG62" s="9">
        <v>78.64</v>
      </c>
      <c r="AH62" s="10" t="str">
        <f t="shared" si="1"/>
        <v>1</v>
      </c>
      <c r="AI62" s="13"/>
      <c r="AJ62" s="10" t="str">
        <f t="shared" si="2"/>
        <v>1</v>
      </c>
      <c r="AK62" s="13"/>
      <c r="AL62" s="97">
        <f t="shared" si="3"/>
        <v>0</v>
      </c>
      <c r="AM62" s="20" t="str">
        <f t="shared" si="4"/>
        <v>1</v>
      </c>
      <c r="AN62" s="20" t="str">
        <f t="shared" si="5"/>
        <v>1</v>
      </c>
      <c r="AO62" s="20" t="str">
        <f t="shared" si="6"/>
        <v>0</v>
      </c>
      <c r="AP62" s="20" t="str">
        <f t="shared" si="7"/>
        <v>0</v>
      </c>
      <c r="AQ62" s="24">
        <f t="shared" si="8"/>
        <v>4</v>
      </c>
      <c r="AR62" s="26"/>
      <c r="AS62" s="25" t="str">
        <f t="shared" si="9"/>
        <v>B-</v>
      </c>
      <c r="AT62" s="27"/>
      <c r="AU62" s="25" t="str">
        <f t="shared" si="10"/>
        <v>0 B-</v>
      </c>
      <c r="AV62" s="27"/>
      <c r="AW62" s="21" t="str">
        <f t="shared" si="11"/>
        <v>ไม่ผ่าน</v>
      </c>
      <c r="AX62" s="21"/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1.05</v>
      </c>
      <c r="J63" s="19">
        <v>0.98</v>
      </c>
      <c r="K63" s="19">
        <v>0.53</v>
      </c>
      <c r="L63" s="19">
        <v>912248.78</v>
      </c>
      <c r="M63" s="19">
        <v>1498245.1</v>
      </c>
      <c r="N63" s="23">
        <v>3</v>
      </c>
      <c r="O63" s="18">
        <v>2832018.34</v>
      </c>
      <c r="P63" s="19">
        <v>-8886304.9399999995</v>
      </c>
      <c r="Q63" s="28">
        <v>2</v>
      </c>
      <c r="R63" s="10">
        <f>VLOOKUP($H63,'ค่ากลางกลุ่ม '!$C$2:$Y$22,10,0)</f>
        <v>32.67</v>
      </c>
      <c r="S63" s="13"/>
      <c r="T63" s="10">
        <f>VLOOKUP($H63,'ค่ากลางกลุ่ม '!$C$2:$Y$22,11,0)</f>
        <v>8.86</v>
      </c>
      <c r="U63" s="13"/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20.62</v>
      </c>
      <c r="AB63" s="7">
        <v>2.5</v>
      </c>
      <c r="AC63" s="9">
        <v>368.8</v>
      </c>
      <c r="AD63" s="9">
        <v>20.38</v>
      </c>
      <c r="AE63" s="9">
        <v>74.510000000000005</v>
      </c>
      <c r="AF63" s="9">
        <v>335.84</v>
      </c>
      <c r="AG63" s="9">
        <v>46.7</v>
      </c>
      <c r="AH63" s="10" t="str">
        <f t="shared" si="1"/>
        <v>0</v>
      </c>
      <c r="AI63" s="13"/>
      <c r="AJ63" s="10" t="str">
        <f t="shared" si="2"/>
        <v>0</v>
      </c>
      <c r="AK63" s="13"/>
      <c r="AL63" s="97">
        <f t="shared" si="3"/>
        <v>0</v>
      </c>
      <c r="AM63" s="20" t="str">
        <f t="shared" si="4"/>
        <v>1</v>
      </c>
      <c r="AN63" s="20" t="str">
        <f t="shared" si="5"/>
        <v>0</v>
      </c>
      <c r="AO63" s="20" t="str">
        <f t="shared" si="6"/>
        <v>0</v>
      </c>
      <c r="AP63" s="20" t="str">
        <f t="shared" si="7"/>
        <v>1</v>
      </c>
      <c r="AQ63" s="24">
        <f t="shared" si="8"/>
        <v>2</v>
      </c>
      <c r="AR63" s="26"/>
      <c r="AS63" s="25" t="str">
        <f t="shared" si="9"/>
        <v>C-</v>
      </c>
      <c r="AT63" s="27"/>
      <c r="AU63" s="25" t="str">
        <f t="shared" si="10"/>
        <v>3 C-</v>
      </c>
      <c r="AV63" s="27"/>
      <c r="AW63" s="21" t="str">
        <f t="shared" si="11"/>
        <v>ไม่ผ่าน</v>
      </c>
      <c r="AX63" s="21"/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1.5</v>
      </c>
      <c r="J64" s="19">
        <v>1.34</v>
      </c>
      <c r="K64" s="19">
        <v>1.1000000000000001</v>
      </c>
      <c r="L64" s="19">
        <v>16662022.76</v>
      </c>
      <c r="M64" s="19">
        <v>617457.71</v>
      </c>
      <c r="N64" s="23">
        <v>0</v>
      </c>
      <c r="O64" s="18">
        <v>2250726.69</v>
      </c>
      <c r="P64" s="19">
        <v>3302778.92</v>
      </c>
      <c r="Q64" s="28">
        <v>4</v>
      </c>
      <c r="R64" s="10">
        <f>VLOOKUP($H64,'ค่ากลางกลุ่ม '!$C$2:$Y$22,10,0)</f>
        <v>39.99</v>
      </c>
      <c r="S64" s="13"/>
      <c r="T64" s="10">
        <f>VLOOKUP($H64,'ค่ากลางกลุ่ม '!$C$2:$Y$22,11,0)</f>
        <v>8.09</v>
      </c>
      <c r="U64" s="13"/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12.05</v>
      </c>
      <c r="AB64" s="7">
        <v>0.69</v>
      </c>
      <c r="AC64" s="9">
        <v>208.19</v>
      </c>
      <c r="AD64" s="9">
        <v>117.48</v>
      </c>
      <c r="AE64" s="9">
        <v>109.36</v>
      </c>
      <c r="AF64" s="9">
        <v>359.97</v>
      </c>
      <c r="AG64" s="9">
        <v>87.89</v>
      </c>
      <c r="AH64" s="10" t="str">
        <f t="shared" si="1"/>
        <v>0</v>
      </c>
      <c r="AI64" s="13"/>
      <c r="AJ64" s="10" t="str">
        <f t="shared" si="2"/>
        <v>0</v>
      </c>
      <c r="AK64" s="13"/>
      <c r="AL64" s="97">
        <f t="shared" si="3"/>
        <v>0</v>
      </c>
      <c r="AM64" s="20" t="str">
        <f t="shared" si="4"/>
        <v>0</v>
      </c>
      <c r="AN64" s="20" t="str">
        <f t="shared" si="5"/>
        <v>0</v>
      </c>
      <c r="AO64" s="20" t="str">
        <f t="shared" si="6"/>
        <v>0</v>
      </c>
      <c r="AP64" s="20" t="str">
        <f t="shared" si="7"/>
        <v>0</v>
      </c>
      <c r="AQ64" s="24">
        <f t="shared" si="8"/>
        <v>0</v>
      </c>
      <c r="AR64" s="26"/>
      <c r="AS64" s="25" t="str">
        <f t="shared" si="9"/>
        <v>F</v>
      </c>
      <c r="AT64" s="27"/>
      <c r="AU64" s="25" t="str">
        <f t="shared" si="10"/>
        <v>0 F</v>
      </c>
      <c r="AV64" s="27" t="str">
        <f t="shared" si="10"/>
        <v xml:space="preserve">0 </v>
      </c>
      <c r="AW64" s="21" t="str">
        <f t="shared" si="11"/>
        <v>ไม่ผ่าน</v>
      </c>
      <c r="AX64" s="21"/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1.74</v>
      </c>
      <c r="J65" s="19">
        <v>1.57</v>
      </c>
      <c r="K65" s="19">
        <v>1.3</v>
      </c>
      <c r="L65" s="19">
        <v>11960801.17</v>
      </c>
      <c r="M65" s="19">
        <v>4648422.42</v>
      </c>
      <c r="N65" s="23">
        <v>0</v>
      </c>
      <c r="O65" s="18">
        <v>6042029.5800000001</v>
      </c>
      <c r="P65" s="19">
        <v>4822773.79</v>
      </c>
      <c r="Q65" s="28">
        <v>4</v>
      </c>
      <c r="R65" s="10">
        <f>VLOOKUP($H65,'ค่ากลางกลุ่ม '!$C$2:$Y$22,10,0)</f>
        <v>39.99</v>
      </c>
      <c r="S65" s="13"/>
      <c r="T65" s="10">
        <f>VLOOKUP($H65,'ค่ากลางกลุ่ม '!$C$2:$Y$22,11,0)</f>
        <v>8.09</v>
      </c>
      <c r="U65" s="13"/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31.66</v>
      </c>
      <c r="AB65" s="7">
        <v>6.12</v>
      </c>
      <c r="AC65" s="9">
        <v>171.29</v>
      </c>
      <c r="AD65" s="9">
        <v>61.93</v>
      </c>
      <c r="AE65" s="9">
        <v>92.97</v>
      </c>
      <c r="AF65" s="9">
        <v>547.80999999999995</v>
      </c>
      <c r="AG65" s="9">
        <v>91.66</v>
      </c>
      <c r="AH65" s="10" t="str">
        <f t="shared" si="1"/>
        <v>0</v>
      </c>
      <c r="AI65" s="13"/>
      <c r="AJ65" s="10" t="str">
        <f t="shared" si="2"/>
        <v>0</v>
      </c>
      <c r="AK65" s="13"/>
      <c r="AL65" s="97">
        <f t="shared" si="3"/>
        <v>0</v>
      </c>
      <c r="AM65" s="20" t="str">
        <f t="shared" si="4"/>
        <v>0</v>
      </c>
      <c r="AN65" s="20" t="str">
        <f t="shared" si="5"/>
        <v>0</v>
      </c>
      <c r="AO65" s="20" t="str">
        <f t="shared" si="6"/>
        <v>0</v>
      </c>
      <c r="AP65" s="20" t="str">
        <f t="shared" si="7"/>
        <v>0</v>
      </c>
      <c r="AQ65" s="24">
        <f t="shared" si="8"/>
        <v>0</v>
      </c>
      <c r="AR65" s="26"/>
      <c r="AS65" s="25" t="str">
        <f t="shared" si="9"/>
        <v>F</v>
      </c>
      <c r="AT65" s="27"/>
      <c r="AU65" s="25" t="str">
        <f t="shared" si="10"/>
        <v>0 F</v>
      </c>
      <c r="AV65" s="27" t="str">
        <f t="shared" si="10"/>
        <v xml:space="preserve">0 </v>
      </c>
      <c r="AW65" s="21" t="str">
        <f t="shared" si="11"/>
        <v>ไม่ผ่าน</v>
      </c>
      <c r="AX65" s="21"/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1.46</v>
      </c>
      <c r="J66" s="19">
        <v>1.31</v>
      </c>
      <c r="K66" s="19">
        <v>0.73</v>
      </c>
      <c r="L66" s="19">
        <v>89598400.590000004</v>
      </c>
      <c r="M66" s="19">
        <v>4884167.74</v>
      </c>
      <c r="N66" s="23">
        <v>2</v>
      </c>
      <c r="O66" s="18">
        <v>20089379.5</v>
      </c>
      <c r="P66" s="19">
        <v>-53005196.960000001</v>
      </c>
      <c r="Q66" s="28">
        <v>16</v>
      </c>
      <c r="R66" s="10">
        <f>VLOOKUP($H66,'ค่ากลางกลุ่ม '!$C$2:$Y$22,10,0)</f>
        <v>19.670000000000002</v>
      </c>
      <c r="S66" s="13"/>
      <c r="T66" s="10">
        <f>VLOOKUP($H66,'ค่ากลางกลุ่ม '!$C$2:$Y$22,11,0)</f>
        <v>4.34</v>
      </c>
      <c r="U66" s="13"/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11.54</v>
      </c>
      <c r="AB66" s="7">
        <v>0.93</v>
      </c>
      <c r="AC66" s="9">
        <v>265.77999999999997</v>
      </c>
      <c r="AD66" s="9">
        <v>66.989999999999995</v>
      </c>
      <c r="AE66" s="9">
        <v>111.04</v>
      </c>
      <c r="AF66" s="9">
        <v>178.71</v>
      </c>
      <c r="AG66" s="9">
        <v>79.459999999999994</v>
      </c>
      <c r="AH66" s="10" t="str">
        <f t="shared" si="1"/>
        <v>0</v>
      </c>
      <c r="AI66" s="13"/>
      <c r="AJ66" s="10" t="str">
        <f t="shared" si="2"/>
        <v>0</v>
      </c>
      <c r="AK66" s="13"/>
      <c r="AL66" s="97">
        <f t="shared" si="3"/>
        <v>0</v>
      </c>
      <c r="AM66" s="20" t="str">
        <f t="shared" si="4"/>
        <v>0</v>
      </c>
      <c r="AN66" s="20" t="str">
        <f t="shared" si="5"/>
        <v>0</v>
      </c>
      <c r="AO66" s="20" t="str">
        <f t="shared" si="6"/>
        <v>0</v>
      </c>
      <c r="AP66" s="20" t="str">
        <f t="shared" si="7"/>
        <v>0</v>
      </c>
      <c r="AQ66" s="24">
        <f t="shared" si="8"/>
        <v>0</v>
      </c>
      <c r="AR66" s="26"/>
      <c r="AS66" s="25" t="str">
        <f t="shared" si="9"/>
        <v>F</v>
      </c>
      <c r="AT66" s="27"/>
      <c r="AU66" s="25" t="str">
        <f t="shared" si="10"/>
        <v>2 F</v>
      </c>
      <c r="AV66" s="27" t="str">
        <f t="shared" si="10"/>
        <v xml:space="preserve">2 </v>
      </c>
      <c r="AW66" s="21" t="str">
        <f t="shared" si="11"/>
        <v>ไม่ผ่าน</v>
      </c>
      <c r="AX66" s="21"/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1.28</v>
      </c>
      <c r="J67" s="19">
        <v>1.1599999999999999</v>
      </c>
      <c r="K67" s="19">
        <v>0.87</v>
      </c>
      <c r="L67" s="19">
        <v>13397255.779999999</v>
      </c>
      <c r="M67" s="19">
        <v>13584284.689999999</v>
      </c>
      <c r="N67" s="23">
        <v>1</v>
      </c>
      <c r="O67" s="18">
        <v>16219651.130000001</v>
      </c>
      <c r="P67" s="19">
        <v>-6207304.2800000003</v>
      </c>
      <c r="Q67" s="28">
        <v>10</v>
      </c>
      <c r="R67" s="10">
        <f>VLOOKUP($H67,'ค่ากลางกลุ่ม '!$C$2:$Y$22,10,0)</f>
        <v>24.65</v>
      </c>
      <c r="S67" s="13"/>
      <c r="T67" s="10">
        <f>VLOOKUP($H67,'ค่ากลางกลุ่ม '!$C$2:$Y$22,11,0)</f>
        <v>9.2899999999999991</v>
      </c>
      <c r="U67" s="13"/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31.38</v>
      </c>
      <c r="AB67" s="7">
        <v>12.17</v>
      </c>
      <c r="AC67" s="9">
        <v>329.31</v>
      </c>
      <c r="AD67" s="9">
        <v>40.65</v>
      </c>
      <c r="AE67" s="9">
        <v>51.66</v>
      </c>
      <c r="AF67" s="9">
        <v>133.54</v>
      </c>
      <c r="AG67" s="9">
        <v>52.38</v>
      </c>
      <c r="AH67" s="10" t="str">
        <f t="shared" si="1"/>
        <v>1</v>
      </c>
      <c r="AI67" s="13"/>
      <c r="AJ67" s="10" t="str">
        <f t="shared" si="2"/>
        <v>1</v>
      </c>
      <c r="AK67" s="13"/>
      <c r="AL67" s="97">
        <f t="shared" si="3"/>
        <v>0</v>
      </c>
      <c r="AM67" s="20" t="str">
        <f t="shared" si="4"/>
        <v>1</v>
      </c>
      <c r="AN67" s="20" t="str">
        <f t="shared" si="5"/>
        <v>1</v>
      </c>
      <c r="AO67" s="20" t="str">
        <f t="shared" si="6"/>
        <v>0</v>
      </c>
      <c r="AP67" s="20" t="str">
        <f t="shared" si="7"/>
        <v>1</v>
      </c>
      <c r="AQ67" s="24">
        <f t="shared" si="8"/>
        <v>5</v>
      </c>
      <c r="AR67" s="26"/>
      <c r="AS67" s="25" t="str">
        <f t="shared" si="9"/>
        <v>B</v>
      </c>
      <c r="AT67" s="27"/>
      <c r="AU67" s="25" t="str">
        <f t="shared" si="10"/>
        <v>1 B</v>
      </c>
      <c r="AV67" s="27" t="str">
        <f t="shared" si="10"/>
        <v xml:space="preserve">1 </v>
      </c>
      <c r="AW67" s="21" t="str">
        <f t="shared" si="11"/>
        <v>ผ่าน</v>
      </c>
      <c r="AX67" s="21"/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1.19</v>
      </c>
      <c r="J68" s="19">
        <v>1.04</v>
      </c>
      <c r="K68" s="19">
        <v>0.62</v>
      </c>
      <c r="L68" s="19">
        <v>8295027.3799999999</v>
      </c>
      <c r="M68" s="19">
        <v>9027417.9800000004</v>
      </c>
      <c r="N68" s="23">
        <v>2</v>
      </c>
      <c r="O68" s="18">
        <v>11289692.77</v>
      </c>
      <c r="P68" s="19">
        <v>-16642082.48</v>
      </c>
      <c r="Q68" s="28">
        <v>6</v>
      </c>
      <c r="R68" s="10">
        <f>VLOOKUP($H68,'ค่ากลางกลุ่ม '!$C$2:$Y$22,10,0)</f>
        <v>28.29</v>
      </c>
      <c r="S68" s="13"/>
      <c r="T68" s="10">
        <f>VLOOKUP($H68,'ค่ากลางกลุ่ม '!$C$2:$Y$22,11,0)</f>
        <v>10.74</v>
      </c>
      <c r="U68" s="13"/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29.71</v>
      </c>
      <c r="AB68" s="7">
        <v>8.8000000000000007</v>
      </c>
      <c r="AC68" s="9">
        <v>284.64999999999998</v>
      </c>
      <c r="AD68" s="9">
        <v>69.02</v>
      </c>
      <c r="AE68" s="9">
        <v>67.349999999999994</v>
      </c>
      <c r="AF68" s="9">
        <v>138.94999999999999</v>
      </c>
      <c r="AG68" s="9">
        <v>81.93</v>
      </c>
      <c r="AH68" s="10" t="str">
        <f t="shared" si="1"/>
        <v>1</v>
      </c>
      <c r="AI68" s="13"/>
      <c r="AJ68" s="10" t="str">
        <f t="shared" si="2"/>
        <v>0</v>
      </c>
      <c r="AK68" s="13"/>
      <c r="AL68" s="97">
        <f t="shared" si="3"/>
        <v>0</v>
      </c>
      <c r="AM68" s="20" t="str">
        <f t="shared" si="4"/>
        <v>0</v>
      </c>
      <c r="AN68" s="20" t="str">
        <f t="shared" si="5"/>
        <v>0</v>
      </c>
      <c r="AO68" s="20" t="str">
        <f t="shared" si="6"/>
        <v>0</v>
      </c>
      <c r="AP68" s="20" t="str">
        <f t="shared" si="7"/>
        <v>0</v>
      </c>
      <c r="AQ68" s="24">
        <f t="shared" si="8"/>
        <v>1</v>
      </c>
      <c r="AR68" s="26"/>
      <c r="AS68" s="25" t="str">
        <f t="shared" si="9"/>
        <v>D</v>
      </c>
      <c r="AT68" s="27"/>
      <c r="AU68" s="25" t="str">
        <f t="shared" si="10"/>
        <v>2 D</v>
      </c>
      <c r="AV68" s="27" t="str">
        <f t="shared" si="10"/>
        <v xml:space="preserve">2 </v>
      </c>
      <c r="AW68" s="21" t="str">
        <f t="shared" si="11"/>
        <v>ไม่ผ่าน</v>
      </c>
      <c r="AX68" s="21"/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1.19</v>
      </c>
      <c r="J69" s="19">
        <v>1.04</v>
      </c>
      <c r="K69" s="19">
        <v>0.66</v>
      </c>
      <c r="L69" s="19">
        <v>9865892.9399999995</v>
      </c>
      <c r="M69" s="19">
        <v>14864302.970000001</v>
      </c>
      <c r="N69" s="23">
        <v>2</v>
      </c>
      <c r="O69" s="18">
        <v>18225158.890000001</v>
      </c>
      <c r="P69" s="19">
        <v>-17098058.59</v>
      </c>
      <c r="Q69" s="28">
        <v>10</v>
      </c>
      <c r="R69" s="10">
        <f>VLOOKUP($H69,'ค่ากลางกลุ่ม '!$C$2:$Y$22,10,0)</f>
        <v>24.65</v>
      </c>
      <c r="S69" s="13"/>
      <c r="T69" s="10">
        <f>VLOOKUP($H69,'ค่ากลางกลุ่ม '!$C$2:$Y$22,11,0)</f>
        <v>9.2899999999999991</v>
      </c>
      <c r="U69" s="13"/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29.24</v>
      </c>
      <c r="AB69" s="7">
        <v>11.79</v>
      </c>
      <c r="AC69" s="9">
        <v>268.77999999999997</v>
      </c>
      <c r="AD69" s="9">
        <v>29.85</v>
      </c>
      <c r="AE69" s="9">
        <v>76.849999999999994</v>
      </c>
      <c r="AF69" s="9">
        <v>128.18</v>
      </c>
      <c r="AG69" s="9">
        <v>60.99</v>
      </c>
      <c r="AH69" s="10" t="str">
        <f t="shared" si="1"/>
        <v>1</v>
      </c>
      <c r="AI69" s="13"/>
      <c r="AJ69" s="10" t="str">
        <f t="shared" si="2"/>
        <v>1</v>
      </c>
      <c r="AK69" s="13"/>
      <c r="AL69" s="97">
        <f t="shared" si="3"/>
        <v>0</v>
      </c>
      <c r="AM69" s="20" t="str">
        <f t="shared" si="4"/>
        <v>1</v>
      </c>
      <c r="AN69" s="20" t="str">
        <f t="shared" si="5"/>
        <v>0</v>
      </c>
      <c r="AO69" s="20" t="str">
        <f t="shared" si="6"/>
        <v>0</v>
      </c>
      <c r="AP69" s="20" t="str">
        <f t="shared" si="7"/>
        <v>0</v>
      </c>
      <c r="AQ69" s="24">
        <f t="shared" si="8"/>
        <v>3</v>
      </c>
      <c r="AR69" s="26"/>
      <c r="AS69" s="25" t="str">
        <f t="shared" si="9"/>
        <v>C</v>
      </c>
      <c r="AT69" s="27"/>
      <c r="AU69" s="25" t="str">
        <f t="shared" si="10"/>
        <v>2 C</v>
      </c>
      <c r="AV69" s="27" t="str">
        <f t="shared" si="10"/>
        <v xml:space="preserve">2 </v>
      </c>
      <c r="AW69" s="21" t="str">
        <f t="shared" ref="AW69:AW92" si="12">IF(AQ69&gt;=5,"ผ่าน","ไม่ผ่าน")</f>
        <v>ไม่ผ่าน</v>
      </c>
      <c r="AX69" s="21"/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1.88</v>
      </c>
      <c r="J70" s="19">
        <v>1.6</v>
      </c>
      <c r="K70" s="19">
        <v>1.1599999999999999</v>
      </c>
      <c r="L70" s="19">
        <v>23579793.68</v>
      </c>
      <c r="M70" s="19">
        <v>19232493.760000002</v>
      </c>
      <c r="N70" s="23">
        <v>0</v>
      </c>
      <c r="O70" s="18">
        <v>21044933.48</v>
      </c>
      <c r="P70" s="19">
        <v>4342824.5</v>
      </c>
      <c r="Q70" s="28">
        <v>6</v>
      </c>
      <c r="R70" s="10">
        <f>VLOOKUP($H70,'ค่ากลางกลุ่ม '!$C$2:$Y$22,10,0)</f>
        <v>28.29</v>
      </c>
      <c r="S70" s="13"/>
      <c r="T70" s="10">
        <f>VLOOKUP($H70,'ค่ากลางกลุ่ม '!$C$2:$Y$22,11,0)</f>
        <v>10.74</v>
      </c>
      <c r="U70" s="13"/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43</v>
      </c>
      <c r="AB70" s="7">
        <v>22.75</v>
      </c>
      <c r="AC70" s="9">
        <v>239.82</v>
      </c>
      <c r="AD70" s="9">
        <v>36.17</v>
      </c>
      <c r="AE70" s="9">
        <v>113.65</v>
      </c>
      <c r="AF70" s="9">
        <v>125.97</v>
      </c>
      <c r="AG70" s="9">
        <v>99.04</v>
      </c>
      <c r="AH70" s="10" t="str">
        <f t="shared" ref="AH70:AH92" si="13">IF(R70&lt;=$AA70,"1","0")</f>
        <v>1</v>
      </c>
      <c r="AI70" s="13"/>
      <c r="AJ70" s="10" t="str">
        <f t="shared" ref="AJ70:AJ92" si="14">IF(T70&lt;=$AB70,"1","0")</f>
        <v>1</v>
      </c>
      <c r="AK70" s="13"/>
      <c r="AL70" s="97">
        <f t="shared" ref="AL70:AL92" si="15">IF(OR(AND((K70&lt;0.8),(AC70&gt;180)),AND((K70&gt;=0.8),(AC70&gt;90))),0,1)</f>
        <v>0</v>
      </c>
      <c r="AM70" s="20" t="str">
        <f t="shared" ref="AM70:AM92" si="16">IF(AD70&lt;=W70,"1","0")</f>
        <v>1</v>
      </c>
      <c r="AN70" s="20" t="str">
        <f t="shared" ref="AN70:AN92" si="17">IF(AE70&lt;=X70,"1","0")</f>
        <v>0</v>
      </c>
      <c r="AO70" s="20" t="str">
        <f t="shared" ref="AO70:AO92" si="18">IF(AF70&lt;=Y70,"1","0")</f>
        <v>0</v>
      </c>
      <c r="AP70" s="20" t="str">
        <f t="shared" ref="AP70:AP92" si="19">IF(AG70&lt;=Z70,"1","0")</f>
        <v>0</v>
      </c>
      <c r="AQ70" s="24">
        <f t="shared" ref="AQ70:AQ92" si="20">AH70+AJ70+AL70+AM70+AN70+AO70+AP70</f>
        <v>3</v>
      </c>
      <c r="AR70" s="26"/>
      <c r="AS70" s="25" t="str">
        <f t="shared" ref="AS70:AS92" si="21">IF(AQ70=7,"A",IF(AQ70=6,"A-",IF(AQ70=5,"B",IF(AQ70=4,"B-",IF(AQ70=3,"C",IF(AQ70=2,"C-",IF(AQ70=1,"D",IF(AQ70=0,"F"))))))))</f>
        <v>C</v>
      </c>
      <c r="AT70" s="27"/>
      <c r="AU70" s="25" t="str">
        <f t="shared" ref="AU70:AV92" si="22">$N70&amp;" "&amp;AS70</f>
        <v>0 C</v>
      </c>
      <c r="AV70" s="27" t="str">
        <f t="shared" si="22"/>
        <v xml:space="preserve">0 </v>
      </c>
      <c r="AW70" s="21" t="str">
        <f t="shared" si="12"/>
        <v>ไม่ผ่าน</v>
      </c>
      <c r="AX70" s="21"/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1.83</v>
      </c>
      <c r="J71" s="19">
        <v>1.6</v>
      </c>
      <c r="K71" s="19">
        <v>1.17</v>
      </c>
      <c r="L71" s="19">
        <v>20395814.390000001</v>
      </c>
      <c r="M71" s="19">
        <v>16872069.879999999</v>
      </c>
      <c r="N71" s="23">
        <v>0</v>
      </c>
      <c r="O71" s="18">
        <v>19391905.52</v>
      </c>
      <c r="P71" s="19">
        <v>4102347.39</v>
      </c>
      <c r="Q71" s="28">
        <v>5</v>
      </c>
      <c r="R71" s="10">
        <f>VLOOKUP($H71,'ค่ากลางกลุ่ม '!$C$2:$Y$22,10,0)</f>
        <v>29.39</v>
      </c>
      <c r="S71" s="13"/>
      <c r="T71" s="10">
        <f>VLOOKUP($H71,'ค่ากลางกลุ่ม '!$C$2:$Y$22,11,0)</f>
        <v>10.82</v>
      </c>
      <c r="U71" s="13"/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59.3</v>
      </c>
      <c r="AB71" s="7">
        <v>16.7</v>
      </c>
      <c r="AC71" s="9">
        <v>270.35000000000002</v>
      </c>
      <c r="AD71" s="9">
        <v>39.06</v>
      </c>
      <c r="AE71" s="9">
        <v>65.86</v>
      </c>
      <c r="AF71" s="9">
        <v>125.69</v>
      </c>
      <c r="AG71" s="9">
        <v>137.26</v>
      </c>
      <c r="AH71" s="10" t="str">
        <f t="shared" si="13"/>
        <v>1</v>
      </c>
      <c r="AI71" s="13"/>
      <c r="AJ71" s="10" t="str">
        <f t="shared" si="14"/>
        <v>1</v>
      </c>
      <c r="AK71" s="13"/>
      <c r="AL71" s="97">
        <f t="shared" si="15"/>
        <v>0</v>
      </c>
      <c r="AM71" s="20" t="str">
        <f t="shared" si="16"/>
        <v>1</v>
      </c>
      <c r="AN71" s="20" t="str">
        <f t="shared" si="17"/>
        <v>0</v>
      </c>
      <c r="AO71" s="20" t="str">
        <f t="shared" si="18"/>
        <v>0</v>
      </c>
      <c r="AP71" s="20" t="str">
        <f t="shared" si="19"/>
        <v>0</v>
      </c>
      <c r="AQ71" s="24">
        <f t="shared" si="20"/>
        <v>3</v>
      </c>
      <c r="AR71" s="26"/>
      <c r="AS71" s="25" t="str">
        <f t="shared" si="21"/>
        <v>C</v>
      </c>
      <c r="AT71" s="27"/>
      <c r="AU71" s="25" t="str">
        <f t="shared" si="22"/>
        <v>0 C</v>
      </c>
      <c r="AV71" s="27" t="str">
        <f t="shared" si="22"/>
        <v xml:space="preserve">0 </v>
      </c>
      <c r="AW71" s="21" t="str">
        <f t="shared" si="12"/>
        <v>ไม่ผ่าน</v>
      </c>
      <c r="AX71" s="21"/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3.5</v>
      </c>
      <c r="J72" s="19">
        <v>3.06</v>
      </c>
      <c r="K72" s="19">
        <v>1.91</v>
      </c>
      <c r="L72" s="19">
        <v>1140809456.9100001</v>
      </c>
      <c r="M72" s="19">
        <v>43421556.530000001</v>
      </c>
      <c r="N72" s="23">
        <v>0</v>
      </c>
      <c r="O72" s="18">
        <v>72722288.180000007</v>
      </c>
      <c r="P72" s="19">
        <v>426804740.23000002</v>
      </c>
      <c r="Q72" s="28">
        <v>20</v>
      </c>
      <c r="R72" s="10">
        <f>VLOOKUP($H72,'ค่ากลางกลุ่ม '!$C$2:$Y$22,10,0)</f>
        <v>9.7200000000000006</v>
      </c>
      <c r="S72" s="13"/>
      <c r="T72" s="10">
        <f>VLOOKUP($H72,'ค่ากลางกลุ่ม '!$C$2:$Y$22,11,0)</f>
        <v>1.79</v>
      </c>
      <c r="U72" s="13"/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8.59</v>
      </c>
      <c r="AB72" s="7">
        <v>1.52</v>
      </c>
      <c r="AC72" s="9">
        <v>55.55</v>
      </c>
      <c r="AD72" s="9">
        <v>65.2</v>
      </c>
      <c r="AE72" s="9">
        <v>36.49</v>
      </c>
      <c r="AF72" s="9">
        <v>134.55000000000001</v>
      </c>
      <c r="AG72" s="9">
        <v>47.06</v>
      </c>
      <c r="AH72" s="10" t="str">
        <f t="shared" si="13"/>
        <v>0</v>
      </c>
      <c r="AI72" s="13"/>
      <c r="AJ72" s="10" t="str">
        <f t="shared" si="14"/>
        <v>0</v>
      </c>
      <c r="AK72" s="13"/>
      <c r="AL72" s="97">
        <f t="shared" si="15"/>
        <v>1</v>
      </c>
      <c r="AM72" s="20" t="str">
        <f t="shared" si="16"/>
        <v>0</v>
      </c>
      <c r="AN72" s="20" t="str">
        <f t="shared" si="17"/>
        <v>1</v>
      </c>
      <c r="AO72" s="20" t="str">
        <f t="shared" si="18"/>
        <v>0</v>
      </c>
      <c r="AP72" s="20" t="str">
        <f t="shared" si="19"/>
        <v>1</v>
      </c>
      <c r="AQ72" s="24">
        <f t="shared" si="20"/>
        <v>3</v>
      </c>
      <c r="AR72" s="26"/>
      <c r="AS72" s="25" t="str">
        <f t="shared" si="21"/>
        <v>C</v>
      </c>
      <c r="AT72" s="27"/>
      <c r="AU72" s="25" t="str">
        <f t="shared" si="22"/>
        <v>0 C</v>
      </c>
      <c r="AV72" s="27" t="str">
        <f t="shared" si="22"/>
        <v xml:space="preserve">0 </v>
      </c>
      <c r="AW72" s="21" t="str">
        <f t="shared" si="12"/>
        <v>ไม่ผ่าน</v>
      </c>
      <c r="AX72" s="21"/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1.44</v>
      </c>
      <c r="J73" s="19">
        <v>1.27</v>
      </c>
      <c r="K73" s="19">
        <v>0.83</v>
      </c>
      <c r="L73" s="19">
        <v>13520558.449999999</v>
      </c>
      <c r="M73" s="19">
        <v>10026366.699999999</v>
      </c>
      <c r="N73" s="23">
        <v>1</v>
      </c>
      <c r="O73" s="18">
        <v>11803522.220000001</v>
      </c>
      <c r="P73" s="19">
        <v>-5134402.1500000004</v>
      </c>
      <c r="Q73" s="28">
        <v>6</v>
      </c>
      <c r="R73" s="10">
        <f>VLOOKUP($H73,'ค่ากลางกลุ่ม '!$C$2:$Y$22,10,0)</f>
        <v>28.29</v>
      </c>
      <c r="S73" s="13"/>
      <c r="T73" s="10">
        <f>VLOOKUP($H73,'ค่ากลางกลุ่ม '!$C$2:$Y$22,11,0)</f>
        <v>10.74</v>
      </c>
      <c r="U73" s="13"/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28</v>
      </c>
      <c r="AB73" s="7">
        <v>13.36</v>
      </c>
      <c r="AC73" s="9">
        <v>231.07</v>
      </c>
      <c r="AD73" s="9">
        <v>28.31</v>
      </c>
      <c r="AE73" s="9">
        <v>62.68</v>
      </c>
      <c r="AF73" s="9">
        <v>125.88</v>
      </c>
      <c r="AG73" s="9">
        <v>67.75</v>
      </c>
      <c r="AH73" s="10" t="str">
        <f t="shared" si="13"/>
        <v>0</v>
      </c>
      <c r="AI73" s="13"/>
      <c r="AJ73" s="10" t="str">
        <f t="shared" si="14"/>
        <v>1</v>
      </c>
      <c r="AK73" s="13"/>
      <c r="AL73" s="97">
        <f t="shared" si="15"/>
        <v>0</v>
      </c>
      <c r="AM73" s="20" t="str">
        <f t="shared" si="16"/>
        <v>1</v>
      </c>
      <c r="AN73" s="20" t="str">
        <f t="shared" si="17"/>
        <v>0</v>
      </c>
      <c r="AO73" s="20" t="str">
        <f t="shared" si="18"/>
        <v>0</v>
      </c>
      <c r="AP73" s="20" t="str">
        <f t="shared" si="19"/>
        <v>0</v>
      </c>
      <c r="AQ73" s="24">
        <f t="shared" si="20"/>
        <v>2</v>
      </c>
      <c r="AR73" s="26"/>
      <c r="AS73" s="25" t="str">
        <f t="shared" si="21"/>
        <v>C-</v>
      </c>
      <c r="AT73" s="27"/>
      <c r="AU73" s="25" t="str">
        <f t="shared" si="22"/>
        <v>1 C-</v>
      </c>
      <c r="AV73" s="27" t="str">
        <f t="shared" si="22"/>
        <v xml:space="preserve">1 </v>
      </c>
      <c r="AW73" s="21" t="str">
        <f t="shared" si="12"/>
        <v>ไม่ผ่าน</v>
      </c>
      <c r="AX73" s="21"/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1.36</v>
      </c>
      <c r="J74" s="19">
        <v>1.1599999999999999</v>
      </c>
      <c r="K74" s="19">
        <v>0.74</v>
      </c>
      <c r="L74" s="19">
        <v>8801303</v>
      </c>
      <c r="M74" s="19">
        <v>7800195.3200000003</v>
      </c>
      <c r="N74" s="23">
        <v>2</v>
      </c>
      <c r="O74" s="18">
        <v>9044014.8499999996</v>
      </c>
      <c r="P74" s="19">
        <v>-6350635.9900000002</v>
      </c>
      <c r="Q74" s="28">
        <v>6</v>
      </c>
      <c r="R74" s="10">
        <f>VLOOKUP($H74,'ค่ากลางกลุ่ม '!$C$2:$Y$22,10,0)</f>
        <v>28.29</v>
      </c>
      <c r="S74" s="13"/>
      <c r="T74" s="10">
        <f>VLOOKUP($H74,'ค่ากลางกลุ่ม '!$C$2:$Y$22,11,0)</f>
        <v>10.74</v>
      </c>
      <c r="U74" s="13"/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23.22</v>
      </c>
      <c r="AB74" s="7">
        <v>14.16</v>
      </c>
      <c r="AC74" s="9">
        <v>328.91</v>
      </c>
      <c r="AD74" s="9">
        <v>21.46</v>
      </c>
      <c r="AE74" s="9">
        <v>42.78</v>
      </c>
      <c r="AF74" s="9">
        <v>118.8</v>
      </c>
      <c r="AG74" s="9">
        <v>86.92</v>
      </c>
      <c r="AH74" s="10" t="str">
        <f t="shared" si="13"/>
        <v>0</v>
      </c>
      <c r="AI74" s="13"/>
      <c r="AJ74" s="10" t="str">
        <f t="shared" si="14"/>
        <v>1</v>
      </c>
      <c r="AK74" s="13"/>
      <c r="AL74" s="97">
        <f t="shared" si="15"/>
        <v>0</v>
      </c>
      <c r="AM74" s="20" t="str">
        <f t="shared" si="16"/>
        <v>1</v>
      </c>
      <c r="AN74" s="20" t="str">
        <f t="shared" si="17"/>
        <v>1</v>
      </c>
      <c r="AO74" s="20" t="str">
        <f t="shared" si="18"/>
        <v>0</v>
      </c>
      <c r="AP74" s="20" t="str">
        <f t="shared" si="19"/>
        <v>0</v>
      </c>
      <c r="AQ74" s="24">
        <f t="shared" si="20"/>
        <v>3</v>
      </c>
      <c r="AR74" s="26"/>
      <c r="AS74" s="25" t="str">
        <f t="shared" si="21"/>
        <v>C</v>
      </c>
      <c r="AT74" s="27"/>
      <c r="AU74" s="25" t="str">
        <f t="shared" si="22"/>
        <v>2 C</v>
      </c>
      <c r="AV74" s="27" t="str">
        <f t="shared" si="22"/>
        <v xml:space="preserve">2 </v>
      </c>
      <c r="AW74" s="21" t="str">
        <f t="shared" si="12"/>
        <v>ไม่ผ่าน</v>
      </c>
      <c r="AX74" s="21"/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1.02</v>
      </c>
      <c r="J75" s="19">
        <v>0.82</v>
      </c>
      <c r="K75" s="19">
        <v>0.23</v>
      </c>
      <c r="L75" s="19">
        <v>2380477.6</v>
      </c>
      <c r="M75" s="19">
        <v>13062930.119999999</v>
      </c>
      <c r="N75" s="23">
        <v>3</v>
      </c>
      <c r="O75" s="18">
        <v>23403895.829999998</v>
      </c>
      <c r="P75" s="19">
        <v>-106800185.16</v>
      </c>
      <c r="Q75" s="28">
        <v>14</v>
      </c>
      <c r="R75" s="10">
        <f>VLOOKUP($H75,'ค่ากลางกลุ่ม '!$C$2:$Y$22,10,0)</f>
        <v>20.059999999999999</v>
      </c>
      <c r="S75" s="13"/>
      <c r="T75" s="10">
        <f>VLOOKUP($H75,'ค่ากลางกลุ่ม '!$C$2:$Y$22,11,0)</f>
        <v>4.8499999999999996</v>
      </c>
      <c r="U75" s="13"/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16.29</v>
      </c>
      <c r="AB75" s="7">
        <v>2.02</v>
      </c>
      <c r="AC75" s="9">
        <v>224.32</v>
      </c>
      <c r="AD75" s="9">
        <v>45.94</v>
      </c>
      <c r="AE75" s="9">
        <v>108.94</v>
      </c>
      <c r="AF75" s="9">
        <v>117.72</v>
      </c>
      <c r="AG75" s="9">
        <v>72.83</v>
      </c>
      <c r="AH75" s="10" t="str">
        <f t="shared" si="13"/>
        <v>0</v>
      </c>
      <c r="AI75" s="13"/>
      <c r="AJ75" s="10" t="str">
        <f t="shared" si="14"/>
        <v>0</v>
      </c>
      <c r="AK75" s="13"/>
      <c r="AL75" s="97">
        <f t="shared" si="15"/>
        <v>0</v>
      </c>
      <c r="AM75" s="20" t="str">
        <f t="shared" si="16"/>
        <v>1</v>
      </c>
      <c r="AN75" s="20" t="str">
        <f t="shared" si="17"/>
        <v>0</v>
      </c>
      <c r="AO75" s="20" t="str">
        <f t="shared" si="18"/>
        <v>0</v>
      </c>
      <c r="AP75" s="20" t="str">
        <f t="shared" si="19"/>
        <v>0</v>
      </c>
      <c r="AQ75" s="24">
        <f t="shared" si="20"/>
        <v>1</v>
      </c>
      <c r="AR75" s="26"/>
      <c r="AS75" s="25" t="str">
        <f t="shared" si="21"/>
        <v>D</v>
      </c>
      <c r="AT75" s="27"/>
      <c r="AU75" s="25" t="str">
        <f t="shared" si="22"/>
        <v>3 D</v>
      </c>
      <c r="AV75" s="27" t="str">
        <f t="shared" si="22"/>
        <v xml:space="preserve">3 </v>
      </c>
      <c r="AW75" s="21" t="str">
        <f t="shared" si="12"/>
        <v>ไม่ผ่าน</v>
      </c>
      <c r="AX75" s="21"/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1.33</v>
      </c>
      <c r="J76" s="19">
        <v>1.1100000000000001</v>
      </c>
      <c r="K76" s="19">
        <v>0.9</v>
      </c>
      <c r="L76" s="19">
        <v>2588496.25</v>
      </c>
      <c r="M76" s="19">
        <v>7631229.9500000002</v>
      </c>
      <c r="N76" s="23">
        <v>1</v>
      </c>
      <c r="O76" s="18">
        <v>4601242.3</v>
      </c>
      <c r="P76" s="19">
        <v>-773724.27</v>
      </c>
      <c r="Q76" s="28">
        <v>2</v>
      </c>
      <c r="R76" s="10">
        <f>VLOOKUP($H76,'ค่ากลางกลุ่ม '!$C$2:$Y$22,10,0)</f>
        <v>32.67</v>
      </c>
      <c r="S76" s="13"/>
      <c r="T76" s="10">
        <f>VLOOKUP($H76,'ค่ากลางกลุ่ม '!$C$2:$Y$22,11,0)</f>
        <v>8.86</v>
      </c>
      <c r="U76" s="13"/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43.79</v>
      </c>
      <c r="AB76" s="7">
        <v>18.91</v>
      </c>
      <c r="AC76" s="9">
        <v>8335.94</v>
      </c>
      <c r="AD76" s="9">
        <v>114.97</v>
      </c>
      <c r="AE76" s="9">
        <v>45.84</v>
      </c>
      <c r="AF76" s="9">
        <v>144.76</v>
      </c>
      <c r="AG76" s="9">
        <v>100.39</v>
      </c>
      <c r="AH76" s="10" t="str">
        <f t="shared" si="13"/>
        <v>1</v>
      </c>
      <c r="AI76" s="13"/>
      <c r="AJ76" s="10" t="str">
        <f t="shared" si="14"/>
        <v>1</v>
      </c>
      <c r="AK76" s="13"/>
      <c r="AL76" s="97">
        <f t="shared" si="15"/>
        <v>0</v>
      </c>
      <c r="AM76" s="20" t="str">
        <f t="shared" si="16"/>
        <v>0</v>
      </c>
      <c r="AN76" s="20" t="str">
        <f t="shared" si="17"/>
        <v>1</v>
      </c>
      <c r="AO76" s="20" t="str">
        <f t="shared" si="18"/>
        <v>0</v>
      </c>
      <c r="AP76" s="20" t="str">
        <f t="shared" si="19"/>
        <v>0</v>
      </c>
      <c r="AQ76" s="24">
        <f t="shared" si="20"/>
        <v>3</v>
      </c>
      <c r="AR76" s="26"/>
      <c r="AS76" s="25" t="str">
        <f t="shared" si="21"/>
        <v>C</v>
      </c>
      <c r="AT76" s="27"/>
      <c r="AU76" s="25" t="str">
        <f t="shared" si="22"/>
        <v>1 C</v>
      </c>
      <c r="AV76" s="27" t="str">
        <f t="shared" si="22"/>
        <v xml:space="preserve">1 </v>
      </c>
      <c r="AW76" s="21" t="str">
        <f t="shared" si="12"/>
        <v>ไม่ผ่าน</v>
      </c>
      <c r="AX76" s="21"/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2.09</v>
      </c>
      <c r="J77" s="19">
        <v>1.93</v>
      </c>
      <c r="K77" s="19">
        <v>1.44</v>
      </c>
      <c r="L77" s="19">
        <v>19786553.239999998</v>
      </c>
      <c r="M77" s="19">
        <v>5771795.46</v>
      </c>
      <c r="N77" s="23">
        <v>0</v>
      </c>
      <c r="O77" s="18">
        <v>7345873.2000000002</v>
      </c>
      <c r="P77" s="19">
        <v>8050746.1100000003</v>
      </c>
      <c r="Q77" s="28">
        <v>6</v>
      </c>
      <c r="R77" s="10">
        <f>VLOOKUP($H77,'ค่ากลางกลุ่ม '!$C$2:$Y$22,10,0)</f>
        <v>28.29</v>
      </c>
      <c r="S77" s="13"/>
      <c r="T77" s="10">
        <f>VLOOKUP($H77,'ค่ากลางกลุ่ม '!$C$2:$Y$22,11,0)</f>
        <v>10.74</v>
      </c>
      <c r="U77" s="13"/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23.7</v>
      </c>
      <c r="AB77" s="7">
        <v>7.44</v>
      </c>
      <c r="AC77" s="9">
        <v>201.16</v>
      </c>
      <c r="AD77" s="9">
        <v>33.270000000000003</v>
      </c>
      <c r="AE77" s="9">
        <v>59.43</v>
      </c>
      <c r="AF77" s="9">
        <v>146.11000000000001</v>
      </c>
      <c r="AG77" s="9">
        <v>57.3</v>
      </c>
      <c r="AH77" s="10" t="str">
        <f t="shared" si="13"/>
        <v>0</v>
      </c>
      <c r="AI77" s="13"/>
      <c r="AJ77" s="10" t="str">
        <f t="shared" si="14"/>
        <v>0</v>
      </c>
      <c r="AK77" s="13"/>
      <c r="AL77" s="97">
        <f t="shared" si="15"/>
        <v>0</v>
      </c>
      <c r="AM77" s="20" t="str">
        <f t="shared" si="16"/>
        <v>1</v>
      </c>
      <c r="AN77" s="20" t="str">
        <f t="shared" si="17"/>
        <v>1</v>
      </c>
      <c r="AO77" s="20" t="str">
        <f t="shared" si="18"/>
        <v>0</v>
      </c>
      <c r="AP77" s="20" t="str">
        <f t="shared" si="19"/>
        <v>1</v>
      </c>
      <c r="AQ77" s="24">
        <f t="shared" si="20"/>
        <v>3</v>
      </c>
      <c r="AR77" s="26"/>
      <c r="AS77" s="25" t="str">
        <f t="shared" si="21"/>
        <v>C</v>
      </c>
      <c r="AT77" s="27"/>
      <c r="AU77" s="25" t="str">
        <f t="shared" si="22"/>
        <v>0 C</v>
      </c>
      <c r="AV77" s="27" t="str">
        <f t="shared" si="22"/>
        <v xml:space="preserve">0 </v>
      </c>
      <c r="AW77" s="21" t="str">
        <f t="shared" si="12"/>
        <v>ไม่ผ่าน</v>
      </c>
      <c r="AX77" s="21"/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1.26</v>
      </c>
      <c r="J78" s="19">
        <v>1.1200000000000001</v>
      </c>
      <c r="K78" s="19">
        <v>0.76</v>
      </c>
      <c r="L78" s="19">
        <v>18336775.68</v>
      </c>
      <c r="M78" s="19">
        <v>24161153.359999999</v>
      </c>
      <c r="N78" s="23">
        <v>2</v>
      </c>
      <c r="O78" s="18">
        <v>28843787.050000001</v>
      </c>
      <c r="P78" s="19">
        <v>-16564549.49</v>
      </c>
      <c r="Q78" s="28">
        <v>12</v>
      </c>
      <c r="R78" s="10">
        <f>VLOOKUP($H78,'ค่ากลางกลุ่ม '!$C$2:$Y$22,10,0)</f>
        <v>29.67</v>
      </c>
      <c r="S78" s="13"/>
      <c r="T78" s="10">
        <f>VLOOKUP($H78,'ค่ากลางกลุ่ม '!$C$2:$Y$22,11,0)</f>
        <v>5.03</v>
      </c>
      <c r="U78" s="13"/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50.63</v>
      </c>
      <c r="AB78" s="7">
        <v>11.63</v>
      </c>
      <c r="AC78" s="9">
        <v>212.52</v>
      </c>
      <c r="AD78" s="9">
        <v>51.88</v>
      </c>
      <c r="AE78" s="9">
        <v>43.84</v>
      </c>
      <c r="AF78" s="9">
        <v>96.79</v>
      </c>
      <c r="AG78" s="9">
        <v>51.2</v>
      </c>
      <c r="AH78" s="10" t="str">
        <f t="shared" si="13"/>
        <v>1</v>
      </c>
      <c r="AI78" s="13"/>
      <c r="AJ78" s="10" t="str">
        <f t="shared" si="14"/>
        <v>1</v>
      </c>
      <c r="AK78" s="13"/>
      <c r="AL78" s="97">
        <f t="shared" si="15"/>
        <v>0</v>
      </c>
      <c r="AM78" s="20" t="str">
        <f t="shared" si="16"/>
        <v>1</v>
      </c>
      <c r="AN78" s="20" t="str">
        <f t="shared" si="17"/>
        <v>1</v>
      </c>
      <c r="AO78" s="20" t="str">
        <f t="shared" si="18"/>
        <v>0</v>
      </c>
      <c r="AP78" s="20" t="str">
        <f t="shared" si="19"/>
        <v>1</v>
      </c>
      <c r="AQ78" s="24">
        <f t="shared" si="20"/>
        <v>5</v>
      </c>
      <c r="AR78" s="26"/>
      <c r="AS78" s="25" t="str">
        <f t="shared" si="21"/>
        <v>B</v>
      </c>
      <c r="AT78" s="27"/>
      <c r="AU78" s="25" t="str">
        <f t="shared" si="22"/>
        <v>2 B</v>
      </c>
      <c r="AV78" s="27" t="str">
        <f t="shared" si="22"/>
        <v xml:space="preserve">2 </v>
      </c>
      <c r="AW78" s="21" t="str">
        <f t="shared" si="12"/>
        <v>ผ่าน</v>
      </c>
      <c r="AX78" s="21"/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1.67</v>
      </c>
      <c r="J79" s="19">
        <v>1.41</v>
      </c>
      <c r="K79" s="19">
        <v>0.96</v>
      </c>
      <c r="L79" s="19">
        <v>9674815</v>
      </c>
      <c r="M79" s="19">
        <v>5745979.0199999996</v>
      </c>
      <c r="N79" s="23">
        <v>0</v>
      </c>
      <c r="O79" s="18">
        <v>6951141.5499999998</v>
      </c>
      <c r="P79" s="19">
        <v>-648506.23</v>
      </c>
      <c r="Q79" s="28">
        <v>5</v>
      </c>
      <c r="R79" s="10">
        <f>VLOOKUP($H79,'ค่ากลางกลุ่ม '!$C$2:$Y$22,10,0)</f>
        <v>29.39</v>
      </c>
      <c r="S79" s="13"/>
      <c r="T79" s="10">
        <f>VLOOKUP($H79,'ค่ากลางกลุ่ม '!$C$2:$Y$22,11,0)</f>
        <v>10.82</v>
      </c>
      <c r="U79" s="13"/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41.85</v>
      </c>
      <c r="AB79" s="7">
        <v>15.72</v>
      </c>
      <c r="AC79" s="9">
        <v>149.26</v>
      </c>
      <c r="AD79" s="9">
        <v>21.94</v>
      </c>
      <c r="AE79" s="9">
        <v>79.3</v>
      </c>
      <c r="AF79" s="9">
        <v>77.05</v>
      </c>
      <c r="AG79" s="9">
        <v>64.48</v>
      </c>
      <c r="AH79" s="10" t="str">
        <f t="shared" si="13"/>
        <v>1</v>
      </c>
      <c r="AI79" s="13"/>
      <c r="AJ79" s="10" t="str">
        <f t="shared" si="14"/>
        <v>1</v>
      </c>
      <c r="AK79" s="13"/>
      <c r="AL79" s="97">
        <f t="shared" si="15"/>
        <v>0</v>
      </c>
      <c r="AM79" s="20" t="str">
        <f t="shared" si="16"/>
        <v>1</v>
      </c>
      <c r="AN79" s="20" t="str">
        <f t="shared" si="17"/>
        <v>0</v>
      </c>
      <c r="AO79" s="20" t="str">
        <f t="shared" si="18"/>
        <v>1</v>
      </c>
      <c r="AP79" s="20" t="str">
        <f t="shared" si="19"/>
        <v>0</v>
      </c>
      <c r="AQ79" s="24">
        <f t="shared" si="20"/>
        <v>4</v>
      </c>
      <c r="AR79" s="26"/>
      <c r="AS79" s="25" t="str">
        <f t="shared" si="21"/>
        <v>B-</v>
      </c>
      <c r="AT79" s="27"/>
      <c r="AU79" s="25" t="str">
        <f t="shared" si="22"/>
        <v>0 B-</v>
      </c>
      <c r="AV79" s="27" t="str">
        <f t="shared" si="22"/>
        <v xml:space="preserve">0 </v>
      </c>
      <c r="AW79" s="21" t="str">
        <f t="shared" si="12"/>
        <v>ไม่ผ่าน</v>
      </c>
      <c r="AX79" s="21"/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1.5</v>
      </c>
      <c r="J80" s="19">
        <v>1.33</v>
      </c>
      <c r="K80" s="19">
        <v>1.01</v>
      </c>
      <c r="L80" s="19">
        <v>9164627.3800000008</v>
      </c>
      <c r="M80" s="19">
        <v>7383993.2999999998</v>
      </c>
      <c r="N80" s="23">
        <v>0</v>
      </c>
      <c r="O80" s="18">
        <v>9299932.2300000004</v>
      </c>
      <c r="P80" s="19">
        <v>158760.87</v>
      </c>
      <c r="Q80" s="28">
        <v>6</v>
      </c>
      <c r="R80" s="10">
        <f>VLOOKUP($H80,'ค่ากลางกลุ่ม '!$C$2:$Y$22,10,0)</f>
        <v>28.29</v>
      </c>
      <c r="S80" s="13"/>
      <c r="T80" s="10">
        <f>VLOOKUP($H80,'ค่ากลางกลุ่ม '!$C$2:$Y$22,11,0)</f>
        <v>10.74</v>
      </c>
      <c r="U80" s="13"/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50.51</v>
      </c>
      <c r="AB80" s="7">
        <v>16.64</v>
      </c>
      <c r="AC80" s="9">
        <v>294.02</v>
      </c>
      <c r="AD80" s="9">
        <v>31.52</v>
      </c>
      <c r="AE80" s="9">
        <v>49.4</v>
      </c>
      <c r="AF80" s="9">
        <v>124.61</v>
      </c>
      <c r="AG80" s="9">
        <v>62.97</v>
      </c>
      <c r="AH80" s="10" t="str">
        <f t="shared" si="13"/>
        <v>1</v>
      </c>
      <c r="AI80" s="13"/>
      <c r="AJ80" s="10" t="str">
        <f t="shared" si="14"/>
        <v>1</v>
      </c>
      <c r="AK80" s="13"/>
      <c r="AL80" s="97">
        <f t="shared" si="15"/>
        <v>0</v>
      </c>
      <c r="AM80" s="20" t="str">
        <f t="shared" si="16"/>
        <v>1</v>
      </c>
      <c r="AN80" s="20" t="str">
        <f t="shared" si="17"/>
        <v>1</v>
      </c>
      <c r="AO80" s="20" t="str">
        <f t="shared" si="18"/>
        <v>0</v>
      </c>
      <c r="AP80" s="20" t="str">
        <f t="shared" si="19"/>
        <v>0</v>
      </c>
      <c r="AQ80" s="24">
        <f t="shared" si="20"/>
        <v>4</v>
      </c>
      <c r="AR80" s="26"/>
      <c r="AS80" s="25" t="str">
        <f t="shared" si="21"/>
        <v>B-</v>
      </c>
      <c r="AT80" s="27"/>
      <c r="AU80" s="25" t="str">
        <f t="shared" si="22"/>
        <v>0 B-</v>
      </c>
      <c r="AV80" s="27" t="str">
        <f t="shared" si="22"/>
        <v xml:space="preserve">0 </v>
      </c>
      <c r="AW80" s="21" t="str">
        <f t="shared" si="12"/>
        <v>ไม่ผ่าน</v>
      </c>
      <c r="AX80" s="21"/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2.56</v>
      </c>
      <c r="J81" s="19">
        <v>2.33</v>
      </c>
      <c r="K81" s="19">
        <v>1.94</v>
      </c>
      <c r="L81" s="19">
        <v>27346368.890000001</v>
      </c>
      <c r="M81" s="19">
        <v>14488115.1</v>
      </c>
      <c r="N81" s="23">
        <v>0</v>
      </c>
      <c r="O81" s="18">
        <v>15586619.57</v>
      </c>
      <c r="P81" s="19">
        <v>16457633.33</v>
      </c>
      <c r="Q81" s="28">
        <v>6</v>
      </c>
      <c r="R81" s="10">
        <f>VLOOKUP($H81,'ค่ากลางกลุ่ม '!$C$2:$Y$22,10,0)</f>
        <v>28.29</v>
      </c>
      <c r="S81" s="13"/>
      <c r="T81" s="10">
        <f>VLOOKUP($H81,'ค่ากลางกลุ่ม '!$C$2:$Y$22,11,0)</f>
        <v>10.74</v>
      </c>
      <c r="U81" s="13"/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59.49</v>
      </c>
      <c r="AB81" s="7">
        <v>25.38</v>
      </c>
      <c r="AC81" s="9">
        <v>79.8</v>
      </c>
      <c r="AD81" s="9">
        <v>21.89</v>
      </c>
      <c r="AE81" s="9">
        <v>49.31</v>
      </c>
      <c r="AF81" s="9">
        <v>130.01</v>
      </c>
      <c r="AG81" s="9">
        <v>58.54</v>
      </c>
      <c r="AH81" s="10" t="str">
        <f t="shared" si="13"/>
        <v>1</v>
      </c>
      <c r="AI81" s="13"/>
      <c r="AJ81" s="10" t="str">
        <f t="shared" si="14"/>
        <v>1</v>
      </c>
      <c r="AK81" s="13"/>
      <c r="AL81" s="97">
        <f t="shared" si="15"/>
        <v>1</v>
      </c>
      <c r="AM81" s="20" t="str">
        <f t="shared" si="16"/>
        <v>1</v>
      </c>
      <c r="AN81" s="20" t="str">
        <f t="shared" si="17"/>
        <v>1</v>
      </c>
      <c r="AO81" s="20" t="str">
        <f t="shared" si="18"/>
        <v>0</v>
      </c>
      <c r="AP81" s="20" t="str">
        <f t="shared" si="19"/>
        <v>1</v>
      </c>
      <c r="AQ81" s="24">
        <f t="shared" si="20"/>
        <v>6</v>
      </c>
      <c r="AR81" s="26"/>
      <c r="AS81" s="25" t="str">
        <f t="shared" si="21"/>
        <v>A-</v>
      </c>
      <c r="AT81" s="27"/>
      <c r="AU81" s="25" t="str">
        <f t="shared" si="22"/>
        <v>0 A-</v>
      </c>
      <c r="AV81" s="27" t="str">
        <f t="shared" si="22"/>
        <v xml:space="preserve">0 </v>
      </c>
      <c r="AW81" s="21" t="str">
        <f t="shared" si="12"/>
        <v>ผ่าน</v>
      </c>
      <c r="AX81" s="21"/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1.48</v>
      </c>
      <c r="J82" s="19">
        <v>1.1599999999999999</v>
      </c>
      <c r="K82" s="19">
        <v>0.75</v>
      </c>
      <c r="L82" s="19">
        <v>14874089.49</v>
      </c>
      <c r="M82" s="19">
        <v>11806739.91</v>
      </c>
      <c r="N82" s="23">
        <v>2</v>
      </c>
      <c r="O82" s="18">
        <v>13710458.359999999</v>
      </c>
      <c r="P82" s="19">
        <v>-7647318.4000000004</v>
      </c>
      <c r="Q82" s="28">
        <v>6</v>
      </c>
      <c r="R82" s="10">
        <f>VLOOKUP($H82,'ค่ากลางกลุ่ม '!$C$2:$Y$22,10,0)</f>
        <v>28.29</v>
      </c>
      <c r="S82" s="13"/>
      <c r="T82" s="10">
        <f>VLOOKUP($H82,'ค่ากลางกลุ่ม '!$C$2:$Y$22,11,0)</f>
        <v>10.74</v>
      </c>
      <c r="U82" s="13"/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49.43</v>
      </c>
      <c r="AB82" s="7">
        <v>16.059999999999999</v>
      </c>
      <c r="AC82" s="9">
        <v>361.84</v>
      </c>
      <c r="AD82" s="9">
        <v>32.659999999999997</v>
      </c>
      <c r="AE82" s="9">
        <v>72.02</v>
      </c>
      <c r="AF82" s="9">
        <v>119.49</v>
      </c>
      <c r="AG82" s="9">
        <v>79.52</v>
      </c>
      <c r="AH82" s="10" t="str">
        <f t="shared" si="13"/>
        <v>1</v>
      </c>
      <c r="AI82" s="13"/>
      <c r="AJ82" s="10" t="str">
        <f t="shared" si="14"/>
        <v>1</v>
      </c>
      <c r="AK82" s="13"/>
      <c r="AL82" s="97">
        <f t="shared" si="15"/>
        <v>0</v>
      </c>
      <c r="AM82" s="20" t="str">
        <f t="shared" si="16"/>
        <v>1</v>
      </c>
      <c r="AN82" s="20" t="str">
        <f t="shared" si="17"/>
        <v>0</v>
      </c>
      <c r="AO82" s="20" t="str">
        <f t="shared" si="18"/>
        <v>0</v>
      </c>
      <c r="AP82" s="20" t="str">
        <f t="shared" si="19"/>
        <v>0</v>
      </c>
      <c r="AQ82" s="24">
        <f t="shared" si="20"/>
        <v>3</v>
      </c>
      <c r="AR82" s="26"/>
      <c r="AS82" s="25" t="str">
        <f t="shared" si="21"/>
        <v>C</v>
      </c>
      <c r="AT82" s="27"/>
      <c r="AU82" s="25" t="str">
        <f t="shared" si="22"/>
        <v>2 C</v>
      </c>
      <c r="AV82" s="27" t="str">
        <f t="shared" si="22"/>
        <v xml:space="preserve">2 </v>
      </c>
      <c r="AW82" s="21" t="str">
        <f t="shared" si="12"/>
        <v>ไม่ผ่าน</v>
      </c>
      <c r="AX82" s="21"/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1.63</v>
      </c>
      <c r="J83" s="19">
        <v>1.41</v>
      </c>
      <c r="K83" s="19">
        <v>0.98</v>
      </c>
      <c r="L83" s="19">
        <v>30215943.260000002</v>
      </c>
      <c r="M83" s="19">
        <v>7118864.2300000004</v>
      </c>
      <c r="N83" s="23">
        <v>0</v>
      </c>
      <c r="O83" s="18">
        <v>12531699.59</v>
      </c>
      <c r="P83" s="19">
        <v>-1046634.05</v>
      </c>
      <c r="Q83" s="28">
        <v>13</v>
      </c>
      <c r="R83" s="10">
        <f>VLOOKUP($H83,'ค่ากลางกลุ่ม '!$C$2:$Y$22,10,0)</f>
        <v>26.06</v>
      </c>
      <c r="S83" s="13"/>
      <c r="T83" s="10">
        <f>VLOOKUP($H83,'ค่ากลางกลุ่ม '!$C$2:$Y$22,11,0)</f>
        <v>6.1</v>
      </c>
      <c r="U83" s="13"/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30.96</v>
      </c>
      <c r="AB83" s="7">
        <v>5.68</v>
      </c>
      <c r="AC83" s="9">
        <v>129.29</v>
      </c>
      <c r="AD83" s="9">
        <v>37.14</v>
      </c>
      <c r="AE83" s="9">
        <v>42.38</v>
      </c>
      <c r="AF83" s="9">
        <v>118.46</v>
      </c>
      <c r="AG83" s="9">
        <v>48.23</v>
      </c>
      <c r="AH83" s="10" t="str">
        <f t="shared" si="13"/>
        <v>1</v>
      </c>
      <c r="AI83" s="13"/>
      <c r="AJ83" s="10" t="str">
        <f t="shared" si="14"/>
        <v>0</v>
      </c>
      <c r="AK83" s="13"/>
      <c r="AL83" s="97">
        <f t="shared" si="15"/>
        <v>0</v>
      </c>
      <c r="AM83" s="20" t="str">
        <f t="shared" si="16"/>
        <v>1</v>
      </c>
      <c r="AN83" s="20" t="str">
        <f t="shared" si="17"/>
        <v>1</v>
      </c>
      <c r="AO83" s="20" t="str">
        <f t="shared" si="18"/>
        <v>0</v>
      </c>
      <c r="AP83" s="20" t="str">
        <f t="shared" si="19"/>
        <v>1</v>
      </c>
      <c r="AQ83" s="24">
        <f t="shared" si="20"/>
        <v>4</v>
      </c>
      <c r="AR83" s="26"/>
      <c r="AS83" s="25" t="str">
        <f t="shared" si="21"/>
        <v>B-</v>
      </c>
      <c r="AT83" s="27"/>
      <c r="AU83" s="25" t="str">
        <f t="shared" si="22"/>
        <v>0 B-</v>
      </c>
      <c r="AV83" s="27" t="str">
        <f t="shared" si="22"/>
        <v xml:space="preserve">0 </v>
      </c>
      <c r="AW83" s="21" t="str">
        <f t="shared" si="12"/>
        <v>ไม่ผ่าน</v>
      </c>
      <c r="AX83" s="21"/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2.27</v>
      </c>
      <c r="J84" s="19">
        <v>2.06</v>
      </c>
      <c r="K84" s="19">
        <v>1.7</v>
      </c>
      <c r="L84" s="19">
        <v>35809730.850000001</v>
      </c>
      <c r="M84" s="19">
        <v>14389110.58</v>
      </c>
      <c r="N84" s="23">
        <v>0</v>
      </c>
      <c r="O84" s="18">
        <v>14556893.65</v>
      </c>
      <c r="P84" s="19">
        <v>19896306.52</v>
      </c>
      <c r="Q84" s="28">
        <v>9</v>
      </c>
      <c r="R84" s="10">
        <f>VLOOKUP($H84,'ค่ากลางกลุ่ม '!$C$2:$Y$22,10,0)</f>
        <v>29.78</v>
      </c>
      <c r="S84" s="13"/>
      <c r="T84" s="10">
        <f>VLOOKUP($H84,'ค่ากลางกลุ่ม '!$C$2:$Y$22,11,0)</f>
        <v>7.75</v>
      </c>
      <c r="U84" s="13"/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48.43</v>
      </c>
      <c r="AB84" s="7">
        <v>16.27</v>
      </c>
      <c r="AC84" s="9">
        <v>282.88</v>
      </c>
      <c r="AD84" s="9">
        <v>44.96</v>
      </c>
      <c r="AE84" s="9">
        <v>39.53</v>
      </c>
      <c r="AF84" s="9">
        <v>119.45</v>
      </c>
      <c r="AG84" s="9">
        <v>76.72</v>
      </c>
      <c r="AH84" s="10" t="str">
        <f t="shared" si="13"/>
        <v>1</v>
      </c>
      <c r="AI84" s="13"/>
      <c r="AJ84" s="10" t="str">
        <f t="shared" si="14"/>
        <v>1</v>
      </c>
      <c r="AK84" s="13"/>
      <c r="AL84" s="97">
        <f t="shared" si="15"/>
        <v>0</v>
      </c>
      <c r="AM84" s="20" t="str">
        <f t="shared" si="16"/>
        <v>1</v>
      </c>
      <c r="AN84" s="20" t="str">
        <f t="shared" si="17"/>
        <v>1</v>
      </c>
      <c r="AO84" s="20" t="str">
        <f t="shared" si="18"/>
        <v>0</v>
      </c>
      <c r="AP84" s="20" t="str">
        <f t="shared" si="19"/>
        <v>0</v>
      </c>
      <c r="AQ84" s="24">
        <f t="shared" si="20"/>
        <v>4</v>
      </c>
      <c r="AR84" s="26"/>
      <c r="AS84" s="25" t="str">
        <f t="shared" si="21"/>
        <v>B-</v>
      </c>
      <c r="AT84" s="27"/>
      <c r="AU84" s="25" t="str">
        <f t="shared" si="22"/>
        <v>0 B-</v>
      </c>
      <c r="AV84" s="27" t="str">
        <f t="shared" si="22"/>
        <v xml:space="preserve">0 </v>
      </c>
      <c r="AW84" s="21" t="str">
        <f t="shared" si="12"/>
        <v>ไม่ผ่าน</v>
      </c>
      <c r="AX84" s="21"/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2.82</v>
      </c>
      <c r="J85" s="19">
        <v>2.56</v>
      </c>
      <c r="K85" s="19">
        <v>2.04</v>
      </c>
      <c r="L85" s="19">
        <v>57536163.460000001</v>
      </c>
      <c r="M85" s="19">
        <v>31397507.449999999</v>
      </c>
      <c r="N85" s="23">
        <v>0</v>
      </c>
      <c r="O85" s="18">
        <v>20550739.949999999</v>
      </c>
      <c r="P85" s="19">
        <v>32825164.859999999</v>
      </c>
      <c r="Q85" s="28">
        <v>10</v>
      </c>
      <c r="R85" s="10">
        <f>VLOOKUP($H85,'ค่ากลางกลุ่ม '!$C$2:$Y$22,10,0)</f>
        <v>24.65</v>
      </c>
      <c r="S85" s="13"/>
      <c r="T85" s="10">
        <f>VLOOKUP($H85,'ค่ากลางกลุ่ม '!$C$2:$Y$22,11,0)</f>
        <v>9.2899999999999991</v>
      </c>
      <c r="U85" s="13"/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44.55</v>
      </c>
      <c r="AB85" s="7">
        <v>16.07</v>
      </c>
      <c r="AC85" s="9">
        <v>104.39</v>
      </c>
      <c r="AD85" s="9">
        <v>35.200000000000003</v>
      </c>
      <c r="AE85" s="9">
        <v>51.11</v>
      </c>
      <c r="AF85" s="9">
        <v>113.32</v>
      </c>
      <c r="AG85" s="9">
        <v>62.85</v>
      </c>
      <c r="AH85" s="10" t="str">
        <f t="shared" si="13"/>
        <v>1</v>
      </c>
      <c r="AI85" s="13"/>
      <c r="AJ85" s="10" t="str">
        <f t="shared" si="14"/>
        <v>1</v>
      </c>
      <c r="AK85" s="13"/>
      <c r="AL85" s="97">
        <f t="shared" si="15"/>
        <v>0</v>
      </c>
      <c r="AM85" s="20" t="str">
        <f t="shared" si="16"/>
        <v>1</v>
      </c>
      <c r="AN85" s="20" t="str">
        <f t="shared" si="17"/>
        <v>1</v>
      </c>
      <c r="AO85" s="20" t="str">
        <f t="shared" si="18"/>
        <v>0</v>
      </c>
      <c r="AP85" s="20" t="str">
        <f t="shared" si="19"/>
        <v>0</v>
      </c>
      <c r="AQ85" s="24">
        <f t="shared" si="20"/>
        <v>4</v>
      </c>
      <c r="AR85" s="26"/>
      <c r="AS85" s="25" t="str">
        <f t="shared" si="21"/>
        <v>B-</v>
      </c>
      <c r="AT85" s="27"/>
      <c r="AU85" s="25" t="str">
        <f t="shared" si="22"/>
        <v>0 B-</v>
      </c>
      <c r="AV85" s="27" t="str">
        <f t="shared" si="22"/>
        <v xml:space="preserve">0 </v>
      </c>
      <c r="AW85" s="21" t="str">
        <f t="shared" si="12"/>
        <v>ไม่ผ่าน</v>
      </c>
      <c r="AX85" s="21"/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1.71</v>
      </c>
      <c r="J86" s="19">
        <v>1.55</v>
      </c>
      <c r="K86" s="19">
        <v>1.3</v>
      </c>
      <c r="L86" s="19">
        <v>13291518.68</v>
      </c>
      <c r="M86" s="19">
        <v>4089871.37</v>
      </c>
      <c r="N86" s="23">
        <v>0</v>
      </c>
      <c r="O86" s="18">
        <v>5191663.24</v>
      </c>
      <c r="P86" s="19">
        <v>5683463.8799999999</v>
      </c>
      <c r="Q86" s="28">
        <v>5</v>
      </c>
      <c r="R86" s="10">
        <f>VLOOKUP($H86,'ค่ากลางกลุ่ม '!$C$2:$Y$22,10,0)</f>
        <v>29.39</v>
      </c>
      <c r="S86" s="13"/>
      <c r="T86" s="10">
        <f>VLOOKUP($H86,'ค่ากลางกลุ่ม '!$C$2:$Y$22,11,0)</f>
        <v>10.82</v>
      </c>
      <c r="U86" s="13"/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44.33</v>
      </c>
      <c r="AB86" s="7">
        <v>17.47</v>
      </c>
      <c r="AC86" s="9">
        <v>199.83</v>
      </c>
      <c r="AD86" s="9">
        <v>19.78</v>
      </c>
      <c r="AE86" s="9">
        <v>33.119999999999997</v>
      </c>
      <c r="AF86" s="9">
        <v>108.96</v>
      </c>
      <c r="AG86" s="9">
        <v>100.44</v>
      </c>
      <c r="AH86" s="10" t="str">
        <f t="shared" si="13"/>
        <v>1</v>
      </c>
      <c r="AI86" s="13"/>
      <c r="AJ86" s="10" t="str">
        <f t="shared" si="14"/>
        <v>1</v>
      </c>
      <c r="AK86" s="13"/>
      <c r="AL86" s="97">
        <f t="shared" si="15"/>
        <v>0</v>
      </c>
      <c r="AM86" s="20" t="str">
        <f t="shared" si="16"/>
        <v>1</v>
      </c>
      <c r="AN86" s="20" t="str">
        <f t="shared" si="17"/>
        <v>1</v>
      </c>
      <c r="AO86" s="20" t="str">
        <f t="shared" si="18"/>
        <v>0</v>
      </c>
      <c r="AP86" s="20" t="str">
        <f t="shared" si="19"/>
        <v>0</v>
      </c>
      <c r="AQ86" s="24">
        <f t="shared" si="20"/>
        <v>4</v>
      </c>
      <c r="AR86" s="26"/>
      <c r="AS86" s="25" t="str">
        <f t="shared" si="21"/>
        <v>B-</v>
      </c>
      <c r="AT86" s="27"/>
      <c r="AU86" s="25" t="str">
        <f t="shared" si="22"/>
        <v>0 B-</v>
      </c>
      <c r="AV86" s="27" t="str">
        <f t="shared" si="22"/>
        <v xml:space="preserve">0 </v>
      </c>
      <c r="AW86" s="21" t="str">
        <f t="shared" si="12"/>
        <v>ไม่ผ่าน</v>
      </c>
      <c r="AX86" s="21"/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1.82</v>
      </c>
      <c r="J87" s="19">
        <v>1.65</v>
      </c>
      <c r="K87" s="19">
        <v>1.44</v>
      </c>
      <c r="L87" s="19">
        <v>15081653.359999999</v>
      </c>
      <c r="M87" s="19">
        <v>5252889.1500000004</v>
      </c>
      <c r="N87" s="23">
        <v>0</v>
      </c>
      <c r="O87" s="18">
        <v>6115775.5599999996</v>
      </c>
      <c r="P87" s="19">
        <v>7999946.04</v>
      </c>
      <c r="Q87" s="28">
        <v>5</v>
      </c>
      <c r="R87" s="10">
        <f>VLOOKUP($H87,'ค่ากลางกลุ่ม '!$C$2:$Y$22,10,0)</f>
        <v>29.39</v>
      </c>
      <c r="S87" s="13"/>
      <c r="T87" s="10">
        <f>VLOOKUP($H87,'ค่ากลางกลุ่ม '!$C$2:$Y$22,11,0)</f>
        <v>10.82</v>
      </c>
      <c r="U87" s="13"/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43.72</v>
      </c>
      <c r="AB87" s="7">
        <v>14.28</v>
      </c>
      <c r="AC87" s="9">
        <v>428.9</v>
      </c>
      <c r="AD87" s="9">
        <v>24.7</v>
      </c>
      <c r="AE87" s="9">
        <v>40.76</v>
      </c>
      <c r="AF87" s="9">
        <v>102.93</v>
      </c>
      <c r="AG87" s="9">
        <v>95.11</v>
      </c>
      <c r="AH87" s="10" t="str">
        <f t="shared" si="13"/>
        <v>1</v>
      </c>
      <c r="AI87" s="13"/>
      <c r="AJ87" s="10" t="str">
        <f t="shared" si="14"/>
        <v>1</v>
      </c>
      <c r="AK87" s="13"/>
      <c r="AL87" s="97">
        <f t="shared" si="15"/>
        <v>0</v>
      </c>
      <c r="AM87" s="20" t="str">
        <f t="shared" si="16"/>
        <v>1</v>
      </c>
      <c r="AN87" s="20" t="str">
        <f t="shared" si="17"/>
        <v>1</v>
      </c>
      <c r="AO87" s="20" t="str">
        <f t="shared" si="18"/>
        <v>0</v>
      </c>
      <c r="AP87" s="20" t="str">
        <f t="shared" si="19"/>
        <v>0</v>
      </c>
      <c r="AQ87" s="24">
        <f t="shared" si="20"/>
        <v>4</v>
      </c>
      <c r="AR87" s="26"/>
      <c r="AS87" s="25" t="str">
        <f t="shared" si="21"/>
        <v>B-</v>
      </c>
      <c r="AT87" s="27"/>
      <c r="AU87" s="25" t="str">
        <f t="shared" si="22"/>
        <v>0 B-</v>
      </c>
      <c r="AV87" s="27" t="str">
        <f t="shared" si="22"/>
        <v xml:space="preserve">0 </v>
      </c>
      <c r="AW87" s="21" t="str">
        <f t="shared" si="12"/>
        <v>ไม่ผ่าน</v>
      </c>
      <c r="AX87" s="21"/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1.37</v>
      </c>
      <c r="J88" s="19">
        <v>1.24</v>
      </c>
      <c r="K88" s="19">
        <v>1</v>
      </c>
      <c r="L88" s="19">
        <v>8113544.1100000003</v>
      </c>
      <c r="M88" s="19">
        <v>7187279.4299999997</v>
      </c>
      <c r="N88" s="23">
        <v>1</v>
      </c>
      <c r="O88" s="18">
        <v>8654655.9499999993</v>
      </c>
      <c r="P88" s="19">
        <v>97863.18</v>
      </c>
      <c r="Q88" s="28">
        <v>5</v>
      </c>
      <c r="R88" s="10">
        <f>VLOOKUP($H88,'ค่ากลางกลุ่ม '!$C$2:$Y$22,10,0)</f>
        <v>29.39</v>
      </c>
      <c r="S88" s="13"/>
      <c r="T88" s="10">
        <f>VLOOKUP($H88,'ค่ากลางกลุ่ม '!$C$2:$Y$22,11,0)</f>
        <v>10.82</v>
      </c>
      <c r="U88" s="13"/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50.94</v>
      </c>
      <c r="AB88" s="7">
        <v>16.03</v>
      </c>
      <c r="AC88" s="9">
        <v>338.04</v>
      </c>
      <c r="AD88" s="9">
        <v>35.81</v>
      </c>
      <c r="AE88" s="9">
        <v>91.74</v>
      </c>
      <c r="AF88" s="9">
        <v>119.19</v>
      </c>
      <c r="AG88" s="9">
        <v>76.34</v>
      </c>
      <c r="AH88" s="10" t="str">
        <f t="shared" si="13"/>
        <v>1</v>
      </c>
      <c r="AI88" s="13"/>
      <c r="AJ88" s="10" t="str">
        <f t="shared" si="14"/>
        <v>1</v>
      </c>
      <c r="AK88" s="13"/>
      <c r="AL88" s="97">
        <f t="shared" si="15"/>
        <v>0</v>
      </c>
      <c r="AM88" s="20" t="str">
        <f t="shared" si="16"/>
        <v>1</v>
      </c>
      <c r="AN88" s="20" t="str">
        <f t="shared" si="17"/>
        <v>0</v>
      </c>
      <c r="AO88" s="20" t="str">
        <f t="shared" si="18"/>
        <v>0</v>
      </c>
      <c r="AP88" s="20" t="str">
        <f t="shared" si="19"/>
        <v>0</v>
      </c>
      <c r="AQ88" s="24">
        <f t="shared" si="20"/>
        <v>3</v>
      </c>
      <c r="AR88" s="26"/>
      <c r="AS88" s="25" t="str">
        <f t="shared" si="21"/>
        <v>C</v>
      </c>
      <c r="AT88" s="27"/>
      <c r="AU88" s="25" t="str">
        <f t="shared" si="22"/>
        <v>1 C</v>
      </c>
      <c r="AV88" s="27" t="str">
        <f t="shared" si="22"/>
        <v xml:space="preserve">1 </v>
      </c>
      <c r="AW88" s="21" t="str">
        <f t="shared" si="12"/>
        <v>ไม่ผ่าน</v>
      </c>
      <c r="AX88" s="21"/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1.72</v>
      </c>
      <c r="J89" s="19">
        <v>1.44</v>
      </c>
      <c r="K89" s="19">
        <v>1.0900000000000001</v>
      </c>
      <c r="L89" s="19">
        <v>9408129.8000000007</v>
      </c>
      <c r="M89" s="19">
        <v>3094932.68</v>
      </c>
      <c r="N89" s="23">
        <v>0</v>
      </c>
      <c r="O89" s="18">
        <v>3879886.16</v>
      </c>
      <c r="P89" s="19">
        <v>1130809.92</v>
      </c>
      <c r="Q89" s="28">
        <v>5</v>
      </c>
      <c r="R89" s="10">
        <f>VLOOKUP($H89,'ค่ากลางกลุ่ม '!$C$2:$Y$22,10,0)</f>
        <v>29.39</v>
      </c>
      <c r="S89" s="13"/>
      <c r="T89" s="10">
        <f>VLOOKUP($H89,'ค่ากลางกลุ่ม '!$C$2:$Y$22,11,0)</f>
        <v>10.82</v>
      </c>
      <c r="U89" s="13"/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33.69</v>
      </c>
      <c r="AB89" s="7">
        <v>15.82</v>
      </c>
      <c r="AC89" s="9">
        <v>153.74</v>
      </c>
      <c r="AD89" s="9">
        <v>31.31</v>
      </c>
      <c r="AE89" s="9">
        <v>73</v>
      </c>
      <c r="AF89" s="9">
        <v>102.28</v>
      </c>
      <c r="AG89" s="9">
        <v>90.95</v>
      </c>
      <c r="AH89" s="10" t="str">
        <f t="shared" si="13"/>
        <v>1</v>
      </c>
      <c r="AI89" s="13"/>
      <c r="AJ89" s="10" t="str">
        <f t="shared" si="14"/>
        <v>1</v>
      </c>
      <c r="AK89" s="13"/>
      <c r="AL89" s="97">
        <f t="shared" si="15"/>
        <v>0</v>
      </c>
      <c r="AM89" s="20" t="str">
        <f t="shared" si="16"/>
        <v>1</v>
      </c>
      <c r="AN89" s="20" t="str">
        <f t="shared" si="17"/>
        <v>0</v>
      </c>
      <c r="AO89" s="20" t="str">
        <f t="shared" si="18"/>
        <v>0</v>
      </c>
      <c r="AP89" s="20" t="str">
        <f t="shared" si="19"/>
        <v>0</v>
      </c>
      <c r="AQ89" s="24">
        <f t="shared" si="20"/>
        <v>3</v>
      </c>
      <c r="AR89" s="26"/>
      <c r="AS89" s="25" t="str">
        <f t="shared" si="21"/>
        <v>C</v>
      </c>
      <c r="AT89" s="27"/>
      <c r="AU89" s="25" t="str">
        <f t="shared" si="22"/>
        <v>0 C</v>
      </c>
      <c r="AV89" s="27" t="str">
        <f t="shared" si="22"/>
        <v xml:space="preserve">0 </v>
      </c>
      <c r="AW89" s="21" t="str">
        <f t="shared" si="12"/>
        <v>ไม่ผ่าน</v>
      </c>
      <c r="AX89" s="21"/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1.39</v>
      </c>
      <c r="J90" s="19">
        <v>1.1499999999999999</v>
      </c>
      <c r="K90" s="19">
        <v>0.7</v>
      </c>
      <c r="L90" s="19">
        <v>22109211.82</v>
      </c>
      <c r="M90" s="19">
        <v>10312274.550000001</v>
      </c>
      <c r="N90" s="23">
        <v>2</v>
      </c>
      <c r="O90" s="18">
        <v>17514193.469999999</v>
      </c>
      <c r="P90" s="19">
        <v>-17032475.149999999</v>
      </c>
      <c r="Q90" s="28">
        <v>10</v>
      </c>
      <c r="R90" s="10">
        <f>VLOOKUP($H90,'ค่ากลางกลุ่ม '!$C$2:$Y$22,10,0)</f>
        <v>24.65</v>
      </c>
      <c r="S90" s="13"/>
      <c r="T90" s="10">
        <f>VLOOKUP($H90,'ค่ากลางกลุ่ม '!$C$2:$Y$22,11,0)</f>
        <v>9.2899999999999991</v>
      </c>
      <c r="U90" s="13"/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24.6</v>
      </c>
      <c r="AB90" s="7">
        <v>6.56</v>
      </c>
      <c r="AC90" s="9">
        <v>135.49</v>
      </c>
      <c r="AD90" s="9">
        <v>27.5</v>
      </c>
      <c r="AE90" s="9">
        <v>48.99</v>
      </c>
      <c r="AF90" s="9">
        <v>160.04</v>
      </c>
      <c r="AG90" s="9">
        <v>36.83</v>
      </c>
      <c r="AH90" s="10" t="str">
        <f t="shared" si="13"/>
        <v>0</v>
      </c>
      <c r="AI90" s="13"/>
      <c r="AJ90" s="10" t="str">
        <f t="shared" si="14"/>
        <v>0</v>
      </c>
      <c r="AK90" s="13"/>
      <c r="AL90" s="97">
        <f t="shared" si="15"/>
        <v>1</v>
      </c>
      <c r="AM90" s="20" t="str">
        <f t="shared" si="16"/>
        <v>1</v>
      </c>
      <c r="AN90" s="20" t="str">
        <f t="shared" si="17"/>
        <v>1</v>
      </c>
      <c r="AO90" s="20" t="str">
        <f t="shared" si="18"/>
        <v>0</v>
      </c>
      <c r="AP90" s="20" t="str">
        <f t="shared" si="19"/>
        <v>1</v>
      </c>
      <c r="AQ90" s="24">
        <f t="shared" si="20"/>
        <v>4</v>
      </c>
      <c r="AR90" s="26"/>
      <c r="AS90" s="25" t="str">
        <f t="shared" si="21"/>
        <v>B-</v>
      </c>
      <c r="AT90" s="27"/>
      <c r="AU90" s="25" t="str">
        <f t="shared" si="22"/>
        <v>2 B-</v>
      </c>
      <c r="AV90" s="27" t="str">
        <f t="shared" si="22"/>
        <v xml:space="preserve">2 </v>
      </c>
      <c r="AW90" s="21" t="str">
        <f t="shared" si="12"/>
        <v>ไม่ผ่าน</v>
      </c>
      <c r="AX90" s="21"/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1.64</v>
      </c>
      <c r="J91" s="19">
        <v>1.37</v>
      </c>
      <c r="K91" s="19">
        <v>0.78</v>
      </c>
      <c r="L91" s="19">
        <v>5584000.5800000001</v>
      </c>
      <c r="M91" s="19">
        <v>6315394.3200000003</v>
      </c>
      <c r="N91" s="23">
        <v>1</v>
      </c>
      <c r="O91" s="18">
        <v>5426681.0800000001</v>
      </c>
      <c r="P91" s="19">
        <v>-1737987.64</v>
      </c>
      <c r="Q91" s="28">
        <v>3</v>
      </c>
      <c r="R91" s="10">
        <f>VLOOKUP($H91,'ค่ากลางกลุ่ม '!$C$2:$Y$22,10,0)</f>
        <v>43.22</v>
      </c>
      <c r="S91" s="13"/>
      <c r="T91" s="10">
        <f>VLOOKUP($H91,'ค่ากลางกลุ่ม '!$C$2:$Y$22,11,0)</f>
        <v>10.19</v>
      </c>
      <c r="U91" s="13"/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30.6</v>
      </c>
      <c r="AB91" s="7">
        <v>6.98</v>
      </c>
      <c r="AC91" s="9">
        <v>151.37</v>
      </c>
      <c r="AD91" s="9">
        <v>37.590000000000003</v>
      </c>
      <c r="AE91" s="9">
        <v>192.1</v>
      </c>
      <c r="AF91" s="9">
        <v>145.13999999999999</v>
      </c>
      <c r="AG91" s="9">
        <v>87.63</v>
      </c>
      <c r="AH91" s="10" t="str">
        <f t="shared" si="13"/>
        <v>0</v>
      </c>
      <c r="AI91" s="13"/>
      <c r="AJ91" s="10" t="str">
        <f t="shared" si="14"/>
        <v>0</v>
      </c>
      <c r="AK91" s="13"/>
      <c r="AL91" s="97">
        <f t="shared" si="15"/>
        <v>1</v>
      </c>
      <c r="AM91" s="20" t="str">
        <f t="shared" si="16"/>
        <v>1</v>
      </c>
      <c r="AN91" s="20" t="str">
        <f t="shared" si="17"/>
        <v>0</v>
      </c>
      <c r="AO91" s="20" t="str">
        <f t="shared" si="18"/>
        <v>0</v>
      </c>
      <c r="AP91" s="20" t="str">
        <f t="shared" si="19"/>
        <v>0</v>
      </c>
      <c r="AQ91" s="24">
        <f t="shared" si="20"/>
        <v>2</v>
      </c>
      <c r="AR91" s="26"/>
      <c r="AS91" s="25" t="str">
        <f t="shared" si="21"/>
        <v>C-</v>
      </c>
      <c r="AT91" s="27"/>
      <c r="AU91" s="25" t="str">
        <f t="shared" si="22"/>
        <v>1 C-</v>
      </c>
      <c r="AV91" s="27" t="str">
        <f t="shared" si="22"/>
        <v xml:space="preserve">1 </v>
      </c>
      <c r="AW91" s="21" t="str">
        <f t="shared" si="12"/>
        <v>ไม่ผ่าน</v>
      </c>
      <c r="AX91" s="21"/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2.4</v>
      </c>
      <c r="J92" s="19">
        <v>2.14</v>
      </c>
      <c r="K92" s="19">
        <v>1.81</v>
      </c>
      <c r="L92" s="19">
        <v>13793977.76</v>
      </c>
      <c r="M92" s="19">
        <v>4387267.4000000004</v>
      </c>
      <c r="N92" s="23">
        <v>0</v>
      </c>
      <c r="O92" s="18">
        <v>5797787.2599999998</v>
      </c>
      <c r="P92" s="19">
        <v>7976918.2199999997</v>
      </c>
      <c r="Q92" s="28">
        <v>3</v>
      </c>
      <c r="R92" s="10">
        <f>VLOOKUP($H92,'ค่ากลางกลุ่ม '!$C$2:$Y$22,10,0)</f>
        <v>43.22</v>
      </c>
      <c r="S92" s="13"/>
      <c r="T92" s="10">
        <f>VLOOKUP($H92,'ค่ากลางกลุ่ม '!$C$2:$Y$22,11,0)</f>
        <v>10.19</v>
      </c>
      <c r="U92" s="13"/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59.18</v>
      </c>
      <c r="AB92" s="7">
        <v>10.4</v>
      </c>
      <c r="AC92" s="9">
        <v>106.62</v>
      </c>
      <c r="AD92" s="9">
        <v>26.11</v>
      </c>
      <c r="AE92" s="9">
        <v>56.14</v>
      </c>
      <c r="AF92" s="9">
        <v>137.01</v>
      </c>
      <c r="AG92" s="9">
        <v>105.72</v>
      </c>
      <c r="AH92" s="10" t="str">
        <f t="shared" si="13"/>
        <v>1</v>
      </c>
      <c r="AI92" s="13"/>
      <c r="AJ92" s="10" t="str">
        <f t="shared" si="14"/>
        <v>1</v>
      </c>
      <c r="AK92" s="13"/>
      <c r="AL92" s="97">
        <f t="shared" si="15"/>
        <v>0</v>
      </c>
      <c r="AM92" s="20" t="str">
        <f t="shared" si="16"/>
        <v>1</v>
      </c>
      <c r="AN92" s="20" t="str">
        <f t="shared" si="17"/>
        <v>1</v>
      </c>
      <c r="AO92" s="20" t="str">
        <f t="shared" si="18"/>
        <v>0</v>
      </c>
      <c r="AP92" s="20" t="str">
        <f t="shared" si="19"/>
        <v>0</v>
      </c>
      <c r="AQ92" s="24">
        <f t="shared" si="20"/>
        <v>4</v>
      </c>
      <c r="AR92" s="26"/>
      <c r="AS92" s="25" t="str">
        <f t="shared" si="21"/>
        <v>B-</v>
      </c>
      <c r="AT92" s="27"/>
      <c r="AU92" s="25" t="str">
        <f t="shared" si="22"/>
        <v>0 B-</v>
      </c>
      <c r="AV92" s="27" t="str">
        <f t="shared" si="22"/>
        <v xml:space="preserve">0 </v>
      </c>
      <c r="AW92" s="21" t="str">
        <f t="shared" si="12"/>
        <v>ไม่ผ่าน</v>
      </c>
      <c r="AX92" s="21"/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40</v>
      </c>
      <c r="AI93" s="29">
        <f t="shared" ref="AI93:AP93" si="23">COUNTIF(AI5:AI92,"1")</f>
        <v>0</v>
      </c>
      <c r="AJ93" s="29">
        <f t="shared" si="23"/>
        <v>41</v>
      </c>
      <c r="AK93" s="29">
        <f t="shared" si="23"/>
        <v>0</v>
      </c>
      <c r="AL93" s="29">
        <f t="shared" si="23"/>
        <v>11</v>
      </c>
      <c r="AM93" s="29">
        <f t="shared" si="23"/>
        <v>66</v>
      </c>
      <c r="AN93" s="29">
        <f t="shared" si="23"/>
        <v>33</v>
      </c>
      <c r="AO93" s="29">
        <f t="shared" si="23"/>
        <v>2</v>
      </c>
      <c r="AP93" s="29">
        <f t="shared" si="23"/>
        <v>19</v>
      </c>
      <c r="AQ93" s="35"/>
      <c r="AR93" s="35"/>
      <c r="AS93" s="35"/>
      <c r="AT93" s="35"/>
      <c r="AU93" s="35"/>
      <c r="AV93" s="35"/>
      <c r="AW93" s="29">
        <f>COUNTIF(AW5:AW92,"ผ่าน")</f>
        <v>4</v>
      </c>
      <c r="AX93" s="29">
        <f>COUNTIF(AX5:AX92,"ผ่าน")</f>
        <v>0</v>
      </c>
    </row>
    <row r="94" spans="1:50" ht="21.75" thickTop="1" x14ac:dyDescent="0.35"/>
  </sheetData>
  <autoFilter ref="A4:AX93" xr:uid="{00ED6EE9-B119-4CCB-83D3-7FEB378B8C41}"/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20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8591-D224-439B-A1C0-C22B0481F859}">
  <dimension ref="A1:AX94"/>
  <sheetViews>
    <sheetView zoomScale="50" zoomScaleNormal="50" workbookViewId="0">
      <pane xSplit="17" ySplit="4" topLeftCell="AJ35" activePane="bottomRight" state="frozen"/>
      <selection pane="topRight" activeCell="R1" sqref="R1"/>
      <selection pane="bottomLeft" activeCell="A5" sqref="A5"/>
      <selection pane="bottomRight" activeCell="AL5" sqref="AL5:AL92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257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258</v>
      </c>
      <c r="S4" s="12" t="s">
        <v>253</v>
      </c>
      <c r="T4" s="11" t="s">
        <v>258</v>
      </c>
      <c r="U4" s="12" t="s">
        <v>253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258</v>
      </c>
      <c r="AI4" s="12" t="s">
        <v>253</v>
      </c>
      <c r="AJ4" s="11" t="s">
        <v>258</v>
      </c>
      <c r="AK4" s="12" t="s">
        <v>253</v>
      </c>
      <c r="AL4" s="162"/>
      <c r="AM4" s="162"/>
      <c r="AN4" s="162"/>
      <c r="AO4" s="162"/>
      <c r="AP4" s="162"/>
      <c r="AQ4" s="11" t="s">
        <v>258</v>
      </c>
      <c r="AR4" s="12" t="s">
        <v>253</v>
      </c>
      <c r="AS4" s="11" t="s">
        <v>258</v>
      </c>
      <c r="AT4" s="12" t="s">
        <v>253</v>
      </c>
      <c r="AU4" s="11" t="s">
        <v>258</v>
      </c>
      <c r="AV4" s="12" t="s">
        <v>253</v>
      </c>
      <c r="AW4" s="11" t="s">
        <v>258</v>
      </c>
      <c r="AX4" s="12" t="s">
        <v>253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2.16</v>
      </c>
      <c r="J5" s="19">
        <v>2.04</v>
      </c>
      <c r="K5" s="19">
        <v>0.85</v>
      </c>
      <c r="L5" s="19">
        <v>222293376.63</v>
      </c>
      <c r="M5" s="19">
        <v>20563577.579999998</v>
      </c>
      <c r="N5" s="23">
        <v>0</v>
      </c>
      <c r="O5" s="18">
        <v>45535121.759999998</v>
      </c>
      <c r="P5" s="19">
        <v>-42147764.100000001</v>
      </c>
      <c r="Q5" s="28">
        <v>17</v>
      </c>
      <c r="R5" s="10">
        <f>VLOOKUP($H5,'ค่ากลางกลุ่ม '!$C$2:$Y$22,4,0)</f>
        <v>12.674782608695654</v>
      </c>
      <c r="S5" s="13">
        <f>VLOOKUP($H5,'ค่ากลางกลุ่ม '!$C$2:$Y$22,10,0)</f>
        <v>19.690000000000001</v>
      </c>
      <c r="T5" s="10">
        <f>VLOOKUP($H5,'ค่ากลางกลุ่ม '!$C$2:$Y$22,5,0)</f>
        <v>7.2743478260869567</v>
      </c>
      <c r="U5" s="13">
        <f>VLOOKUP($H5,'ค่ากลางกลุ่ม '!$C$2:$Y$22,11,0)</f>
        <v>4.32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14.87</v>
      </c>
      <c r="AB5" s="7">
        <v>1.9</v>
      </c>
      <c r="AC5" s="9">
        <v>114.13</v>
      </c>
      <c r="AD5" s="9">
        <v>130.69</v>
      </c>
      <c r="AE5" s="9">
        <v>108.6</v>
      </c>
      <c r="AF5" s="9">
        <v>550.16999999999996</v>
      </c>
      <c r="AG5" s="9">
        <v>29.12</v>
      </c>
      <c r="AH5" s="10" t="str">
        <f>IF(R5&lt;=$AA5,"1","0")</f>
        <v>1</v>
      </c>
      <c r="AI5" s="13" t="str">
        <f>IF(S5&lt;=$AA5,"1","0")</f>
        <v>0</v>
      </c>
      <c r="AJ5" s="10" t="str">
        <f>IF(T5&lt;=$AB5,"1","0")</f>
        <v>0</v>
      </c>
      <c r="AK5" s="13" t="str">
        <f>IF(U5&lt;=$AB5,"1","0")</f>
        <v>0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2</v>
      </c>
      <c r="AR5" s="26">
        <f>AI5+AK5+AL5+AM5+AN5+AO5+AP5</f>
        <v>1</v>
      </c>
      <c r="AS5" s="25" t="str">
        <f>IF(AQ5=7,"A",IF(AQ5=6,"A-",IF(AQ5=5,"B",IF(AQ5=4,"B-",IF(AQ5=3,"C",IF(AQ5=2,"C-",IF(AQ5=1,"D",IF(AQ5=0,"F"))))))))</f>
        <v>C-</v>
      </c>
      <c r="AT5" s="27" t="str">
        <f>IF(AR5=7,"A",IF(AR5=6,"A-",IF(AR5=5,"B",IF(AR5=4,"B-",IF(AR5=3,"C",IF(AR5=2,"C-",IF(AR5=1,"D",IF(AR5=0,"F"))))))))</f>
        <v>D</v>
      </c>
      <c r="AU5" s="25" t="str">
        <f>$N5&amp;" "&amp;AS5</f>
        <v>0 C-</v>
      </c>
      <c r="AV5" s="27" t="str">
        <f>$N5&amp;" "&amp;AT5</f>
        <v>0 D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7.59</v>
      </c>
      <c r="J6" s="19">
        <v>6.86</v>
      </c>
      <c r="K6" s="19">
        <v>4.83</v>
      </c>
      <c r="L6" s="19">
        <v>41406742.560000002</v>
      </c>
      <c r="M6" s="19">
        <v>4124806.42</v>
      </c>
      <c r="N6" s="23">
        <v>0</v>
      </c>
      <c r="O6" s="18">
        <v>5702217.3099999996</v>
      </c>
      <c r="P6" s="19">
        <v>24021857.109999999</v>
      </c>
      <c r="Q6" s="28">
        <v>6</v>
      </c>
      <c r="R6" s="10">
        <f>VLOOKUP($H6,'ค่ากลางกลุ่ม '!$C$2:$Y$22,4,0)</f>
        <v>23.163388429752075</v>
      </c>
      <c r="S6" s="13">
        <f>VLOOKUP($H6,'ค่ากลางกลุ่ม '!$C$2:$Y$22,10,0)</f>
        <v>28.29</v>
      </c>
      <c r="T6" s="10">
        <f>VLOOKUP($H6,'ค่ากลางกลุ่ม '!$C$2:$Y$22,5,0)</f>
        <v>16.811983471074377</v>
      </c>
      <c r="U6" s="13">
        <f>VLOOKUP($H6,'ค่ากลางกลุ่ม '!$C$2:$Y$22,11,0)</f>
        <v>10.74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15.98</v>
      </c>
      <c r="AB6" s="7">
        <v>6.49</v>
      </c>
      <c r="AC6" s="9">
        <v>90.3</v>
      </c>
      <c r="AD6" s="9">
        <v>85.36</v>
      </c>
      <c r="AE6" s="9">
        <v>183.85</v>
      </c>
      <c r="AF6" s="9">
        <v>989.39</v>
      </c>
      <c r="AG6" s="9">
        <v>69.8</v>
      </c>
      <c r="AH6" s="10" t="str">
        <f t="shared" ref="AH6:AH69" si="2">IF(R6&lt;=$AA6,"1","0")</f>
        <v>0</v>
      </c>
      <c r="AI6" s="13" t="str">
        <f t="shared" ref="AI6:AI69" si="3">IF(S6&lt;=$AA6,"1","0")</f>
        <v>0</v>
      </c>
      <c r="AJ6" s="10" t="str">
        <f t="shared" ref="AJ6:AJ69" si="4">IF(T6&lt;=$AB6,"1","0")</f>
        <v>0</v>
      </c>
      <c r="AK6" s="13" t="str">
        <f t="shared" ref="AK6:AK69" si="5">IF(U6&lt;=$AB6,"1","0")</f>
        <v>0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0</v>
      </c>
      <c r="AR6" s="26">
        <f t="shared" ref="AR6:AR69" si="10">AI6+AK6+AL6+AM6+AN6+AO6+AP6</f>
        <v>0</v>
      </c>
      <c r="AS6" s="25" t="str">
        <f t="shared" ref="AS6:AT69" si="11">IF(AQ6=7,"A",IF(AQ6=6,"A-",IF(AQ6=5,"B",IF(AQ6=4,"B-",IF(AQ6=3,"C",IF(AQ6=2,"C-",IF(AQ6=1,"D",IF(AQ6=0,"F"))))))))</f>
        <v>F</v>
      </c>
      <c r="AT6" s="27" t="str">
        <f t="shared" si="11"/>
        <v>F</v>
      </c>
      <c r="AU6" s="25" t="str">
        <f t="shared" ref="AU6:AV69" si="12">$N6&amp;" "&amp;AS6</f>
        <v>0 F</v>
      </c>
      <c r="AV6" s="27" t="str">
        <f t="shared" si="12"/>
        <v>0 F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2.34</v>
      </c>
      <c r="J7" s="19">
        <v>2.1</v>
      </c>
      <c r="K7" s="19">
        <v>1.6</v>
      </c>
      <c r="L7" s="19">
        <v>18420789.77</v>
      </c>
      <c r="M7" s="19">
        <v>5235649.7699999996</v>
      </c>
      <c r="N7" s="23">
        <v>0</v>
      </c>
      <c r="O7" s="18">
        <v>6409867.0599999996</v>
      </c>
      <c r="P7" s="19">
        <v>8183775.7800000003</v>
      </c>
      <c r="Q7" s="28">
        <v>6</v>
      </c>
      <c r="R7" s="10">
        <f>VLOOKUP($H7,'ค่ากลางกลุ่ม '!$C$2:$Y$22,4,0)</f>
        <v>23.163388429752075</v>
      </c>
      <c r="S7" s="13">
        <f>VLOOKUP($H7,'ค่ากลางกลุ่ม '!$C$2:$Y$22,10,0)</f>
        <v>28.29</v>
      </c>
      <c r="T7" s="10">
        <f>VLOOKUP($H7,'ค่ากลางกลุ่ม '!$C$2:$Y$22,5,0)</f>
        <v>16.811983471074377</v>
      </c>
      <c r="U7" s="13">
        <f>VLOOKUP($H7,'ค่ากลางกลุ่ม '!$C$2:$Y$22,11,0)</f>
        <v>10.74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18.239999999999998</v>
      </c>
      <c r="AB7" s="7">
        <v>9.9</v>
      </c>
      <c r="AC7" s="9">
        <v>89.93</v>
      </c>
      <c r="AD7" s="9">
        <v>43.26</v>
      </c>
      <c r="AE7" s="9">
        <v>51.99</v>
      </c>
      <c r="AF7" s="9">
        <v>401.12</v>
      </c>
      <c r="AG7" s="9">
        <v>62.19</v>
      </c>
      <c r="AH7" s="10" t="str">
        <f t="shared" si="2"/>
        <v>0</v>
      </c>
      <c r="AI7" s="13" t="str">
        <f t="shared" si="3"/>
        <v>0</v>
      </c>
      <c r="AJ7" s="10" t="str">
        <f t="shared" si="4"/>
        <v>0</v>
      </c>
      <c r="AK7" s="13" t="str">
        <f t="shared" si="5"/>
        <v>0</v>
      </c>
      <c r="AL7" s="97">
        <f t="shared" si="6"/>
        <v>1</v>
      </c>
      <c r="AM7" s="20" t="str">
        <f t="shared" si="7"/>
        <v>1</v>
      </c>
      <c r="AN7" s="20" t="str">
        <f t="shared" si="8"/>
        <v>1</v>
      </c>
      <c r="AO7" s="20" t="str">
        <f t="shared" si="8"/>
        <v>0</v>
      </c>
      <c r="AP7" s="20" t="str">
        <f t="shared" si="8"/>
        <v>0</v>
      </c>
      <c r="AQ7" s="24">
        <f t="shared" si="9"/>
        <v>3</v>
      </c>
      <c r="AR7" s="26">
        <f t="shared" si="10"/>
        <v>3</v>
      </c>
      <c r="AS7" s="25" t="str">
        <f t="shared" si="11"/>
        <v>C</v>
      </c>
      <c r="AT7" s="27" t="str">
        <f t="shared" si="11"/>
        <v>C</v>
      </c>
      <c r="AU7" s="25" t="str">
        <f t="shared" si="12"/>
        <v>0 C</v>
      </c>
      <c r="AV7" s="27" t="str">
        <f t="shared" si="12"/>
        <v>0 C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2.33</v>
      </c>
      <c r="J8" s="19">
        <v>2.15</v>
      </c>
      <c r="K8" s="19">
        <v>1.73</v>
      </c>
      <c r="L8" s="19">
        <v>22730886.609999999</v>
      </c>
      <c r="M8" s="19">
        <v>5891284.5700000003</v>
      </c>
      <c r="N8" s="23">
        <v>0</v>
      </c>
      <c r="O8" s="18">
        <v>7712228.04</v>
      </c>
      <c r="P8" s="19">
        <v>12430924.300000001</v>
      </c>
      <c r="Q8" s="28">
        <v>5</v>
      </c>
      <c r="R8" s="10">
        <f>VLOOKUP($H8,'ค่ากลางกลุ่ม '!$C$2:$Y$22,4,0)</f>
        <v>24.498595744680834</v>
      </c>
      <c r="S8" s="13">
        <f>VLOOKUP($H8,'ค่ากลางกลุ่ม '!$C$2:$Y$22,10,0)</f>
        <v>29.39</v>
      </c>
      <c r="T8" s="10">
        <f>VLOOKUP($H8,'ค่ากลางกลุ่ม '!$C$2:$Y$22,5,0)</f>
        <v>18.220297872340428</v>
      </c>
      <c r="U8" s="13">
        <f>VLOOKUP($H8,'ค่ากลางกลุ่ม '!$C$2:$Y$22,11,0)</f>
        <v>10.82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22.43</v>
      </c>
      <c r="AB8" s="7">
        <v>9.67</v>
      </c>
      <c r="AC8" s="9">
        <v>319.91000000000003</v>
      </c>
      <c r="AD8" s="9">
        <v>54.3</v>
      </c>
      <c r="AE8" s="9">
        <v>119.24</v>
      </c>
      <c r="AF8" s="9">
        <v>300.18</v>
      </c>
      <c r="AG8" s="9">
        <v>78.709999999999994</v>
      </c>
      <c r="AH8" s="10" t="str">
        <f t="shared" si="2"/>
        <v>0</v>
      </c>
      <c r="AI8" s="13" t="str">
        <f t="shared" si="3"/>
        <v>0</v>
      </c>
      <c r="AJ8" s="10" t="str">
        <f t="shared" si="4"/>
        <v>0</v>
      </c>
      <c r="AK8" s="13" t="str">
        <f t="shared" si="5"/>
        <v>0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1</v>
      </c>
      <c r="AR8" s="26">
        <f t="shared" si="10"/>
        <v>1</v>
      </c>
      <c r="AS8" s="25" t="str">
        <f t="shared" si="11"/>
        <v>D</v>
      </c>
      <c r="AT8" s="27" t="str">
        <f t="shared" si="11"/>
        <v>D</v>
      </c>
      <c r="AU8" s="25" t="str">
        <f t="shared" si="12"/>
        <v>0 D</v>
      </c>
      <c r="AV8" s="27" t="str">
        <f t="shared" si="12"/>
        <v>0 D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2.87</v>
      </c>
      <c r="J9" s="19">
        <v>2.5499999999999998</v>
      </c>
      <c r="K9" s="19">
        <v>2.09</v>
      </c>
      <c r="L9" s="19">
        <v>17329225.829999998</v>
      </c>
      <c r="M9" s="19">
        <v>7081031.9100000001</v>
      </c>
      <c r="N9" s="23">
        <v>0</v>
      </c>
      <c r="O9" s="18">
        <v>7939807.7599999998</v>
      </c>
      <c r="P9" s="19">
        <v>10123965.01</v>
      </c>
      <c r="Q9" s="28">
        <v>5</v>
      </c>
      <c r="R9" s="10">
        <f>VLOOKUP($H9,'ค่ากลางกลุ่ม '!$C$2:$Y$22,4,0)</f>
        <v>24.498595744680834</v>
      </c>
      <c r="S9" s="13">
        <f>VLOOKUP($H9,'ค่ากลางกลุ่ม '!$C$2:$Y$22,10,0)</f>
        <v>29.39</v>
      </c>
      <c r="T9" s="10">
        <f>VLOOKUP($H9,'ค่ากลางกลุ่ม '!$C$2:$Y$22,5,0)</f>
        <v>18.220297872340428</v>
      </c>
      <c r="U9" s="13">
        <f>VLOOKUP($H9,'ค่ากลางกลุ่ม '!$C$2:$Y$22,11,0)</f>
        <v>10.82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33.04</v>
      </c>
      <c r="AB9" s="7">
        <v>17.21</v>
      </c>
      <c r="AC9" s="9">
        <v>180.99</v>
      </c>
      <c r="AD9" s="9">
        <v>37.229999999999997</v>
      </c>
      <c r="AE9" s="9">
        <v>60.57</v>
      </c>
      <c r="AF9" s="9">
        <v>457.11</v>
      </c>
      <c r="AG9" s="9">
        <v>100.41</v>
      </c>
      <c r="AH9" s="10" t="str">
        <f t="shared" si="2"/>
        <v>1</v>
      </c>
      <c r="AI9" s="13" t="str">
        <f t="shared" si="3"/>
        <v>1</v>
      </c>
      <c r="AJ9" s="10" t="str">
        <f t="shared" si="4"/>
        <v>0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2</v>
      </c>
      <c r="AR9" s="26">
        <f t="shared" si="10"/>
        <v>3</v>
      </c>
      <c r="AS9" s="25" t="str">
        <f t="shared" si="11"/>
        <v>C-</v>
      </c>
      <c r="AT9" s="27" t="str">
        <f t="shared" si="11"/>
        <v>C</v>
      </c>
      <c r="AU9" s="25" t="str">
        <f t="shared" si="12"/>
        <v>0 C-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2.48</v>
      </c>
      <c r="J10" s="19">
        <v>2.15</v>
      </c>
      <c r="K10" s="19">
        <v>1.39</v>
      </c>
      <c r="L10" s="19">
        <v>20457447.23</v>
      </c>
      <c r="M10" s="19">
        <v>2022024.32</v>
      </c>
      <c r="N10" s="23">
        <v>0</v>
      </c>
      <c r="O10" s="18">
        <v>3845434.39</v>
      </c>
      <c r="P10" s="19">
        <v>5533974.0099999998</v>
      </c>
      <c r="Q10" s="28">
        <v>6</v>
      </c>
      <c r="R10" s="10">
        <f>VLOOKUP($H10,'ค่ากลางกลุ่ม '!$C$2:$Y$22,4,0)</f>
        <v>23.163388429752075</v>
      </c>
      <c r="S10" s="13">
        <f>VLOOKUP($H10,'ค่ากลางกลุ่ม '!$C$2:$Y$22,10,0)</f>
        <v>28.29</v>
      </c>
      <c r="T10" s="10">
        <f>VLOOKUP($H10,'ค่ากลางกลุ่ม '!$C$2:$Y$22,5,0)</f>
        <v>16.811983471074377</v>
      </c>
      <c r="U10" s="13">
        <f>VLOOKUP($H10,'ค่ากลางกลุ่ม '!$C$2:$Y$22,11,0)</f>
        <v>10.74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9.99</v>
      </c>
      <c r="AB10" s="7">
        <v>3.21</v>
      </c>
      <c r="AC10" s="9">
        <v>131.63999999999999</v>
      </c>
      <c r="AD10" s="9">
        <v>27.48</v>
      </c>
      <c r="AE10" s="9">
        <v>75.959999999999994</v>
      </c>
      <c r="AF10" s="9">
        <v>619.91</v>
      </c>
      <c r="AG10" s="9">
        <v>69.400000000000006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1</v>
      </c>
      <c r="AS10" s="25" t="str">
        <f t="shared" si="11"/>
        <v>D</v>
      </c>
      <c r="AT10" s="27" t="str">
        <f t="shared" si="11"/>
        <v>D</v>
      </c>
      <c r="AU10" s="25" t="str">
        <f t="shared" si="12"/>
        <v>0 D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2.61</v>
      </c>
      <c r="J11" s="19">
        <v>2.39</v>
      </c>
      <c r="K11" s="19">
        <v>1.78</v>
      </c>
      <c r="L11" s="19">
        <v>27254510.16</v>
      </c>
      <c r="M11" s="19">
        <v>-6421608.5099999998</v>
      </c>
      <c r="N11" s="23">
        <v>1</v>
      </c>
      <c r="O11" s="18">
        <v>-4235148.2300000004</v>
      </c>
      <c r="P11" s="19">
        <v>13180197.33</v>
      </c>
      <c r="Q11" s="28">
        <v>6</v>
      </c>
      <c r="R11" s="10">
        <f>VLOOKUP($H11,'ค่ากลางกลุ่ม '!$C$2:$Y$22,4,0)</f>
        <v>23.163388429752075</v>
      </c>
      <c r="S11" s="13">
        <f>VLOOKUP($H11,'ค่ากลางกลุ่ม '!$C$2:$Y$22,10,0)</f>
        <v>28.29</v>
      </c>
      <c r="T11" s="10">
        <f>VLOOKUP($H11,'ค่ากลางกลุ่ม '!$C$2:$Y$22,5,0)</f>
        <v>16.811983471074377</v>
      </c>
      <c r="U11" s="13">
        <f>VLOOKUP($H11,'ค่ากลางกลุ่ม '!$C$2:$Y$22,11,0)</f>
        <v>10.74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-10.61</v>
      </c>
      <c r="AB11" s="7">
        <v>-11.08</v>
      </c>
      <c r="AC11" s="9">
        <v>149.46</v>
      </c>
      <c r="AD11" s="9">
        <v>31.08</v>
      </c>
      <c r="AE11" s="9">
        <v>80.37</v>
      </c>
      <c r="AF11" s="9">
        <v>349.95</v>
      </c>
      <c r="AG11" s="9">
        <v>76.73</v>
      </c>
      <c r="AH11" s="10" t="str">
        <f t="shared" si="2"/>
        <v>0</v>
      </c>
      <c r="AI11" s="13" t="str">
        <f t="shared" si="3"/>
        <v>0</v>
      </c>
      <c r="AJ11" s="10" t="str">
        <f t="shared" si="4"/>
        <v>0</v>
      </c>
      <c r="AK11" s="13" t="str">
        <f t="shared" si="5"/>
        <v>0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1</v>
      </c>
      <c r="AS11" s="25" t="str">
        <f t="shared" si="11"/>
        <v>D</v>
      </c>
      <c r="AT11" s="27" t="str">
        <f t="shared" si="11"/>
        <v>D</v>
      </c>
      <c r="AU11" s="25" t="str">
        <f t="shared" si="12"/>
        <v>1 D</v>
      </c>
      <c r="AV11" s="27" t="str">
        <f t="shared" si="12"/>
        <v>1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2.29</v>
      </c>
      <c r="J12" s="19">
        <v>2.06</v>
      </c>
      <c r="K12" s="19">
        <v>1.24</v>
      </c>
      <c r="L12" s="19">
        <v>47068466.969999999</v>
      </c>
      <c r="M12" s="19">
        <v>2094832.6399999999</v>
      </c>
      <c r="N12" s="23">
        <v>0</v>
      </c>
      <c r="O12" s="18">
        <v>6184067.8200000003</v>
      </c>
      <c r="P12" s="19">
        <v>7541996.7599999998</v>
      </c>
      <c r="Q12" s="28">
        <v>10</v>
      </c>
      <c r="R12" s="10">
        <f>VLOOKUP($H12,'ค่ากลางกลุ่ม '!$C$2:$Y$22,4,0)</f>
        <v>20.388095238095232</v>
      </c>
      <c r="S12" s="13">
        <f>VLOOKUP($H12,'ค่ากลางกลุ่ม '!$C$2:$Y$22,10,0)</f>
        <v>24.65</v>
      </c>
      <c r="T12" s="10">
        <f>VLOOKUP($H12,'ค่ากลางกลุ่ม '!$C$2:$Y$22,5,0)</f>
        <v>12.326666666666666</v>
      </c>
      <c r="U12" s="13">
        <f>VLOOKUP($H12,'ค่ากลางกลุ่ม '!$C$2:$Y$22,11,0)</f>
        <v>9.2899999999999991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10.87</v>
      </c>
      <c r="AB12" s="7">
        <v>1.53</v>
      </c>
      <c r="AC12" s="9">
        <v>112.68</v>
      </c>
      <c r="AD12" s="9">
        <v>61.2</v>
      </c>
      <c r="AE12" s="9">
        <v>41.55</v>
      </c>
      <c r="AF12" s="9">
        <v>210.51</v>
      </c>
      <c r="AG12" s="9">
        <v>78.849999999999994</v>
      </c>
      <c r="AH12" s="10" t="str">
        <f t="shared" si="2"/>
        <v>0</v>
      </c>
      <c r="AI12" s="13" t="str">
        <f t="shared" si="3"/>
        <v>0</v>
      </c>
      <c r="AJ12" s="10" t="str">
        <f t="shared" si="4"/>
        <v>0</v>
      </c>
      <c r="AK12" s="13" t="str">
        <f t="shared" si="5"/>
        <v>0</v>
      </c>
      <c r="AL12" s="97">
        <f t="shared" si="6"/>
        <v>0</v>
      </c>
      <c r="AM12" s="20" t="str">
        <f t="shared" si="7"/>
        <v>0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1</v>
      </c>
      <c r="AR12" s="26">
        <f t="shared" si="10"/>
        <v>1</v>
      </c>
      <c r="AS12" s="25" t="str">
        <f t="shared" si="11"/>
        <v>D</v>
      </c>
      <c r="AT12" s="27" t="str">
        <f t="shared" si="11"/>
        <v>D</v>
      </c>
      <c r="AU12" s="25" t="str">
        <f t="shared" si="12"/>
        <v>0 D</v>
      </c>
      <c r="AV12" s="27" t="str">
        <f t="shared" si="12"/>
        <v>0 D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2.98</v>
      </c>
      <c r="J13" s="19">
        <v>2.82</v>
      </c>
      <c r="K13" s="19">
        <v>2.21</v>
      </c>
      <c r="L13" s="19">
        <v>29769059.420000002</v>
      </c>
      <c r="M13" s="19">
        <v>3737428.38</v>
      </c>
      <c r="N13" s="23">
        <v>0</v>
      </c>
      <c r="O13" s="18">
        <v>5192510.2</v>
      </c>
      <c r="P13" s="19">
        <v>17701378.329999998</v>
      </c>
      <c r="Q13" s="28">
        <v>6</v>
      </c>
      <c r="R13" s="10">
        <f>VLOOKUP($H13,'ค่ากลางกลุ่ม '!$C$2:$Y$22,4,0)</f>
        <v>23.163388429752075</v>
      </c>
      <c r="S13" s="13">
        <f>VLOOKUP($H13,'ค่ากลางกลุ่ม '!$C$2:$Y$22,10,0)</f>
        <v>28.29</v>
      </c>
      <c r="T13" s="10">
        <f>VLOOKUP($H13,'ค่ากลางกลุ่ม '!$C$2:$Y$22,5,0)</f>
        <v>16.811983471074377</v>
      </c>
      <c r="U13" s="13">
        <f>VLOOKUP($H13,'ค่ากลางกลุ่ม '!$C$2:$Y$22,11,0)</f>
        <v>10.74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15.02</v>
      </c>
      <c r="AB13" s="7">
        <v>5.98</v>
      </c>
      <c r="AC13" s="9">
        <v>196.9</v>
      </c>
      <c r="AD13" s="9">
        <v>77.05</v>
      </c>
      <c r="AE13" s="9">
        <v>90.8</v>
      </c>
      <c r="AF13" s="9">
        <v>322.61</v>
      </c>
      <c r="AG13" s="9">
        <v>61.19</v>
      </c>
      <c r="AH13" s="10" t="str">
        <f t="shared" si="2"/>
        <v>0</v>
      </c>
      <c r="AI13" s="13" t="str">
        <f t="shared" si="3"/>
        <v>0</v>
      </c>
      <c r="AJ13" s="10" t="str">
        <f t="shared" si="4"/>
        <v>0</v>
      </c>
      <c r="AK13" s="13" t="str">
        <f t="shared" si="5"/>
        <v>0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0</v>
      </c>
      <c r="AR13" s="26">
        <f t="shared" si="10"/>
        <v>0</v>
      </c>
      <c r="AS13" s="25" t="str">
        <f t="shared" si="11"/>
        <v>F</v>
      </c>
      <c r="AT13" s="27" t="str">
        <f t="shared" si="11"/>
        <v>F</v>
      </c>
      <c r="AU13" s="25" t="str">
        <f t="shared" si="12"/>
        <v>0 F</v>
      </c>
      <c r="AV13" s="27" t="str">
        <f t="shared" si="12"/>
        <v>0 F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3.69</v>
      </c>
      <c r="J14" s="19">
        <v>3.25</v>
      </c>
      <c r="K14" s="19">
        <v>2.67</v>
      </c>
      <c r="L14" s="19">
        <v>31056708.829999998</v>
      </c>
      <c r="M14" s="19">
        <v>6761797.0499999998</v>
      </c>
      <c r="N14" s="23">
        <v>0</v>
      </c>
      <c r="O14" s="18">
        <v>7998852.5800000001</v>
      </c>
      <c r="P14" s="19">
        <v>19357188.039999999</v>
      </c>
      <c r="Q14" s="28">
        <v>6</v>
      </c>
      <c r="R14" s="10">
        <f>VLOOKUP($H14,'ค่ากลางกลุ่ม '!$C$2:$Y$22,4,0)</f>
        <v>23.163388429752075</v>
      </c>
      <c r="S14" s="13">
        <f>VLOOKUP($H14,'ค่ากลางกลุ่ม '!$C$2:$Y$22,10,0)</f>
        <v>28.29</v>
      </c>
      <c r="T14" s="10">
        <f>VLOOKUP($H14,'ค่ากลางกลุ่ม '!$C$2:$Y$22,5,0)</f>
        <v>16.811983471074377</v>
      </c>
      <c r="U14" s="13">
        <f>VLOOKUP($H14,'ค่ากลางกลุ่ม '!$C$2:$Y$22,11,0)</f>
        <v>10.74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22.84</v>
      </c>
      <c r="AB14" s="7">
        <v>8.01</v>
      </c>
      <c r="AC14" s="9">
        <v>52.44</v>
      </c>
      <c r="AD14" s="9">
        <v>44.95</v>
      </c>
      <c r="AE14" s="9">
        <v>34.909999999999997</v>
      </c>
      <c r="AF14" s="9">
        <v>360.36</v>
      </c>
      <c r="AG14" s="9">
        <v>64.069999999999993</v>
      </c>
      <c r="AH14" s="10" t="str">
        <f t="shared" si="2"/>
        <v>0</v>
      </c>
      <c r="AI14" s="13" t="str">
        <f t="shared" si="3"/>
        <v>0</v>
      </c>
      <c r="AJ14" s="10" t="str">
        <f t="shared" si="4"/>
        <v>0</v>
      </c>
      <c r="AK14" s="13" t="str">
        <f t="shared" si="5"/>
        <v>0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3</v>
      </c>
      <c r="AR14" s="26">
        <f t="shared" si="10"/>
        <v>3</v>
      </c>
      <c r="AS14" s="25" t="str">
        <f t="shared" si="11"/>
        <v>C</v>
      </c>
      <c r="AT14" s="27" t="str">
        <f t="shared" si="11"/>
        <v>C</v>
      </c>
      <c r="AU14" s="25" t="str">
        <f t="shared" si="12"/>
        <v>0 C</v>
      </c>
      <c r="AV14" s="27" t="str">
        <f t="shared" si="12"/>
        <v>0 C</v>
      </c>
      <c r="AW14" s="21" t="str">
        <f t="shared" si="0"/>
        <v>ไม่ผ่าน</v>
      </c>
      <c r="AX14" s="21" t="str">
        <f t="shared" si="1"/>
        <v>ไม่ผ่าน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0.92</v>
      </c>
      <c r="J15" s="19">
        <v>0.79</v>
      </c>
      <c r="K15" s="19">
        <v>0.36</v>
      </c>
      <c r="L15" s="19">
        <v>-5481618.46</v>
      </c>
      <c r="M15" s="19">
        <v>-2092146.18</v>
      </c>
      <c r="N15" s="23">
        <v>7</v>
      </c>
      <c r="O15" s="18">
        <v>3504684.01</v>
      </c>
      <c r="P15" s="19">
        <v>-44980182.310000002</v>
      </c>
      <c r="Q15" s="28">
        <v>13</v>
      </c>
      <c r="R15" s="10">
        <f>VLOOKUP($H15,'ค่ากลางกลุ่ม '!$C$2:$Y$22,4,0)</f>
        <v>17.875818181818179</v>
      </c>
      <c r="S15" s="13">
        <f>VLOOKUP($H15,'ค่ากลางกลุ่ม '!$C$2:$Y$22,10,0)</f>
        <v>26.06</v>
      </c>
      <c r="T15" s="10">
        <f>VLOOKUP($H15,'ค่ากลางกลุ่ม '!$C$2:$Y$22,5,0)</f>
        <v>8.5849090909090915</v>
      </c>
      <c r="U15" s="13">
        <f>VLOOKUP($H15,'ค่ากลางกลุ่ม '!$C$2:$Y$22,11,0)</f>
        <v>6.1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4.51</v>
      </c>
      <c r="AB15" s="7">
        <v>-1.1000000000000001</v>
      </c>
      <c r="AC15" s="9">
        <v>350.86</v>
      </c>
      <c r="AD15" s="9">
        <v>71.61</v>
      </c>
      <c r="AE15" s="9">
        <v>98.43</v>
      </c>
      <c r="AF15" s="9">
        <v>317.66000000000003</v>
      </c>
      <c r="AG15" s="9">
        <v>61.95</v>
      </c>
      <c r="AH15" s="10" t="str">
        <f t="shared" si="2"/>
        <v>0</v>
      </c>
      <c r="AI15" s="13" t="str">
        <f t="shared" si="3"/>
        <v>0</v>
      </c>
      <c r="AJ15" s="10" t="str">
        <f t="shared" si="4"/>
        <v>0</v>
      </c>
      <c r="AK15" s="13" t="str">
        <f t="shared" si="5"/>
        <v>0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0</v>
      </c>
      <c r="AQ15" s="24">
        <f t="shared" si="9"/>
        <v>0</v>
      </c>
      <c r="AR15" s="26">
        <f t="shared" si="10"/>
        <v>0</v>
      </c>
      <c r="AS15" s="25" t="str">
        <f t="shared" si="11"/>
        <v>F</v>
      </c>
      <c r="AT15" s="27" t="str">
        <f t="shared" si="11"/>
        <v>F</v>
      </c>
      <c r="AU15" s="25" t="str">
        <f t="shared" si="12"/>
        <v>7 F</v>
      </c>
      <c r="AV15" s="27" t="str">
        <f t="shared" si="12"/>
        <v>7 F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2.76</v>
      </c>
      <c r="J16" s="19">
        <v>2.44</v>
      </c>
      <c r="K16" s="19">
        <v>1.96</v>
      </c>
      <c r="L16" s="19">
        <v>11331692.08</v>
      </c>
      <c r="M16" s="19">
        <v>2778595.7</v>
      </c>
      <c r="N16" s="23">
        <v>0</v>
      </c>
      <c r="O16" s="18">
        <v>4923775.6100000003</v>
      </c>
      <c r="P16" s="19">
        <v>6190195.4400000004</v>
      </c>
      <c r="Q16" s="28">
        <v>2</v>
      </c>
      <c r="R16" s="10">
        <f>VLOOKUP($H16,'ค่ากลางกลุ่ม '!$C$2:$Y$22,4,0)</f>
        <v>32.954444444444448</v>
      </c>
      <c r="S16" s="13">
        <f>VLOOKUP($H16,'ค่ากลางกลุ่ม '!$C$2:$Y$22,10,0)</f>
        <v>32.67</v>
      </c>
      <c r="T16" s="10">
        <f>VLOOKUP($H16,'ค่ากลางกลุ่ม '!$C$2:$Y$22,5,0)</f>
        <v>17.33111111111111</v>
      </c>
      <c r="U16" s="13">
        <f>VLOOKUP($H16,'ค่ากลางกลุ่ม '!$C$2:$Y$22,11,0)</f>
        <v>8.86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34.81</v>
      </c>
      <c r="AB16" s="7">
        <v>4.57</v>
      </c>
      <c r="AC16" s="9">
        <v>252.78</v>
      </c>
      <c r="AD16" s="9">
        <v>27.77</v>
      </c>
      <c r="AE16" s="9">
        <v>108.14</v>
      </c>
      <c r="AF16" s="9">
        <v>205.26</v>
      </c>
      <c r="AG16" s="9">
        <v>126.46</v>
      </c>
      <c r="AH16" s="10" t="str">
        <f t="shared" si="2"/>
        <v>1</v>
      </c>
      <c r="AI16" s="13" t="str">
        <f t="shared" si="3"/>
        <v>1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2</v>
      </c>
      <c r="AR16" s="26">
        <f t="shared" si="10"/>
        <v>2</v>
      </c>
      <c r="AS16" s="25" t="str">
        <f t="shared" si="11"/>
        <v>C-</v>
      </c>
      <c r="AT16" s="27" t="str">
        <f t="shared" si="11"/>
        <v>C-</v>
      </c>
      <c r="AU16" s="25" t="str">
        <f t="shared" si="12"/>
        <v>0 C-</v>
      </c>
      <c r="AV16" s="27" t="str">
        <f t="shared" si="12"/>
        <v>0 C-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1.39</v>
      </c>
      <c r="J17" s="19">
        <v>1.2</v>
      </c>
      <c r="K17" s="19">
        <v>0.71</v>
      </c>
      <c r="L17" s="19">
        <v>59481776.280000001</v>
      </c>
      <c r="M17" s="19">
        <v>24556584.370000001</v>
      </c>
      <c r="N17" s="23">
        <v>2</v>
      </c>
      <c r="O17" s="18">
        <v>45228982.619999997</v>
      </c>
      <c r="P17" s="19">
        <v>-44836767.240000002</v>
      </c>
      <c r="Q17" s="28">
        <v>16</v>
      </c>
      <c r="R17" s="10">
        <f>VLOOKUP($H17,'ค่ากลางกลุ่ม '!$C$2:$Y$22,4,0)</f>
        <v>11.447692307692309</v>
      </c>
      <c r="S17" s="13">
        <f>VLOOKUP($H17,'ค่ากลางกลุ่ม '!$C$2:$Y$22,10,0)</f>
        <v>19.670000000000002</v>
      </c>
      <c r="T17" s="10">
        <f>VLOOKUP($H17,'ค่ากลางกลุ่ม '!$C$2:$Y$22,5,0)</f>
        <v>5.6788461538461554</v>
      </c>
      <c r="U17" s="13">
        <f>VLOOKUP($H17,'ค่ากลางกลุ่ม '!$C$2:$Y$22,11,0)</f>
        <v>4.34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24.52</v>
      </c>
      <c r="AB17" s="7">
        <v>3.63</v>
      </c>
      <c r="AC17" s="9">
        <v>189.18</v>
      </c>
      <c r="AD17" s="9">
        <v>66.86</v>
      </c>
      <c r="AE17" s="9">
        <v>55.91</v>
      </c>
      <c r="AF17" s="9">
        <v>284.51</v>
      </c>
      <c r="AG17" s="9">
        <v>57.28</v>
      </c>
      <c r="AH17" s="10" t="str">
        <f t="shared" si="2"/>
        <v>1</v>
      </c>
      <c r="AI17" s="13" t="str">
        <f t="shared" si="3"/>
        <v>1</v>
      </c>
      <c r="AJ17" s="10" t="str">
        <f t="shared" si="4"/>
        <v>0</v>
      </c>
      <c r="AK17" s="13" t="str">
        <f t="shared" si="5"/>
        <v>0</v>
      </c>
      <c r="AL17" s="97">
        <f t="shared" si="6"/>
        <v>0</v>
      </c>
      <c r="AM17" s="20" t="str">
        <f t="shared" si="7"/>
        <v>0</v>
      </c>
      <c r="AN17" s="20" t="str">
        <f t="shared" si="8"/>
        <v>1</v>
      </c>
      <c r="AO17" s="20" t="str">
        <f t="shared" si="8"/>
        <v>0</v>
      </c>
      <c r="AP17" s="20" t="str">
        <f t="shared" si="8"/>
        <v>1</v>
      </c>
      <c r="AQ17" s="24">
        <f t="shared" si="9"/>
        <v>3</v>
      </c>
      <c r="AR17" s="26">
        <f t="shared" si="10"/>
        <v>3</v>
      </c>
      <c r="AS17" s="25" t="str">
        <f t="shared" si="11"/>
        <v>C</v>
      </c>
      <c r="AT17" s="27" t="str">
        <f t="shared" si="11"/>
        <v>C</v>
      </c>
      <c r="AU17" s="25" t="str">
        <f t="shared" si="12"/>
        <v>2 C</v>
      </c>
      <c r="AV17" s="27" t="str">
        <f t="shared" si="12"/>
        <v>2 C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3.59</v>
      </c>
      <c r="J18" s="19">
        <v>3.24</v>
      </c>
      <c r="K18" s="19">
        <v>2.71</v>
      </c>
      <c r="L18" s="19">
        <v>37363675.149999999</v>
      </c>
      <c r="M18" s="19">
        <v>7474456.8700000001</v>
      </c>
      <c r="N18" s="23">
        <v>0</v>
      </c>
      <c r="O18" s="18">
        <v>9377296.9700000007</v>
      </c>
      <c r="P18" s="19">
        <v>24631386.57</v>
      </c>
      <c r="Q18" s="28">
        <v>6</v>
      </c>
      <c r="R18" s="10">
        <f>VLOOKUP($H18,'ค่ากลางกลุ่ม '!$C$2:$Y$22,4,0)</f>
        <v>23.163388429752075</v>
      </c>
      <c r="S18" s="13">
        <f>VLOOKUP($H18,'ค่ากลางกลุ่ม '!$C$2:$Y$22,10,0)</f>
        <v>28.29</v>
      </c>
      <c r="T18" s="10">
        <f>VLOOKUP($H18,'ค่ากลางกลุ่ม '!$C$2:$Y$22,5,0)</f>
        <v>16.811983471074377</v>
      </c>
      <c r="U18" s="13">
        <f>VLOOKUP($H18,'ค่ากลางกลุ่ม '!$C$2:$Y$22,11,0)</f>
        <v>10.74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23.1</v>
      </c>
      <c r="AB18" s="7">
        <v>9.93</v>
      </c>
      <c r="AC18" s="9">
        <v>102.35</v>
      </c>
      <c r="AD18" s="9">
        <v>50.78</v>
      </c>
      <c r="AE18" s="9">
        <v>59.73</v>
      </c>
      <c r="AF18" s="9">
        <v>289.51</v>
      </c>
      <c r="AG18" s="9">
        <v>62.73</v>
      </c>
      <c r="AH18" s="10" t="str">
        <f t="shared" si="2"/>
        <v>0</v>
      </c>
      <c r="AI18" s="13" t="str">
        <f t="shared" si="3"/>
        <v>0</v>
      </c>
      <c r="AJ18" s="10" t="str">
        <f t="shared" si="4"/>
        <v>0</v>
      </c>
      <c r="AK18" s="13" t="str">
        <f t="shared" si="5"/>
        <v>0</v>
      </c>
      <c r="AL18" s="97">
        <f t="shared" si="6"/>
        <v>0</v>
      </c>
      <c r="AM18" s="20" t="str">
        <f t="shared" si="7"/>
        <v>1</v>
      </c>
      <c r="AN18" s="20" t="str">
        <f t="shared" si="8"/>
        <v>1</v>
      </c>
      <c r="AO18" s="20" t="str">
        <f t="shared" si="8"/>
        <v>0</v>
      </c>
      <c r="AP18" s="20" t="str">
        <f t="shared" si="8"/>
        <v>0</v>
      </c>
      <c r="AQ18" s="24">
        <f t="shared" si="9"/>
        <v>2</v>
      </c>
      <c r="AR18" s="26">
        <f t="shared" si="10"/>
        <v>2</v>
      </c>
      <c r="AS18" s="25" t="str">
        <f t="shared" si="11"/>
        <v>C-</v>
      </c>
      <c r="AT18" s="27" t="str">
        <f t="shared" si="11"/>
        <v>C-</v>
      </c>
      <c r="AU18" s="25" t="str">
        <f t="shared" si="12"/>
        <v>0 C-</v>
      </c>
      <c r="AV18" s="27" t="str">
        <f t="shared" si="12"/>
        <v>0 C-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2.1</v>
      </c>
      <c r="J19" s="19">
        <v>1.94</v>
      </c>
      <c r="K19" s="19">
        <v>1.38</v>
      </c>
      <c r="L19" s="19">
        <v>28564342.739999998</v>
      </c>
      <c r="M19" s="19">
        <v>7818430.2000000002</v>
      </c>
      <c r="N19" s="23">
        <v>0</v>
      </c>
      <c r="O19" s="18">
        <v>10110941.109999999</v>
      </c>
      <c r="P19" s="19">
        <v>9845111.0700000003</v>
      </c>
      <c r="Q19" s="28">
        <v>6</v>
      </c>
      <c r="R19" s="10">
        <f>VLOOKUP($H19,'ค่ากลางกลุ่ม '!$C$2:$Y$22,4,0)</f>
        <v>23.163388429752075</v>
      </c>
      <c r="S19" s="13">
        <f>VLOOKUP($H19,'ค่ากลางกลุ่ม '!$C$2:$Y$22,10,0)</f>
        <v>28.29</v>
      </c>
      <c r="T19" s="10">
        <f>VLOOKUP($H19,'ค่ากลางกลุ่ม '!$C$2:$Y$22,5,0)</f>
        <v>16.811983471074377</v>
      </c>
      <c r="U19" s="13">
        <f>VLOOKUP($H19,'ค่ากลางกลุ่ม '!$C$2:$Y$22,11,0)</f>
        <v>10.74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21.67</v>
      </c>
      <c r="AB19" s="7">
        <v>8.8699999999999992</v>
      </c>
      <c r="AC19" s="9">
        <v>160.08000000000001</v>
      </c>
      <c r="AD19" s="9">
        <v>107.98</v>
      </c>
      <c r="AE19" s="9">
        <v>41.09</v>
      </c>
      <c r="AF19" s="9">
        <v>286.97000000000003</v>
      </c>
      <c r="AG19" s="9">
        <v>66.34</v>
      </c>
      <c r="AH19" s="10" t="str">
        <f t="shared" si="2"/>
        <v>0</v>
      </c>
      <c r="AI19" s="13" t="str">
        <f t="shared" si="3"/>
        <v>0</v>
      </c>
      <c r="AJ19" s="10" t="str">
        <f t="shared" si="4"/>
        <v>0</v>
      </c>
      <c r="AK19" s="13" t="str">
        <f t="shared" si="5"/>
        <v>0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1</v>
      </c>
      <c r="AR19" s="26">
        <f t="shared" si="10"/>
        <v>1</v>
      </c>
      <c r="AS19" s="25" t="str">
        <f t="shared" si="11"/>
        <v>D</v>
      </c>
      <c r="AT19" s="27" t="str">
        <f t="shared" si="11"/>
        <v>D</v>
      </c>
      <c r="AU19" s="25" t="str">
        <f t="shared" si="12"/>
        <v>0 D</v>
      </c>
      <c r="AV19" s="27" t="str">
        <f t="shared" si="12"/>
        <v>0 D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2.5299999999999998</v>
      </c>
      <c r="J20" s="19">
        <v>2.35</v>
      </c>
      <c r="K20" s="19">
        <v>1.43</v>
      </c>
      <c r="L20" s="19">
        <v>60408785.939999998</v>
      </c>
      <c r="M20" s="19">
        <v>13531315.109999999</v>
      </c>
      <c r="N20" s="23">
        <v>0</v>
      </c>
      <c r="O20" s="18">
        <v>18333566.170000002</v>
      </c>
      <c r="P20" s="19">
        <v>16600603.5</v>
      </c>
      <c r="Q20" s="28">
        <v>10</v>
      </c>
      <c r="R20" s="10">
        <f>VLOOKUP($H20,'ค่ากลางกลุ่ม '!$C$2:$Y$22,4,0)</f>
        <v>20.388095238095232</v>
      </c>
      <c r="S20" s="13">
        <f>VLOOKUP($H20,'ค่ากลางกลุ่ม '!$C$2:$Y$22,10,0)</f>
        <v>24.65</v>
      </c>
      <c r="T20" s="10">
        <f>VLOOKUP($H20,'ค่ากลางกลุ่ม '!$C$2:$Y$22,5,0)</f>
        <v>12.326666666666666</v>
      </c>
      <c r="U20" s="13">
        <f>VLOOKUP($H20,'ค่ากลางกลุ่ม '!$C$2:$Y$22,11,0)</f>
        <v>9.2899999999999991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24.58</v>
      </c>
      <c r="AB20" s="7">
        <v>6.31</v>
      </c>
      <c r="AC20" s="9">
        <v>261.16000000000003</v>
      </c>
      <c r="AD20" s="9">
        <v>137.71</v>
      </c>
      <c r="AE20" s="9">
        <v>45.39</v>
      </c>
      <c r="AF20" s="9">
        <v>278.39999999999998</v>
      </c>
      <c r="AG20" s="9">
        <v>58.1</v>
      </c>
      <c r="AH20" s="10" t="str">
        <f t="shared" si="2"/>
        <v>1</v>
      </c>
      <c r="AI20" s="13" t="str">
        <f t="shared" si="3"/>
        <v>0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1</v>
      </c>
      <c r="AQ20" s="24">
        <f t="shared" si="9"/>
        <v>3</v>
      </c>
      <c r="AR20" s="26">
        <f t="shared" si="10"/>
        <v>2</v>
      </c>
      <c r="AS20" s="25" t="str">
        <f t="shared" si="11"/>
        <v>C</v>
      </c>
      <c r="AT20" s="27" t="str">
        <f t="shared" si="11"/>
        <v>C-</v>
      </c>
      <c r="AU20" s="25" t="str">
        <f t="shared" si="12"/>
        <v>0 C</v>
      </c>
      <c r="AV20" s="27" t="str">
        <f t="shared" si="12"/>
        <v>0 C-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2.59</v>
      </c>
      <c r="J21" s="19">
        <v>2.35</v>
      </c>
      <c r="K21" s="19">
        <v>1.7</v>
      </c>
      <c r="L21" s="19">
        <v>31940806.960000001</v>
      </c>
      <c r="M21" s="19">
        <v>3939510.71</v>
      </c>
      <c r="N21" s="23">
        <v>0</v>
      </c>
      <c r="O21" s="18">
        <v>6086546.7699999996</v>
      </c>
      <c r="P21" s="19">
        <v>14114124.84</v>
      </c>
      <c r="Q21" s="28">
        <v>6</v>
      </c>
      <c r="R21" s="10">
        <f>VLOOKUP($H21,'ค่ากลางกลุ่ม '!$C$2:$Y$22,4,0)</f>
        <v>23.163388429752075</v>
      </c>
      <c r="S21" s="13">
        <f>VLOOKUP($H21,'ค่ากลางกลุ่ม '!$C$2:$Y$22,10,0)</f>
        <v>28.29</v>
      </c>
      <c r="T21" s="10">
        <f>VLOOKUP($H21,'ค่ากลางกลุ่ม '!$C$2:$Y$22,5,0)</f>
        <v>16.811983471074377</v>
      </c>
      <c r="U21" s="13">
        <f>VLOOKUP($H21,'ค่ากลางกลุ่ม '!$C$2:$Y$22,11,0)</f>
        <v>10.74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16.149999999999999</v>
      </c>
      <c r="AB21" s="7">
        <v>5</v>
      </c>
      <c r="AC21" s="9">
        <v>210.98</v>
      </c>
      <c r="AD21" s="9">
        <v>125.76</v>
      </c>
      <c r="AE21" s="9">
        <v>88.45</v>
      </c>
      <c r="AF21" s="9">
        <v>228.71</v>
      </c>
      <c r="AG21" s="9">
        <v>63.18</v>
      </c>
      <c r="AH21" s="10" t="str">
        <f t="shared" si="2"/>
        <v>0</v>
      </c>
      <c r="AI21" s="13" t="str">
        <f t="shared" si="3"/>
        <v>0</v>
      </c>
      <c r="AJ21" s="10" t="str">
        <f t="shared" si="4"/>
        <v>0</v>
      </c>
      <c r="AK21" s="13" t="str">
        <f t="shared" si="5"/>
        <v>0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0</v>
      </c>
      <c r="AR21" s="26">
        <f t="shared" si="10"/>
        <v>0</v>
      </c>
      <c r="AS21" s="25" t="str">
        <f t="shared" si="11"/>
        <v>F</v>
      </c>
      <c r="AT21" s="27" t="str">
        <f t="shared" si="11"/>
        <v>F</v>
      </c>
      <c r="AU21" s="25" t="str">
        <f t="shared" si="12"/>
        <v>0 F</v>
      </c>
      <c r="AV21" s="27" t="str">
        <f t="shared" si="12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2.86</v>
      </c>
      <c r="J22" s="19">
        <v>2.5</v>
      </c>
      <c r="K22" s="19">
        <v>2.11</v>
      </c>
      <c r="L22" s="19">
        <v>31620989.550000001</v>
      </c>
      <c r="M22" s="19">
        <v>11149594.52</v>
      </c>
      <c r="N22" s="23">
        <v>0</v>
      </c>
      <c r="O22" s="18">
        <v>13206243.18</v>
      </c>
      <c r="P22" s="19">
        <v>18898134.800000001</v>
      </c>
      <c r="Q22" s="28">
        <v>6</v>
      </c>
      <c r="R22" s="10">
        <f>VLOOKUP($H22,'ค่ากลางกลุ่ม '!$C$2:$Y$22,4,0)</f>
        <v>23.163388429752075</v>
      </c>
      <c r="S22" s="13">
        <f>VLOOKUP($H22,'ค่ากลางกลุ่ม '!$C$2:$Y$22,10,0)</f>
        <v>28.29</v>
      </c>
      <c r="T22" s="10">
        <f>VLOOKUP($H22,'ค่ากลางกลุ่ม '!$C$2:$Y$22,5,0)</f>
        <v>16.811983471074377</v>
      </c>
      <c r="U22" s="13">
        <f>VLOOKUP($H22,'ค่ากลางกลุ่ม '!$C$2:$Y$22,11,0)</f>
        <v>10.74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30.45</v>
      </c>
      <c r="AB22" s="7">
        <v>13.98</v>
      </c>
      <c r="AC22" s="9">
        <v>175.13</v>
      </c>
      <c r="AD22" s="9">
        <v>35.18</v>
      </c>
      <c r="AE22" s="9">
        <v>54.98</v>
      </c>
      <c r="AF22" s="9">
        <v>291.02</v>
      </c>
      <c r="AG22" s="9">
        <v>87.96</v>
      </c>
      <c r="AH22" s="10" t="str">
        <f t="shared" si="2"/>
        <v>1</v>
      </c>
      <c r="AI22" s="13" t="str">
        <f t="shared" si="3"/>
        <v>1</v>
      </c>
      <c r="AJ22" s="10" t="str">
        <f t="shared" si="4"/>
        <v>0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3</v>
      </c>
      <c r="AR22" s="26">
        <f t="shared" si="10"/>
        <v>4</v>
      </c>
      <c r="AS22" s="25" t="str">
        <f t="shared" si="11"/>
        <v>C</v>
      </c>
      <c r="AT22" s="27" t="str">
        <f t="shared" si="11"/>
        <v>B-</v>
      </c>
      <c r="AU22" s="25" t="str">
        <f t="shared" si="12"/>
        <v>0 C</v>
      </c>
      <c r="AV22" s="27" t="str">
        <f t="shared" si="12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2.06</v>
      </c>
      <c r="J23" s="19">
        <v>1.85</v>
      </c>
      <c r="K23" s="19">
        <v>1.35</v>
      </c>
      <c r="L23" s="19">
        <v>21927502.010000002</v>
      </c>
      <c r="M23" s="19">
        <v>9596196.4499999993</v>
      </c>
      <c r="N23" s="23">
        <v>0</v>
      </c>
      <c r="O23" s="18">
        <v>10710208.199999999</v>
      </c>
      <c r="P23" s="19">
        <v>7169728.0099999998</v>
      </c>
      <c r="Q23" s="28">
        <v>6</v>
      </c>
      <c r="R23" s="10">
        <f>VLOOKUP($H23,'ค่ากลางกลุ่ม '!$C$2:$Y$22,4,0)</f>
        <v>23.163388429752075</v>
      </c>
      <c r="S23" s="13">
        <f>VLOOKUP($H23,'ค่ากลางกลุ่ม '!$C$2:$Y$22,10,0)</f>
        <v>28.29</v>
      </c>
      <c r="T23" s="10">
        <f>VLOOKUP($H23,'ค่ากลางกลุ่ม '!$C$2:$Y$22,5,0)</f>
        <v>16.811983471074377</v>
      </c>
      <c r="U23" s="13">
        <f>VLOOKUP($H23,'ค่ากลางกลุ่ม '!$C$2:$Y$22,11,0)</f>
        <v>10.74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29.64</v>
      </c>
      <c r="AB23" s="7">
        <v>18.09</v>
      </c>
      <c r="AC23" s="9">
        <v>304.98</v>
      </c>
      <c r="AD23" s="9">
        <v>70.81</v>
      </c>
      <c r="AE23" s="9">
        <v>97.12</v>
      </c>
      <c r="AF23" s="9">
        <v>304.02999999999997</v>
      </c>
      <c r="AG23" s="9">
        <v>122.61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2</v>
      </c>
      <c r="AS23" s="25" t="str">
        <f t="shared" si="11"/>
        <v>C-</v>
      </c>
      <c r="AT23" s="27" t="str">
        <f t="shared" si="11"/>
        <v>C-</v>
      </c>
      <c r="AU23" s="25" t="str">
        <f t="shared" si="12"/>
        <v>0 C-</v>
      </c>
      <c r="AV23" s="27" t="str">
        <f t="shared" si="12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1.65</v>
      </c>
      <c r="J24" s="19">
        <v>1.49</v>
      </c>
      <c r="K24" s="19">
        <v>1.29</v>
      </c>
      <c r="L24" s="19">
        <v>11129427.140000001</v>
      </c>
      <c r="M24" s="19">
        <v>3645412.4</v>
      </c>
      <c r="N24" s="23">
        <v>0</v>
      </c>
      <c r="O24" s="18">
        <v>4655508.09</v>
      </c>
      <c r="P24" s="19">
        <v>5000959.78</v>
      </c>
      <c r="Q24" s="28">
        <v>2</v>
      </c>
      <c r="R24" s="10">
        <f>VLOOKUP($H24,'ค่ากลางกลุ่ม '!$C$2:$Y$22,4,0)</f>
        <v>32.954444444444448</v>
      </c>
      <c r="S24" s="13">
        <f>VLOOKUP($H24,'ค่ากลางกลุ่ม '!$C$2:$Y$22,10,0)</f>
        <v>32.67</v>
      </c>
      <c r="T24" s="10">
        <f>VLOOKUP($H24,'ค่ากลางกลุ่ม '!$C$2:$Y$22,5,0)</f>
        <v>17.33111111111111</v>
      </c>
      <c r="U24" s="13">
        <f>VLOOKUP($H24,'ค่ากลางกลุ่ม '!$C$2:$Y$22,11,0)</f>
        <v>8.86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22.99</v>
      </c>
      <c r="AB24" s="7">
        <v>9.0399999999999991</v>
      </c>
      <c r="AC24" s="9">
        <v>275.33</v>
      </c>
      <c r="AD24" s="9">
        <v>79.94</v>
      </c>
      <c r="AE24" s="9">
        <v>81.99</v>
      </c>
      <c r="AF24" s="9">
        <v>272.12</v>
      </c>
      <c r="AG24" s="9">
        <v>61.38</v>
      </c>
      <c r="AH24" s="10" t="str">
        <f t="shared" si="2"/>
        <v>0</v>
      </c>
      <c r="AI24" s="13" t="str">
        <f t="shared" si="3"/>
        <v>0</v>
      </c>
      <c r="AJ24" s="10" t="str">
        <f t="shared" si="4"/>
        <v>0</v>
      </c>
      <c r="AK24" s="13" t="str">
        <f t="shared" si="5"/>
        <v>1</v>
      </c>
      <c r="AL24" s="97">
        <f t="shared" si="6"/>
        <v>0</v>
      </c>
      <c r="AM24" s="20" t="str">
        <f t="shared" si="7"/>
        <v>0</v>
      </c>
      <c r="AN24" s="20" t="str">
        <f t="shared" si="8"/>
        <v>0</v>
      </c>
      <c r="AO24" s="20" t="str">
        <f t="shared" si="8"/>
        <v>0</v>
      </c>
      <c r="AP24" s="20" t="str">
        <f t="shared" si="8"/>
        <v>0</v>
      </c>
      <c r="AQ24" s="24">
        <f t="shared" si="9"/>
        <v>0</v>
      </c>
      <c r="AR24" s="26">
        <f t="shared" si="10"/>
        <v>1</v>
      </c>
      <c r="AS24" s="25" t="str">
        <f t="shared" si="11"/>
        <v>F</v>
      </c>
      <c r="AT24" s="27" t="str">
        <f t="shared" si="11"/>
        <v>D</v>
      </c>
      <c r="AU24" s="25" t="str">
        <f t="shared" si="12"/>
        <v>0 F</v>
      </c>
      <c r="AV24" s="27" t="str">
        <f t="shared" si="12"/>
        <v>0 D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1.44</v>
      </c>
      <c r="J25" s="19">
        <v>1.33</v>
      </c>
      <c r="K25" s="19">
        <v>0.65</v>
      </c>
      <c r="L25" s="19">
        <v>132713354.81</v>
      </c>
      <c r="M25" s="19">
        <v>-6989514.2000000002</v>
      </c>
      <c r="N25" s="23">
        <v>3</v>
      </c>
      <c r="O25" s="18">
        <v>15552801.289999999</v>
      </c>
      <c r="P25" s="19">
        <v>-105151797.98999999</v>
      </c>
      <c r="Q25" s="28">
        <v>17</v>
      </c>
      <c r="R25" s="10">
        <f>VLOOKUP($H25,'ค่ากลางกลุ่ม '!$C$2:$Y$22,4,0)</f>
        <v>12.674782608695654</v>
      </c>
      <c r="S25" s="13">
        <f>VLOOKUP($H25,'ค่ากลางกลุ่ม '!$C$2:$Y$22,10,0)</f>
        <v>19.690000000000001</v>
      </c>
      <c r="T25" s="10">
        <f>VLOOKUP($H25,'ค่ากลางกลุ่ม '!$C$2:$Y$22,5,0)</f>
        <v>7.2743478260869567</v>
      </c>
      <c r="U25" s="13">
        <f>VLOOKUP($H25,'ค่ากลางกลุ่ม '!$C$2:$Y$22,11,0)</f>
        <v>4.32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4.17</v>
      </c>
      <c r="AB25" s="7">
        <v>-0.69</v>
      </c>
      <c r="AC25" s="9">
        <v>209.08</v>
      </c>
      <c r="AD25" s="9">
        <v>75.19</v>
      </c>
      <c r="AE25" s="9">
        <v>52.72</v>
      </c>
      <c r="AF25" s="9">
        <v>173.54</v>
      </c>
      <c r="AG25" s="9">
        <v>29.78</v>
      </c>
      <c r="AH25" s="10" t="str">
        <f t="shared" si="2"/>
        <v>0</v>
      </c>
      <c r="AI25" s="13" t="str">
        <f t="shared" si="3"/>
        <v>0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2</v>
      </c>
      <c r="AR25" s="26">
        <f t="shared" si="10"/>
        <v>2</v>
      </c>
      <c r="AS25" s="25" t="str">
        <f t="shared" si="11"/>
        <v>C-</v>
      </c>
      <c r="AT25" s="27" t="str">
        <f t="shared" si="11"/>
        <v>C-</v>
      </c>
      <c r="AU25" s="25" t="str">
        <f t="shared" si="12"/>
        <v>3 C-</v>
      </c>
      <c r="AV25" s="27" t="str">
        <f t="shared" si="12"/>
        <v>3 C-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3.23</v>
      </c>
      <c r="J26" s="19">
        <v>2.85</v>
      </c>
      <c r="K26" s="19">
        <v>1.61</v>
      </c>
      <c r="L26" s="19">
        <v>18014008.719999999</v>
      </c>
      <c r="M26" s="19">
        <v>9047995.6199999992</v>
      </c>
      <c r="N26" s="23">
        <v>0</v>
      </c>
      <c r="O26" s="18">
        <v>10795800.369999999</v>
      </c>
      <c r="P26" s="19">
        <v>4690726.93</v>
      </c>
      <c r="Q26" s="28">
        <v>5</v>
      </c>
      <c r="R26" s="10">
        <f>VLOOKUP($H26,'ค่ากลางกลุ่ม '!$C$2:$Y$22,4,0)</f>
        <v>24.498595744680834</v>
      </c>
      <c r="S26" s="13">
        <f>VLOOKUP($H26,'ค่ากลางกลุ่ม '!$C$2:$Y$22,10,0)</f>
        <v>29.39</v>
      </c>
      <c r="T26" s="10">
        <f>VLOOKUP($H26,'ค่ากลางกลุ่ม '!$C$2:$Y$22,5,0)</f>
        <v>18.220297872340428</v>
      </c>
      <c r="U26" s="13">
        <f>VLOOKUP($H26,'ค่ากลางกลุ่ม '!$C$2:$Y$22,11,0)</f>
        <v>10.82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32.42</v>
      </c>
      <c r="AB26" s="7">
        <v>18.559999999999999</v>
      </c>
      <c r="AC26" s="9">
        <v>143.16999999999999</v>
      </c>
      <c r="AD26" s="9">
        <v>37.28</v>
      </c>
      <c r="AE26" s="9">
        <v>143.47</v>
      </c>
      <c r="AF26" s="9">
        <v>286.3</v>
      </c>
      <c r="AG26" s="9">
        <v>78.89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1"/>
        <v>C</v>
      </c>
      <c r="AU26" s="25" t="str">
        <f t="shared" si="12"/>
        <v>0 C</v>
      </c>
      <c r="AV26" s="27" t="str">
        <f t="shared" si="12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3.34</v>
      </c>
      <c r="J27" s="19">
        <v>2.79</v>
      </c>
      <c r="K27" s="19">
        <v>2.13</v>
      </c>
      <c r="L27" s="19">
        <v>40248829.090000004</v>
      </c>
      <c r="M27" s="19">
        <v>-1438259.72</v>
      </c>
      <c r="N27" s="23">
        <v>1</v>
      </c>
      <c r="O27" s="18">
        <v>850567.3</v>
      </c>
      <c r="P27" s="19">
        <v>19404954.550000001</v>
      </c>
      <c r="Q27" s="28">
        <v>6</v>
      </c>
      <c r="R27" s="10">
        <f>VLOOKUP($H27,'ค่ากลางกลุ่ม '!$C$2:$Y$22,4,0)</f>
        <v>23.163388429752075</v>
      </c>
      <c r="S27" s="13">
        <f>VLOOKUP($H27,'ค่ากลางกลุ่ม '!$C$2:$Y$22,10,0)</f>
        <v>28.29</v>
      </c>
      <c r="T27" s="10">
        <f>VLOOKUP($H27,'ค่ากลางกลุ่ม '!$C$2:$Y$22,5,0)</f>
        <v>16.811983471074377</v>
      </c>
      <c r="U27" s="13">
        <f>VLOOKUP($H27,'ค่ากลางกลุ่ม '!$C$2:$Y$22,11,0)</f>
        <v>10.74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1.92</v>
      </c>
      <c r="AB27" s="7">
        <v>-1.45</v>
      </c>
      <c r="AC27" s="9">
        <v>57.05</v>
      </c>
      <c r="AD27" s="9">
        <v>60.07</v>
      </c>
      <c r="AE27" s="9">
        <v>63.19</v>
      </c>
      <c r="AF27" s="9">
        <v>138.88999999999999</v>
      </c>
      <c r="AG27" s="9">
        <v>90.51</v>
      </c>
      <c r="AH27" s="10" t="str">
        <f t="shared" si="2"/>
        <v>0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0</v>
      </c>
      <c r="AN27" s="20" t="str">
        <f t="shared" si="8"/>
        <v>0</v>
      </c>
      <c r="AO27" s="20" t="str">
        <f t="shared" si="8"/>
        <v>0</v>
      </c>
      <c r="AP27" s="20" t="str">
        <f t="shared" si="8"/>
        <v>0</v>
      </c>
      <c r="AQ27" s="24">
        <f t="shared" si="9"/>
        <v>1</v>
      </c>
      <c r="AR27" s="26">
        <f t="shared" si="10"/>
        <v>1</v>
      </c>
      <c r="AS27" s="25" t="str">
        <f t="shared" si="11"/>
        <v>D</v>
      </c>
      <c r="AT27" s="27" t="str">
        <f t="shared" si="11"/>
        <v>D</v>
      </c>
      <c r="AU27" s="25" t="str">
        <f t="shared" si="12"/>
        <v>1 D</v>
      </c>
      <c r="AV27" s="27" t="str">
        <f t="shared" si="12"/>
        <v>1 D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2.0699999999999998</v>
      </c>
      <c r="J28" s="19">
        <v>1.91</v>
      </c>
      <c r="K28" s="19">
        <v>1.62</v>
      </c>
      <c r="L28" s="19">
        <v>28836283.07</v>
      </c>
      <c r="M28" s="19">
        <v>12991151.66</v>
      </c>
      <c r="N28" s="23">
        <v>0</v>
      </c>
      <c r="O28" s="18">
        <v>15041662.890000001</v>
      </c>
      <c r="P28" s="19">
        <v>16704606.67</v>
      </c>
      <c r="Q28" s="28">
        <v>6</v>
      </c>
      <c r="R28" s="10">
        <f>VLOOKUP($H28,'ค่ากลางกลุ่ม '!$C$2:$Y$22,4,0)</f>
        <v>23.163388429752075</v>
      </c>
      <c r="S28" s="13">
        <f>VLOOKUP($H28,'ค่ากลางกลุ่ม '!$C$2:$Y$22,10,0)</f>
        <v>28.29</v>
      </c>
      <c r="T28" s="10">
        <f>VLOOKUP($H28,'ค่ากลางกลุ่ม '!$C$2:$Y$22,5,0)</f>
        <v>16.811983471074377</v>
      </c>
      <c r="U28" s="13">
        <f>VLOOKUP($H28,'ค่ากลางกลุ่ม '!$C$2:$Y$22,11,0)</f>
        <v>10.74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29.19</v>
      </c>
      <c r="AB28" s="7">
        <v>15.78</v>
      </c>
      <c r="AC28" s="9">
        <v>324.33</v>
      </c>
      <c r="AD28" s="9">
        <v>25.3</v>
      </c>
      <c r="AE28" s="9">
        <v>69.75</v>
      </c>
      <c r="AF28" s="9">
        <v>268.77999999999997</v>
      </c>
      <c r="AG28" s="9">
        <v>77.23</v>
      </c>
      <c r="AH28" s="10" t="str">
        <f t="shared" si="2"/>
        <v>1</v>
      </c>
      <c r="AI28" s="13" t="str">
        <f t="shared" si="3"/>
        <v>1</v>
      </c>
      <c r="AJ28" s="10" t="str">
        <f t="shared" si="4"/>
        <v>0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2</v>
      </c>
      <c r="AR28" s="26">
        <f t="shared" si="10"/>
        <v>3</v>
      </c>
      <c r="AS28" s="25" t="str">
        <f t="shared" si="11"/>
        <v>C-</v>
      </c>
      <c r="AT28" s="27" t="str">
        <f t="shared" si="11"/>
        <v>C</v>
      </c>
      <c r="AU28" s="25" t="str">
        <f t="shared" si="12"/>
        <v>0 C-</v>
      </c>
      <c r="AV28" s="27" t="str">
        <f t="shared" si="12"/>
        <v>0 C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2.5299999999999998</v>
      </c>
      <c r="J29" s="19">
        <v>2.12</v>
      </c>
      <c r="K29" s="19">
        <v>1.8</v>
      </c>
      <c r="L29" s="19">
        <v>10187350.869999999</v>
      </c>
      <c r="M29" s="19">
        <v>6687301.0499999998</v>
      </c>
      <c r="N29" s="23">
        <v>0</v>
      </c>
      <c r="O29" s="18">
        <v>7487227.6500000004</v>
      </c>
      <c r="P29" s="19">
        <v>5308903.32</v>
      </c>
      <c r="Q29" s="28">
        <v>2</v>
      </c>
      <c r="R29" s="10">
        <f>VLOOKUP($H29,'ค่ากลางกลุ่ม '!$C$2:$Y$22,4,0)</f>
        <v>32.954444444444448</v>
      </c>
      <c r="S29" s="13">
        <f>VLOOKUP($H29,'ค่ากลางกลุ่ม '!$C$2:$Y$22,10,0)</f>
        <v>32.67</v>
      </c>
      <c r="T29" s="10">
        <f>VLOOKUP($H29,'ค่ากลางกลุ่ม '!$C$2:$Y$22,5,0)</f>
        <v>17.33111111111111</v>
      </c>
      <c r="U29" s="13">
        <f>VLOOKUP($H29,'ค่ากลางกลุ่ม '!$C$2:$Y$22,11,0)</f>
        <v>8.86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34.270000000000003</v>
      </c>
      <c r="AB29" s="7">
        <v>26.25</v>
      </c>
      <c r="AC29" s="9">
        <v>219.51</v>
      </c>
      <c r="AD29" s="9">
        <v>27.7</v>
      </c>
      <c r="AE29" s="9">
        <v>86.04</v>
      </c>
      <c r="AF29" s="9">
        <v>273.3</v>
      </c>
      <c r="AG29" s="9">
        <v>118.93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2.2200000000000002</v>
      </c>
      <c r="J30" s="19">
        <v>1.95</v>
      </c>
      <c r="K30" s="19">
        <v>1.4</v>
      </c>
      <c r="L30" s="19">
        <v>8480887.0399999991</v>
      </c>
      <c r="M30" s="19">
        <v>2032097.24</v>
      </c>
      <c r="N30" s="23">
        <v>0</v>
      </c>
      <c r="O30" s="18">
        <v>3381819.27</v>
      </c>
      <c r="P30" s="19">
        <v>2803525.28</v>
      </c>
      <c r="Q30" s="28">
        <v>5</v>
      </c>
      <c r="R30" s="10">
        <f>VLOOKUP($H30,'ค่ากลางกลุ่ม '!$C$2:$Y$22,4,0)</f>
        <v>24.498595744680834</v>
      </c>
      <c r="S30" s="13">
        <f>VLOOKUP($H30,'ค่ากลางกลุ่ม '!$C$2:$Y$22,10,0)</f>
        <v>29.39</v>
      </c>
      <c r="T30" s="10">
        <f>VLOOKUP($H30,'ค่ากลางกลุ่ม '!$C$2:$Y$22,5,0)</f>
        <v>18.220297872340428</v>
      </c>
      <c r="U30" s="13">
        <f>VLOOKUP($H30,'ค่ากลางกลุ่ม '!$C$2:$Y$22,11,0)</f>
        <v>10.82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13</v>
      </c>
      <c r="AB30" s="7">
        <v>6.01</v>
      </c>
      <c r="AC30" s="9">
        <v>192.54</v>
      </c>
      <c r="AD30" s="9">
        <v>18.579999999999998</v>
      </c>
      <c r="AE30" s="9">
        <v>68.95</v>
      </c>
      <c r="AF30" s="9">
        <v>202.6</v>
      </c>
      <c r="AG30" s="9">
        <v>80.459999999999994</v>
      </c>
      <c r="AH30" s="10" t="str">
        <f t="shared" si="2"/>
        <v>0</v>
      </c>
      <c r="AI30" s="13" t="str">
        <f t="shared" si="3"/>
        <v>0</v>
      </c>
      <c r="AJ30" s="10" t="str">
        <f t="shared" si="4"/>
        <v>0</v>
      </c>
      <c r="AK30" s="13" t="str">
        <f t="shared" si="5"/>
        <v>0</v>
      </c>
      <c r="AL30" s="97">
        <f t="shared" si="6"/>
        <v>0</v>
      </c>
      <c r="AM30" s="20" t="str">
        <f t="shared" si="7"/>
        <v>1</v>
      </c>
      <c r="AN30" s="20" t="str">
        <f t="shared" si="8"/>
        <v>0</v>
      </c>
      <c r="AO30" s="20" t="str">
        <f t="shared" si="8"/>
        <v>0</v>
      </c>
      <c r="AP30" s="20" t="str">
        <f t="shared" si="8"/>
        <v>0</v>
      </c>
      <c r="AQ30" s="24">
        <f t="shared" si="9"/>
        <v>1</v>
      </c>
      <c r="AR30" s="26">
        <f t="shared" si="10"/>
        <v>1</v>
      </c>
      <c r="AS30" s="25" t="str">
        <f t="shared" si="11"/>
        <v>D</v>
      </c>
      <c r="AT30" s="27" t="str">
        <f t="shared" si="11"/>
        <v>D</v>
      </c>
      <c r="AU30" s="25" t="str">
        <f t="shared" si="12"/>
        <v>0 D</v>
      </c>
      <c r="AV30" s="27" t="str">
        <f t="shared" si="12"/>
        <v>0 D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4.43</v>
      </c>
      <c r="J31" s="19">
        <v>3.77</v>
      </c>
      <c r="K31" s="19">
        <v>2.83</v>
      </c>
      <c r="L31" s="19">
        <v>23144977.809999999</v>
      </c>
      <c r="M31" s="19">
        <v>1776537.71</v>
      </c>
      <c r="N31" s="23">
        <v>0</v>
      </c>
      <c r="O31" s="18">
        <v>3999050.01</v>
      </c>
      <c r="P31" s="19">
        <v>12391616.029999999</v>
      </c>
      <c r="Q31" s="28">
        <v>5</v>
      </c>
      <c r="R31" s="10">
        <f>VLOOKUP($H31,'ค่ากลางกลุ่ม '!$C$2:$Y$22,4,0)</f>
        <v>24.498595744680834</v>
      </c>
      <c r="S31" s="13">
        <f>VLOOKUP($H31,'ค่ากลางกลุ่ม '!$C$2:$Y$22,10,0)</f>
        <v>29.39</v>
      </c>
      <c r="T31" s="10">
        <f>VLOOKUP($H31,'ค่ากลางกลุ่ม '!$C$2:$Y$22,5,0)</f>
        <v>18.220297872340428</v>
      </c>
      <c r="U31" s="13">
        <f>VLOOKUP($H31,'ค่ากลางกลุ่ม '!$C$2:$Y$22,11,0)</f>
        <v>10.82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12.96</v>
      </c>
      <c r="AB31" s="7">
        <v>3.32</v>
      </c>
      <c r="AC31" s="9">
        <v>27.08</v>
      </c>
      <c r="AD31" s="9">
        <v>41.73</v>
      </c>
      <c r="AE31" s="9">
        <v>149.54</v>
      </c>
      <c r="AF31" s="9">
        <v>337.44</v>
      </c>
      <c r="AG31" s="9">
        <v>80.8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0 C-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1.52</v>
      </c>
      <c r="J32" s="19">
        <v>1.23</v>
      </c>
      <c r="K32" s="19">
        <v>0.66</v>
      </c>
      <c r="L32" s="19">
        <v>25136769.850000001</v>
      </c>
      <c r="M32" s="19">
        <v>10421477.49</v>
      </c>
      <c r="N32" s="23">
        <v>1</v>
      </c>
      <c r="O32" s="18">
        <v>17068921.27</v>
      </c>
      <c r="P32" s="19">
        <v>-16453900.26</v>
      </c>
      <c r="Q32" s="28">
        <v>10</v>
      </c>
      <c r="R32" s="10">
        <f>VLOOKUP($H32,'ค่ากลางกลุ่ม '!$C$2:$Y$22,4,0)</f>
        <v>20.388095238095232</v>
      </c>
      <c r="S32" s="13">
        <f>VLOOKUP($H32,'ค่ากลางกลุ่ม '!$C$2:$Y$22,10,0)</f>
        <v>24.65</v>
      </c>
      <c r="T32" s="10">
        <f>VLOOKUP($H32,'ค่ากลางกลุ่ม '!$C$2:$Y$22,5,0)</f>
        <v>12.326666666666666</v>
      </c>
      <c r="U32" s="13">
        <f>VLOOKUP($H32,'ค่ากลางกลุ่ม '!$C$2:$Y$22,11,0)</f>
        <v>9.2899999999999991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17.920000000000002</v>
      </c>
      <c r="AB32" s="7">
        <v>5.38</v>
      </c>
      <c r="AC32" s="9">
        <v>248.09</v>
      </c>
      <c r="AD32" s="9">
        <v>36.68</v>
      </c>
      <c r="AE32" s="9">
        <v>118.14</v>
      </c>
      <c r="AF32" s="9">
        <v>208.39</v>
      </c>
      <c r="AG32" s="9">
        <v>109.34</v>
      </c>
      <c r="AH32" s="10" t="str">
        <f t="shared" si="2"/>
        <v>0</v>
      </c>
      <c r="AI32" s="13" t="str">
        <f t="shared" si="3"/>
        <v>0</v>
      </c>
      <c r="AJ32" s="10" t="str">
        <f t="shared" si="4"/>
        <v>0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1</v>
      </c>
      <c r="AR32" s="26">
        <f t="shared" si="10"/>
        <v>1</v>
      </c>
      <c r="AS32" s="25" t="str">
        <f t="shared" si="11"/>
        <v>D</v>
      </c>
      <c r="AT32" s="27" t="str">
        <f t="shared" si="11"/>
        <v>D</v>
      </c>
      <c r="AU32" s="25" t="str">
        <f t="shared" si="12"/>
        <v>1 D</v>
      </c>
      <c r="AV32" s="27" t="str">
        <f t="shared" si="12"/>
        <v>1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1.72</v>
      </c>
      <c r="J33" s="19">
        <v>1.44</v>
      </c>
      <c r="K33" s="19">
        <v>0.87</v>
      </c>
      <c r="L33" s="19">
        <v>9144333.6699999999</v>
      </c>
      <c r="M33" s="19">
        <v>2210793.04</v>
      </c>
      <c r="N33" s="23">
        <v>0</v>
      </c>
      <c r="O33" s="18">
        <v>3978765.45</v>
      </c>
      <c r="P33" s="19">
        <v>-1962778.72</v>
      </c>
      <c r="Q33" s="28">
        <v>5</v>
      </c>
      <c r="R33" s="10">
        <f>VLOOKUP($H33,'ค่ากลางกลุ่ม '!$C$2:$Y$22,4,0)</f>
        <v>24.498595744680834</v>
      </c>
      <c r="S33" s="13">
        <f>VLOOKUP($H33,'ค่ากลางกลุ่ม '!$C$2:$Y$22,10,0)</f>
        <v>29.39</v>
      </c>
      <c r="T33" s="10">
        <f>VLOOKUP($H33,'ค่ากลางกลุ่ม '!$C$2:$Y$22,5,0)</f>
        <v>18.220297872340428</v>
      </c>
      <c r="U33" s="13">
        <f>VLOOKUP($H33,'ค่ากลางกลุ่ม '!$C$2:$Y$22,11,0)</f>
        <v>10.82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13.27</v>
      </c>
      <c r="AB33" s="7">
        <v>4.71</v>
      </c>
      <c r="AC33" s="9">
        <v>205.72</v>
      </c>
      <c r="AD33" s="9">
        <v>33.32</v>
      </c>
      <c r="AE33" s="9">
        <v>55.46</v>
      </c>
      <c r="AF33" s="9">
        <v>237.49</v>
      </c>
      <c r="AG33" s="9">
        <v>78.98</v>
      </c>
      <c r="AH33" s="10" t="str">
        <f t="shared" si="2"/>
        <v>0</v>
      </c>
      <c r="AI33" s="13" t="str">
        <f t="shared" si="3"/>
        <v>0</v>
      </c>
      <c r="AJ33" s="10" t="str">
        <f t="shared" si="4"/>
        <v>0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2</v>
      </c>
      <c r="AR33" s="26">
        <f t="shared" si="10"/>
        <v>2</v>
      </c>
      <c r="AS33" s="25" t="str">
        <f t="shared" si="11"/>
        <v>C-</v>
      </c>
      <c r="AT33" s="27" t="str">
        <f t="shared" si="11"/>
        <v>C-</v>
      </c>
      <c r="AU33" s="25" t="str">
        <f t="shared" si="12"/>
        <v>0 C-</v>
      </c>
      <c r="AV33" s="27" t="str">
        <f t="shared" si="12"/>
        <v>0 C-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1.52</v>
      </c>
      <c r="J34" s="19">
        <v>1.37</v>
      </c>
      <c r="K34" s="19">
        <v>0.89</v>
      </c>
      <c r="L34" s="19">
        <v>9834345.2699999996</v>
      </c>
      <c r="M34" s="19">
        <v>3109734.34</v>
      </c>
      <c r="N34" s="23">
        <v>0</v>
      </c>
      <c r="O34" s="18">
        <v>4817931.76</v>
      </c>
      <c r="P34" s="19">
        <v>-2887521.52</v>
      </c>
      <c r="Q34" s="28">
        <v>5</v>
      </c>
      <c r="R34" s="10">
        <f>VLOOKUP($H34,'ค่ากลางกลุ่ม '!$C$2:$Y$22,4,0)</f>
        <v>24.498595744680834</v>
      </c>
      <c r="S34" s="13">
        <f>VLOOKUP($H34,'ค่ากลางกลุ่ม '!$C$2:$Y$22,10,0)</f>
        <v>29.39</v>
      </c>
      <c r="T34" s="10">
        <f>VLOOKUP($H34,'ค่ากลางกลุ่ม '!$C$2:$Y$22,5,0)</f>
        <v>18.220297872340428</v>
      </c>
      <c r="U34" s="13">
        <f>VLOOKUP($H34,'ค่ากลางกลุ่ม '!$C$2:$Y$22,11,0)</f>
        <v>10.82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17.37</v>
      </c>
      <c r="AB34" s="7">
        <v>6.27</v>
      </c>
      <c r="AC34" s="9">
        <v>240.69</v>
      </c>
      <c r="AD34" s="9">
        <v>31.92</v>
      </c>
      <c r="AE34" s="9">
        <v>64.459999999999994</v>
      </c>
      <c r="AF34" s="9">
        <v>232.56</v>
      </c>
      <c r="AG34" s="9">
        <v>75.84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0 D</v>
      </c>
      <c r="AV34" s="27" t="str">
        <f t="shared" si="12"/>
        <v>0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4.0199999999999996</v>
      </c>
      <c r="J35" s="19">
        <v>3.71</v>
      </c>
      <c r="K35" s="19">
        <v>2.96</v>
      </c>
      <c r="L35" s="19">
        <v>41698325.780000001</v>
      </c>
      <c r="M35" s="19">
        <v>8458922.2799999993</v>
      </c>
      <c r="N35" s="23">
        <v>0</v>
      </c>
      <c r="O35" s="18">
        <v>10160304.35</v>
      </c>
      <c r="P35" s="19">
        <v>26547272.199999999</v>
      </c>
      <c r="Q35" s="28">
        <v>6</v>
      </c>
      <c r="R35" s="10">
        <f>VLOOKUP($H35,'ค่ากลางกลุ่ม '!$C$2:$Y$22,4,0)</f>
        <v>23.163388429752075</v>
      </c>
      <c r="S35" s="13">
        <f>VLOOKUP($H35,'ค่ากลางกลุ่ม '!$C$2:$Y$22,10,0)</f>
        <v>28.29</v>
      </c>
      <c r="T35" s="10">
        <f>VLOOKUP($H35,'ค่ากลางกลุ่ม '!$C$2:$Y$22,5,0)</f>
        <v>16.811983471074377</v>
      </c>
      <c r="U35" s="13">
        <f>VLOOKUP($H35,'ค่ากลางกลุ่ม '!$C$2:$Y$22,11,0)</f>
        <v>10.74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24.72</v>
      </c>
      <c r="AB35" s="7">
        <v>10.73</v>
      </c>
      <c r="AC35" s="9">
        <v>75.69</v>
      </c>
      <c r="AD35" s="9">
        <v>39.17</v>
      </c>
      <c r="AE35" s="9">
        <v>56.69</v>
      </c>
      <c r="AF35" s="9">
        <v>218.12</v>
      </c>
      <c r="AG35" s="9">
        <v>63.87</v>
      </c>
      <c r="AH35" s="10" t="str">
        <f t="shared" si="2"/>
        <v>1</v>
      </c>
      <c r="AI35" s="13" t="str">
        <f t="shared" si="3"/>
        <v>0</v>
      </c>
      <c r="AJ35" s="10" t="str">
        <f t="shared" si="4"/>
        <v>0</v>
      </c>
      <c r="AK35" s="13" t="str">
        <f t="shared" si="5"/>
        <v>0</v>
      </c>
      <c r="AL35" s="97">
        <f t="shared" si="6"/>
        <v>1</v>
      </c>
      <c r="AM35" s="20" t="str">
        <f t="shared" si="7"/>
        <v>1</v>
      </c>
      <c r="AN35" s="20" t="str">
        <f t="shared" si="8"/>
        <v>1</v>
      </c>
      <c r="AO35" s="20" t="str">
        <f t="shared" si="8"/>
        <v>0</v>
      </c>
      <c r="AP35" s="20" t="str">
        <f t="shared" si="8"/>
        <v>0</v>
      </c>
      <c r="AQ35" s="24">
        <f t="shared" si="9"/>
        <v>4</v>
      </c>
      <c r="AR35" s="26">
        <f t="shared" si="10"/>
        <v>3</v>
      </c>
      <c r="AS35" s="25" t="str">
        <f t="shared" si="11"/>
        <v>B-</v>
      </c>
      <c r="AT35" s="27" t="str">
        <f t="shared" si="11"/>
        <v>C</v>
      </c>
      <c r="AU35" s="25" t="str">
        <f t="shared" si="12"/>
        <v>0 B-</v>
      </c>
      <c r="AV35" s="27" t="str">
        <f t="shared" si="12"/>
        <v>0 C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1.35</v>
      </c>
      <c r="J36" s="19">
        <v>1.1599999999999999</v>
      </c>
      <c r="K36" s="19">
        <v>0.75</v>
      </c>
      <c r="L36" s="19">
        <v>11374592.6</v>
      </c>
      <c r="M36" s="19">
        <v>1983994.33</v>
      </c>
      <c r="N36" s="23">
        <v>2</v>
      </c>
      <c r="O36" s="18">
        <v>5928902.4100000001</v>
      </c>
      <c r="P36" s="19">
        <v>-7977713.8600000003</v>
      </c>
      <c r="Q36" s="28">
        <v>12</v>
      </c>
      <c r="R36" s="10">
        <f>VLOOKUP($H36,'ค่ากลางกลุ่ม '!$C$2:$Y$22,4,0)</f>
        <v>18.667586206896548</v>
      </c>
      <c r="S36" s="13">
        <f>VLOOKUP($H36,'ค่ากลางกลุ่ม '!$C$2:$Y$22,10,0)</f>
        <v>29.67</v>
      </c>
      <c r="T36" s="10">
        <f>VLOOKUP($H36,'ค่ากลางกลุ่ม '!$C$2:$Y$22,5,0)</f>
        <v>10.988965517241377</v>
      </c>
      <c r="U36" s="13">
        <f>VLOOKUP($H36,'ค่ากลางกลุ่ม '!$C$2:$Y$22,11,0)</f>
        <v>5.03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10.16</v>
      </c>
      <c r="AB36" s="7">
        <v>1.99</v>
      </c>
      <c r="AC36" s="9">
        <v>203.59</v>
      </c>
      <c r="AD36" s="9">
        <v>35.97</v>
      </c>
      <c r="AE36" s="9">
        <v>68.06</v>
      </c>
      <c r="AF36" s="9">
        <v>224.89</v>
      </c>
      <c r="AG36" s="9">
        <v>54.47</v>
      </c>
      <c r="AH36" s="10" t="str">
        <f t="shared" si="2"/>
        <v>0</v>
      </c>
      <c r="AI36" s="13" t="str">
        <f t="shared" si="3"/>
        <v>0</v>
      </c>
      <c r="AJ36" s="10" t="str">
        <f t="shared" si="4"/>
        <v>0</v>
      </c>
      <c r="AK36" s="13" t="str">
        <f t="shared" si="5"/>
        <v>0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2</v>
      </c>
      <c r="AR36" s="26">
        <f t="shared" si="10"/>
        <v>2</v>
      </c>
      <c r="AS36" s="25" t="str">
        <f t="shared" si="11"/>
        <v>C-</v>
      </c>
      <c r="AT36" s="27" t="str">
        <f t="shared" si="11"/>
        <v>C-</v>
      </c>
      <c r="AU36" s="25" t="str">
        <f t="shared" si="12"/>
        <v>2 C-</v>
      </c>
      <c r="AV36" s="27" t="str">
        <f t="shared" si="12"/>
        <v>2 C-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5.49</v>
      </c>
      <c r="J37" s="19">
        <v>5.28</v>
      </c>
      <c r="K37" s="19">
        <v>4.51</v>
      </c>
      <c r="L37" s="19">
        <v>63890093.259999998</v>
      </c>
      <c r="M37" s="19">
        <v>7355203.9500000002</v>
      </c>
      <c r="N37" s="23">
        <v>0</v>
      </c>
      <c r="O37" s="18">
        <v>9772911.4399999995</v>
      </c>
      <c r="P37" s="19">
        <v>49251966.350000001</v>
      </c>
      <c r="Q37" s="28">
        <v>6</v>
      </c>
      <c r="R37" s="10">
        <f>VLOOKUP($H37,'ค่ากลางกลุ่ม '!$C$2:$Y$22,4,0)</f>
        <v>23.163388429752075</v>
      </c>
      <c r="S37" s="13">
        <f>VLOOKUP($H37,'ค่ากลางกลุ่ม '!$C$2:$Y$22,10,0)</f>
        <v>28.29</v>
      </c>
      <c r="T37" s="10">
        <f>VLOOKUP($H37,'ค่ากลางกลุ่ม '!$C$2:$Y$22,5,0)</f>
        <v>16.811983471074377</v>
      </c>
      <c r="U37" s="13">
        <f>VLOOKUP($H37,'ค่ากลางกลุ่ม '!$C$2:$Y$22,11,0)</f>
        <v>10.74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29.14</v>
      </c>
      <c r="AB37" s="7">
        <v>6.76</v>
      </c>
      <c r="AC37" s="9">
        <v>157</v>
      </c>
      <c r="AD37" s="9">
        <v>48.18</v>
      </c>
      <c r="AE37" s="9">
        <v>80.05</v>
      </c>
      <c r="AF37" s="9">
        <v>201.42</v>
      </c>
      <c r="AG37" s="9">
        <v>69.94</v>
      </c>
      <c r="AH37" s="10" t="str">
        <f t="shared" si="2"/>
        <v>1</v>
      </c>
      <c r="AI37" s="13" t="str">
        <f t="shared" si="3"/>
        <v>1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2</v>
      </c>
      <c r="AR37" s="26">
        <f t="shared" si="10"/>
        <v>2</v>
      </c>
      <c r="AS37" s="25" t="str">
        <f t="shared" si="11"/>
        <v>C-</v>
      </c>
      <c r="AT37" s="27" t="str">
        <f t="shared" si="11"/>
        <v>C-</v>
      </c>
      <c r="AU37" s="25" t="str">
        <f t="shared" si="12"/>
        <v>0 C-</v>
      </c>
      <c r="AV37" s="27" t="str">
        <f t="shared" si="12"/>
        <v>0 C-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1.98</v>
      </c>
      <c r="J38" s="19">
        <v>1.67</v>
      </c>
      <c r="K38" s="19">
        <v>0.76</v>
      </c>
      <c r="L38" s="19">
        <v>9158902.2100000009</v>
      </c>
      <c r="M38" s="19">
        <v>4231160.91</v>
      </c>
      <c r="N38" s="23">
        <v>1</v>
      </c>
      <c r="O38" s="18">
        <v>6369522.9299999997</v>
      </c>
      <c r="P38" s="19">
        <v>-2245979.13</v>
      </c>
      <c r="Q38" s="28">
        <v>3</v>
      </c>
      <c r="R38" s="10">
        <f>VLOOKUP($H38,'ค่ากลางกลุ่ม '!$C$2:$Y$22,4,0)</f>
        <v>35.420789473684202</v>
      </c>
      <c r="S38" s="13">
        <f>VLOOKUP($H38,'ค่ากลางกลุ่ม '!$C$2:$Y$22,10,0)</f>
        <v>43.22</v>
      </c>
      <c r="T38" s="10">
        <f>VLOOKUP($H38,'ค่ากลางกลุ่ม '!$C$2:$Y$22,5,0)</f>
        <v>15.621842105263161</v>
      </c>
      <c r="U38" s="13">
        <f>VLOOKUP($H38,'ค่ากลางกลุ่ม '!$C$2:$Y$22,11,0)</f>
        <v>10.19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27.1</v>
      </c>
      <c r="AB38" s="7">
        <v>5.83</v>
      </c>
      <c r="AC38" s="9">
        <v>207.65</v>
      </c>
      <c r="AD38" s="9">
        <v>54.87</v>
      </c>
      <c r="AE38" s="9">
        <v>148.31</v>
      </c>
      <c r="AF38" s="9">
        <v>210.73</v>
      </c>
      <c r="AG38" s="9">
        <v>78.55</v>
      </c>
      <c r="AH38" s="10" t="str">
        <f t="shared" si="2"/>
        <v>0</v>
      </c>
      <c r="AI38" s="13" t="str">
        <f t="shared" si="3"/>
        <v>0</v>
      </c>
      <c r="AJ38" s="10" t="str">
        <f t="shared" si="4"/>
        <v>0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1</v>
      </c>
      <c r="AR38" s="26">
        <f t="shared" si="10"/>
        <v>1</v>
      </c>
      <c r="AS38" s="25" t="str">
        <f t="shared" si="11"/>
        <v>D</v>
      </c>
      <c r="AT38" s="27" t="str">
        <f t="shared" si="11"/>
        <v>D</v>
      </c>
      <c r="AU38" s="25" t="str">
        <f t="shared" si="12"/>
        <v>1 D</v>
      </c>
      <c r="AV38" s="27" t="str">
        <f t="shared" si="12"/>
        <v>1 D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1.23</v>
      </c>
      <c r="J39" s="19">
        <v>0.93</v>
      </c>
      <c r="K39" s="19">
        <v>0.4</v>
      </c>
      <c r="L39" s="19">
        <v>132252517.86</v>
      </c>
      <c r="M39" s="19">
        <v>29633728.109999999</v>
      </c>
      <c r="N39" s="23">
        <v>3</v>
      </c>
      <c r="O39" s="18">
        <v>89249074.390000001</v>
      </c>
      <c r="P39" s="19">
        <v>-350244599.26999998</v>
      </c>
      <c r="Q39" s="28">
        <v>19</v>
      </c>
      <c r="R39" s="10">
        <f>VLOOKUP($H39,'ค่ากลางกลุ่ม '!$C$2:$Y$22,4,0)</f>
        <v>12.439333333333336</v>
      </c>
      <c r="S39" s="13">
        <f>VLOOKUP($H39,'ค่ากลางกลุ่ม '!$C$2:$Y$22,10,0)</f>
        <v>17.670000000000002</v>
      </c>
      <c r="T39" s="10">
        <f>VLOOKUP($H39,'ค่ากลางกลุ่ม '!$C$2:$Y$22,5,0)</f>
        <v>6.4673333333333343</v>
      </c>
      <c r="U39" s="13">
        <f>VLOOKUP($H39,'ค่ากลางกลุ่ม '!$C$2:$Y$22,11,0)</f>
        <v>3.49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13.21</v>
      </c>
      <c r="AB39" s="7">
        <v>1.5</v>
      </c>
      <c r="AC39" s="9">
        <v>173.63</v>
      </c>
      <c r="AD39" s="9">
        <v>59.1</v>
      </c>
      <c r="AE39" s="9">
        <v>74.39</v>
      </c>
      <c r="AF39" s="9">
        <v>110.78</v>
      </c>
      <c r="AG39" s="9">
        <v>79.98</v>
      </c>
      <c r="AH39" s="10" t="str">
        <f t="shared" si="2"/>
        <v>1</v>
      </c>
      <c r="AI39" s="13" t="str">
        <f t="shared" si="3"/>
        <v>0</v>
      </c>
      <c r="AJ39" s="10" t="str">
        <f t="shared" si="4"/>
        <v>0</v>
      </c>
      <c r="AK39" s="13" t="str">
        <f t="shared" si="5"/>
        <v>0</v>
      </c>
      <c r="AL39" s="97">
        <f t="shared" si="6"/>
        <v>1</v>
      </c>
      <c r="AM39" s="20" t="str">
        <f t="shared" si="7"/>
        <v>1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3</v>
      </c>
      <c r="AR39" s="26">
        <f t="shared" si="10"/>
        <v>2</v>
      </c>
      <c r="AS39" s="25" t="str">
        <f t="shared" si="11"/>
        <v>C</v>
      </c>
      <c r="AT39" s="27" t="str">
        <f t="shared" si="11"/>
        <v>C-</v>
      </c>
      <c r="AU39" s="25" t="str">
        <f t="shared" si="12"/>
        <v>3 C</v>
      </c>
      <c r="AV39" s="27" t="str">
        <f t="shared" si="12"/>
        <v>3 C-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2.0099999999999998</v>
      </c>
      <c r="J40" s="19">
        <v>1.69</v>
      </c>
      <c r="K40" s="19">
        <v>1.22</v>
      </c>
      <c r="L40" s="19">
        <v>13317329.67</v>
      </c>
      <c r="M40" s="19">
        <v>3804749.82</v>
      </c>
      <c r="N40" s="23">
        <v>0</v>
      </c>
      <c r="O40" s="18">
        <v>6557447.2800000003</v>
      </c>
      <c r="P40" s="19">
        <v>1905680.17</v>
      </c>
      <c r="Q40" s="28">
        <v>6</v>
      </c>
      <c r="R40" s="10">
        <f>VLOOKUP($H40,'ค่ากลางกลุ่ม '!$C$2:$Y$22,4,0)</f>
        <v>23.163388429752075</v>
      </c>
      <c r="S40" s="13">
        <f>VLOOKUP($H40,'ค่ากลางกลุ่ม '!$C$2:$Y$22,10,0)</f>
        <v>28.29</v>
      </c>
      <c r="T40" s="10">
        <f>VLOOKUP($H40,'ค่ากลางกลุ่ม '!$C$2:$Y$22,5,0)</f>
        <v>16.811983471074377</v>
      </c>
      <c r="U40" s="13">
        <f>VLOOKUP($H40,'ค่ากลางกลุ่ม '!$C$2:$Y$22,11,0)</f>
        <v>10.74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19.43</v>
      </c>
      <c r="AB40" s="7">
        <v>6.52</v>
      </c>
      <c r="AC40" s="9">
        <v>210.72</v>
      </c>
      <c r="AD40" s="9">
        <v>48.33</v>
      </c>
      <c r="AE40" s="9">
        <v>120.52</v>
      </c>
      <c r="AF40" s="9">
        <v>159.37</v>
      </c>
      <c r="AG40" s="9">
        <v>108.97</v>
      </c>
      <c r="AH40" s="10" t="str">
        <f t="shared" si="2"/>
        <v>0</v>
      </c>
      <c r="AI40" s="13" t="str">
        <f t="shared" si="3"/>
        <v>0</v>
      </c>
      <c r="AJ40" s="10" t="str">
        <f t="shared" si="4"/>
        <v>0</v>
      </c>
      <c r="AK40" s="13" t="str">
        <f t="shared" si="5"/>
        <v>0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1</v>
      </c>
      <c r="AR40" s="26">
        <f t="shared" si="10"/>
        <v>1</v>
      </c>
      <c r="AS40" s="25" t="str">
        <f t="shared" si="11"/>
        <v>D</v>
      </c>
      <c r="AT40" s="27" t="str">
        <f t="shared" si="11"/>
        <v>D</v>
      </c>
      <c r="AU40" s="25" t="str">
        <f t="shared" si="12"/>
        <v>0 D</v>
      </c>
      <c r="AV40" s="27" t="str">
        <f t="shared" si="12"/>
        <v>0 D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2.37</v>
      </c>
      <c r="J41" s="19">
        <v>2.23</v>
      </c>
      <c r="K41" s="19">
        <v>1.93</v>
      </c>
      <c r="L41" s="19">
        <v>22264103.079999998</v>
      </c>
      <c r="M41" s="19">
        <v>3068633.12</v>
      </c>
      <c r="N41" s="23">
        <v>0</v>
      </c>
      <c r="O41" s="18">
        <v>4381208.17</v>
      </c>
      <c r="P41" s="19">
        <v>15183348.109999999</v>
      </c>
      <c r="Q41" s="28">
        <v>5</v>
      </c>
      <c r="R41" s="10">
        <f>VLOOKUP($H41,'ค่ากลางกลุ่ม '!$C$2:$Y$22,4,0)</f>
        <v>24.498595744680834</v>
      </c>
      <c r="S41" s="13">
        <f>VLOOKUP($H41,'ค่ากลางกลุ่ม '!$C$2:$Y$22,10,0)</f>
        <v>29.39</v>
      </c>
      <c r="T41" s="10">
        <f>VLOOKUP($H41,'ค่ากลางกลุ่ม '!$C$2:$Y$22,5,0)</f>
        <v>18.220297872340428</v>
      </c>
      <c r="U41" s="13">
        <f>VLOOKUP($H41,'ค่ากลางกลุ่ม '!$C$2:$Y$22,11,0)</f>
        <v>10.82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17.66</v>
      </c>
      <c r="AB41" s="7">
        <v>5.42</v>
      </c>
      <c r="AC41" s="9">
        <v>282.63</v>
      </c>
      <c r="AD41" s="9">
        <v>37.97</v>
      </c>
      <c r="AE41" s="9">
        <v>54.15</v>
      </c>
      <c r="AF41" s="9">
        <v>127.55</v>
      </c>
      <c r="AG41" s="9">
        <v>50.15</v>
      </c>
      <c r="AH41" s="10" t="str">
        <f t="shared" si="2"/>
        <v>0</v>
      </c>
      <c r="AI41" s="13" t="str">
        <f t="shared" si="3"/>
        <v>0</v>
      </c>
      <c r="AJ41" s="10" t="str">
        <f t="shared" si="4"/>
        <v>0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3</v>
      </c>
      <c r="AR41" s="26">
        <f t="shared" si="10"/>
        <v>3</v>
      </c>
      <c r="AS41" s="25" t="str">
        <f t="shared" si="11"/>
        <v>C</v>
      </c>
      <c r="AT41" s="27" t="str">
        <f t="shared" si="11"/>
        <v>C</v>
      </c>
      <c r="AU41" s="25" t="str">
        <f t="shared" si="12"/>
        <v>0 C</v>
      </c>
      <c r="AV41" s="27" t="str">
        <f t="shared" si="12"/>
        <v>0 C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</v>
      </c>
      <c r="J42" s="19">
        <v>1.03</v>
      </c>
      <c r="K42" s="19">
        <v>0.57999999999999996</v>
      </c>
      <c r="L42" s="19">
        <v>20469267.98</v>
      </c>
      <c r="M42" s="19">
        <v>11697983.630000001</v>
      </c>
      <c r="N42" s="23">
        <v>2</v>
      </c>
      <c r="O42" s="18">
        <v>14577121.560000001</v>
      </c>
      <c r="P42" s="19">
        <v>-28368125.030000001</v>
      </c>
      <c r="Q42" s="28">
        <v>6</v>
      </c>
      <c r="R42" s="10">
        <f>VLOOKUP($H42,'ค่ากลางกลุ่ม '!$C$2:$Y$22,4,0)</f>
        <v>23.163388429752075</v>
      </c>
      <c r="S42" s="13">
        <f>VLOOKUP($H42,'ค่ากลางกลุ่ม '!$C$2:$Y$22,10,0)</f>
        <v>28.29</v>
      </c>
      <c r="T42" s="10">
        <f>VLOOKUP($H42,'ค่ากลางกลุ่ม '!$C$2:$Y$22,5,0)</f>
        <v>16.811983471074377</v>
      </c>
      <c r="U42" s="13">
        <f>VLOOKUP($H42,'ค่ากลางกลุ่ม '!$C$2:$Y$22,11,0)</f>
        <v>10.74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21.47</v>
      </c>
      <c r="AB42" s="7">
        <v>8.67</v>
      </c>
      <c r="AC42" s="9">
        <v>393</v>
      </c>
      <c r="AD42" s="9">
        <v>51.1</v>
      </c>
      <c r="AE42" s="9">
        <v>100.62</v>
      </c>
      <c r="AF42" s="9">
        <v>124.19</v>
      </c>
      <c r="AG42" s="9">
        <v>142.53</v>
      </c>
      <c r="AH42" s="10" t="str">
        <f t="shared" si="2"/>
        <v>0</v>
      </c>
      <c r="AI42" s="13" t="str">
        <f t="shared" si="3"/>
        <v>0</v>
      </c>
      <c r="AJ42" s="10" t="str">
        <f t="shared" si="4"/>
        <v>0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1</v>
      </c>
      <c r="AR42" s="26">
        <f t="shared" si="10"/>
        <v>1</v>
      </c>
      <c r="AS42" s="25" t="str">
        <f t="shared" si="11"/>
        <v>D</v>
      </c>
      <c r="AT42" s="27" t="str">
        <f t="shared" si="11"/>
        <v>D</v>
      </c>
      <c r="AU42" s="25" t="str">
        <f t="shared" si="12"/>
        <v>2 D</v>
      </c>
      <c r="AV42" s="27" t="str">
        <f t="shared" si="12"/>
        <v>2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1.19</v>
      </c>
      <c r="J43" s="19">
        <v>0.95</v>
      </c>
      <c r="K43" s="19">
        <v>0.48</v>
      </c>
      <c r="L43" s="19">
        <v>4820536.34</v>
      </c>
      <c r="M43" s="19">
        <v>3895543.97</v>
      </c>
      <c r="N43" s="23">
        <v>3</v>
      </c>
      <c r="O43" s="18">
        <v>7335539.1600000001</v>
      </c>
      <c r="P43" s="19">
        <v>-12907054.5</v>
      </c>
      <c r="Q43" s="28">
        <v>9</v>
      </c>
      <c r="R43" s="10">
        <f>VLOOKUP($H43,'ค่ากลางกลุ่ม '!$C$2:$Y$22,4,0)</f>
        <v>30.371999999999996</v>
      </c>
      <c r="S43" s="13">
        <f>VLOOKUP($H43,'ค่ากลางกลุ่ม '!$C$2:$Y$22,10,0)</f>
        <v>29.78</v>
      </c>
      <c r="T43" s="10">
        <f>VLOOKUP($H43,'ค่ากลางกลุ่ม '!$C$2:$Y$22,5,0)</f>
        <v>14.629666666666669</v>
      </c>
      <c r="U43" s="13">
        <f>VLOOKUP($H43,'ค่ากลางกลุ่ม '!$C$2:$Y$22,11,0)</f>
        <v>7.75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13.66</v>
      </c>
      <c r="AB43" s="7">
        <v>4.54</v>
      </c>
      <c r="AC43" s="9">
        <v>179.87</v>
      </c>
      <c r="AD43" s="9">
        <v>38.76</v>
      </c>
      <c r="AE43" s="9">
        <v>63.22</v>
      </c>
      <c r="AF43" s="9">
        <v>214.38</v>
      </c>
      <c r="AG43" s="9">
        <v>51.32</v>
      </c>
      <c r="AH43" s="10" t="str">
        <f t="shared" si="2"/>
        <v>0</v>
      </c>
      <c r="AI43" s="13" t="str">
        <f t="shared" si="3"/>
        <v>0</v>
      </c>
      <c r="AJ43" s="10" t="str">
        <f t="shared" si="4"/>
        <v>0</v>
      </c>
      <c r="AK43" s="13" t="str">
        <f t="shared" si="5"/>
        <v>0</v>
      </c>
      <c r="AL43" s="97">
        <f t="shared" si="6"/>
        <v>1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3</v>
      </c>
      <c r="AR43" s="26">
        <f t="shared" si="10"/>
        <v>3</v>
      </c>
      <c r="AS43" s="25" t="str">
        <f t="shared" si="11"/>
        <v>C</v>
      </c>
      <c r="AT43" s="27" t="str">
        <f t="shared" si="11"/>
        <v>C</v>
      </c>
      <c r="AU43" s="25" t="str">
        <f t="shared" si="12"/>
        <v>3 C</v>
      </c>
      <c r="AV43" s="27" t="str">
        <f t="shared" si="12"/>
        <v>3 C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1.35</v>
      </c>
      <c r="J44" s="19">
        <v>1.19</v>
      </c>
      <c r="K44" s="19">
        <v>0.93</v>
      </c>
      <c r="L44" s="19">
        <v>7249503.7199999997</v>
      </c>
      <c r="M44" s="19">
        <v>3331072.17</v>
      </c>
      <c r="N44" s="23">
        <v>1</v>
      </c>
      <c r="O44" s="18">
        <v>5531798.3499999996</v>
      </c>
      <c r="P44" s="19">
        <v>-1763534.25</v>
      </c>
      <c r="Q44" s="28">
        <v>6</v>
      </c>
      <c r="R44" s="10">
        <f>VLOOKUP($H44,'ค่ากลางกลุ่ม '!$C$2:$Y$22,4,0)</f>
        <v>23.163388429752075</v>
      </c>
      <c r="S44" s="13">
        <f>VLOOKUP($H44,'ค่ากลางกลุ่ม '!$C$2:$Y$22,10,0)</f>
        <v>28.29</v>
      </c>
      <c r="T44" s="10">
        <f>VLOOKUP($H44,'ค่ากลางกลุ่ม '!$C$2:$Y$22,5,0)</f>
        <v>16.811983471074377</v>
      </c>
      <c r="U44" s="13">
        <f>VLOOKUP($H44,'ค่ากลางกลุ่ม '!$C$2:$Y$22,11,0)</f>
        <v>10.74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15.46</v>
      </c>
      <c r="AB44" s="7">
        <v>5.09</v>
      </c>
      <c r="AC44" s="9">
        <v>216.89</v>
      </c>
      <c r="AD44" s="9">
        <v>23.86</v>
      </c>
      <c r="AE44" s="9">
        <v>48.65</v>
      </c>
      <c r="AF44" s="9">
        <v>230.45</v>
      </c>
      <c r="AG44" s="9">
        <v>48.83</v>
      </c>
      <c r="AH44" s="10" t="str">
        <f t="shared" si="2"/>
        <v>0</v>
      </c>
      <c r="AI44" s="13" t="str">
        <f t="shared" si="3"/>
        <v>0</v>
      </c>
      <c r="AJ44" s="10" t="str">
        <f t="shared" si="4"/>
        <v>0</v>
      </c>
      <c r="AK44" s="13" t="str">
        <f t="shared" si="5"/>
        <v>0</v>
      </c>
      <c r="AL44" s="97">
        <f t="shared" si="6"/>
        <v>0</v>
      </c>
      <c r="AM44" s="20" t="str">
        <f t="shared" si="7"/>
        <v>1</v>
      </c>
      <c r="AN44" s="20" t="str">
        <f t="shared" si="8"/>
        <v>1</v>
      </c>
      <c r="AO44" s="20" t="str">
        <f t="shared" si="8"/>
        <v>0</v>
      </c>
      <c r="AP44" s="20" t="str">
        <f t="shared" si="8"/>
        <v>1</v>
      </c>
      <c r="AQ44" s="24">
        <f t="shared" si="9"/>
        <v>3</v>
      </c>
      <c r="AR44" s="26">
        <f t="shared" si="10"/>
        <v>3</v>
      </c>
      <c r="AS44" s="25" t="str">
        <f t="shared" si="11"/>
        <v>C</v>
      </c>
      <c r="AT44" s="27" t="str">
        <f t="shared" si="11"/>
        <v>C</v>
      </c>
      <c r="AU44" s="25" t="str">
        <f t="shared" si="12"/>
        <v>1 C</v>
      </c>
      <c r="AV44" s="27" t="str">
        <f t="shared" si="12"/>
        <v>1 C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1.7</v>
      </c>
      <c r="J45" s="19">
        <v>1.6</v>
      </c>
      <c r="K45" s="19">
        <v>1.43</v>
      </c>
      <c r="L45" s="19">
        <v>7477164.9199999999</v>
      </c>
      <c r="M45" s="19">
        <v>1281393.4099999999</v>
      </c>
      <c r="N45" s="23">
        <v>0</v>
      </c>
      <c r="O45" s="18">
        <v>2733646.23</v>
      </c>
      <c r="P45" s="19">
        <v>4748571.99</v>
      </c>
      <c r="Q45" s="28">
        <v>2</v>
      </c>
      <c r="R45" s="10">
        <f>VLOOKUP($H45,'ค่ากลางกลุ่ม '!$C$2:$Y$22,4,0)</f>
        <v>32.954444444444448</v>
      </c>
      <c r="S45" s="13">
        <f>VLOOKUP($H45,'ค่ากลางกลุ่ม '!$C$2:$Y$22,10,0)</f>
        <v>32.67</v>
      </c>
      <c r="T45" s="10">
        <f>VLOOKUP($H45,'ค่ากลางกลุ่ม '!$C$2:$Y$22,5,0)</f>
        <v>17.33111111111111</v>
      </c>
      <c r="U45" s="13">
        <f>VLOOKUP($H45,'ค่ากลางกลุ่ม '!$C$2:$Y$22,11,0)</f>
        <v>8.86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16.309999999999999</v>
      </c>
      <c r="AB45" s="7">
        <v>3.74</v>
      </c>
      <c r="AC45" s="9">
        <v>298.11</v>
      </c>
      <c r="AD45" s="9">
        <v>58</v>
      </c>
      <c r="AE45" s="9">
        <v>97.78</v>
      </c>
      <c r="AF45" s="9">
        <v>91.14</v>
      </c>
      <c r="AG45" s="9">
        <v>53.88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1</v>
      </c>
      <c r="AQ45" s="24">
        <f t="shared" si="9"/>
        <v>2</v>
      </c>
      <c r="AR45" s="26">
        <f t="shared" si="10"/>
        <v>2</v>
      </c>
      <c r="AS45" s="25" t="str">
        <f t="shared" si="11"/>
        <v>C-</v>
      </c>
      <c r="AT45" s="27" t="str">
        <f t="shared" si="11"/>
        <v>C-</v>
      </c>
      <c r="AU45" s="25" t="str">
        <f t="shared" si="12"/>
        <v>0 C-</v>
      </c>
      <c r="AV45" s="27" t="str">
        <f t="shared" si="12"/>
        <v>0 C-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1.56</v>
      </c>
      <c r="J46" s="19">
        <v>1.32</v>
      </c>
      <c r="K46" s="19">
        <v>0.56999999999999995</v>
      </c>
      <c r="L46" s="19">
        <v>32666094.079999998</v>
      </c>
      <c r="M46" s="19">
        <v>9348534.2799999993</v>
      </c>
      <c r="N46" s="23">
        <v>1</v>
      </c>
      <c r="O46" s="18">
        <v>11075402.630000001</v>
      </c>
      <c r="P46" s="19">
        <v>-25112730.260000002</v>
      </c>
      <c r="Q46" s="28">
        <v>14</v>
      </c>
      <c r="R46" s="10">
        <f>VLOOKUP($H46,'ค่ากลางกลุ่ม '!$C$2:$Y$22,4,0)</f>
        <v>17.901999999999997</v>
      </c>
      <c r="S46" s="13">
        <f>VLOOKUP($H46,'ค่ากลางกลุ่ม '!$C$2:$Y$22,10,0)</f>
        <v>20.059999999999999</v>
      </c>
      <c r="T46" s="10">
        <f>VLOOKUP($H46,'ค่ากลางกลุ่ม '!$C$2:$Y$22,5,0)</f>
        <v>8.3160000000000007</v>
      </c>
      <c r="U46" s="13">
        <f>VLOOKUP($H46,'ค่ากลางกลุ่ม '!$C$2:$Y$22,11,0)</f>
        <v>4.8499999999999996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8.4600000000000009</v>
      </c>
      <c r="AB46" s="7">
        <v>2.86</v>
      </c>
      <c r="AC46" s="9">
        <v>111.09</v>
      </c>
      <c r="AD46" s="9">
        <v>40.07</v>
      </c>
      <c r="AE46" s="9">
        <v>58.07</v>
      </c>
      <c r="AF46" s="9">
        <v>242.22</v>
      </c>
      <c r="AG46" s="9">
        <v>53.29</v>
      </c>
      <c r="AH46" s="10" t="str">
        <f t="shared" si="2"/>
        <v>0</v>
      </c>
      <c r="AI46" s="13" t="str">
        <f t="shared" si="3"/>
        <v>0</v>
      </c>
      <c r="AJ46" s="10" t="str">
        <f t="shared" si="4"/>
        <v>0</v>
      </c>
      <c r="AK46" s="13" t="str">
        <f t="shared" si="5"/>
        <v>0</v>
      </c>
      <c r="AL46" s="97">
        <f t="shared" si="6"/>
        <v>1</v>
      </c>
      <c r="AM46" s="20" t="str">
        <f t="shared" si="7"/>
        <v>1</v>
      </c>
      <c r="AN46" s="20" t="str">
        <f t="shared" si="8"/>
        <v>1</v>
      </c>
      <c r="AO46" s="20" t="str">
        <f t="shared" si="8"/>
        <v>0</v>
      </c>
      <c r="AP46" s="20" t="str">
        <f t="shared" si="8"/>
        <v>1</v>
      </c>
      <c r="AQ46" s="24">
        <f t="shared" si="9"/>
        <v>4</v>
      </c>
      <c r="AR46" s="26">
        <f t="shared" si="10"/>
        <v>4</v>
      </c>
      <c r="AS46" s="25" t="str">
        <f t="shared" si="11"/>
        <v>B-</v>
      </c>
      <c r="AT46" s="27" t="str">
        <f t="shared" si="11"/>
        <v>B-</v>
      </c>
      <c r="AU46" s="25" t="str">
        <f t="shared" si="12"/>
        <v>1 B-</v>
      </c>
      <c r="AV46" s="27" t="str">
        <f t="shared" si="12"/>
        <v>1 B-</v>
      </c>
      <c r="AW46" s="21" t="str">
        <f t="shared" si="13"/>
        <v>ไม่ผ่าน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2.36</v>
      </c>
      <c r="J47" s="19">
        <v>2.36</v>
      </c>
      <c r="K47" s="19">
        <v>1.77</v>
      </c>
      <c r="L47" s="19">
        <v>17727719.629999999</v>
      </c>
      <c r="M47" s="19">
        <v>2618905.29</v>
      </c>
      <c r="N47" s="23">
        <v>0</v>
      </c>
      <c r="O47" s="18">
        <v>4728317.99</v>
      </c>
      <c r="P47" s="19">
        <v>8075866.2300000004</v>
      </c>
      <c r="Q47" s="28">
        <v>6</v>
      </c>
      <c r="R47" s="10">
        <f>VLOOKUP($H47,'ค่ากลางกลุ่ม '!$C$2:$Y$22,4,0)</f>
        <v>23.163388429752075</v>
      </c>
      <c r="S47" s="13">
        <f>VLOOKUP($H47,'ค่ากลางกลุ่ม '!$C$2:$Y$22,10,0)</f>
        <v>28.29</v>
      </c>
      <c r="T47" s="10">
        <f>VLOOKUP($H47,'ค่ากลางกลุ่ม '!$C$2:$Y$22,5,0)</f>
        <v>16.811983471074377</v>
      </c>
      <c r="U47" s="13">
        <f>VLOOKUP($H47,'ค่ากลางกลุ่ม '!$C$2:$Y$22,11,0)</f>
        <v>10.74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14.68</v>
      </c>
      <c r="AB47" s="7">
        <v>4.76</v>
      </c>
      <c r="AC47" s="9">
        <v>126.06</v>
      </c>
      <c r="AD47" s="9">
        <v>52.53</v>
      </c>
      <c r="AE47" s="9">
        <v>62.95</v>
      </c>
      <c r="AF47" s="9">
        <v>268.92</v>
      </c>
      <c r="AG47" s="9">
        <v>78.040000000000006</v>
      </c>
      <c r="AH47" s="10" t="str">
        <f t="shared" si="2"/>
        <v>0</v>
      </c>
      <c r="AI47" s="13" t="str">
        <f t="shared" si="3"/>
        <v>0</v>
      </c>
      <c r="AJ47" s="10" t="str">
        <f t="shared" si="4"/>
        <v>0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1</v>
      </c>
      <c r="AR47" s="26">
        <f t="shared" si="10"/>
        <v>1</v>
      </c>
      <c r="AS47" s="25" t="str">
        <f t="shared" si="11"/>
        <v>D</v>
      </c>
      <c r="AT47" s="27" t="str">
        <f t="shared" si="11"/>
        <v>D</v>
      </c>
      <c r="AU47" s="25" t="str">
        <f t="shared" si="12"/>
        <v>0 D</v>
      </c>
      <c r="AV47" s="27" t="str">
        <f t="shared" si="12"/>
        <v>0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1.05</v>
      </c>
      <c r="J48" s="19">
        <v>0.78</v>
      </c>
      <c r="K48" s="19">
        <v>0.33</v>
      </c>
      <c r="L48" s="19">
        <v>1291594.06</v>
      </c>
      <c r="M48" s="19">
        <v>2065668.83</v>
      </c>
      <c r="N48" s="23">
        <v>3</v>
      </c>
      <c r="O48" s="18">
        <v>6294273.6100000003</v>
      </c>
      <c r="P48" s="19">
        <v>-17291113.850000001</v>
      </c>
      <c r="Q48" s="28">
        <v>10</v>
      </c>
      <c r="R48" s="10">
        <f>VLOOKUP($H48,'ค่ากลางกลุ่ม '!$C$2:$Y$22,4,0)</f>
        <v>20.388095238095232</v>
      </c>
      <c r="S48" s="13">
        <f>VLOOKUP($H48,'ค่ากลางกลุ่ม '!$C$2:$Y$22,10,0)</f>
        <v>24.65</v>
      </c>
      <c r="T48" s="10">
        <f>VLOOKUP($H48,'ค่ากลางกลุ่ม '!$C$2:$Y$22,5,0)</f>
        <v>12.326666666666666</v>
      </c>
      <c r="U48" s="13">
        <f>VLOOKUP($H48,'ค่ากลางกลุ่ม '!$C$2:$Y$22,11,0)</f>
        <v>9.2899999999999991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10.64</v>
      </c>
      <c r="AB48" s="7">
        <v>2.23</v>
      </c>
      <c r="AC48" s="9">
        <v>222.08</v>
      </c>
      <c r="AD48" s="9">
        <v>47.68</v>
      </c>
      <c r="AE48" s="9">
        <v>62.18</v>
      </c>
      <c r="AF48" s="9">
        <v>126.5</v>
      </c>
      <c r="AG48" s="9">
        <v>61.32</v>
      </c>
      <c r="AH48" s="10" t="str">
        <f t="shared" si="2"/>
        <v>0</v>
      </c>
      <c r="AI48" s="13" t="str">
        <f t="shared" si="3"/>
        <v>0</v>
      </c>
      <c r="AJ48" s="10" t="str">
        <f t="shared" si="4"/>
        <v>0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0</v>
      </c>
      <c r="AP48" s="20" t="str">
        <f t="shared" si="8"/>
        <v>0</v>
      </c>
      <c r="AQ48" s="24">
        <f t="shared" si="9"/>
        <v>1</v>
      </c>
      <c r="AR48" s="26">
        <f t="shared" si="10"/>
        <v>1</v>
      </c>
      <c r="AS48" s="25" t="str">
        <f t="shared" si="11"/>
        <v>D</v>
      </c>
      <c r="AT48" s="27" t="str">
        <f t="shared" si="11"/>
        <v>D</v>
      </c>
      <c r="AU48" s="25" t="str">
        <f t="shared" si="12"/>
        <v>3 D</v>
      </c>
      <c r="AV48" s="27" t="str">
        <f t="shared" si="12"/>
        <v>3 D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0.61</v>
      </c>
      <c r="J49" s="19">
        <v>0.35</v>
      </c>
      <c r="K49" s="19">
        <v>0.12</v>
      </c>
      <c r="L49" s="19">
        <v>-15171765.98</v>
      </c>
      <c r="M49" s="19">
        <v>3426266.21</v>
      </c>
      <c r="N49" s="23">
        <v>6</v>
      </c>
      <c r="O49" s="18">
        <v>7304357.2800000003</v>
      </c>
      <c r="P49" s="19">
        <v>-33952973.490000002</v>
      </c>
      <c r="Q49" s="28">
        <v>10</v>
      </c>
      <c r="R49" s="10">
        <f>VLOOKUP($H49,'ค่ากลางกลุ่ม '!$C$2:$Y$22,4,0)</f>
        <v>20.388095238095232</v>
      </c>
      <c r="S49" s="13">
        <f>VLOOKUP($H49,'ค่ากลางกลุ่ม '!$C$2:$Y$22,10,0)</f>
        <v>24.65</v>
      </c>
      <c r="T49" s="10">
        <f>VLOOKUP($H49,'ค่ากลางกลุ่ม '!$C$2:$Y$22,5,0)</f>
        <v>12.326666666666666</v>
      </c>
      <c r="U49" s="13">
        <f>VLOOKUP($H49,'ค่ากลางกลุ่ม '!$C$2:$Y$22,11,0)</f>
        <v>9.2899999999999991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12.82</v>
      </c>
      <c r="AB49" s="7">
        <v>4.37</v>
      </c>
      <c r="AC49" s="9">
        <v>302.08</v>
      </c>
      <c r="AD49" s="9">
        <v>22.08</v>
      </c>
      <c r="AE49" s="9">
        <v>24.1</v>
      </c>
      <c r="AF49" s="9">
        <v>238.82</v>
      </c>
      <c r="AG49" s="9">
        <v>85.41</v>
      </c>
      <c r="AH49" s="10" t="str">
        <f t="shared" si="2"/>
        <v>0</v>
      </c>
      <c r="AI49" s="13" t="str">
        <f t="shared" si="3"/>
        <v>0</v>
      </c>
      <c r="AJ49" s="10" t="str">
        <f t="shared" si="4"/>
        <v>0</v>
      </c>
      <c r="AK49" s="13" t="str">
        <f t="shared" si="5"/>
        <v>0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2</v>
      </c>
      <c r="AR49" s="26">
        <f t="shared" si="10"/>
        <v>2</v>
      </c>
      <c r="AS49" s="25" t="str">
        <f t="shared" si="11"/>
        <v>C-</v>
      </c>
      <c r="AT49" s="27" t="str">
        <f t="shared" si="11"/>
        <v>C-</v>
      </c>
      <c r="AU49" s="25" t="str">
        <f t="shared" si="12"/>
        <v>6 C-</v>
      </c>
      <c r="AV49" s="27" t="str">
        <f t="shared" si="12"/>
        <v>6 C-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2.72</v>
      </c>
      <c r="J50" s="19">
        <v>2.46</v>
      </c>
      <c r="K50" s="19">
        <v>2</v>
      </c>
      <c r="L50" s="19">
        <v>17624112.379999999</v>
      </c>
      <c r="M50" s="19">
        <v>5643834.8399999999</v>
      </c>
      <c r="N50" s="23">
        <v>0</v>
      </c>
      <c r="O50" s="18">
        <v>7091262.6799999997</v>
      </c>
      <c r="P50" s="19">
        <v>9445996.0800000001</v>
      </c>
      <c r="Q50" s="28">
        <v>5</v>
      </c>
      <c r="R50" s="10">
        <f>VLOOKUP($H50,'ค่ากลางกลุ่ม '!$C$2:$Y$22,4,0)</f>
        <v>24.498595744680834</v>
      </c>
      <c r="S50" s="13">
        <f>VLOOKUP($H50,'ค่ากลางกลุ่ม '!$C$2:$Y$22,10,0)</f>
        <v>29.39</v>
      </c>
      <c r="T50" s="10">
        <f>VLOOKUP($H50,'ค่ากลางกลุ่ม '!$C$2:$Y$22,5,0)</f>
        <v>18.220297872340428</v>
      </c>
      <c r="U50" s="13">
        <f>VLOOKUP($H50,'ค่ากลางกลุ่ม '!$C$2:$Y$22,11,0)</f>
        <v>10.82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22.46</v>
      </c>
      <c r="AB50" s="7">
        <v>13.22</v>
      </c>
      <c r="AC50" s="9">
        <v>124.48</v>
      </c>
      <c r="AD50" s="9">
        <v>33.229999999999997</v>
      </c>
      <c r="AE50" s="9">
        <v>59.81</v>
      </c>
      <c r="AF50" s="9">
        <v>300.04000000000002</v>
      </c>
      <c r="AG50" s="9">
        <v>62.63</v>
      </c>
      <c r="AH50" s="10" t="str">
        <f t="shared" si="2"/>
        <v>0</v>
      </c>
      <c r="AI50" s="13" t="str">
        <f t="shared" si="3"/>
        <v>0</v>
      </c>
      <c r="AJ50" s="10" t="str">
        <f t="shared" si="4"/>
        <v>0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0</v>
      </c>
      <c r="AQ50" s="24">
        <f t="shared" si="9"/>
        <v>2</v>
      </c>
      <c r="AR50" s="26">
        <f t="shared" si="10"/>
        <v>3</v>
      </c>
      <c r="AS50" s="25" t="str">
        <f t="shared" si="11"/>
        <v>C-</v>
      </c>
      <c r="AT50" s="27" t="str">
        <f t="shared" si="11"/>
        <v>C</v>
      </c>
      <c r="AU50" s="25" t="str">
        <f t="shared" si="12"/>
        <v>0 C-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1.6</v>
      </c>
      <c r="J51" s="19">
        <v>1.44</v>
      </c>
      <c r="K51" s="19">
        <v>1.08</v>
      </c>
      <c r="L51" s="19">
        <v>7113383.3700000001</v>
      </c>
      <c r="M51" s="19">
        <v>1057758.43</v>
      </c>
      <c r="N51" s="23">
        <v>0</v>
      </c>
      <c r="O51" s="18">
        <v>2687704.4</v>
      </c>
      <c r="P51" s="19">
        <v>1015865.55</v>
      </c>
      <c r="Q51" s="28">
        <v>5</v>
      </c>
      <c r="R51" s="10">
        <f>VLOOKUP($H51,'ค่ากลางกลุ่ม '!$C$2:$Y$22,4,0)</f>
        <v>24.498595744680834</v>
      </c>
      <c r="S51" s="13">
        <f>VLOOKUP($H51,'ค่ากลางกลุ่ม '!$C$2:$Y$22,10,0)</f>
        <v>29.39</v>
      </c>
      <c r="T51" s="10">
        <f>VLOOKUP($H51,'ค่ากลางกลุ่ม '!$C$2:$Y$22,5,0)</f>
        <v>18.220297872340428</v>
      </c>
      <c r="U51" s="13">
        <f>VLOOKUP($H51,'ค่ากลางกลุ่ม '!$C$2:$Y$22,11,0)</f>
        <v>10.82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13.4</v>
      </c>
      <c r="AB51" s="7">
        <v>2.38</v>
      </c>
      <c r="AC51" s="9">
        <v>220.58</v>
      </c>
      <c r="AD51" s="9">
        <v>50.8</v>
      </c>
      <c r="AE51" s="9">
        <v>150.16999999999999</v>
      </c>
      <c r="AF51" s="9">
        <v>214.55</v>
      </c>
      <c r="AG51" s="9">
        <v>48.12</v>
      </c>
      <c r="AH51" s="10" t="str">
        <f t="shared" si="2"/>
        <v>0</v>
      </c>
      <c r="AI51" s="13" t="str">
        <f t="shared" si="3"/>
        <v>0</v>
      </c>
      <c r="AJ51" s="10" t="str">
        <f t="shared" si="4"/>
        <v>0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1</v>
      </c>
      <c r="AQ51" s="24">
        <f t="shared" si="9"/>
        <v>2</v>
      </c>
      <c r="AR51" s="26">
        <f t="shared" si="10"/>
        <v>2</v>
      </c>
      <c r="AS51" s="25" t="str">
        <f t="shared" si="11"/>
        <v>C-</v>
      </c>
      <c r="AT51" s="27" t="str">
        <f t="shared" si="11"/>
        <v>C-</v>
      </c>
      <c r="AU51" s="25" t="str">
        <f t="shared" si="12"/>
        <v>0 C-</v>
      </c>
      <c r="AV51" s="27" t="str">
        <f t="shared" si="12"/>
        <v>0 C-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1.1200000000000001</v>
      </c>
      <c r="J52" s="19">
        <v>0.97</v>
      </c>
      <c r="K52" s="19">
        <v>0.62</v>
      </c>
      <c r="L52" s="19">
        <v>2245851.1800000002</v>
      </c>
      <c r="M52" s="19">
        <v>2346494.2200000002</v>
      </c>
      <c r="N52" s="23">
        <v>3</v>
      </c>
      <c r="O52" s="18">
        <v>4667254.93</v>
      </c>
      <c r="P52" s="19">
        <v>-7298624.1100000003</v>
      </c>
      <c r="Q52" s="28">
        <v>5</v>
      </c>
      <c r="R52" s="10">
        <f>VLOOKUP($H52,'ค่ากลางกลุ่ม '!$C$2:$Y$22,4,0)</f>
        <v>24.498595744680834</v>
      </c>
      <c r="S52" s="13">
        <f>VLOOKUP($H52,'ค่ากลางกลุ่ม '!$C$2:$Y$22,10,0)</f>
        <v>29.39</v>
      </c>
      <c r="T52" s="10">
        <f>VLOOKUP($H52,'ค่ากลางกลุ่ม '!$C$2:$Y$22,5,0)</f>
        <v>18.220297872340428</v>
      </c>
      <c r="U52" s="13">
        <f>VLOOKUP($H52,'ค่ากลางกลุ่ม '!$C$2:$Y$22,11,0)</f>
        <v>10.82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13.97</v>
      </c>
      <c r="AB52" s="7">
        <v>2.75</v>
      </c>
      <c r="AC52" s="9">
        <v>315.83999999999997</v>
      </c>
      <c r="AD52" s="9">
        <v>41.75</v>
      </c>
      <c r="AE52" s="9">
        <v>75.760000000000005</v>
      </c>
      <c r="AF52" s="9">
        <v>259.69</v>
      </c>
      <c r="AG52" s="9">
        <v>58.77</v>
      </c>
      <c r="AH52" s="10" t="str">
        <f t="shared" si="2"/>
        <v>0</v>
      </c>
      <c r="AI52" s="13" t="str">
        <f t="shared" si="3"/>
        <v>0</v>
      </c>
      <c r="AJ52" s="10" t="str">
        <f t="shared" si="4"/>
        <v>0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1</v>
      </c>
      <c r="AQ52" s="24">
        <f t="shared" si="9"/>
        <v>2</v>
      </c>
      <c r="AR52" s="26">
        <f t="shared" si="10"/>
        <v>2</v>
      </c>
      <c r="AS52" s="25" t="str">
        <f t="shared" si="11"/>
        <v>C-</v>
      </c>
      <c r="AT52" s="27" t="str">
        <f t="shared" si="11"/>
        <v>C-</v>
      </c>
      <c r="AU52" s="25" t="str">
        <f t="shared" si="12"/>
        <v>3 C-</v>
      </c>
      <c r="AV52" s="27" t="str">
        <f t="shared" si="12"/>
        <v>3 C-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1.58</v>
      </c>
      <c r="J53" s="19">
        <v>1.38</v>
      </c>
      <c r="K53" s="19">
        <v>1.1399999999999999</v>
      </c>
      <c r="L53" s="19">
        <v>12744362.66</v>
      </c>
      <c r="M53" s="19">
        <v>7063763.1399999997</v>
      </c>
      <c r="N53" s="23">
        <v>0</v>
      </c>
      <c r="O53" s="18">
        <v>9351921.5999999996</v>
      </c>
      <c r="P53" s="19">
        <v>3056140.97</v>
      </c>
      <c r="Q53" s="28">
        <v>6</v>
      </c>
      <c r="R53" s="10">
        <f>VLOOKUP($H53,'ค่ากลางกลุ่ม '!$C$2:$Y$22,4,0)</f>
        <v>23.163388429752075</v>
      </c>
      <c r="S53" s="13">
        <f>VLOOKUP($H53,'ค่ากลางกลุ่ม '!$C$2:$Y$22,10,0)</f>
        <v>28.29</v>
      </c>
      <c r="T53" s="10">
        <f>VLOOKUP($H53,'ค่ากลางกลุ่ม '!$C$2:$Y$22,5,0)</f>
        <v>16.811983471074377</v>
      </c>
      <c r="U53" s="13">
        <f>VLOOKUP($H53,'ค่ากลางกลุ่ม '!$C$2:$Y$22,11,0)</f>
        <v>10.74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29.44</v>
      </c>
      <c r="AB53" s="7">
        <v>13.49</v>
      </c>
      <c r="AC53" s="9">
        <v>384.28</v>
      </c>
      <c r="AD53" s="9">
        <v>35.44</v>
      </c>
      <c r="AE53" s="9">
        <v>36.229999999999997</v>
      </c>
      <c r="AF53" s="9">
        <v>290.87</v>
      </c>
      <c r="AG53" s="9">
        <v>100.65</v>
      </c>
      <c r="AH53" s="10" t="str">
        <f t="shared" si="2"/>
        <v>1</v>
      </c>
      <c r="AI53" s="13" t="str">
        <f t="shared" si="3"/>
        <v>1</v>
      </c>
      <c r="AJ53" s="10" t="str">
        <f t="shared" si="4"/>
        <v>0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3</v>
      </c>
      <c r="AR53" s="26">
        <f t="shared" si="10"/>
        <v>4</v>
      </c>
      <c r="AS53" s="25" t="str">
        <f t="shared" si="11"/>
        <v>C</v>
      </c>
      <c r="AT53" s="27" t="str">
        <f t="shared" si="11"/>
        <v>B-</v>
      </c>
      <c r="AU53" s="25" t="str">
        <f t="shared" si="12"/>
        <v>0 C</v>
      </c>
      <c r="AV53" s="27" t="str">
        <f t="shared" si="12"/>
        <v>0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4.0199999999999996</v>
      </c>
      <c r="J54" s="19">
        <v>3.55</v>
      </c>
      <c r="K54" s="19">
        <v>2.9</v>
      </c>
      <c r="L54" s="19">
        <v>18296029.920000002</v>
      </c>
      <c r="M54" s="19">
        <v>2431319.13</v>
      </c>
      <c r="N54" s="23">
        <v>0</v>
      </c>
      <c r="O54" s="18">
        <v>4648262.38</v>
      </c>
      <c r="P54" s="19">
        <v>11525277.029999999</v>
      </c>
      <c r="Q54" s="28">
        <v>5</v>
      </c>
      <c r="R54" s="10">
        <f>VLOOKUP($H54,'ค่ากลางกลุ่ม '!$C$2:$Y$22,4,0)</f>
        <v>24.498595744680834</v>
      </c>
      <c r="S54" s="13">
        <f>VLOOKUP($H54,'ค่ากลางกลุ่ม '!$C$2:$Y$22,10,0)</f>
        <v>29.39</v>
      </c>
      <c r="T54" s="10">
        <f>VLOOKUP($H54,'ค่ากลางกลุ่ม '!$C$2:$Y$22,5,0)</f>
        <v>18.220297872340428</v>
      </c>
      <c r="U54" s="13">
        <f>VLOOKUP($H54,'ค่ากลางกลุ่ม '!$C$2:$Y$22,11,0)</f>
        <v>10.82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18.34</v>
      </c>
      <c r="AB54" s="7">
        <v>4.4000000000000004</v>
      </c>
      <c r="AC54" s="9">
        <v>86.94</v>
      </c>
      <c r="AD54" s="9">
        <v>29.88</v>
      </c>
      <c r="AE54" s="9">
        <v>35.86</v>
      </c>
      <c r="AF54" s="9">
        <v>292.18</v>
      </c>
      <c r="AG54" s="9">
        <v>86.82</v>
      </c>
      <c r="AH54" s="10" t="str">
        <f t="shared" si="2"/>
        <v>0</v>
      </c>
      <c r="AI54" s="13" t="str">
        <f t="shared" si="3"/>
        <v>0</v>
      </c>
      <c r="AJ54" s="10" t="str">
        <f t="shared" si="4"/>
        <v>0</v>
      </c>
      <c r="AK54" s="13" t="str">
        <f t="shared" si="5"/>
        <v>0</v>
      </c>
      <c r="AL54" s="97">
        <f t="shared" si="6"/>
        <v>1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3</v>
      </c>
      <c r="AR54" s="26">
        <f t="shared" si="10"/>
        <v>3</v>
      </c>
      <c r="AS54" s="25" t="str">
        <f t="shared" si="11"/>
        <v>C</v>
      </c>
      <c r="AT54" s="27" t="str">
        <f t="shared" si="11"/>
        <v>C</v>
      </c>
      <c r="AU54" s="25" t="str">
        <f t="shared" si="12"/>
        <v>0 C</v>
      </c>
      <c r="AV54" s="27" t="str">
        <f t="shared" si="12"/>
        <v>0 C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1.87</v>
      </c>
      <c r="J55" s="19">
        <v>1.55</v>
      </c>
      <c r="K55" s="19">
        <v>0.94</v>
      </c>
      <c r="L55" s="19">
        <v>80081974.340000004</v>
      </c>
      <c r="M55" s="19">
        <v>-8875802.5299999993</v>
      </c>
      <c r="N55" s="23">
        <v>1</v>
      </c>
      <c r="O55" s="18">
        <v>9997575.8499999996</v>
      </c>
      <c r="P55" s="19">
        <v>-5921940.54</v>
      </c>
      <c r="Q55" s="28">
        <v>15</v>
      </c>
      <c r="R55" s="10">
        <f>VLOOKUP($H55,'ค่ากลางกลุ่ม '!$C$2:$Y$22,4,0)</f>
        <v>15.352307692307695</v>
      </c>
      <c r="S55" s="13">
        <f>VLOOKUP($H55,'ค่ากลางกลุ่ม '!$C$2:$Y$22,10,0)</f>
        <v>25.36</v>
      </c>
      <c r="T55" s="10">
        <f>VLOOKUP($H55,'ค่ากลางกลุ่ม '!$C$2:$Y$22,5,0)</f>
        <v>8.0323076923076933</v>
      </c>
      <c r="U55" s="13">
        <f>VLOOKUP($H55,'ค่ากลางกลุ่ม '!$C$2:$Y$22,11,0)</f>
        <v>5.5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5.82</v>
      </c>
      <c r="AB55" s="7">
        <v>-1.58</v>
      </c>
      <c r="AC55" s="9">
        <v>142.69999999999999</v>
      </c>
      <c r="AD55" s="9">
        <v>59.18</v>
      </c>
      <c r="AE55" s="9">
        <v>48.18</v>
      </c>
      <c r="AF55" s="9">
        <v>-475.4</v>
      </c>
      <c r="AG55" s="9">
        <v>66.11</v>
      </c>
      <c r="AH55" s="10" t="str">
        <f t="shared" si="2"/>
        <v>0</v>
      </c>
      <c r="AI55" s="13" t="str">
        <f t="shared" si="3"/>
        <v>0</v>
      </c>
      <c r="AJ55" s="10" t="str">
        <f t="shared" si="4"/>
        <v>0</v>
      </c>
      <c r="AK55" s="13" t="str">
        <f t="shared" si="5"/>
        <v>0</v>
      </c>
      <c r="AL55" s="97">
        <f t="shared" si="6"/>
        <v>0</v>
      </c>
      <c r="AM55" s="20" t="str">
        <f t="shared" si="7"/>
        <v>1</v>
      </c>
      <c r="AN55" s="20" t="str">
        <f t="shared" si="8"/>
        <v>1</v>
      </c>
      <c r="AO55" s="20" t="str">
        <f t="shared" si="8"/>
        <v>1</v>
      </c>
      <c r="AP55" s="20" t="str">
        <f t="shared" si="8"/>
        <v>0</v>
      </c>
      <c r="AQ55" s="24">
        <f t="shared" si="9"/>
        <v>3</v>
      </c>
      <c r="AR55" s="26">
        <f t="shared" si="10"/>
        <v>3</v>
      </c>
      <c r="AS55" s="25" t="str">
        <f t="shared" si="11"/>
        <v>C</v>
      </c>
      <c r="AT55" s="27" t="str">
        <f t="shared" si="11"/>
        <v>C</v>
      </c>
      <c r="AU55" s="25" t="str">
        <f t="shared" si="12"/>
        <v>1 C</v>
      </c>
      <c r="AV55" s="27" t="str">
        <f t="shared" si="12"/>
        <v>1 C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1.31</v>
      </c>
      <c r="J56" s="19">
        <v>1.0900000000000001</v>
      </c>
      <c r="K56" s="19">
        <v>0.64</v>
      </c>
      <c r="L56" s="19">
        <v>5389867.7300000004</v>
      </c>
      <c r="M56" s="19">
        <v>5172760.5999999996</v>
      </c>
      <c r="N56" s="23">
        <v>2</v>
      </c>
      <c r="O56" s="18">
        <v>9394652.5299999993</v>
      </c>
      <c r="P56" s="19">
        <v>-6517681.6699999999</v>
      </c>
      <c r="Q56" s="28">
        <v>5</v>
      </c>
      <c r="R56" s="10">
        <f>VLOOKUP($H56,'ค่ากลางกลุ่ม '!$C$2:$Y$22,4,0)</f>
        <v>24.498595744680834</v>
      </c>
      <c r="S56" s="13">
        <f>VLOOKUP($H56,'ค่ากลางกลุ่ม '!$C$2:$Y$22,10,0)</f>
        <v>29.39</v>
      </c>
      <c r="T56" s="10">
        <f>VLOOKUP($H56,'ค่ากลางกลุ่ม '!$C$2:$Y$22,5,0)</f>
        <v>18.220297872340428</v>
      </c>
      <c r="U56" s="13">
        <f>VLOOKUP($H56,'ค่ากลางกลุ่ม '!$C$2:$Y$22,11,0)</f>
        <v>10.82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34.32</v>
      </c>
      <c r="AB56" s="7">
        <v>3.82</v>
      </c>
      <c r="AC56" s="9">
        <v>409.34</v>
      </c>
      <c r="AD56" s="9">
        <v>51.02</v>
      </c>
      <c r="AE56" s="9">
        <v>164.93</v>
      </c>
      <c r="AF56" s="9">
        <v>154.46</v>
      </c>
      <c r="AG56" s="9">
        <v>144.22</v>
      </c>
      <c r="AH56" s="10" t="str">
        <f t="shared" si="2"/>
        <v>1</v>
      </c>
      <c r="AI56" s="13" t="str">
        <f t="shared" si="3"/>
        <v>1</v>
      </c>
      <c r="AJ56" s="10" t="str">
        <f t="shared" si="4"/>
        <v>0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2</v>
      </c>
      <c r="AR56" s="26">
        <f t="shared" si="10"/>
        <v>2</v>
      </c>
      <c r="AS56" s="25" t="str">
        <f t="shared" si="11"/>
        <v>C-</v>
      </c>
      <c r="AT56" s="27" t="str">
        <f t="shared" si="11"/>
        <v>C-</v>
      </c>
      <c r="AU56" s="25" t="str">
        <f t="shared" si="12"/>
        <v>2 C-</v>
      </c>
      <c r="AV56" s="27" t="str">
        <f t="shared" si="12"/>
        <v>2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1.61</v>
      </c>
      <c r="J57" s="19">
        <v>1.49</v>
      </c>
      <c r="K57" s="19">
        <v>1.1299999999999999</v>
      </c>
      <c r="L57" s="19">
        <v>191065533.90000001</v>
      </c>
      <c r="M57" s="19">
        <v>59940263.039999999</v>
      </c>
      <c r="N57" s="23">
        <v>0</v>
      </c>
      <c r="O57" s="18">
        <v>83004202.019999996</v>
      </c>
      <c r="P57" s="19">
        <v>42530507.119999997</v>
      </c>
      <c r="Q57" s="28">
        <v>17</v>
      </c>
      <c r="R57" s="10">
        <f>VLOOKUP($H57,'ค่ากลางกลุ่ม '!$C$2:$Y$22,4,0)</f>
        <v>12.674782608695654</v>
      </c>
      <c r="S57" s="13">
        <f>VLOOKUP($H57,'ค่ากลางกลุ่ม '!$C$2:$Y$22,10,0)</f>
        <v>19.690000000000001</v>
      </c>
      <c r="T57" s="10">
        <f>VLOOKUP($H57,'ค่ากลางกลุ่ม '!$C$2:$Y$22,5,0)</f>
        <v>7.2743478260869567</v>
      </c>
      <c r="U57" s="13">
        <f>VLOOKUP($H57,'ค่ากลางกลุ่ม '!$C$2:$Y$22,11,0)</f>
        <v>4.32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24.75</v>
      </c>
      <c r="AB57" s="7">
        <v>4.84</v>
      </c>
      <c r="AC57" s="9">
        <v>114.81</v>
      </c>
      <c r="AD57" s="9">
        <v>69.73</v>
      </c>
      <c r="AE57" s="9">
        <v>55.92</v>
      </c>
      <c r="AF57" s="9">
        <v>110.44</v>
      </c>
      <c r="AG57" s="9">
        <v>47.8</v>
      </c>
      <c r="AH57" s="10" t="str">
        <f t="shared" si="2"/>
        <v>1</v>
      </c>
      <c r="AI57" s="13" t="str">
        <f t="shared" si="3"/>
        <v>1</v>
      </c>
      <c r="AJ57" s="10" t="str">
        <f t="shared" si="4"/>
        <v>0</v>
      </c>
      <c r="AK57" s="13" t="str">
        <f t="shared" si="5"/>
        <v>1</v>
      </c>
      <c r="AL57" s="97">
        <f t="shared" si="6"/>
        <v>0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4</v>
      </c>
      <c r="AS57" s="25" t="str">
        <f t="shared" si="11"/>
        <v>C</v>
      </c>
      <c r="AT57" s="27" t="str">
        <f t="shared" si="11"/>
        <v>B-</v>
      </c>
      <c r="AU57" s="25" t="str">
        <f t="shared" si="12"/>
        <v>0 C</v>
      </c>
      <c r="AV57" s="27" t="str">
        <f t="shared" si="12"/>
        <v>0 B-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1.67</v>
      </c>
      <c r="J58" s="19">
        <v>1.43</v>
      </c>
      <c r="K58" s="19">
        <v>0.73</v>
      </c>
      <c r="L58" s="19">
        <v>34109924.829999998</v>
      </c>
      <c r="M58" s="19">
        <v>9800870.3399999999</v>
      </c>
      <c r="N58" s="23">
        <v>1</v>
      </c>
      <c r="O58" s="18">
        <v>14275038.43</v>
      </c>
      <c r="P58" s="19">
        <v>-14101530.529999999</v>
      </c>
      <c r="Q58" s="28">
        <v>10</v>
      </c>
      <c r="R58" s="10">
        <f>VLOOKUP($H58,'ค่ากลางกลุ่ม '!$C$2:$Y$22,4,0)</f>
        <v>20.388095238095232</v>
      </c>
      <c r="S58" s="13">
        <f>VLOOKUP($H58,'ค่ากลางกลุ่ม '!$C$2:$Y$22,10,0)</f>
        <v>24.65</v>
      </c>
      <c r="T58" s="10">
        <f>VLOOKUP($H58,'ค่ากลางกลุ่ม '!$C$2:$Y$22,5,0)</f>
        <v>12.326666666666666</v>
      </c>
      <c r="U58" s="13">
        <f>VLOOKUP($H58,'ค่ากลางกลุ่ม '!$C$2:$Y$22,11,0)</f>
        <v>9.2899999999999991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17.55</v>
      </c>
      <c r="AB58" s="7">
        <v>5.39</v>
      </c>
      <c r="AC58" s="9">
        <v>259.83999999999997</v>
      </c>
      <c r="AD58" s="9">
        <v>58.69</v>
      </c>
      <c r="AE58" s="9">
        <v>114.09</v>
      </c>
      <c r="AF58" s="9">
        <v>233.62</v>
      </c>
      <c r="AG58" s="9">
        <v>96.98</v>
      </c>
      <c r="AH58" s="10" t="str">
        <f t="shared" si="2"/>
        <v>0</v>
      </c>
      <c r="AI58" s="13" t="str">
        <f t="shared" si="3"/>
        <v>0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1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1</v>
      </c>
      <c r="AR58" s="26">
        <f t="shared" si="10"/>
        <v>1</v>
      </c>
      <c r="AS58" s="25" t="str">
        <f t="shared" si="11"/>
        <v>D</v>
      </c>
      <c r="AT58" s="27" t="str">
        <f t="shared" si="11"/>
        <v>D</v>
      </c>
      <c r="AU58" s="25" t="str">
        <f t="shared" si="12"/>
        <v>1 D</v>
      </c>
      <c r="AV58" s="27" t="str">
        <f t="shared" si="12"/>
        <v>1 D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1.51</v>
      </c>
      <c r="J59" s="19">
        <v>1.32</v>
      </c>
      <c r="K59" s="19">
        <v>0.5</v>
      </c>
      <c r="L59" s="19">
        <v>7919877.9500000002</v>
      </c>
      <c r="M59" s="19">
        <v>5022566.6399999997</v>
      </c>
      <c r="N59" s="23">
        <v>1</v>
      </c>
      <c r="O59" s="18">
        <v>6337138.71</v>
      </c>
      <c r="P59" s="19">
        <v>-7707113.5599999996</v>
      </c>
      <c r="Q59" s="28">
        <v>5</v>
      </c>
      <c r="R59" s="10">
        <f>VLOOKUP($H59,'ค่ากลางกลุ่ม '!$C$2:$Y$22,4,0)</f>
        <v>24.498595744680834</v>
      </c>
      <c r="S59" s="13">
        <f>VLOOKUP($H59,'ค่ากลางกลุ่ม '!$C$2:$Y$22,10,0)</f>
        <v>29.39</v>
      </c>
      <c r="T59" s="10">
        <f>VLOOKUP($H59,'ค่ากลางกลุ่ม '!$C$2:$Y$22,5,0)</f>
        <v>18.220297872340428</v>
      </c>
      <c r="U59" s="13">
        <f>VLOOKUP($H59,'ค่ากลางกลุ่ม '!$C$2:$Y$22,11,0)</f>
        <v>10.82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20.11</v>
      </c>
      <c r="AB59" s="7">
        <v>14.15</v>
      </c>
      <c r="AC59" s="9">
        <v>308.31</v>
      </c>
      <c r="AD59" s="9">
        <v>34.159999999999997</v>
      </c>
      <c r="AE59" s="9">
        <v>34.69</v>
      </c>
      <c r="AF59" s="9">
        <v>167.35</v>
      </c>
      <c r="AG59" s="9">
        <v>85.54</v>
      </c>
      <c r="AH59" s="10" t="str">
        <f t="shared" si="2"/>
        <v>0</v>
      </c>
      <c r="AI59" s="13" t="str">
        <f t="shared" si="3"/>
        <v>0</v>
      </c>
      <c r="AJ59" s="10" t="str">
        <f t="shared" si="4"/>
        <v>0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3</v>
      </c>
      <c r="AS59" s="25" t="str">
        <f t="shared" si="11"/>
        <v>C-</v>
      </c>
      <c r="AT59" s="27" t="str">
        <f t="shared" si="11"/>
        <v>C</v>
      </c>
      <c r="AU59" s="25" t="str">
        <f t="shared" si="12"/>
        <v>1 C-</v>
      </c>
      <c r="AV59" s="27" t="str">
        <f t="shared" si="12"/>
        <v>1 C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1.46</v>
      </c>
      <c r="J60" s="19">
        <v>1.21</v>
      </c>
      <c r="K60" s="19">
        <v>0.8</v>
      </c>
      <c r="L60" s="19">
        <v>9483815.2300000004</v>
      </c>
      <c r="M60" s="19">
        <v>19808599.559999999</v>
      </c>
      <c r="N60" s="23">
        <v>1</v>
      </c>
      <c r="O60" s="18">
        <v>15953733.1</v>
      </c>
      <c r="P60" s="19">
        <v>-4115211.94</v>
      </c>
      <c r="Q60" s="28">
        <v>5</v>
      </c>
      <c r="R60" s="10">
        <f>VLOOKUP($H60,'ค่ากลางกลุ่ม '!$C$2:$Y$22,4,0)</f>
        <v>24.498595744680834</v>
      </c>
      <c r="S60" s="13">
        <f>VLOOKUP($H60,'ค่ากลางกลุ่ม '!$C$2:$Y$22,10,0)</f>
        <v>29.39</v>
      </c>
      <c r="T60" s="10">
        <f>VLOOKUP($H60,'ค่ากลางกลุ่ม '!$C$2:$Y$22,5,0)</f>
        <v>18.220297872340428</v>
      </c>
      <c r="U60" s="13">
        <f>VLOOKUP($H60,'ค่ากลางกลุ่ม '!$C$2:$Y$22,11,0)</f>
        <v>10.82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45.97</v>
      </c>
      <c r="AB60" s="7">
        <v>21.82</v>
      </c>
      <c r="AC60" s="9">
        <v>264.68</v>
      </c>
      <c r="AD60" s="9">
        <v>32.770000000000003</v>
      </c>
      <c r="AE60" s="9">
        <v>76.87</v>
      </c>
      <c r="AF60" s="9">
        <v>190.56</v>
      </c>
      <c r="AG60" s="9">
        <v>86.45</v>
      </c>
      <c r="AH60" s="10" t="str">
        <f t="shared" si="2"/>
        <v>1</v>
      </c>
      <c r="AI60" s="13" t="str">
        <f t="shared" si="3"/>
        <v>1</v>
      </c>
      <c r="AJ60" s="10" t="str">
        <f t="shared" si="4"/>
        <v>1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1 C</v>
      </c>
      <c r="AV60" s="27" t="str">
        <f t="shared" si="12"/>
        <v>1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0.8</v>
      </c>
      <c r="J61" s="19">
        <v>0.64</v>
      </c>
      <c r="K61" s="19">
        <v>0.23</v>
      </c>
      <c r="L61" s="19">
        <v>-44065477.289999999</v>
      </c>
      <c r="M61" s="19">
        <v>39353908.020000003</v>
      </c>
      <c r="N61" s="23">
        <v>5</v>
      </c>
      <c r="O61" s="18">
        <v>28670046.780000001</v>
      </c>
      <c r="P61" s="19">
        <v>-166225323.86000001</v>
      </c>
      <c r="Q61" s="28">
        <v>13</v>
      </c>
      <c r="R61" s="10">
        <f>VLOOKUP($H61,'ค่ากลางกลุ่ม '!$C$2:$Y$22,4,0)</f>
        <v>17.875818181818179</v>
      </c>
      <c r="S61" s="13">
        <f>VLOOKUP($H61,'ค่ากลางกลุ่ม '!$C$2:$Y$22,10,0)</f>
        <v>26.06</v>
      </c>
      <c r="T61" s="10">
        <f>VLOOKUP($H61,'ค่ากลางกลุ่ม '!$C$2:$Y$22,5,0)</f>
        <v>8.5849090909090915</v>
      </c>
      <c r="U61" s="13">
        <f>VLOOKUP($H61,'ค่ากลางกลุ่ม '!$C$2:$Y$22,11,0)</f>
        <v>6.1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12.95</v>
      </c>
      <c r="AB61" s="7">
        <v>6.66</v>
      </c>
      <c r="AC61" s="9">
        <v>321.08</v>
      </c>
      <c r="AD61" s="9">
        <v>46.01</v>
      </c>
      <c r="AE61" s="9">
        <v>46.78</v>
      </c>
      <c r="AF61" s="9">
        <v>668.61</v>
      </c>
      <c r="AG61" s="9">
        <v>66.010000000000005</v>
      </c>
      <c r="AH61" s="10" t="str">
        <f t="shared" si="2"/>
        <v>0</v>
      </c>
      <c r="AI61" s="13" t="str">
        <f t="shared" si="3"/>
        <v>0</v>
      </c>
      <c r="AJ61" s="10" t="str">
        <f t="shared" si="4"/>
        <v>0</v>
      </c>
      <c r="AK61" s="13" t="str">
        <f t="shared" si="5"/>
        <v>1</v>
      </c>
      <c r="AL61" s="97">
        <f t="shared" si="6"/>
        <v>0</v>
      </c>
      <c r="AM61" s="20" t="str">
        <f t="shared" si="7"/>
        <v>1</v>
      </c>
      <c r="AN61" s="20" t="str">
        <f t="shared" si="8"/>
        <v>1</v>
      </c>
      <c r="AO61" s="20" t="str">
        <f t="shared" si="8"/>
        <v>0</v>
      </c>
      <c r="AP61" s="20" t="str">
        <f t="shared" si="8"/>
        <v>0</v>
      </c>
      <c r="AQ61" s="24">
        <f t="shared" si="9"/>
        <v>2</v>
      </c>
      <c r="AR61" s="26">
        <f t="shared" si="10"/>
        <v>3</v>
      </c>
      <c r="AS61" s="25" t="str">
        <f t="shared" si="11"/>
        <v>C-</v>
      </c>
      <c r="AT61" s="27" t="str">
        <f t="shared" si="11"/>
        <v>C</v>
      </c>
      <c r="AU61" s="25" t="str">
        <f t="shared" si="12"/>
        <v>5 C-</v>
      </c>
      <c r="AV61" s="27" t="str">
        <f t="shared" si="12"/>
        <v>5 C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2.27</v>
      </c>
      <c r="J62" s="19">
        <v>2.0499999999999998</v>
      </c>
      <c r="K62" s="19">
        <v>1.76</v>
      </c>
      <c r="L62" s="19">
        <v>14501856.66</v>
      </c>
      <c r="M62" s="19">
        <v>6858647.6500000004</v>
      </c>
      <c r="N62" s="23">
        <v>0</v>
      </c>
      <c r="O62" s="18">
        <v>8008887.4900000002</v>
      </c>
      <c r="P62" s="19">
        <v>8251945.7400000002</v>
      </c>
      <c r="Q62" s="28">
        <v>3</v>
      </c>
      <c r="R62" s="10">
        <f>VLOOKUP($H62,'ค่ากลางกลุ่ม '!$C$2:$Y$22,4,0)</f>
        <v>35.420789473684202</v>
      </c>
      <c r="S62" s="13">
        <f>VLOOKUP($H62,'ค่ากลางกลุ่ม '!$C$2:$Y$22,10,0)</f>
        <v>43.22</v>
      </c>
      <c r="T62" s="10">
        <f>VLOOKUP($H62,'ค่ากลางกลุ่ม '!$C$2:$Y$22,5,0)</f>
        <v>15.621842105263161</v>
      </c>
      <c r="U62" s="13">
        <f>VLOOKUP($H62,'ค่ากลางกลุ่ม '!$C$2:$Y$22,11,0)</f>
        <v>10.19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41.02</v>
      </c>
      <c r="AB62" s="7">
        <v>14.56</v>
      </c>
      <c r="AC62" s="9">
        <v>158.76</v>
      </c>
      <c r="AD62" s="9">
        <v>36.94</v>
      </c>
      <c r="AE62" s="9">
        <v>55.45</v>
      </c>
      <c r="AF62" s="9">
        <v>686.86</v>
      </c>
      <c r="AG62" s="9">
        <v>72.290000000000006</v>
      </c>
      <c r="AH62" s="10" t="str">
        <f t="shared" si="2"/>
        <v>1</v>
      </c>
      <c r="AI62" s="13" t="str">
        <f t="shared" si="3"/>
        <v>0</v>
      </c>
      <c r="AJ62" s="10" t="str">
        <f t="shared" si="4"/>
        <v>0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3</v>
      </c>
      <c r="AR62" s="26">
        <f t="shared" si="10"/>
        <v>3</v>
      </c>
      <c r="AS62" s="25" t="str">
        <f t="shared" si="11"/>
        <v>C</v>
      </c>
      <c r="AT62" s="27" t="str">
        <f t="shared" si="11"/>
        <v>C</v>
      </c>
      <c r="AU62" s="25" t="str">
        <f t="shared" si="12"/>
        <v>0 C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0.96</v>
      </c>
      <c r="J63" s="19">
        <v>0.88</v>
      </c>
      <c r="K63" s="19">
        <v>0.41</v>
      </c>
      <c r="L63" s="19">
        <v>-738225.73</v>
      </c>
      <c r="M63" s="19">
        <v>790860.86</v>
      </c>
      <c r="N63" s="23">
        <v>5</v>
      </c>
      <c r="O63" s="18">
        <v>1634905.48</v>
      </c>
      <c r="P63" s="19">
        <v>-11116381.279999999</v>
      </c>
      <c r="Q63" s="28">
        <v>2</v>
      </c>
      <c r="R63" s="10">
        <f>VLOOKUP($H63,'ค่ากลางกลุ่ม '!$C$2:$Y$22,4,0)</f>
        <v>32.954444444444448</v>
      </c>
      <c r="S63" s="13">
        <f>VLOOKUP($H63,'ค่ากลางกลุ่ม '!$C$2:$Y$22,10,0)</f>
        <v>32.67</v>
      </c>
      <c r="T63" s="10">
        <f>VLOOKUP($H63,'ค่ากลางกลุ่ม '!$C$2:$Y$22,5,0)</f>
        <v>17.33111111111111</v>
      </c>
      <c r="U63" s="13">
        <f>VLOOKUP($H63,'ค่ากลางกลุ่ม '!$C$2:$Y$22,11,0)</f>
        <v>8.86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10.51</v>
      </c>
      <c r="AB63" s="7">
        <v>1.37</v>
      </c>
      <c r="AC63" s="9">
        <v>399.4</v>
      </c>
      <c r="AD63" s="9">
        <v>22.69</v>
      </c>
      <c r="AE63" s="9">
        <v>60.56</v>
      </c>
      <c r="AF63" s="9">
        <v>307.01</v>
      </c>
      <c r="AG63" s="9">
        <v>48.15</v>
      </c>
      <c r="AH63" s="10" t="str">
        <f t="shared" si="2"/>
        <v>0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0</v>
      </c>
      <c r="AO63" s="20" t="str">
        <f t="shared" si="8"/>
        <v>0</v>
      </c>
      <c r="AP63" s="20" t="str">
        <f t="shared" si="8"/>
        <v>1</v>
      </c>
      <c r="AQ63" s="24">
        <f t="shared" si="9"/>
        <v>2</v>
      </c>
      <c r="AR63" s="26">
        <f t="shared" si="10"/>
        <v>2</v>
      </c>
      <c r="AS63" s="25" t="str">
        <f t="shared" si="11"/>
        <v>C-</v>
      </c>
      <c r="AT63" s="27" t="str">
        <f t="shared" si="11"/>
        <v>C-</v>
      </c>
      <c r="AU63" s="25" t="str">
        <f t="shared" si="12"/>
        <v>5 C-</v>
      </c>
      <c r="AV63" s="27" t="str">
        <f t="shared" si="12"/>
        <v>5 C-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1.52</v>
      </c>
      <c r="J64" s="19">
        <v>1.34</v>
      </c>
      <c r="K64" s="19">
        <v>1.05</v>
      </c>
      <c r="L64" s="19">
        <v>16099437.109999999</v>
      </c>
      <c r="M64" s="19">
        <v>-316688.21000000002</v>
      </c>
      <c r="N64" s="23">
        <v>1</v>
      </c>
      <c r="O64" s="18">
        <v>1827087.93</v>
      </c>
      <c r="P64" s="19">
        <v>987971.86</v>
      </c>
      <c r="Q64" s="28">
        <v>4</v>
      </c>
      <c r="R64" s="10">
        <f>VLOOKUP($H64,'ค่ากลางกลุ่ม '!$C$2:$Y$22,4,0)</f>
        <v>30.698333333333334</v>
      </c>
      <c r="S64" s="13">
        <f>VLOOKUP($H64,'ค่ากลางกลุ่ม '!$C$2:$Y$22,10,0)</f>
        <v>39.99</v>
      </c>
      <c r="T64" s="10">
        <f>VLOOKUP($H64,'ค่ากลางกลุ่ม '!$C$2:$Y$22,5,0)</f>
        <v>10.371666666666666</v>
      </c>
      <c r="U64" s="13">
        <f>VLOOKUP($H64,'ค่ากลางกลุ่ม '!$C$2:$Y$22,11,0)</f>
        <v>8.09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8.0299999999999994</v>
      </c>
      <c r="AB64" s="7">
        <v>-0.37</v>
      </c>
      <c r="AC64" s="9">
        <v>236.88</v>
      </c>
      <c r="AD64" s="9">
        <v>111.97</v>
      </c>
      <c r="AE64" s="9">
        <v>121.81</v>
      </c>
      <c r="AF64" s="9">
        <v>479.97</v>
      </c>
      <c r="AG64" s="9">
        <v>94.19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1 F</v>
      </c>
      <c r="AV64" s="27" t="str">
        <f t="shared" si="12"/>
        <v>1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1.55</v>
      </c>
      <c r="J65" s="19">
        <v>1.38</v>
      </c>
      <c r="K65" s="19">
        <v>1.1000000000000001</v>
      </c>
      <c r="L65" s="19">
        <v>9212298.5800000001</v>
      </c>
      <c r="M65" s="19">
        <v>2122471.87</v>
      </c>
      <c r="N65" s="23">
        <v>0</v>
      </c>
      <c r="O65" s="18">
        <v>3997301.99</v>
      </c>
      <c r="P65" s="19">
        <v>1620483.12</v>
      </c>
      <c r="Q65" s="28">
        <v>4</v>
      </c>
      <c r="R65" s="10">
        <f>VLOOKUP($H65,'ค่ากลางกลุ่ม '!$C$2:$Y$22,4,0)</f>
        <v>30.698333333333334</v>
      </c>
      <c r="S65" s="13">
        <f>VLOOKUP($H65,'ค่ากลางกลุ่ม '!$C$2:$Y$22,10,0)</f>
        <v>39.99</v>
      </c>
      <c r="T65" s="10">
        <f>VLOOKUP($H65,'ค่ากลางกลุ่ม '!$C$2:$Y$22,5,0)</f>
        <v>10.371666666666666</v>
      </c>
      <c r="U65" s="13">
        <f>VLOOKUP($H65,'ค่ากลางกลุ่ม '!$C$2:$Y$22,11,0)</f>
        <v>8.09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18.45</v>
      </c>
      <c r="AB65" s="7">
        <v>2.88</v>
      </c>
      <c r="AC65" s="9">
        <v>153.71</v>
      </c>
      <c r="AD65" s="9">
        <v>64.14</v>
      </c>
      <c r="AE65" s="9">
        <v>100.4</v>
      </c>
      <c r="AF65" s="9">
        <v>583.91999999999996</v>
      </c>
      <c r="AG65" s="9">
        <v>79.959999999999994</v>
      </c>
      <c r="AH65" s="10" t="str">
        <f t="shared" si="2"/>
        <v>0</v>
      </c>
      <c r="AI65" s="13" t="str">
        <f t="shared" si="3"/>
        <v>0</v>
      </c>
      <c r="AJ65" s="10" t="str">
        <f t="shared" si="4"/>
        <v>0</v>
      </c>
      <c r="AK65" s="13" t="str">
        <f t="shared" si="5"/>
        <v>0</v>
      </c>
      <c r="AL65" s="97">
        <f t="shared" si="6"/>
        <v>0</v>
      </c>
      <c r="AM65" s="20" t="str">
        <f t="shared" si="7"/>
        <v>0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0</v>
      </c>
      <c r="AR65" s="26">
        <f t="shared" si="10"/>
        <v>0</v>
      </c>
      <c r="AS65" s="25" t="str">
        <f t="shared" si="11"/>
        <v>F</v>
      </c>
      <c r="AT65" s="27" t="str">
        <f t="shared" si="11"/>
        <v>F</v>
      </c>
      <c r="AU65" s="25" t="str">
        <f t="shared" si="12"/>
        <v>0 F</v>
      </c>
      <c r="AV65" s="27" t="str">
        <f t="shared" si="12"/>
        <v>0 F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1.51</v>
      </c>
      <c r="J66" s="19">
        <v>1.37</v>
      </c>
      <c r="K66" s="19">
        <v>0.76</v>
      </c>
      <c r="L66" s="19">
        <v>96379535.030000001</v>
      </c>
      <c r="M66" s="19">
        <v>1519449.03</v>
      </c>
      <c r="N66" s="23">
        <v>1</v>
      </c>
      <c r="O66" s="18">
        <v>21866008.649999999</v>
      </c>
      <c r="P66" s="19">
        <v>-44509120.390000001</v>
      </c>
      <c r="Q66" s="28">
        <v>16</v>
      </c>
      <c r="R66" s="10">
        <f>VLOOKUP($H66,'ค่ากลางกลุ่ม '!$C$2:$Y$22,4,0)</f>
        <v>11.447692307692309</v>
      </c>
      <c r="S66" s="13">
        <f>VLOOKUP($H66,'ค่ากลางกลุ่ม '!$C$2:$Y$22,10,0)</f>
        <v>19.670000000000002</v>
      </c>
      <c r="T66" s="10">
        <f>VLOOKUP($H66,'ค่ากลางกลุ่ม '!$C$2:$Y$22,5,0)</f>
        <v>5.6788461538461554</v>
      </c>
      <c r="U66" s="13">
        <f>VLOOKUP($H66,'ค่ากลางกลุ่ม '!$C$2:$Y$22,11,0)</f>
        <v>4.34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9.75</v>
      </c>
      <c r="AB66" s="7">
        <v>0.32</v>
      </c>
      <c r="AC66" s="9">
        <v>239.09</v>
      </c>
      <c r="AD66" s="9">
        <v>66.55</v>
      </c>
      <c r="AE66" s="9">
        <v>95.67</v>
      </c>
      <c r="AF66" s="9">
        <v>187.76</v>
      </c>
      <c r="AG66" s="9">
        <v>75.040000000000006</v>
      </c>
      <c r="AH66" s="10" t="str">
        <f t="shared" si="2"/>
        <v>0</v>
      </c>
      <c r="AI66" s="13" t="str">
        <f t="shared" si="3"/>
        <v>0</v>
      </c>
      <c r="AJ66" s="10" t="str">
        <f t="shared" si="4"/>
        <v>0</v>
      </c>
      <c r="AK66" s="13" t="str">
        <f t="shared" si="5"/>
        <v>0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0</v>
      </c>
      <c r="AR66" s="26">
        <f t="shared" si="10"/>
        <v>0</v>
      </c>
      <c r="AS66" s="25" t="str">
        <f t="shared" si="11"/>
        <v>F</v>
      </c>
      <c r="AT66" s="27" t="str">
        <f t="shared" si="11"/>
        <v>F</v>
      </c>
      <c r="AU66" s="25" t="str">
        <f t="shared" si="12"/>
        <v>1 F</v>
      </c>
      <c r="AV66" s="27" t="str">
        <f t="shared" si="12"/>
        <v>1 F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1.25</v>
      </c>
      <c r="J67" s="19">
        <v>1.1200000000000001</v>
      </c>
      <c r="K67" s="19">
        <v>0.78</v>
      </c>
      <c r="L67" s="19">
        <v>10626257.369999999</v>
      </c>
      <c r="M67" s="19">
        <v>14105831.970000001</v>
      </c>
      <c r="N67" s="23">
        <v>2</v>
      </c>
      <c r="O67" s="18">
        <v>17609472.469999999</v>
      </c>
      <c r="P67" s="19">
        <v>-9282997.4000000004</v>
      </c>
      <c r="Q67" s="28">
        <v>10</v>
      </c>
      <c r="R67" s="10">
        <f>VLOOKUP($H67,'ค่ากลางกลุ่ม '!$C$2:$Y$22,4,0)</f>
        <v>20.388095238095232</v>
      </c>
      <c r="S67" s="13">
        <f>VLOOKUP($H67,'ค่ากลางกลุ่ม '!$C$2:$Y$22,10,0)</f>
        <v>24.65</v>
      </c>
      <c r="T67" s="10">
        <f>VLOOKUP($H67,'ค่ากลางกลุ่ม '!$C$2:$Y$22,5,0)</f>
        <v>12.326666666666666</v>
      </c>
      <c r="U67" s="13">
        <f>VLOOKUP($H67,'ค่ากลางกลุ่ม '!$C$2:$Y$22,11,0)</f>
        <v>9.2899999999999991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29.55</v>
      </c>
      <c r="AB67" s="7">
        <v>13.22</v>
      </c>
      <c r="AC67" s="9">
        <v>343.52</v>
      </c>
      <c r="AD67" s="9">
        <v>41.78</v>
      </c>
      <c r="AE67" s="9">
        <v>50.83</v>
      </c>
      <c r="AF67" s="9">
        <v>147.04</v>
      </c>
      <c r="AG67" s="9">
        <v>53.46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0</v>
      </c>
      <c r="AP67" s="20" t="str">
        <f t="shared" si="8"/>
        <v>1</v>
      </c>
      <c r="AQ67" s="24">
        <f t="shared" si="9"/>
        <v>5</v>
      </c>
      <c r="AR67" s="26">
        <f t="shared" si="10"/>
        <v>5</v>
      </c>
      <c r="AS67" s="25" t="str">
        <f t="shared" si="11"/>
        <v>B</v>
      </c>
      <c r="AT67" s="27" t="str">
        <f t="shared" si="11"/>
        <v>B</v>
      </c>
      <c r="AU67" s="25" t="str">
        <f t="shared" si="12"/>
        <v>2 B</v>
      </c>
      <c r="AV67" s="27" t="str">
        <f t="shared" si="12"/>
        <v>2 B</v>
      </c>
      <c r="AW67" s="21" t="str">
        <f t="shared" si="13"/>
        <v>ผ่าน</v>
      </c>
      <c r="AX67" s="21" t="str">
        <f t="shared" si="14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1.1599999999999999</v>
      </c>
      <c r="J68" s="19">
        <v>1.02</v>
      </c>
      <c r="K68" s="19">
        <v>0.55000000000000004</v>
      </c>
      <c r="L68" s="19">
        <v>6559490.8300000001</v>
      </c>
      <c r="M68" s="19">
        <v>6647810.5700000003</v>
      </c>
      <c r="N68" s="23">
        <v>2</v>
      </c>
      <c r="O68" s="18">
        <v>9640480.8499999996</v>
      </c>
      <c r="P68" s="19">
        <v>-19070111.579999998</v>
      </c>
      <c r="Q68" s="28">
        <v>6</v>
      </c>
      <c r="R68" s="10">
        <f>VLOOKUP($H68,'ค่ากลางกลุ่ม '!$C$2:$Y$22,4,0)</f>
        <v>23.163388429752075</v>
      </c>
      <c r="S68" s="13">
        <f>VLOOKUP($H68,'ค่ากลางกลุ่ม '!$C$2:$Y$22,10,0)</f>
        <v>28.29</v>
      </c>
      <c r="T68" s="10">
        <f>VLOOKUP($H68,'ค่ากลางกลุ่ม '!$C$2:$Y$22,5,0)</f>
        <v>16.811983471074377</v>
      </c>
      <c r="U68" s="13">
        <f>VLOOKUP($H68,'ค่ากลางกลุ่ม '!$C$2:$Y$22,11,0)</f>
        <v>10.74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21.27</v>
      </c>
      <c r="AB68" s="7">
        <v>6.77</v>
      </c>
      <c r="AC68" s="9">
        <v>326.88</v>
      </c>
      <c r="AD68" s="9">
        <v>72.290000000000006</v>
      </c>
      <c r="AE68" s="9">
        <v>66.319999999999993</v>
      </c>
      <c r="AF68" s="9">
        <v>153.94999999999999</v>
      </c>
      <c r="AG68" s="9">
        <v>74.930000000000007</v>
      </c>
      <c r="AH68" s="10" t="str">
        <f t="shared" si="2"/>
        <v>0</v>
      </c>
      <c r="AI68" s="13" t="str">
        <f t="shared" si="3"/>
        <v>0</v>
      </c>
      <c r="AJ68" s="10" t="str">
        <f t="shared" si="4"/>
        <v>0</v>
      </c>
      <c r="AK68" s="13" t="str">
        <f t="shared" si="5"/>
        <v>0</v>
      </c>
      <c r="AL68" s="97">
        <f t="shared" si="6"/>
        <v>0</v>
      </c>
      <c r="AM68" s="20" t="str">
        <f t="shared" si="7"/>
        <v>0</v>
      </c>
      <c r="AN68" s="20" t="str">
        <f t="shared" si="8"/>
        <v>0</v>
      </c>
      <c r="AO68" s="20" t="str">
        <f t="shared" si="8"/>
        <v>0</v>
      </c>
      <c r="AP68" s="20" t="str">
        <f t="shared" si="8"/>
        <v>0</v>
      </c>
      <c r="AQ68" s="24">
        <f t="shared" si="9"/>
        <v>0</v>
      </c>
      <c r="AR68" s="26">
        <f t="shared" si="10"/>
        <v>0</v>
      </c>
      <c r="AS68" s="25" t="str">
        <f t="shared" si="11"/>
        <v>F</v>
      </c>
      <c r="AT68" s="27" t="str">
        <f t="shared" si="11"/>
        <v>F</v>
      </c>
      <c r="AU68" s="25" t="str">
        <f t="shared" si="12"/>
        <v>2 F</v>
      </c>
      <c r="AV68" s="27" t="str">
        <f t="shared" si="12"/>
        <v>2 F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1.1100000000000001</v>
      </c>
      <c r="J69" s="19">
        <v>0.96</v>
      </c>
      <c r="K69" s="19">
        <v>0.57999999999999996</v>
      </c>
      <c r="L69" s="19">
        <v>5332384.92</v>
      </c>
      <c r="M69" s="19">
        <v>9726423.0800000001</v>
      </c>
      <c r="N69" s="23">
        <v>3</v>
      </c>
      <c r="O69" s="18">
        <v>14172884.369999999</v>
      </c>
      <c r="P69" s="19">
        <v>-20084938.440000001</v>
      </c>
      <c r="Q69" s="28">
        <v>10</v>
      </c>
      <c r="R69" s="10">
        <f>VLOOKUP($H69,'ค่ากลางกลุ่ม '!$C$2:$Y$22,4,0)</f>
        <v>20.388095238095232</v>
      </c>
      <c r="S69" s="13">
        <f>VLOOKUP($H69,'ค่ากลางกลุ่ม '!$C$2:$Y$22,10,0)</f>
        <v>24.65</v>
      </c>
      <c r="T69" s="10">
        <f>VLOOKUP($H69,'ค่ากลางกลุ่ม '!$C$2:$Y$22,5,0)</f>
        <v>12.326666666666666</v>
      </c>
      <c r="U69" s="13">
        <f>VLOOKUP($H69,'ค่ากลางกลุ่ม '!$C$2:$Y$22,11,0)</f>
        <v>9.2899999999999991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19.3</v>
      </c>
      <c r="AB69" s="7">
        <v>8.27</v>
      </c>
      <c r="AC69" s="9">
        <v>289.25</v>
      </c>
      <c r="AD69" s="9">
        <v>30.22</v>
      </c>
      <c r="AE69" s="9">
        <v>64.91</v>
      </c>
      <c r="AF69" s="9">
        <v>142.30000000000001</v>
      </c>
      <c r="AG69" s="9">
        <v>54.86</v>
      </c>
      <c r="AH69" s="10" t="str">
        <f t="shared" si="2"/>
        <v>0</v>
      </c>
      <c r="AI69" s="13" t="str">
        <f t="shared" si="3"/>
        <v>0</v>
      </c>
      <c r="AJ69" s="10" t="str">
        <f t="shared" si="4"/>
        <v>0</v>
      </c>
      <c r="AK69" s="13" t="str">
        <f t="shared" si="5"/>
        <v>0</v>
      </c>
      <c r="AL69" s="97">
        <f t="shared" si="6"/>
        <v>0</v>
      </c>
      <c r="AM69" s="20" t="str">
        <f t="shared" si="7"/>
        <v>1</v>
      </c>
      <c r="AN69" s="20" t="str">
        <f t="shared" si="8"/>
        <v>0</v>
      </c>
      <c r="AO69" s="20" t="str">
        <f t="shared" si="8"/>
        <v>0</v>
      </c>
      <c r="AP69" s="20" t="str">
        <f t="shared" si="8"/>
        <v>1</v>
      </c>
      <c r="AQ69" s="24">
        <f t="shared" si="9"/>
        <v>2</v>
      </c>
      <c r="AR69" s="26">
        <f t="shared" si="10"/>
        <v>2</v>
      </c>
      <c r="AS69" s="25" t="str">
        <f t="shared" si="11"/>
        <v>C-</v>
      </c>
      <c r="AT69" s="27" t="str">
        <f t="shared" si="11"/>
        <v>C-</v>
      </c>
      <c r="AU69" s="25" t="str">
        <f t="shared" si="12"/>
        <v>3 C-</v>
      </c>
      <c r="AV69" s="27" t="str">
        <f t="shared" si="12"/>
        <v>3 C-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1.59</v>
      </c>
      <c r="J70" s="19">
        <v>1.33</v>
      </c>
      <c r="K70" s="19">
        <v>0.89</v>
      </c>
      <c r="L70" s="19">
        <v>16177554.66</v>
      </c>
      <c r="M70" s="19">
        <v>14458792.68</v>
      </c>
      <c r="N70" s="23">
        <v>0</v>
      </c>
      <c r="O70" s="18">
        <v>16859310.789999999</v>
      </c>
      <c r="P70" s="19">
        <v>-3046254.26</v>
      </c>
      <c r="Q70" s="28">
        <v>6</v>
      </c>
      <c r="R70" s="10">
        <f>VLOOKUP($H70,'ค่ากลางกลุ่ม '!$C$2:$Y$22,4,0)</f>
        <v>23.163388429752075</v>
      </c>
      <c r="S70" s="13">
        <f>VLOOKUP($H70,'ค่ากลางกลุ่ม '!$C$2:$Y$22,10,0)</f>
        <v>28.29</v>
      </c>
      <c r="T70" s="10">
        <f>VLOOKUP($H70,'ค่ากลางกลุ่ม '!$C$2:$Y$22,5,0)</f>
        <v>16.811983471074377</v>
      </c>
      <c r="U70" s="13">
        <f>VLOOKUP($H70,'ค่ากลางกลุ่ม '!$C$2:$Y$22,11,0)</f>
        <v>10.74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32.270000000000003</v>
      </c>
      <c r="AB70" s="7">
        <v>18.010000000000002</v>
      </c>
      <c r="AC70" s="9">
        <v>237.53</v>
      </c>
      <c r="AD70" s="9">
        <v>38.700000000000003</v>
      </c>
      <c r="AE70" s="9">
        <v>115.26</v>
      </c>
      <c r="AF70" s="9">
        <v>139.55000000000001</v>
      </c>
      <c r="AG70" s="9">
        <v>95.46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0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</v>
      </c>
      <c r="AU70" s="25" t="str">
        <f t="shared" ref="AU70:AV92" si="27">$N70&amp;" "&amp;AS70</f>
        <v>0 C</v>
      </c>
      <c r="AV70" s="27" t="str">
        <f t="shared" si="27"/>
        <v>0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1.66</v>
      </c>
      <c r="J71" s="19">
        <v>1.45</v>
      </c>
      <c r="K71" s="19">
        <v>1.0900000000000001</v>
      </c>
      <c r="L71" s="19">
        <v>17058471.370000001</v>
      </c>
      <c r="M71" s="19">
        <v>12989573.67</v>
      </c>
      <c r="N71" s="23">
        <v>0</v>
      </c>
      <c r="O71" s="18">
        <v>16349317.140000001</v>
      </c>
      <c r="P71" s="19">
        <v>2312003.09</v>
      </c>
      <c r="Q71" s="28">
        <v>5</v>
      </c>
      <c r="R71" s="10">
        <f>VLOOKUP($H71,'ค่ากลางกลุ่ม '!$C$2:$Y$22,4,0)</f>
        <v>24.498595744680834</v>
      </c>
      <c r="S71" s="13">
        <f>VLOOKUP($H71,'ค่ากลางกลุ่ม '!$C$2:$Y$22,10,0)</f>
        <v>29.39</v>
      </c>
      <c r="T71" s="10">
        <f>VLOOKUP($H71,'ค่ากลางกลุ่ม '!$C$2:$Y$22,5,0)</f>
        <v>18.220297872340428</v>
      </c>
      <c r="U71" s="13">
        <f>VLOOKUP($H71,'ค่ากลางกลุ่ม '!$C$2:$Y$22,11,0)</f>
        <v>10.82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44.68</v>
      </c>
      <c r="AB71" s="7">
        <v>13.18</v>
      </c>
      <c r="AC71" s="9">
        <v>281.58999999999997</v>
      </c>
      <c r="AD71" s="9">
        <v>36.479999999999997</v>
      </c>
      <c r="AE71" s="9">
        <v>52.94</v>
      </c>
      <c r="AF71" s="9">
        <v>148.41999999999999</v>
      </c>
      <c r="AG71" s="9">
        <v>115.02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0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1</v>
      </c>
      <c r="AO71" s="20" t="str">
        <f t="shared" si="23"/>
        <v>0</v>
      </c>
      <c r="AP71" s="20" t="str">
        <f t="shared" si="23"/>
        <v>0</v>
      </c>
      <c r="AQ71" s="24">
        <f t="shared" si="24"/>
        <v>3</v>
      </c>
      <c r="AR71" s="26">
        <f t="shared" si="25"/>
        <v>4</v>
      </c>
      <c r="AS71" s="25" t="str">
        <f t="shared" si="26"/>
        <v>C</v>
      </c>
      <c r="AT71" s="27" t="str">
        <f t="shared" si="26"/>
        <v>B-</v>
      </c>
      <c r="AU71" s="25" t="str">
        <f t="shared" si="27"/>
        <v>0 C</v>
      </c>
      <c r="AV71" s="27" t="str">
        <f t="shared" si="27"/>
        <v>0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3.49</v>
      </c>
      <c r="J72" s="19">
        <v>3</v>
      </c>
      <c r="K72" s="19">
        <v>1.88</v>
      </c>
      <c r="L72" s="19">
        <v>1142557110.5799999</v>
      </c>
      <c r="M72" s="19">
        <v>29515289.440000001</v>
      </c>
      <c r="N72" s="23">
        <v>0</v>
      </c>
      <c r="O72" s="18">
        <v>75040063.870000005</v>
      </c>
      <c r="P72" s="19">
        <v>417839630.69</v>
      </c>
      <c r="Q72" s="28">
        <v>20</v>
      </c>
      <c r="R72" s="10">
        <f>VLOOKUP($H72,'ค่ากลางกลุ่ม '!$C$2:$Y$22,4,0)</f>
        <v>10.445</v>
      </c>
      <c r="S72" s="13">
        <f>VLOOKUP($H72,'ค่ากลางกลุ่ม '!$C$2:$Y$22,10,0)</f>
        <v>9.7200000000000006</v>
      </c>
      <c r="T72" s="10">
        <f>VLOOKUP($H72,'ค่ากลางกลุ่ม '!$C$2:$Y$22,5,0)</f>
        <v>3.7925</v>
      </c>
      <c r="U72" s="13">
        <f>VLOOKUP($H72,'ค่ากลางกลุ่ม '!$C$2:$Y$22,11,0)</f>
        <v>1.79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6.67</v>
      </c>
      <c r="AB72" s="7">
        <v>1.06</v>
      </c>
      <c r="AC72" s="9">
        <v>57.14</v>
      </c>
      <c r="AD72" s="9">
        <v>67.680000000000007</v>
      </c>
      <c r="AE72" s="9">
        <v>33.270000000000003</v>
      </c>
      <c r="AF72" s="9">
        <v>103.72</v>
      </c>
      <c r="AG72" s="9">
        <v>49.91</v>
      </c>
      <c r="AH72" s="10" t="str">
        <f t="shared" si="17"/>
        <v>0</v>
      </c>
      <c r="AI72" s="13" t="str">
        <f t="shared" si="18"/>
        <v>0</v>
      </c>
      <c r="AJ72" s="10" t="str">
        <f t="shared" si="19"/>
        <v>0</v>
      </c>
      <c r="AK72" s="13" t="str">
        <f t="shared" si="20"/>
        <v>0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0</v>
      </c>
      <c r="AP72" s="20" t="str">
        <f t="shared" si="23"/>
        <v>1</v>
      </c>
      <c r="AQ72" s="24">
        <f t="shared" si="24"/>
        <v>3</v>
      </c>
      <c r="AR72" s="26">
        <f t="shared" si="25"/>
        <v>3</v>
      </c>
      <c r="AS72" s="25" t="str">
        <f t="shared" si="26"/>
        <v>C</v>
      </c>
      <c r="AT72" s="27" t="str">
        <f t="shared" si="26"/>
        <v>C</v>
      </c>
      <c r="AU72" s="25" t="str">
        <f t="shared" si="27"/>
        <v>0 C</v>
      </c>
      <c r="AV72" s="27" t="str">
        <f t="shared" si="27"/>
        <v>0 C</v>
      </c>
      <c r="AW72" s="21" t="str">
        <f t="shared" si="15"/>
        <v>ไม่ผ่าน</v>
      </c>
      <c r="AX72" s="21" t="str">
        <f t="shared" si="16"/>
        <v>ไม่ผ่าน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1.46</v>
      </c>
      <c r="J73" s="19">
        <v>1.28</v>
      </c>
      <c r="K73" s="19">
        <v>0.87</v>
      </c>
      <c r="L73" s="19">
        <v>14162762.960000001</v>
      </c>
      <c r="M73" s="19">
        <v>9953428.9700000007</v>
      </c>
      <c r="N73" s="23">
        <v>1</v>
      </c>
      <c r="O73" s="18">
        <v>12316600.550000001</v>
      </c>
      <c r="P73" s="19">
        <v>-5980654.5499999998</v>
      </c>
      <c r="Q73" s="28">
        <v>6</v>
      </c>
      <c r="R73" s="10">
        <f>VLOOKUP($H73,'ค่ากลางกลุ่ม '!$C$2:$Y$22,4,0)</f>
        <v>23.163388429752075</v>
      </c>
      <c r="S73" s="13">
        <f>VLOOKUP($H73,'ค่ากลางกลุ่ม '!$C$2:$Y$22,10,0)</f>
        <v>28.29</v>
      </c>
      <c r="T73" s="10">
        <f>VLOOKUP($H73,'ค่ากลางกลุ่ม '!$C$2:$Y$22,5,0)</f>
        <v>16.811983471074377</v>
      </c>
      <c r="U73" s="13">
        <f>VLOOKUP($H73,'ค่ากลางกลุ่ม '!$C$2:$Y$22,11,0)</f>
        <v>10.74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24.7</v>
      </c>
      <c r="AB73" s="7">
        <v>13.14</v>
      </c>
      <c r="AC73" s="9">
        <v>244.03</v>
      </c>
      <c r="AD73" s="9">
        <v>32.28</v>
      </c>
      <c r="AE73" s="9">
        <v>62.91</v>
      </c>
      <c r="AF73" s="9">
        <v>116.88</v>
      </c>
      <c r="AG73" s="9">
        <v>63.74</v>
      </c>
      <c r="AH73" s="10" t="str">
        <f t="shared" si="17"/>
        <v>1</v>
      </c>
      <c r="AI73" s="13" t="str">
        <f t="shared" si="18"/>
        <v>0</v>
      </c>
      <c r="AJ73" s="10" t="str">
        <f t="shared" si="19"/>
        <v>0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0</v>
      </c>
      <c r="AO73" s="20" t="str">
        <f t="shared" si="23"/>
        <v>0</v>
      </c>
      <c r="AP73" s="20" t="str">
        <f t="shared" si="23"/>
        <v>0</v>
      </c>
      <c r="AQ73" s="24">
        <f t="shared" si="24"/>
        <v>2</v>
      </c>
      <c r="AR73" s="26">
        <f t="shared" si="25"/>
        <v>2</v>
      </c>
      <c r="AS73" s="25" t="str">
        <f t="shared" si="26"/>
        <v>C-</v>
      </c>
      <c r="AT73" s="27" t="str">
        <f t="shared" si="26"/>
        <v>C-</v>
      </c>
      <c r="AU73" s="25" t="str">
        <f t="shared" si="27"/>
        <v>1 C-</v>
      </c>
      <c r="AV73" s="27" t="str">
        <f t="shared" si="27"/>
        <v>1 C-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1.37</v>
      </c>
      <c r="J74" s="19">
        <v>1.1399999999999999</v>
      </c>
      <c r="K74" s="19">
        <v>0.68</v>
      </c>
      <c r="L74" s="19">
        <v>7846029.1799999997</v>
      </c>
      <c r="M74" s="19">
        <v>6984403.6399999997</v>
      </c>
      <c r="N74" s="23">
        <v>2</v>
      </c>
      <c r="O74" s="18">
        <v>8568892.2699999996</v>
      </c>
      <c r="P74" s="19">
        <v>-6730553.8799999999</v>
      </c>
      <c r="Q74" s="28">
        <v>6</v>
      </c>
      <c r="R74" s="10">
        <f>VLOOKUP($H74,'ค่ากลางกลุ่ม '!$C$2:$Y$22,4,0)</f>
        <v>23.163388429752075</v>
      </c>
      <c r="S74" s="13">
        <f>VLOOKUP($H74,'ค่ากลางกลุ่ม '!$C$2:$Y$22,10,0)</f>
        <v>28.29</v>
      </c>
      <c r="T74" s="10">
        <f>VLOOKUP($H74,'ค่ากลางกลุ่ม '!$C$2:$Y$22,5,0)</f>
        <v>16.811983471074377</v>
      </c>
      <c r="U74" s="13">
        <f>VLOOKUP($H74,'ค่ากลางกลุ่ม '!$C$2:$Y$22,11,0)</f>
        <v>10.74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18.2</v>
      </c>
      <c r="AB74" s="7">
        <v>13.91</v>
      </c>
      <c r="AC74" s="9">
        <v>330.52</v>
      </c>
      <c r="AD74" s="9">
        <v>26.7</v>
      </c>
      <c r="AE74" s="9">
        <v>39.700000000000003</v>
      </c>
      <c r="AF74" s="9">
        <v>95.03</v>
      </c>
      <c r="AG74" s="9">
        <v>87.83</v>
      </c>
      <c r="AH74" s="10" t="str">
        <f t="shared" si="17"/>
        <v>0</v>
      </c>
      <c r="AI74" s="13" t="str">
        <f t="shared" si="18"/>
        <v>0</v>
      </c>
      <c r="AJ74" s="10" t="str">
        <f t="shared" si="19"/>
        <v>0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0</v>
      </c>
      <c r="AP74" s="20" t="str">
        <f t="shared" si="23"/>
        <v>0</v>
      </c>
      <c r="AQ74" s="24">
        <f t="shared" si="24"/>
        <v>2</v>
      </c>
      <c r="AR74" s="26">
        <f t="shared" si="25"/>
        <v>3</v>
      </c>
      <c r="AS74" s="25" t="str">
        <f t="shared" si="26"/>
        <v>C-</v>
      </c>
      <c r="AT74" s="27" t="str">
        <f t="shared" si="26"/>
        <v>C</v>
      </c>
      <c r="AU74" s="25" t="str">
        <f t="shared" si="27"/>
        <v>2 C-</v>
      </c>
      <c r="AV74" s="27" t="str">
        <f t="shared" si="27"/>
        <v>2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0.96</v>
      </c>
      <c r="J75" s="19">
        <v>0.81</v>
      </c>
      <c r="K75" s="19">
        <v>0.26</v>
      </c>
      <c r="L75" s="19">
        <v>-5592658.6900000004</v>
      </c>
      <c r="M75" s="19">
        <v>-81135.259999999995</v>
      </c>
      <c r="N75" s="23">
        <v>7</v>
      </c>
      <c r="O75" s="18">
        <v>13748315.689999999</v>
      </c>
      <c r="P75" s="19">
        <v>-101211783.23999999</v>
      </c>
      <c r="Q75" s="28">
        <v>14</v>
      </c>
      <c r="R75" s="10">
        <f>VLOOKUP($H75,'ค่ากลางกลุ่ม '!$C$2:$Y$22,4,0)</f>
        <v>17.901999999999997</v>
      </c>
      <c r="S75" s="13">
        <f>VLOOKUP($H75,'ค่ากลางกลุ่ม '!$C$2:$Y$22,10,0)</f>
        <v>20.059999999999999</v>
      </c>
      <c r="T75" s="10">
        <f>VLOOKUP($H75,'ค่ากลางกลุ่ม '!$C$2:$Y$22,5,0)</f>
        <v>8.3160000000000007</v>
      </c>
      <c r="U75" s="13">
        <f>VLOOKUP($H75,'ค่ากลางกลุ่ม '!$C$2:$Y$22,11,0)</f>
        <v>4.8499999999999996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7.98</v>
      </c>
      <c r="AB75" s="7">
        <v>-0.01</v>
      </c>
      <c r="AC75" s="9">
        <v>241.22</v>
      </c>
      <c r="AD75" s="9">
        <v>48.47</v>
      </c>
      <c r="AE75" s="9">
        <v>94.32</v>
      </c>
      <c r="AF75" s="9">
        <v>95.62</v>
      </c>
      <c r="AG75" s="9">
        <v>50.69</v>
      </c>
      <c r="AH75" s="10" t="str">
        <f t="shared" si="17"/>
        <v>0</v>
      </c>
      <c r="AI75" s="13" t="str">
        <f t="shared" si="18"/>
        <v>0</v>
      </c>
      <c r="AJ75" s="10" t="str">
        <f t="shared" si="19"/>
        <v>0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0</v>
      </c>
      <c r="AP75" s="20" t="str">
        <f t="shared" si="23"/>
        <v>1</v>
      </c>
      <c r="AQ75" s="24">
        <f t="shared" si="24"/>
        <v>2</v>
      </c>
      <c r="AR75" s="26">
        <f t="shared" si="25"/>
        <v>2</v>
      </c>
      <c r="AS75" s="25" t="str">
        <f t="shared" si="26"/>
        <v>C-</v>
      </c>
      <c r="AT75" s="27" t="str">
        <f t="shared" si="26"/>
        <v>C-</v>
      </c>
      <c r="AU75" s="25" t="str">
        <f t="shared" si="27"/>
        <v>7 C-</v>
      </c>
      <c r="AV75" s="27" t="str">
        <f t="shared" si="27"/>
        <v>7 C-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1.28</v>
      </c>
      <c r="J76" s="19">
        <v>1.0900000000000001</v>
      </c>
      <c r="K76" s="19">
        <v>0.83</v>
      </c>
      <c r="L76" s="19">
        <v>1908383.37</v>
      </c>
      <c r="M76" s="19">
        <v>6840771.25</v>
      </c>
      <c r="N76" s="23">
        <v>1</v>
      </c>
      <c r="O76" s="18">
        <v>4226707.41</v>
      </c>
      <c r="P76" s="19">
        <v>-1173539.4099999999</v>
      </c>
      <c r="Q76" s="28">
        <v>2</v>
      </c>
      <c r="R76" s="10">
        <f>VLOOKUP($H76,'ค่ากลางกลุ่ม '!$C$2:$Y$22,4,0)</f>
        <v>32.954444444444448</v>
      </c>
      <c r="S76" s="13">
        <f>VLOOKUP($H76,'ค่ากลางกลุ่ม '!$C$2:$Y$22,10,0)</f>
        <v>32.67</v>
      </c>
      <c r="T76" s="10">
        <f>VLOOKUP($H76,'ค่ากลางกลุ่ม '!$C$2:$Y$22,5,0)</f>
        <v>17.33111111111111</v>
      </c>
      <c r="U76" s="13">
        <f>VLOOKUP($H76,'ค่ากลางกลุ่ม '!$C$2:$Y$22,11,0)</f>
        <v>8.86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33.36</v>
      </c>
      <c r="AB76" s="7">
        <v>17.86</v>
      </c>
      <c r="AC76" s="9">
        <v>2253.9699999999998</v>
      </c>
      <c r="AD76" s="9">
        <v>81.680000000000007</v>
      </c>
      <c r="AE76" s="9">
        <v>40.57</v>
      </c>
      <c r="AF76" s="9">
        <v>97.89</v>
      </c>
      <c r="AG76" s="9">
        <v>77.739999999999995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1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0</v>
      </c>
      <c r="AP76" s="20" t="str">
        <f t="shared" si="23"/>
        <v>0</v>
      </c>
      <c r="AQ76" s="24">
        <f t="shared" si="24"/>
        <v>3</v>
      </c>
      <c r="AR76" s="26">
        <f t="shared" si="25"/>
        <v>3</v>
      </c>
      <c r="AS76" s="25" t="str">
        <f t="shared" si="26"/>
        <v>C</v>
      </c>
      <c r="AT76" s="27" t="str">
        <f t="shared" si="26"/>
        <v>C</v>
      </c>
      <c r="AU76" s="25" t="str">
        <f t="shared" si="27"/>
        <v>1 C</v>
      </c>
      <c r="AV76" s="27" t="str">
        <f t="shared" si="27"/>
        <v>1 C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1.84</v>
      </c>
      <c r="J77" s="19">
        <v>1.7</v>
      </c>
      <c r="K77" s="19">
        <v>1.29</v>
      </c>
      <c r="L77" s="19">
        <v>16907192.719999999</v>
      </c>
      <c r="M77" s="19">
        <v>2716188.96</v>
      </c>
      <c r="N77" s="23">
        <v>0</v>
      </c>
      <c r="O77" s="18">
        <v>4787646.51</v>
      </c>
      <c r="P77" s="19">
        <v>5850448.3099999996</v>
      </c>
      <c r="Q77" s="28">
        <v>6</v>
      </c>
      <c r="R77" s="10">
        <f>VLOOKUP($H77,'ค่ากลางกลุ่ม '!$C$2:$Y$22,4,0)</f>
        <v>23.163388429752075</v>
      </c>
      <c r="S77" s="13">
        <f>VLOOKUP($H77,'ค่ากลางกลุ่ม '!$C$2:$Y$22,10,0)</f>
        <v>28.29</v>
      </c>
      <c r="T77" s="10">
        <f>VLOOKUP($H77,'ค่ากลางกลุ่ม '!$C$2:$Y$22,5,0)</f>
        <v>16.811983471074377</v>
      </c>
      <c r="U77" s="13">
        <f>VLOOKUP($H77,'ค่ากลางกลุ่ม '!$C$2:$Y$22,11,0)</f>
        <v>10.74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12.82</v>
      </c>
      <c r="AB77" s="7">
        <v>3.58</v>
      </c>
      <c r="AC77" s="9">
        <v>213.44</v>
      </c>
      <c r="AD77" s="9">
        <v>28.86</v>
      </c>
      <c r="AE77" s="9">
        <v>50.62</v>
      </c>
      <c r="AF77" s="9">
        <v>110.41</v>
      </c>
      <c r="AG77" s="9">
        <v>57.39</v>
      </c>
      <c r="AH77" s="10" t="str">
        <f t="shared" si="17"/>
        <v>0</v>
      </c>
      <c r="AI77" s="13" t="str">
        <f t="shared" si="18"/>
        <v>0</v>
      </c>
      <c r="AJ77" s="10" t="str">
        <f t="shared" si="19"/>
        <v>0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1</v>
      </c>
      <c r="AO77" s="20" t="str">
        <f t="shared" si="23"/>
        <v>0</v>
      </c>
      <c r="AP77" s="20" t="str">
        <f t="shared" si="23"/>
        <v>1</v>
      </c>
      <c r="AQ77" s="24">
        <f t="shared" si="24"/>
        <v>3</v>
      </c>
      <c r="AR77" s="26">
        <f t="shared" si="25"/>
        <v>3</v>
      </c>
      <c r="AS77" s="25" t="str">
        <f t="shared" si="26"/>
        <v>C</v>
      </c>
      <c r="AT77" s="27" t="str">
        <f t="shared" si="26"/>
        <v>C</v>
      </c>
      <c r="AU77" s="25" t="str">
        <f t="shared" si="27"/>
        <v>0 C</v>
      </c>
      <c r="AV77" s="27" t="str">
        <f t="shared" si="27"/>
        <v>0 C</v>
      </c>
      <c r="AW77" s="21" t="str">
        <f t="shared" si="15"/>
        <v>ไม่ผ่าน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1.1000000000000001</v>
      </c>
      <c r="J78" s="19">
        <v>0.92</v>
      </c>
      <c r="K78" s="19">
        <v>0.57999999999999996</v>
      </c>
      <c r="L78" s="19">
        <v>6360242.96</v>
      </c>
      <c r="M78" s="19">
        <v>10979276.75</v>
      </c>
      <c r="N78" s="23">
        <v>3</v>
      </c>
      <c r="O78" s="18">
        <v>17158576.469999999</v>
      </c>
      <c r="P78" s="19">
        <v>-27430947.59</v>
      </c>
      <c r="Q78" s="28">
        <v>12</v>
      </c>
      <c r="R78" s="10">
        <f>VLOOKUP($H78,'ค่ากลางกลุ่ม '!$C$2:$Y$22,4,0)</f>
        <v>18.667586206896548</v>
      </c>
      <c r="S78" s="13">
        <f>VLOOKUP($H78,'ค่ากลางกลุ่ม '!$C$2:$Y$22,10,0)</f>
        <v>29.67</v>
      </c>
      <c r="T78" s="10">
        <f>VLOOKUP($H78,'ค่ากลางกลุ่ม '!$C$2:$Y$22,5,0)</f>
        <v>10.988965517241377</v>
      </c>
      <c r="U78" s="13">
        <f>VLOOKUP($H78,'ค่ากลางกลุ่ม '!$C$2:$Y$22,11,0)</f>
        <v>5.03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18.47</v>
      </c>
      <c r="AB78" s="7">
        <v>4.67</v>
      </c>
      <c r="AC78" s="9">
        <v>224.12</v>
      </c>
      <c r="AD78" s="9">
        <v>46.27</v>
      </c>
      <c r="AE78" s="9">
        <v>48.02</v>
      </c>
      <c r="AF78" s="9">
        <v>100.52</v>
      </c>
      <c r="AG78" s="9">
        <v>60.65</v>
      </c>
      <c r="AH78" s="10" t="str">
        <f t="shared" si="17"/>
        <v>0</v>
      </c>
      <c r="AI78" s="13" t="str">
        <f t="shared" si="18"/>
        <v>0</v>
      </c>
      <c r="AJ78" s="10" t="str">
        <f t="shared" si="19"/>
        <v>0</v>
      </c>
      <c r="AK78" s="13" t="str">
        <f t="shared" si="20"/>
        <v>0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0</v>
      </c>
      <c r="AP78" s="20" t="str">
        <f t="shared" si="23"/>
        <v>0</v>
      </c>
      <c r="AQ78" s="24">
        <f t="shared" si="24"/>
        <v>2</v>
      </c>
      <c r="AR78" s="26">
        <f t="shared" si="25"/>
        <v>2</v>
      </c>
      <c r="AS78" s="25" t="str">
        <f t="shared" si="26"/>
        <v>C-</v>
      </c>
      <c r="AT78" s="27" t="str">
        <f t="shared" si="26"/>
        <v>C-</v>
      </c>
      <c r="AU78" s="25" t="str">
        <f t="shared" si="27"/>
        <v>3 C-</v>
      </c>
      <c r="AV78" s="27" t="str">
        <f t="shared" si="27"/>
        <v>3 C-</v>
      </c>
      <c r="AW78" s="21" t="str">
        <f t="shared" si="15"/>
        <v>ไม่ผ่าน</v>
      </c>
      <c r="AX78" s="21" t="str">
        <f t="shared" si="16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1.63</v>
      </c>
      <c r="J79" s="19">
        <v>1.38</v>
      </c>
      <c r="K79" s="19">
        <v>0.96</v>
      </c>
      <c r="L79" s="19">
        <v>8797379.7799999993</v>
      </c>
      <c r="M79" s="19">
        <v>4481352.91</v>
      </c>
      <c r="N79" s="23">
        <v>0</v>
      </c>
      <c r="O79" s="18">
        <v>6075021.9400000004</v>
      </c>
      <c r="P79" s="19">
        <v>-598246.77</v>
      </c>
      <c r="Q79" s="28">
        <v>5</v>
      </c>
      <c r="R79" s="10">
        <f>VLOOKUP($H79,'ค่ากลางกลุ่ม '!$C$2:$Y$22,4,0)</f>
        <v>24.498595744680834</v>
      </c>
      <c r="S79" s="13">
        <f>VLOOKUP($H79,'ค่ากลางกลุ่ม '!$C$2:$Y$22,10,0)</f>
        <v>29.39</v>
      </c>
      <c r="T79" s="10">
        <f>VLOOKUP($H79,'ค่ากลางกลุ่ม '!$C$2:$Y$22,5,0)</f>
        <v>18.220297872340428</v>
      </c>
      <c r="U79" s="13">
        <f>VLOOKUP($H79,'ค่ากลางกลุ่ม '!$C$2:$Y$22,11,0)</f>
        <v>10.82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20.65</v>
      </c>
      <c r="AB79" s="7">
        <v>9.9600000000000009</v>
      </c>
      <c r="AC79" s="9">
        <v>174.91</v>
      </c>
      <c r="AD79" s="9">
        <v>19.75</v>
      </c>
      <c r="AE79" s="9">
        <v>75.47</v>
      </c>
      <c r="AF79" s="9">
        <v>83.15</v>
      </c>
      <c r="AG79" s="9">
        <v>66.489999999999995</v>
      </c>
      <c r="AH79" s="10" t="str">
        <f t="shared" si="17"/>
        <v>0</v>
      </c>
      <c r="AI79" s="13" t="str">
        <f t="shared" si="18"/>
        <v>0</v>
      </c>
      <c r="AJ79" s="10" t="str">
        <f t="shared" si="19"/>
        <v>0</v>
      </c>
      <c r="AK79" s="13" t="str">
        <f t="shared" si="20"/>
        <v>0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1</v>
      </c>
      <c r="AP79" s="20" t="str">
        <f t="shared" si="23"/>
        <v>0</v>
      </c>
      <c r="AQ79" s="24">
        <f t="shared" si="24"/>
        <v>2</v>
      </c>
      <c r="AR79" s="26">
        <f t="shared" si="25"/>
        <v>2</v>
      </c>
      <c r="AS79" s="25" t="str">
        <f t="shared" si="26"/>
        <v>C-</v>
      </c>
      <c r="AT79" s="27" t="str">
        <f t="shared" si="26"/>
        <v>C-</v>
      </c>
      <c r="AU79" s="25" t="str">
        <f t="shared" si="27"/>
        <v>0 C-</v>
      </c>
      <c r="AV79" s="27" t="str">
        <f t="shared" si="27"/>
        <v>0 C-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1.55</v>
      </c>
      <c r="J80" s="19">
        <v>1.37</v>
      </c>
      <c r="K80" s="19">
        <v>1.1100000000000001</v>
      </c>
      <c r="L80" s="19">
        <v>9672534.3499999996</v>
      </c>
      <c r="M80" s="19">
        <v>7220886.9199999999</v>
      </c>
      <c r="N80" s="23">
        <v>0</v>
      </c>
      <c r="O80" s="18">
        <v>9587352.8699999992</v>
      </c>
      <c r="P80" s="19">
        <v>1846681.02</v>
      </c>
      <c r="Q80" s="28">
        <v>6</v>
      </c>
      <c r="R80" s="10">
        <f>VLOOKUP($H80,'ค่ากลางกลุ่ม '!$C$2:$Y$22,4,0)</f>
        <v>23.163388429752075</v>
      </c>
      <c r="S80" s="13">
        <f>VLOOKUP($H80,'ค่ากลางกลุ่ม '!$C$2:$Y$22,10,0)</f>
        <v>28.29</v>
      </c>
      <c r="T80" s="10">
        <f>VLOOKUP($H80,'ค่ากลางกลุ่ม '!$C$2:$Y$22,5,0)</f>
        <v>16.811983471074377</v>
      </c>
      <c r="U80" s="13">
        <f>VLOOKUP($H80,'ค่ากลางกลุ่ม '!$C$2:$Y$22,11,0)</f>
        <v>10.74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30.73</v>
      </c>
      <c r="AB80" s="7">
        <v>12.46</v>
      </c>
      <c r="AC80" s="9">
        <v>282.98</v>
      </c>
      <c r="AD80" s="9">
        <v>30.75</v>
      </c>
      <c r="AE80" s="9">
        <v>43.32</v>
      </c>
      <c r="AF80" s="9">
        <v>111.72</v>
      </c>
      <c r="AG80" s="9">
        <v>58.62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0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0</v>
      </c>
      <c r="AP80" s="20" t="str">
        <f t="shared" si="23"/>
        <v>1</v>
      </c>
      <c r="AQ80" s="24">
        <f t="shared" si="24"/>
        <v>4</v>
      </c>
      <c r="AR80" s="26">
        <f t="shared" si="25"/>
        <v>5</v>
      </c>
      <c r="AS80" s="25" t="str">
        <f t="shared" si="26"/>
        <v>B-</v>
      </c>
      <c r="AT80" s="27" t="str">
        <f t="shared" si="26"/>
        <v>B</v>
      </c>
      <c r="AU80" s="25" t="str">
        <f t="shared" si="27"/>
        <v>0 B-</v>
      </c>
      <c r="AV80" s="27" t="str">
        <f t="shared" si="27"/>
        <v>0 B</v>
      </c>
      <c r="AW80" s="21" t="str">
        <f t="shared" si="15"/>
        <v>ไม่ผ่าน</v>
      </c>
      <c r="AX80" s="21" t="str">
        <f t="shared" si="16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2.68</v>
      </c>
      <c r="J81" s="19">
        <v>2.39</v>
      </c>
      <c r="K81" s="19">
        <v>2.09</v>
      </c>
      <c r="L81" s="19">
        <v>28461344.579999998</v>
      </c>
      <c r="M81" s="19">
        <v>15239193.550000001</v>
      </c>
      <c r="N81" s="23">
        <v>0</v>
      </c>
      <c r="O81" s="18">
        <v>14713504.17</v>
      </c>
      <c r="P81" s="19">
        <v>18376604.510000002</v>
      </c>
      <c r="Q81" s="28">
        <v>6</v>
      </c>
      <c r="R81" s="10">
        <f>VLOOKUP($H81,'ค่ากลางกลุ่ม '!$C$2:$Y$22,4,0)</f>
        <v>23.163388429752075</v>
      </c>
      <c r="S81" s="13">
        <f>VLOOKUP($H81,'ค่ากลางกลุ่ม '!$C$2:$Y$22,10,0)</f>
        <v>28.29</v>
      </c>
      <c r="T81" s="10">
        <f>VLOOKUP($H81,'ค่ากลางกลุ่ม '!$C$2:$Y$22,5,0)</f>
        <v>16.811983471074377</v>
      </c>
      <c r="U81" s="13">
        <f>VLOOKUP($H81,'ค่ากลางกลุ่ม '!$C$2:$Y$22,11,0)</f>
        <v>10.74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35.770000000000003</v>
      </c>
      <c r="AB81" s="7">
        <v>23.15</v>
      </c>
      <c r="AC81" s="9">
        <v>97.26</v>
      </c>
      <c r="AD81" s="9">
        <v>16.02</v>
      </c>
      <c r="AE81" s="9">
        <v>38.380000000000003</v>
      </c>
      <c r="AF81" s="9">
        <v>112.42</v>
      </c>
      <c r="AG81" s="9">
        <v>71.64</v>
      </c>
      <c r="AH81" s="10" t="str">
        <f t="shared" si="17"/>
        <v>1</v>
      </c>
      <c r="AI81" s="13" t="str">
        <f t="shared" si="18"/>
        <v>1</v>
      </c>
      <c r="AJ81" s="10" t="str">
        <f t="shared" si="19"/>
        <v>1</v>
      </c>
      <c r="AK81" s="13" t="str">
        <f t="shared" si="20"/>
        <v>1</v>
      </c>
      <c r="AL81" s="97">
        <f t="shared" si="21"/>
        <v>0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0</v>
      </c>
      <c r="AP81" s="20" t="str">
        <f t="shared" si="23"/>
        <v>0</v>
      </c>
      <c r="AQ81" s="24">
        <f t="shared" si="24"/>
        <v>4</v>
      </c>
      <c r="AR81" s="26">
        <f t="shared" si="25"/>
        <v>4</v>
      </c>
      <c r="AS81" s="25" t="str">
        <f t="shared" si="26"/>
        <v>B-</v>
      </c>
      <c r="AT81" s="27" t="str">
        <f t="shared" si="26"/>
        <v>B-</v>
      </c>
      <c r="AU81" s="25" t="str">
        <f t="shared" si="27"/>
        <v>0 B-</v>
      </c>
      <c r="AV81" s="27" t="str">
        <f t="shared" si="27"/>
        <v>0 B-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1.33</v>
      </c>
      <c r="J82" s="19">
        <v>1.03</v>
      </c>
      <c r="K82" s="19">
        <v>0.65</v>
      </c>
      <c r="L82" s="19">
        <v>10601738.52</v>
      </c>
      <c r="M82" s="19">
        <v>6968577.1600000001</v>
      </c>
      <c r="N82" s="23">
        <v>2</v>
      </c>
      <c r="O82" s="18">
        <v>9508112.8699999992</v>
      </c>
      <c r="P82" s="19">
        <v>-11045195.130000001</v>
      </c>
      <c r="Q82" s="28">
        <v>6</v>
      </c>
      <c r="R82" s="10">
        <f>VLOOKUP($H82,'ค่ากลางกลุ่ม '!$C$2:$Y$22,4,0)</f>
        <v>23.163388429752075</v>
      </c>
      <c r="S82" s="13">
        <f>VLOOKUP($H82,'ค่ากลางกลุ่ม '!$C$2:$Y$22,10,0)</f>
        <v>28.29</v>
      </c>
      <c r="T82" s="10">
        <f>VLOOKUP($H82,'ค่ากลางกลุ่ม '!$C$2:$Y$22,5,0)</f>
        <v>16.811983471074377</v>
      </c>
      <c r="U82" s="13">
        <f>VLOOKUP($H82,'ค่ากลางกลุ่ม '!$C$2:$Y$22,11,0)</f>
        <v>10.74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20.23</v>
      </c>
      <c r="AB82" s="7">
        <v>8.07</v>
      </c>
      <c r="AC82" s="9">
        <v>364.76</v>
      </c>
      <c r="AD82" s="9">
        <v>38.01</v>
      </c>
      <c r="AE82" s="9">
        <v>70.58</v>
      </c>
      <c r="AF82" s="9">
        <v>104.72</v>
      </c>
      <c r="AG82" s="9">
        <v>82.48</v>
      </c>
      <c r="AH82" s="10" t="str">
        <f t="shared" si="17"/>
        <v>0</v>
      </c>
      <c r="AI82" s="13" t="str">
        <f t="shared" si="18"/>
        <v>0</v>
      </c>
      <c r="AJ82" s="10" t="str">
        <f t="shared" si="19"/>
        <v>0</v>
      </c>
      <c r="AK82" s="13" t="str">
        <f t="shared" si="20"/>
        <v>0</v>
      </c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1</v>
      </c>
      <c r="AR82" s="26">
        <f t="shared" si="25"/>
        <v>1</v>
      </c>
      <c r="AS82" s="25" t="str">
        <f t="shared" si="26"/>
        <v>D</v>
      </c>
      <c r="AT82" s="27" t="str">
        <f t="shared" si="26"/>
        <v>D</v>
      </c>
      <c r="AU82" s="25" t="str">
        <f t="shared" si="27"/>
        <v>2 D</v>
      </c>
      <c r="AV82" s="27" t="str">
        <f t="shared" si="27"/>
        <v>2 D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1.67</v>
      </c>
      <c r="J83" s="19">
        <v>1.44</v>
      </c>
      <c r="K83" s="19">
        <v>0.87</v>
      </c>
      <c r="L83" s="19">
        <v>29718156.77</v>
      </c>
      <c r="M83" s="19">
        <v>14529712.300000001</v>
      </c>
      <c r="N83" s="23">
        <v>0</v>
      </c>
      <c r="O83" s="18">
        <v>11834185.800000001</v>
      </c>
      <c r="P83" s="19">
        <v>-5618868.96</v>
      </c>
      <c r="Q83" s="28">
        <v>13</v>
      </c>
      <c r="R83" s="10">
        <f>VLOOKUP($H83,'ค่ากลางกลุ่ม '!$C$2:$Y$22,4,0)</f>
        <v>17.875818181818179</v>
      </c>
      <c r="S83" s="13">
        <f>VLOOKUP($H83,'ค่ากลางกลุ่ม '!$C$2:$Y$22,10,0)</f>
        <v>26.06</v>
      </c>
      <c r="T83" s="10">
        <f>VLOOKUP($H83,'ค่ากลางกลุ่ม '!$C$2:$Y$22,5,0)</f>
        <v>8.5849090909090915</v>
      </c>
      <c r="U83" s="13">
        <f>VLOOKUP($H83,'ค่ากลางกลุ่ม '!$C$2:$Y$22,11,0)</f>
        <v>6.1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12.85</v>
      </c>
      <c r="AB83" s="7">
        <v>5.7</v>
      </c>
      <c r="AC83" s="9">
        <v>141.94</v>
      </c>
      <c r="AD83" s="9">
        <v>44.79</v>
      </c>
      <c r="AE83" s="9">
        <v>46.36</v>
      </c>
      <c r="AF83" s="9">
        <v>104.35</v>
      </c>
      <c r="AG83" s="9">
        <v>50.45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0</v>
      </c>
      <c r="AK83" s="13" t="str">
        <f t="shared" si="20"/>
        <v>0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0</v>
      </c>
      <c r="AP83" s="20" t="str">
        <f t="shared" si="23"/>
        <v>1</v>
      </c>
      <c r="AQ83" s="24">
        <f t="shared" si="24"/>
        <v>3</v>
      </c>
      <c r="AR83" s="26">
        <f t="shared" si="25"/>
        <v>3</v>
      </c>
      <c r="AS83" s="25" t="str">
        <f t="shared" si="26"/>
        <v>C</v>
      </c>
      <c r="AT83" s="27" t="str">
        <f t="shared" si="26"/>
        <v>C</v>
      </c>
      <c r="AU83" s="25" t="str">
        <f t="shared" si="27"/>
        <v>0 C</v>
      </c>
      <c r="AV83" s="27" t="str">
        <f t="shared" si="27"/>
        <v>0 C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2.25</v>
      </c>
      <c r="J84" s="19">
        <v>2.0299999999999998</v>
      </c>
      <c r="K84" s="19">
        <v>1.69</v>
      </c>
      <c r="L84" s="19">
        <v>33516059.309999999</v>
      </c>
      <c r="M84" s="19">
        <v>12248823.060000001</v>
      </c>
      <c r="N84" s="23">
        <v>0</v>
      </c>
      <c r="O84" s="18">
        <v>13267957.16</v>
      </c>
      <c r="P84" s="19">
        <v>18382525.789999999</v>
      </c>
      <c r="Q84" s="28">
        <v>9</v>
      </c>
      <c r="R84" s="10">
        <f>VLOOKUP($H84,'ค่ากลางกลุ่ม '!$C$2:$Y$22,4,0)</f>
        <v>30.371999999999996</v>
      </c>
      <c r="S84" s="13">
        <f>VLOOKUP($H84,'ค่ากลางกลุ่ม '!$C$2:$Y$22,10,0)</f>
        <v>29.78</v>
      </c>
      <c r="T84" s="10">
        <f>VLOOKUP($H84,'ค่ากลางกลุ่ม '!$C$2:$Y$22,5,0)</f>
        <v>14.629666666666669</v>
      </c>
      <c r="U84" s="13">
        <f>VLOOKUP($H84,'ค่ากลางกลุ่ม '!$C$2:$Y$22,11,0)</f>
        <v>7.75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24.93</v>
      </c>
      <c r="AB84" s="7">
        <v>12.15</v>
      </c>
      <c r="AC84" s="9">
        <v>253.49</v>
      </c>
      <c r="AD84" s="9">
        <v>40.42</v>
      </c>
      <c r="AE84" s="9">
        <v>40.770000000000003</v>
      </c>
      <c r="AF84" s="9">
        <v>108.72</v>
      </c>
      <c r="AG84" s="9">
        <v>74.47</v>
      </c>
      <c r="AH84" s="10" t="str">
        <f t="shared" si="17"/>
        <v>0</v>
      </c>
      <c r="AI84" s="13" t="str">
        <f t="shared" si="18"/>
        <v>0</v>
      </c>
      <c r="AJ84" s="10" t="str">
        <f t="shared" si="19"/>
        <v>0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0</v>
      </c>
      <c r="AP84" s="20" t="str">
        <f t="shared" si="23"/>
        <v>0</v>
      </c>
      <c r="AQ84" s="24">
        <f t="shared" si="24"/>
        <v>2</v>
      </c>
      <c r="AR84" s="26">
        <f t="shared" si="25"/>
        <v>3</v>
      </c>
      <c r="AS84" s="25" t="str">
        <f t="shared" si="26"/>
        <v>C-</v>
      </c>
      <c r="AT84" s="27" t="str">
        <f t="shared" si="26"/>
        <v>C</v>
      </c>
      <c r="AU84" s="25" t="str">
        <f t="shared" si="27"/>
        <v>0 C-</v>
      </c>
      <c r="AV84" s="27" t="str">
        <f t="shared" si="27"/>
        <v>0 C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2.68</v>
      </c>
      <c r="J85" s="19">
        <v>2.42</v>
      </c>
      <c r="K85" s="19">
        <v>1.93</v>
      </c>
      <c r="L85" s="19">
        <v>53853961.310000002</v>
      </c>
      <c r="M85" s="19">
        <v>36050155.810000002</v>
      </c>
      <c r="N85" s="23">
        <v>0</v>
      </c>
      <c r="O85" s="18">
        <v>16186269.810000001</v>
      </c>
      <c r="P85" s="19">
        <v>30000566.600000001</v>
      </c>
      <c r="Q85" s="28">
        <v>10</v>
      </c>
      <c r="R85" s="10">
        <f>VLOOKUP($H85,'ค่ากลางกลุ่ม '!$C$2:$Y$22,4,0)</f>
        <v>20.388095238095232</v>
      </c>
      <c r="S85" s="13">
        <f>VLOOKUP($H85,'ค่ากลางกลุ่ม '!$C$2:$Y$22,10,0)</f>
        <v>24.65</v>
      </c>
      <c r="T85" s="10">
        <f>VLOOKUP($H85,'ค่ากลางกลุ่ม '!$C$2:$Y$22,5,0)</f>
        <v>12.326666666666666</v>
      </c>
      <c r="U85" s="13">
        <f>VLOOKUP($H85,'ค่ากลางกลุ่ม '!$C$2:$Y$22,11,0)</f>
        <v>9.2899999999999991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19.98</v>
      </c>
      <c r="AB85" s="7">
        <v>15.41</v>
      </c>
      <c r="AC85" s="9">
        <v>128.19</v>
      </c>
      <c r="AD85" s="9">
        <v>32.03</v>
      </c>
      <c r="AE85" s="9">
        <v>44.08</v>
      </c>
      <c r="AF85" s="9">
        <v>103.75</v>
      </c>
      <c r="AG85" s="9">
        <v>67.94</v>
      </c>
      <c r="AH85" s="10" t="str">
        <f t="shared" si="17"/>
        <v>0</v>
      </c>
      <c r="AI85" s="13" t="str">
        <f t="shared" si="18"/>
        <v>0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0</v>
      </c>
      <c r="AP85" s="20" t="str">
        <f t="shared" si="23"/>
        <v>0</v>
      </c>
      <c r="AQ85" s="24">
        <f t="shared" si="24"/>
        <v>3</v>
      </c>
      <c r="AR85" s="26">
        <f t="shared" si="25"/>
        <v>3</v>
      </c>
      <c r="AS85" s="25" t="str">
        <f t="shared" si="26"/>
        <v>C</v>
      </c>
      <c r="AT85" s="27" t="str">
        <f t="shared" si="26"/>
        <v>C</v>
      </c>
      <c r="AU85" s="25" t="str">
        <f t="shared" si="27"/>
        <v>0 C</v>
      </c>
      <c r="AV85" s="27" t="str">
        <f t="shared" si="27"/>
        <v>0 C</v>
      </c>
      <c r="AW85" s="21" t="str">
        <f t="shared" si="15"/>
        <v>ไม่ผ่าน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1.72</v>
      </c>
      <c r="J86" s="19">
        <v>1.55</v>
      </c>
      <c r="K86" s="19">
        <v>1.38</v>
      </c>
      <c r="L86" s="19">
        <v>12917532</v>
      </c>
      <c r="M86" s="19">
        <v>3108803.77</v>
      </c>
      <c r="N86" s="23">
        <v>0</v>
      </c>
      <c r="O86" s="18">
        <v>4582321.76</v>
      </c>
      <c r="P86" s="19">
        <v>6878780.1200000001</v>
      </c>
      <c r="Q86" s="28">
        <v>5</v>
      </c>
      <c r="R86" s="10">
        <f>VLOOKUP($H86,'ค่ากลางกลุ่ม '!$C$2:$Y$22,4,0)</f>
        <v>24.498595744680834</v>
      </c>
      <c r="S86" s="13">
        <f>VLOOKUP($H86,'ค่ากลางกลุ่ม '!$C$2:$Y$22,10,0)</f>
        <v>29.39</v>
      </c>
      <c r="T86" s="10">
        <f>VLOOKUP($H86,'ค่ากลางกลุ่ม '!$C$2:$Y$22,5,0)</f>
        <v>18.220297872340428</v>
      </c>
      <c r="U86" s="13">
        <f>VLOOKUP($H86,'ค่ากลางกลุ่ม '!$C$2:$Y$22,11,0)</f>
        <v>10.82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17.41</v>
      </c>
      <c r="AB86" s="7">
        <v>7.78</v>
      </c>
      <c r="AC86" s="9">
        <v>235.1</v>
      </c>
      <c r="AD86" s="9">
        <v>14.65</v>
      </c>
      <c r="AE86" s="9">
        <v>37.79</v>
      </c>
      <c r="AF86" s="9">
        <v>85.07</v>
      </c>
      <c r="AG86" s="9">
        <v>108.7</v>
      </c>
      <c r="AH86" s="10" t="str">
        <f t="shared" si="17"/>
        <v>0</v>
      </c>
      <c r="AI86" s="13" t="str">
        <f t="shared" si="18"/>
        <v>0</v>
      </c>
      <c r="AJ86" s="10" t="str">
        <f t="shared" si="19"/>
        <v>0</v>
      </c>
      <c r="AK86" s="13" t="str">
        <f t="shared" si="20"/>
        <v>0</v>
      </c>
      <c r="AL86" s="97">
        <f t="shared" si="21"/>
        <v>0</v>
      </c>
      <c r="AM86" s="20" t="str">
        <f t="shared" si="22"/>
        <v>1</v>
      </c>
      <c r="AN86" s="20" t="str">
        <f t="shared" si="23"/>
        <v>1</v>
      </c>
      <c r="AO86" s="20" t="str">
        <f t="shared" si="23"/>
        <v>1</v>
      </c>
      <c r="AP86" s="20" t="str">
        <f t="shared" si="23"/>
        <v>0</v>
      </c>
      <c r="AQ86" s="24">
        <f t="shared" si="24"/>
        <v>3</v>
      </c>
      <c r="AR86" s="26">
        <f t="shared" si="25"/>
        <v>3</v>
      </c>
      <c r="AS86" s="25" t="str">
        <f t="shared" si="26"/>
        <v>C</v>
      </c>
      <c r="AT86" s="27" t="str">
        <f t="shared" si="26"/>
        <v>C</v>
      </c>
      <c r="AU86" s="25" t="str">
        <f t="shared" si="27"/>
        <v>0 C</v>
      </c>
      <c r="AV86" s="27" t="str">
        <f t="shared" si="27"/>
        <v>0 C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1.74</v>
      </c>
      <c r="J87" s="19">
        <v>1.55</v>
      </c>
      <c r="K87" s="19">
        <v>1.35</v>
      </c>
      <c r="L87" s="19">
        <v>13491712.560000001</v>
      </c>
      <c r="M87" s="19">
        <v>3245630.27</v>
      </c>
      <c r="N87" s="23">
        <v>0</v>
      </c>
      <c r="O87" s="18">
        <v>4391721.5</v>
      </c>
      <c r="P87" s="19">
        <v>5617939.6699999999</v>
      </c>
      <c r="Q87" s="28">
        <v>5</v>
      </c>
      <c r="R87" s="10">
        <f>VLOOKUP($H87,'ค่ากลางกลุ่ม '!$C$2:$Y$22,4,0)</f>
        <v>24.498595744680834</v>
      </c>
      <c r="S87" s="13">
        <f>VLOOKUP($H87,'ค่ากลางกลุ่ม '!$C$2:$Y$22,10,0)</f>
        <v>29.39</v>
      </c>
      <c r="T87" s="10">
        <f>VLOOKUP($H87,'ค่ากลางกลุ่ม '!$C$2:$Y$22,5,0)</f>
        <v>18.220297872340428</v>
      </c>
      <c r="U87" s="13">
        <f>VLOOKUP($H87,'ค่ากลางกลุ่ม '!$C$2:$Y$22,11,0)</f>
        <v>10.82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16.690000000000001</v>
      </c>
      <c r="AB87" s="7">
        <v>6.73</v>
      </c>
      <c r="AC87" s="9">
        <v>445.99</v>
      </c>
      <c r="AD87" s="9">
        <v>23.3</v>
      </c>
      <c r="AE87" s="9">
        <v>39.42</v>
      </c>
      <c r="AF87" s="9">
        <v>94.24</v>
      </c>
      <c r="AG87" s="9">
        <v>100.97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0</v>
      </c>
      <c r="AP87" s="20" t="str">
        <f t="shared" si="23"/>
        <v>0</v>
      </c>
      <c r="AQ87" s="24">
        <f t="shared" si="24"/>
        <v>2</v>
      </c>
      <c r="AR87" s="26">
        <f t="shared" si="25"/>
        <v>2</v>
      </c>
      <c r="AS87" s="25" t="str">
        <f t="shared" si="26"/>
        <v>C-</v>
      </c>
      <c r="AT87" s="27" t="str">
        <f t="shared" si="26"/>
        <v>C-</v>
      </c>
      <c r="AU87" s="25" t="str">
        <f t="shared" si="27"/>
        <v>0 C-</v>
      </c>
      <c r="AV87" s="27" t="str">
        <f t="shared" si="27"/>
        <v>0 C-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1.38</v>
      </c>
      <c r="J88" s="19">
        <v>1.24</v>
      </c>
      <c r="K88" s="19">
        <v>1.03</v>
      </c>
      <c r="L88" s="19">
        <v>6964619.5199999996</v>
      </c>
      <c r="M88" s="19">
        <v>5483775.96</v>
      </c>
      <c r="N88" s="23">
        <v>1</v>
      </c>
      <c r="O88" s="18">
        <v>7434724.0499999998</v>
      </c>
      <c r="P88" s="19">
        <v>563620.16</v>
      </c>
      <c r="Q88" s="28">
        <v>5</v>
      </c>
      <c r="R88" s="10">
        <f>VLOOKUP($H88,'ค่ากลางกลุ่ม '!$C$2:$Y$22,4,0)</f>
        <v>24.498595744680834</v>
      </c>
      <c r="S88" s="13">
        <f>VLOOKUP($H88,'ค่ากลางกลุ่ม '!$C$2:$Y$22,10,0)</f>
        <v>29.39</v>
      </c>
      <c r="T88" s="10">
        <f>VLOOKUP($H88,'ค่ากลางกลุ่ม '!$C$2:$Y$22,5,0)</f>
        <v>18.220297872340428</v>
      </c>
      <c r="U88" s="13">
        <f>VLOOKUP($H88,'ค่ากลางกลุ่ม '!$C$2:$Y$22,11,0)</f>
        <v>10.82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27.36</v>
      </c>
      <c r="AB88" s="7">
        <v>10.35</v>
      </c>
      <c r="AC88" s="9">
        <v>361.16</v>
      </c>
      <c r="AD88" s="9">
        <v>33.090000000000003</v>
      </c>
      <c r="AE88" s="9">
        <v>84.3</v>
      </c>
      <c r="AF88" s="9">
        <v>125.74</v>
      </c>
      <c r="AG88" s="9">
        <v>68.47</v>
      </c>
      <c r="AH88" s="10" t="str">
        <f t="shared" si="17"/>
        <v>1</v>
      </c>
      <c r="AI88" s="13" t="str">
        <f t="shared" si="18"/>
        <v>0</v>
      </c>
      <c r="AJ88" s="10" t="str">
        <f t="shared" si="19"/>
        <v>0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2</v>
      </c>
      <c r="AR88" s="26">
        <f t="shared" si="25"/>
        <v>1</v>
      </c>
      <c r="AS88" s="25" t="str">
        <f t="shared" si="26"/>
        <v>C-</v>
      </c>
      <c r="AT88" s="27" t="str">
        <f t="shared" si="26"/>
        <v>D</v>
      </c>
      <c r="AU88" s="25" t="str">
        <f t="shared" si="27"/>
        <v>1 C-</v>
      </c>
      <c r="AV88" s="27" t="str">
        <f t="shared" si="27"/>
        <v>1 D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1.49</v>
      </c>
      <c r="J89" s="19">
        <v>1.27</v>
      </c>
      <c r="K89" s="19">
        <v>0.99</v>
      </c>
      <c r="L89" s="19">
        <v>7621609.2199999997</v>
      </c>
      <c r="M89" s="19">
        <v>1007503.84</v>
      </c>
      <c r="N89" s="23">
        <v>0</v>
      </c>
      <c r="O89" s="18">
        <v>2048040.03</v>
      </c>
      <c r="P89" s="19">
        <v>-147309.28</v>
      </c>
      <c r="Q89" s="28">
        <v>5</v>
      </c>
      <c r="R89" s="10">
        <f>VLOOKUP($H89,'ค่ากลางกลุ่ม '!$C$2:$Y$22,4,0)</f>
        <v>24.498595744680834</v>
      </c>
      <c r="S89" s="13">
        <f>VLOOKUP($H89,'ค่ากลางกลุ่ม '!$C$2:$Y$22,10,0)</f>
        <v>29.39</v>
      </c>
      <c r="T89" s="10">
        <f>VLOOKUP($H89,'ค่ากลางกลุ่ม '!$C$2:$Y$22,5,0)</f>
        <v>18.220297872340428</v>
      </c>
      <c r="U89" s="13">
        <f>VLOOKUP($H89,'ค่ากลางกลุ่ม '!$C$2:$Y$22,11,0)</f>
        <v>10.82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8.51</v>
      </c>
      <c r="AB89" s="7">
        <v>3.2</v>
      </c>
      <c r="AC89" s="9">
        <v>176.23</v>
      </c>
      <c r="AD89" s="9">
        <v>31.4</v>
      </c>
      <c r="AE89" s="9">
        <v>70.42</v>
      </c>
      <c r="AF89" s="9">
        <v>106.93</v>
      </c>
      <c r="AG89" s="9">
        <v>91.69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0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1</v>
      </c>
      <c r="AR89" s="26">
        <f t="shared" si="25"/>
        <v>1</v>
      </c>
      <c r="AS89" s="25" t="str">
        <f t="shared" si="26"/>
        <v>D</v>
      </c>
      <c r="AT89" s="27" t="str">
        <f t="shared" si="26"/>
        <v>D</v>
      </c>
      <c r="AU89" s="25" t="str">
        <f t="shared" si="27"/>
        <v>0 D</v>
      </c>
      <c r="AV89" s="27" t="str">
        <f t="shared" si="27"/>
        <v>0 D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1.29</v>
      </c>
      <c r="J90" s="19">
        <v>1.05</v>
      </c>
      <c r="K90" s="19">
        <v>0.66</v>
      </c>
      <c r="L90" s="19">
        <v>15930271.310000001</v>
      </c>
      <c r="M90" s="19">
        <v>2097205.42</v>
      </c>
      <c r="N90" s="23">
        <v>2</v>
      </c>
      <c r="O90" s="18">
        <v>11662271.74</v>
      </c>
      <c r="P90" s="19">
        <v>-18589905.039999999</v>
      </c>
      <c r="Q90" s="28">
        <v>10</v>
      </c>
      <c r="R90" s="10">
        <f>VLOOKUP($H90,'ค่ากลางกลุ่ม '!$C$2:$Y$22,4,0)</f>
        <v>20.388095238095232</v>
      </c>
      <c r="S90" s="13">
        <f>VLOOKUP($H90,'ค่ากลางกลุ่ม '!$C$2:$Y$22,10,0)</f>
        <v>24.65</v>
      </c>
      <c r="T90" s="10">
        <f>VLOOKUP($H90,'ค่ากลางกลุ่ม '!$C$2:$Y$22,5,0)</f>
        <v>12.326666666666666</v>
      </c>
      <c r="U90" s="13">
        <f>VLOOKUP($H90,'ค่ากลางกลุ่ม '!$C$2:$Y$22,11,0)</f>
        <v>9.2899999999999991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9.9</v>
      </c>
      <c r="AB90" s="7">
        <v>1.06</v>
      </c>
      <c r="AC90" s="9">
        <v>147.93</v>
      </c>
      <c r="AD90" s="9">
        <v>26</v>
      </c>
      <c r="AE90" s="9">
        <v>45.3</v>
      </c>
      <c r="AF90" s="9">
        <v>118.7</v>
      </c>
      <c r="AG90" s="9">
        <v>42.96</v>
      </c>
      <c r="AH90" s="10" t="str">
        <f t="shared" si="17"/>
        <v>0</v>
      </c>
      <c r="AI90" s="13" t="str">
        <f t="shared" si="18"/>
        <v>0</v>
      </c>
      <c r="AJ90" s="10" t="str">
        <f t="shared" si="19"/>
        <v>0</v>
      </c>
      <c r="AK90" s="13" t="str">
        <f t="shared" si="20"/>
        <v>0</v>
      </c>
      <c r="AL90" s="97">
        <f t="shared" si="21"/>
        <v>1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0</v>
      </c>
      <c r="AP90" s="20" t="str">
        <f t="shared" si="23"/>
        <v>1</v>
      </c>
      <c r="AQ90" s="24">
        <f t="shared" si="24"/>
        <v>4</v>
      </c>
      <c r="AR90" s="26">
        <f t="shared" si="25"/>
        <v>4</v>
      </c>
      <c r="AS90" s="25" t="str">
        <f t="shared" si="26"/>
        <v>B-</v>
      </c>
      <c r="AT90" s="27" t="str">
        <f t="shared" si="26"/>
        <v>B-</v>
      </c>
      <c r="AU90" s="25" t="str">
        <f t="shared" si="27"/>
        <v>2 B-</v>
      </c>
      <c r="AV90" s="27" t="str">
        <f t="shared" si="27"/>
        <v>2 B-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1.62</v>
      </c>
      <c r="J91" s="19">
        <v>1.32</v>
      </c>
      <c r="K91" s="19">
        <v>0.81</v>
      </c>
      <c r="L91" s="19">
        <v>5009214.37</v>
      </c>
      <c r="M91" s="19">
        <v>9271479.8200000003</v>
      </c>
      <c r="N91" s="23">
        <v>0</v>
      </c>
      <c r="O91" s="18">
        <v>4848713.04</v>
      </c>
      <c r="P91" s="19">
        <v>-1518639.21</v>
      </c>
      <c r="Q91" s="28">
        <v>3</v>
      </c>
      <c r="R91" s="10">
        <f>VLOOKUP($H91,'ค่ากลางกลุ่ม '!$C$2:$Y$22,4,0)</f>
        <v>35.420789473684202</v>
      </c>
      <c r="S91" s="13">
        <f>VLOOKUP($H91,'ค่ากลางกลุ่ม '!$C$2:$Y$22,10,0)</f>
        <v>43.22</v>
      </c>
      <c r="T91" s="10">
        <f>VLOOKUP($H91,'ค่ากลางกลุ่ม '!$C$2:$Y$22,5,0)</f>
        <v>15.621842105263161</v>
      </c>
      <c r="U91" s="13">
        <f>VLOOKUP($H91,'ค่ากลางกลุ่ม '!$C$2:$Y$22,11,0)</f>
        <v>10.19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25.35</v>
      </c>
      <c r="AB91" s="7">
        <v>13.3</v>
      </c>
      <c r="AC91" s="9">
        <v>177.81</v>
      </c>
      <c r="AD91" s="9">
        <v>32.03</v>
      </c>
      <c r="AE91" s="9">
        <v>180.85</v>
      </c>
      <c r="AF91" s="9">
        <v>141.5</v>
      </c>
      <c r="AG91" s="9">
        <v>91.2</v>
      </c>
      <c r="AH91" s="10" t="str">
        <f t="shared" si="17"/>
        <v>0</v>
      </c>
      <c r="AI91" s="13" t="str">
        <f t="shared" si="18"/>
        <v>0</v>
      </c>
      <c r="AJ91" s="10" t="str">
        <f t="shared" si="19"/>
        <v>0</v>
      </c>
      <c r="AK91" s="13" t="str">
        <f t="shared" si="20"/>
        <v>1</v>
      </c>
      <c r="AL91" s="97">
        <f t="shared" si="21"/>
        <v>0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1</v>
      </c>
      <c r="AR91" s="26">
        <f t="shared" si="25"/>
        <v>2</v>
      </c>
      <c r="AS91" s="25" t="str">
        <f t="shared" si="26"/>
        <v>D</v>
      </c>
      <c r="AT91" s="27" t="str">
        <f t="shared" si="26"/>
        <v>C-</v>
      </c>
      <c r="AU91" s="25" t="str">
        <f t="shared" si="27"/>
        <v>0 D</v>
      </c>
      <c r="AV91" s="27" t="str">
        <f t="shared" si="27"/>
        <v>0 C-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2.66</v>
      </c>
      <c r="J92" s="19">
        <v>2.29</v>
      </c>
      <c r="K92" s="19">
        <v>1.88</v>
      </c>
      <c r="L92" s="19">
        <v>12787847.07</v>
      </c>
      <c r="M92" s="19">
        <v>2639040.2400000002</v>
      </c>
      <c r="N92" s="23">
        <v>0</v>
      </c>
      <c r="O92" s="18">
        <v>2939312.87</v>
      </c>
      <c r="P92" s="19">
        <v>6764503.1699999999</v>
      </c>
      <c r="Q92" s="28">
        <v>3</v>
      </c>
      <c r="R92" s="10">
        <f>VLOOKUP($H92,'ค่ากลางกลุ่ม '!$C$2:$Y$22,4,0)</f>
        <v>35.420789473684202</v>
      </c>
      <c r="S92" s="13">
        <f>VLOOKUP($H92,'ค่ากลางกลุ่ม '!$C$2:$Y$22,10,0)</f>
        <v>43.22</v>
      </c>
      <c r="T92" s="10">
        <f>VLOOKUP($H92,'ค่ากลางกลุ่ม '!$C$2:$Y$22,5,0)</f>
        <v>15.621842105263161</v>
      </c>
      <c r="U92" s="13">
        <f>VLOOKUP($H92,'ค่ากลางกลุ่ม '!$C$2:$Y$22,11,0)</f>
        <v>10.19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15.76</v>
      </c>
      <c r="AB92" s="7">
        <v>4.2300000000000004</v>
      </c>
      <c r="AC92" s="9">
        <v>112.65</v>
      </c>
      <c r="AD92" s="9">
        <v>22.33</v>
      </c>
      <c r="AE92" s="9">
        <v>56.06</v>
      </c>
      <c r="AF92" s="9">
        <v>129.12</v>
      </c>
      <c r="AG92" s="9">
        <v>82.33</v>
      </c>
      <c r="AH92" s="10" t="str">
        <f t="shared" si="17"/>
        <v>0</v>
      </c>
      <c r="AI92" s="13" t="str">
        <f t="shared" si="18"/>
        <v>0</v>
      </c>
      <c r="AJ92" s="10" t="str">
        <f t="shared" si="19"/>
        <v>0</v>
      </c>
      <c r="AK92" s="13" t="str">
        <f t="shared" si="20"/>
        <v>0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0</v>
      </c>
      <c r="AP92" s="20" t="str">
        <f t="shared" si="23"/>
        <v>0</v>
      </c>
      <c r="AQ92" s="24">
        <f t="shared" si="24"/>
        <v>2</v>
      </c>
      <c r="AR92" s="26">
        <f t="shared" si="25"/>
        <v>2</v>
      </c>
      <c r="AS92" s="25" t="str">
        <f t="shared" si="26"/>
        <v>C-</v>
      </c>
      <c r="AT92" s="27" t="str">
        <f t="shared" si="26"/>
        <v>C-</v>
      </c>
      <c r="AU92" s="25" t="str">
        <f t="shared" si="27"/>
        <v>0 C-</v>
      </c>
      <c r="AV92" s="27" t="str">
        <f t="shared" si="27"/>
        <v>0 C-</v>
      </c>
      <c r="AW92" s="21" t="str">
        <f t="shared" si="15"/>
        <v>ไม่ผ่าน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26</v>
      </c>
      <c r="AI93" s="29">
        <f t="shared" ref="AI93:AK93" si="28">COUNTIF(AI5:AI92,"1")</f>
        <v>19</v>
      </c>
      <c r="AJ93" s="29">
        <f t="shared" si="28"/>
        <v>9</v>
      </c>
      <c r="AK93" s="29">
        <f t="shared" si="28"/>
        <v>25</v>
      </c>
      <c r="AL93" s="29">
        <f>COUNTIF(AL5:AL92,"1")</f>
        <v>11</v>
      </c>
      <c r="AM93" s="29">
        <f t="shared" ref="AM93:AP93" si="29">COUNTIF(AM5:AM92,"1")</f>
        <v>68</v>
      </c>
      <c r="AN93" s="29">
        <f t="shared" si="29"/>
        <v>39</v>
      </c>
      <c r="AO93" s="29">
        <f t="shared" si="29"/>
        <v>3</v>
      </c>
      <c r="AP93" s="29">
        <f t="shared" si="29"/>
        <v>22</v>
      </c>
      <c r="AQ93" s="35"/>
      <c r="AR93" s="35"/>
      <c r="AS93" s="35"/>
      <c r="AT93" s="35"/>
      <c r="AU93" s="35"/>
      <c r="AV93" s="35"/>
      <c r="AW93" s="29">
        <f>COUNTIF(AW5:AW92,"ผ่าน")</f>
        <v>1</v>
      </c>
      <c r="AX93" s="29">
        <f>COUNTIF(AX5:AX92,"ผ่าน")</f>
        <v>2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9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D3AB-B6A3-46C0-B006-96CA6ECF3807}">
  <dimension ref="A1:AX94"/>
  <sheetViews>
    <sheetView zoomScale="50" zoomScaleNormal="50" workbookViewId="0">
      <pane xSplit="17" ySplit="4" topLeftCell="AI68" activePane="bottomRight" state="frozen"/>
      <selection pane="topRight" activeCell="R1" sqref="R1"/>
      <selection pane="bottomLeft" activeCell="A5" sqref="A5"/>
      <selection pane="bottomRight" activeCell="AL9" sqref="AL9"/>
    </sheetView>
  </sheetViews>
  <sheetFormatPr defaultRowHeight="21" x14ac:dyDescent="0.35"/>
  <cols>
    <col min="1" max="1" width="6.625" style="14" bestFit="1" customWidth="1"/>
    <col min="2" max="2" width="5.125" style="14" customWidth="1"/>
    <col min="3" max="3" width="10.75" style="14" bestFit="1" customWidth="1"/>
    <col min="4" max="4" width="6.625" style="14" bestFit="1" customWidth="1"/>
    <col min="5" max="5" width="17" style="14" customWidth="1"/>
    <col min="6" max="6" width="7.375" style="14" customWidth="1"/>
    <col min="7" max="7" width="9.5" style="32" customWidth="1"/>
    <col min="8" max="8" width="21.125" style="14" customWidth="1"/>
    <col min="9" max="11" width="6.25" style="14" customWidth="1"/>
    <col min="12" max="13" width="14.5" style="14" customWidth="1"/>
    <col min="14" max="14" width="8.25" style="14" customWidth="1"/>
    <col min="15" max="16" width="15.375" style="14" customWidth="1"/>
    <col min="17" max="17" width="9.125" style="14" customWidth="1"/>
    <col min="18" max="21" width="11" style="15" customWidth="1"/>
    <col min="22" max="26" width="7.25" style="15" customWidth="1"/>
    <col min="27" max="28" width="9.125" style="15" customWidth="1"/>
    <col min="29" max="29" width="11.375" style="15" customWidth="1"/>
    <col min="30" max="33" width="9.125" style="15" customWidth="1"/>
    <col min="34" max="42" width="9" style="14"/>
    <col min="43" max="48" width="9.125" style="14" customWidth="1"/>
    <col min="49" max="16384" width="9" style="14"/>
  </cols>
  <sheetData>
    <row r="1" spans="1:50" x14ac:dyDescent="0.35"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</row>
    <row r="2" spans="1:50" x14ac:dyDescent="0.35">
      <c r="A2" s="153" t="s">
        <v>259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  <c r="R2" s="143" t="s">
        <v>215</v>
      </c>
      <c r="S2" s="144"/>
      <c r="T2" s="144"/>
      <c r="U2" s="144"/>
      <c r="V2" s="144"/>
      <c r="W2" s="144"/>
      <c r="X2" s="144"/>
      <c r="Y2" s="144"/>
      <c r="Z2" s="145"/>
      <c r="AA2" s="146" t="s">
        <v>246</v>
      </c>
      <c r="AB2" s="146"/>
      <c r="AC2" s="146"/>
      <c r="AD2" s="146"/>
      <c r="AE2" s="146"/>
      <c r="AF2" s="146"/>
      <c r="AG2" s="146"/>
      <c r="AH2" s="150" t="s">
        <v>236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</row>
    <row r="3" spans="1:50" ht="99.75" customHeight="1" x14ac:dyDescent="0.35">
      <c r="A3" s="103" t="s">
        <v>216</v>
      </c>
      <c r="B3" s="103" t="s">
        <v>130</v>
      </c>
      <c r="C3" s="103" t="s">
        <v>129</v>
      </c>
      <c r="D3" s="103" t="s">
        <v>131</v>
      </c>
      <c r="E3" s="103" t="s">
        <v>217</v>
      </c>
      <c r="F3" s="103" t="s">
        <v>218</v>
      </c>
      <c r="G3" s="158" t="s">
        <v>219</v>
      </c>
      <c r="H3" s="103" t="s">
        <v>0</v>
      </c>
      <c r="I3" s="103" t="s">
        <v>24</v>
      </c>
      <c r="J3" s="103" t="s">
        <v>25</v>
      </c>
      <c r="K3" s="103" t="s">
        <v>248</v>
      </c>
      <c r="L3" s="103" t="s">
        <v>249</v>
      </c>
      <c r="M3" s="103" t="s">
        <v>250</v>
      </c>
      <c r="N3" s="103" t="s">
        <v>251</v>
      </c>
      <c r="O3" s="103" t="s">
        <v>26</v>
      </c>
      <c r="P3" s="103" t="s">
        <v>27</v>
      </c>
      <c r="Q3" s="103" t="s">
        <v>220</v>
      </c>
      <c r="R3" s="147" t="s">
        <v>242</v>
      </c>
      <c r="S3" s="148"/>
      <c r="T3" s="147" t="s">
        <v>245</v>
      </c>
      <c r="U3" s="148"/>
      <c r="V3" s="160" t="s">
        <v>221</v>
      </c>
      <c r="W3" s="160" t="s">
        <v>222</v>
      </c>
      <c r="X3" s="160" t="s">
        <v>223</v>
      </c>
      <c r="Y3" s="160" t="s">
        <v>224</v>
      </c>
      <c r="Z3" s="160" t="s">
        <v>225</v>
      </c>
      <c r="AA3" s="163" t="s">
        <v>226</v>
      </c>
      <c r="AB3" s="163" t="s">
        <v>227</v>
      </c>
      <c r="AC3" s="165" t="s">
        <v>228</v>
      </c>
      <c r="AD3" s="165" t="s">
        <v>229</v>
      </c>
      <c r="AE3" s="165" t="s">
        <v>230</v>
      </c>
      <c r="AF3" s="165" t="s">
        <v>231</v>
      </c>
      <c r="AG3" s="165" t="s">
        <v>28</v>
      </c>
      <c r="AH3" s="156" t="s">
        <v>241</v>
      </c>
      <c r="AI3" s="156"/>
      <c r="AJ3" s="156" t="s">
        <v>227</v>
      </c>
      <c r="AK3" s="156"/>
      <c r="AL3" s="162" t="s">
        <v>228</v>
      </c>
      <c r="AM3" s="162" t="s">
        <v>229</v>
      </c>
      <c r="AN3" s="162" t="s">
        <v>230</v>
      </c>
      <c r="AO3" s="162" t="s">
        <v>231</v>
      </c>
      <c r="AP3" s="162" t="s">
        <v>28</v>
      </c>
      <c r="AQ3" s="157" t="s">
        <v>237</v>
      </c>
      <c r="AR3" s="157"/>
      <c r="AS3" s="151" t="s">
        <v>238</v>
      </c>
      <c r="AT3" s="151"/>
      <c r="AU3" s="152" t="s">
        <v>239</v>
      </c>
      <c r="AV3" s="152"/>
      <c r="AW3" s="149" t="s">
        <v>240</v>
      </c>
      <c r="AX3" s="149"/>
    </row>
    <row r="4" spans="1:50" ht="42.75" customHeight="1" x14ac:dyDescent="0.35">
      <c r="A4" s="104"/>
      <c r="B4" s="104"/>
      <c r="C4" s="104"/>
      <c r="D4" s="104"/>
      <c r="E4" s="104"/>
      <c r="F4" s="104"/>
      <c r="G4" s="15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" t="s">
        <v>258</v>
      </c>
      <c r="S4" s="12" t="s">
        <v>253</v>
      </c>
      <c r="T4" s="11" t="s">
        <v>258</v>
      </c>
      <c r="U4" s="12" t="s">
        <v>253</v>
      </c>
      <c r="V4" s="161"/>
      <c r="W4" s="161"/>
      <c r="X4" s="161"/>
      <c r="Y4" s="161"/>
      <c r="Z4" s="161"/>
      <c r="AA4" s="164"/>
      <c r="AB4" s="164"/>
      <c r="AC4" s="166"/>
      <c r="AD4" s="166"/>
      <c r="AE4" s="166"/>
      <c r="AF4" s="166"/>
      <c r="AG4" s="166"/>
      <c r="AH4" s="11" t="s">
        <v>258</v>
      </c>
      <c r="AI4" s="12" t="s">
        <v>253</v>
      </c>
      <c r="AJ4" s="11" t="s">
        <v>258</v>
      </c>
      <c r="AK4" s="12" t="s">
        <v>253</v>
      </c>
      <c r="AL4" s="162"/>
      <c r="AM4" s="162"/>
      <c r="AN4" s="162"/>
      <c r="AO4" s="162"/>
      <c r="AP4" s="162"/>
      <c r="AQ4" s="11" t="s">
        <v>258</v>
      </c>
      <c r="AR4" s="12" t="s">
        <v>253</v>
      </c>
      <c r="AS4" s="11" t="s">
        <v>258</v>
      </c>
      <c r="AT4" s="12" t="s">
        <v>253</v>
      </c>
      <c r="AU4" s="11" t="s">
        <v>258</v>
      </c>
      <c r="AV4" s="12" t="s">
        <v>253</v>
      </c>
      <c r="AW4" s="11" t="s">
        <v>258</v>
      </c>
      <c r="AX4" s="12" t="s">
        <v>253</v>
      </c>
    </row>
    <row r="5" spans="1:50" s="22" customFormat="1" x14ac:dyDescent="0.35">
      <c r="A5" s="28">
        <v>1</v>
      </c>
      <c r="B5" s="28">
        <v>8</v>
      </c>
      <c r="C5" s="18" t="s">
        <v>29</v>
      </c>
      <c r="D5" s="17" t="s">
        <v>30</v>
      </c>
      <c r="E5" s="18" t="s">
        <v>132</v>
      </c>
      <c r="F5" s="17" t="s">
        <v>232</v>
      </c>
      <c r="G5" s="28">
        <v>405</v>
      </c>
      <c r="H5" s="18" t="s">
        <v>19</v>
      </c>
      <c r="I5" s="19">
        <v>2.02</v>
      </c>
      <c r="J5" s="19">
        <v>1.91</v>
      </c>
      <c r="K5" s="19">
        <v>0.88</v>
      </c>
      <c r="L5" s="19">
        <v>211892099.58000001</v>
      </c>
      <c r="M5" s="19">
        <v>3635687.41</v>
      </c>
      <c r="N5" s="23">
        <v>0</v>
      </c>
      <c r="O5" s="18">
        <v>34554087.149999999</v>
      </c>
      <c r="P5" s="19">
        <v>-42991383.700000003</v>
      </c>
      <c r="Q5" s="28">
        <v>17</v>
      </c>
      <c r="R5" s="10">
        <f>VLOOKUP($H5,'ค่ากลางกลุ่ม '!$C$2:$Y$22,4,0)</f>
        <v>12.674782608695654</v>
      </c>
      <c r="S5" s="13">
        <f>VLOOKUP($H5,'ค่ากลางกลุ่ม '!$C$2:$Y$22,10,0)</f>
        <v>19.690000000000001</v>
      </c>
      <c r="T5" s="10">
        <f>VLOOKUP($H5,'ค่ากลางกลุ่ม '!$C$2:$Y$22,5,0)</f>
        <v>7.2743478260869567</v>
      </c>
      <c r="U5" s="13">
        <f>VLOOKUP($H5,'ค่ากลางกลุ่ม '!$C$2:$Y$22,11,0)</f>
        <v>4.32</v>
      </c>
      <c r="V5" s="30">
        <v>90</v>
      </c>
      <c r="W5" s="30">
        <v>60</v>
      </c>
      <c r="X5" s="30">
        <v>60</v>
      </c>
      <c r="Y5" s="30">
        <v>90</v>
      </c>
      <c r="Z5" s="30">
        <v>60</v>
      </c>
      <c r="AA5" s="8">
        <v>9.61</v>
      </c>
      <c r="AB5" s="7">
        <v>0.33</v>
      </c>
      <c r="AC5" s="9">
        <v>119.07</v>
      </c>
      <c r="AD5" s="9">
        <v>150.79</v>
      </c>
      <c r="AE5" s="9">
        <v>117.52</v>
      </c>
      <c r="AF5" s="9">
        <v>503.61</v>
      </c>
      <c r="AG5" s="9">
        <v>28.64</v>
      </c>
      <c r="AH5" s="10" t="str">
        <f>IF(R5&lt;=$AA5,"1","0")</f>
        <v>0</v>
      </c>
      <c r="AI5" s="13" t="str">
        <f>IF(S5&lt;=$AA5,"1","0")</f>
        <v>0</v>
      </c>
      <c r="AJ5" s="10" t="str">
        <f>IF(T5&lt;=$AB5,"1","0")</f>
        <v>0</v>
      </c>
      <c r="AK5" s="13" t="str">
        <f>IF(U5&lt;=$AB5,"1","0")</f>
        <v>0</v>
      </c>
      <c r="AL5" s="97">
        <f>IF(OR(AND((K5&lt;0.8),(AC5&gt;180)),AND((K5&gt;=0.8),(AC5&gt;90))),0,1)</f>
        <v>0</v>
      </c>
      <c r="AM5" s="20" t="str">
        <f>IF(AD5&lt;=W5,"1","0")</f>
        <v>0</v>
      </c>
      <c r="AN5" s="20" t="str">
        <f>IF(AE5&lt;=X5,"1","0")</f>
        <v>0</v>
      </c>
      <c r="AO5" s="20" t="str">
        <f>IF(AF5&lt;=Y5,"1","0")</f>
        <v>0</v>
      </c>
      <c r="AP5" s="20" t="str">
        <f>IF(AG5&lt;=Z5,"1","0")</f>
        <v>1</v>
      </c>
      <c r="AQ5" s="24">
        <f>AH5+AJ5+AL5+AM5+AN5+AO5+AP5</f>
        <v>1</v>
      </c>
      <c r="AR5" s="26">
        <f>AI5+AK5+AL5+AM5+AN5+AO5+AP5</f>
        <v>1</v>
      </c>
      <c r="AS5" s="25" t="str">
        <f>IF(AQ5=7,"A",IF(AQ5=6,"A-",IF(AQ5=5,"B",IF(AQ5=4,"B-",IF(AQ5=3,"C",IF(AQ5=2,"C-",IF(AQ5=1,"D",IF(AQ5=0,"F"))))))))</f>
        <v>D</v>
      </c>
      <c r="AT5" s="27" t="str">
        <f>IF(AR5=7,"A",IF(AR5=6,"A-",IF(AR5=5,"B",IF(AR5=4,"B-",IF(AR5=3,"C",IF(AR5=2,"C-",IF(AR5=1,"D",IF(AR5=0,"F"))))))))</f>
        <v>D</v>
      </c>
      <c r="AU5" s="25" t="str">
        <f>$N5&amp;" "&amp;AS5</f>
        <v>0 D</v>
      </c>
      <c r="AV5" s="27" t="str">
        <f>$N5&amp;" "&amp;AT5</f>
        <v>0 D</v>
      </c>
      <c r="AW5" s="21" t="str">
        <f t="shared" ref="AW5:AW36" si="0">IF(AQ5&gt;=5,"ผ่าน","ไม่ผ่าน")</f>
        <v>ไม่ผ่าน</v>
      </c>
      <c r="AX5" s="21" t="str">
        <f t="shared" ref="AX5:AX36" si="1">IF(AR5&gt;=5,"ผ่าน","ไม่ผ่าน")</f>
        <v>ไม่ผ่าน</v>
      </c>
    </row>
    <row r="6" spans="1:50" s="22" customFormat="1" x14ac:dyDescent="0.35">
      <c r="A6" s="28">
        <v>2</v>
      </c>
      <c r="B6" s="28">
        <v>8</v>
      </c>
      <c r="C6" s="18" t="s">
        <v>29</v>
      </c>
      <c r="D6" s="17" t="s">
        <v>31</v>
      </c>
      <c r="E6" s="18" t="s">
        <v>133</v>
      </c>
      <c r="F6" s="17" t="s">
        <v>233</v>
      </c>
      <c r="G6" s="28">
        <v>50</v>
      </c>
      <c r="H6" s="18" t="s">
        <v>10</v>
      </c>
      <c r="I6" s="19">
        <v>5.22</v>
      </c>
      <c r="J6" s="19">
        <v>4.79</v>
      </c>
      <c r="K6" s="19">
        <v>3.41</v>
      </c>
      <c r="L6" s="19">
        <v>45356072.990000002</v>
      </c>
      <c r="M6" s="19">
        <v>8111257.46</v>
      </c>
      <c r="N6" s="23">
        <v>0</v>
      </c>
      <c r="O6" s="18">
        <v>10054451.210000001</v>
      </c>
      <c r="P6" s="19">
        <v>25948082.300000001</v>
      </c>
      <c r="Q6" s="28">
        <v>6</v>
      </c>
      <c r="R6" s="10">
        <f>VLOOKUP($H6,'ค่ากลางกลุ่ม '!$C$2:$Y$22,4,0)</f>
        <v>23.163388429752075</v>
      </c>
      <c r="S6" s="13">
        <f>VLOOKUP($H6,'ค่ากลางกลุ่ม '!$C$2:$Y$22,10,0)</f>
        <v>28.29</v>
      </c>
      <c r="T6" s="10">
        <f>VLOOKUP($H6,'ค่ากลางกลุ่ม '!$C$2:$Y$22,5,0)</f>
        <v>16.811983471074377</v>
      </c>
      <c r="U6" s="13">
        <f>VLOOKUP($H6,'ค่ากลางกลุ่ม '!$C$2:$Y$22,11,0)</f>
        <v>10.74</v>
      </c>
      <c r="V6" s="30">
        <v>90</v>
      </c>
      <c r="W6" s="30">
        <v>60</v>
      </c>
      <c r="X6" s="30">
        <v>60</v>
      </c>
      <c r="Y6" s="30">
        <v>90</v>
      </c>
      <c r="Z6" s="30">
        <v>60</v>
      </c>
      <c r="AA6" s="7">
        <v>20.170000000000002</v>
      </c>
      <c r="AB6" s="7">
        <v>11.29</v>
      </c>
      <c r="AC6" s="9">
        <v>90.25</v>
      </c>
      <c r="AD6" s="9">
        <v>79.98</v>
      </c>
      <c r="AE6" s="9">
        <v>186.6</v>
      </c>
      <c r="AF6" s="9">
        <v>794.28</v>
      </c>
      <c r="AG6" s="9">
        <v>68.06</v>
      </c>
      <c r="AH6" s="10" t="str">
        <f t="shared" ref="AH6:AH69" si="2">IF(R6&lt;=$AA6,"1","0")</f>
        <v>0</v>
      </c>
      <c r="AI6" s="13" t="str">
        <f t="shared" ref="AI6:AI69" si="3">IF(S6&lt;=$AA6,"1","0")</f>
        <v>0</v>
      </c>
      <c r="AJ6" s="10" t="str">
        <f t="shared" ref="AJ6:AJ69" si="4">IF(T6&lt;=$AB6,"1","0")</f>
        <v>0</v>
      </c>
      <c r="AK6" s="13" t="str">
        <f t="shared" ref="AK6:AK69" si="5">IF(U6&lt;=$AB6,"1","0")</f>
        <v>1</v>
      </c>
      <c r="AL6" s="97">
        <f t="shared" ref="AL6:AL69" si="6">IF(OR(AND((K6&lt;0.8),(AC6&gt;180)),AND((K6&gt;=0.8),(AC6&gt;90))),0,1)</f>
        <v>0</v>
      </c>
      <c r="AM6" s="20" t="str">
        <f t="shared" ref="AM6:AM69" si="7">IF(AD6&lt;=W6,"1","0")</f>
        <v>0</v>
      </c>
      <c r="AN6" s="20" t="str">
        <f t="shared" ref="AN6:AP69" si="8">IF(AE6&lt;=X6,"1","0")</f>
        <v>0</v>
      </c>
      <c r="AO6" s="20" t="str">
        <f t="shared" si="8"/>
        <v>0</v>
      </c>
      <c r="AP6" s="20" t="str">
        <f t="shared" si="8"/>
        <v>0</v>
      </c>
      <c r="AQ6" s="24">
        <f t="shared" ref="AQ6:AQ69" si="9">AH6+AJ6+AL6+AM6+AN6+AO6+AP6</f>
        <v>0</v>
      </c>
      <c r="AR6" s="26">
        <f t="shared" ref="AR6:AR69" si="10">AI6+AK6+AL6+AM6+AN6+AO6+AP6</f>
        <v>1</v>
      </c>
      <c r="AS6" s="25" t="str">
        <f t="shared" ref="AS6:AT69" si="11">IF(AQ6=7,"A",IF(AQ6=6,"A-",IF(AQ6=5,"B",IF(AQ6=4,"B-",IF(AQ6=3,"C",IF(AQ6=2,"C-",IF(AQ6=1,"D",IF(AQ6=0,"F"))))))))</f>
        <v>F</v>
      </c>
      <c r="AT6" s="27" t="str">
        <f t="shared" si="11"/>
        <v>D</v>
      </c>
      <c r="AU6" s="25" t="str">
        <f t="shared" ref="AU6:AV69" si="12">$N6&amp;" "&amp;AS6</f>
        <v>0 F</v>
      </c>
      <c r="AV6" s="27" t="str">
        <f t="shared" si="12"/>
        <v>0 D</v>
      </c>
      <c r="AW6" s="21" t="str">
        <f t="shared" si="0"/>
        <v>ไม่ผ่าน</v>
      </c>
      <c r="AX6" s="21" t="str">
        <f t="shared" si="1"/>
        <v>ไม่ผ่าน</v>
      </c>
    </row>
    <row r="7" spans="1:50" s="22" customFormat="1" x14ac:dyDescent="0.35">
      <c r="A7" s="28">
        <v>3</v>
      </c>
      <c r="B7" s="28">
        <v>8</v>
      </c>
      <c r="C7" s="18" t="s">
        <v>29</v>
      </c>
      <c r="D7" s="17" t="s">
        <v>32</v>
      </c>
      <c r="E7" s="18" t="s">
        <v>134</v>
      </c>
      <c r="F7" s="17" t="s">
        <v>233</v>
      </c>
      <c r="G7" s="28">
        <v>40</v>
      </c>
      <c r="H7" s="18" t="s">
        <v>10</v>
      </c>
      <c r="I7" s="19">
        <v>3.17</v>
      </c>
      <c r="J7" s="19">
        <v>2.9</v>
      </c>
      <c r="K7" s="19">
        <v>2.35</v>
      </c>
      <c r="L7" s="19">
        <v>25501992.98</v>
      </c>
      <c r="M7" s="19">
        <v>12044836.74</v>
      </c>
      <c r="N7" s="23">
        <v>0</v>
      </c>
      <c r="O7" s="18">
        <v>13516453.27</v>
      </c>
      <c r="P7" s="19">
        <v>15872933.99</v>
      </c>
      <c r="Q7" s="28">
        <v>6</v>
      </c>
      <c r="R7" s="10">
        <f>VLOOKUP($H7,'ค่ากลางกลุ่ม '!$C$2:$Y$22,4,0)</f>
        <v>23.163388429752075</v>
      </c>
      <c r="S7" s="13">
        <f>VLOOKUP($H7,'ค่ากลางกลุ่ม '!$C$2:$Y$22,10,0)</f>
        <v>28.29</v>
      </c>
      <c r="T7" s="10">
        <f>VLOOKUP($H7,'ค่ากลางกลุ่ม '!$C$2:$Y$22,5,0)</f>
        <v>16.811983471074377</v>
      </c>
      <c r="U7" s="13">
        <f>VLOOKUP($H7,'ค่ากลางกลุ่ม '!$C$2:$Y$22,11,0)</f>
        <v>10.74</v>
      </c>
      <c r="V7" s="30">
        <v>90</v>
      </c>
      <c r="W7" s="30">
        <v>60</v>
      </c>
      <c r="X7" s="30">
        <v>60</v>
      </c>
      <c r="Y7" s="30">
        <v>90</v>
      </c>
      <c r="Z7" s="30">
        <v>60</v>
      </c>
      <c r="AA7" s="7">
        <v>27.12</v>
      </c>
      <c r="AB7" s="7">
        <v>21.12</v>
      </c>
      <c r="AC7" s="9">
        <v>97.93</v>
      </c>
      <c r="AD7" s="9">
        <v>42.34</v>
      </c>
      <c r="AE7" s="9">
        <v>54.03</v>
      </c>
      <c r="AF7" s="9">
        <v>412</v>
      </c>
      <c r="AG7" s="9">
        <v>62.08</v>
      </c>
      <c r="AH7" s="10" t="str">
        <f t="shared" si="2"/>
        <v>1</v>
      </c>
      <c r="AI7" s="13" t="str">
        <f t="shared" si="3"/>
        <v>0</v>
      </c>
      <c r="AJ7" s="10" t="str">
        <f t="shared" si="4"/>
        <v>1</v>
      </c>
      <c r="AK7" s="13" t="str">
        <f t="shared" si="5"/>
        <v>1</v>
      </c>
      <c r="AL7" s="97">
        <f t="shared" si="6"/>
        <v>0</v>
      </c>
      <c r="AM7" s="20" t="str">
        <f t="shared" si="7"/>
        <v>1</v>
      </c>
      <c r="AN7" s="20" t="str">
        <f t="shared" si="8"/>
        <v>1</v>
      </c>
      <c r="AO7" s="20" t="str">
        <f t="shared" si="8"/>
        <v>0</v>
      </c>
      <c r="AP7" s="20" t="str">
        <f t="shared" si="8"/>
        <v>0</v>
      </c>
      <c r="AQ7" s="24">
        <f t="shared" si="9"/>
        <v>4</v>
      </c>
      <c r="AR7" s="26">
        <f t="shared" si="10"/>
        <v>3</v>
      </c>
      <c r="AS7" s="25" t="str">
        <f t="shared" si="11"/>
        <v>B-</v>
      </c>
      <c r="AT7" s="27" t="str">
        <f t="shared" si="11"/>
        <v>C</v>
      </c>
      <c r="AU7" s="25" t="str">
        <f t="shared" si="12"/>
        <v>0 B-</v>
      </c>
      <c r="AV7" s="27" t="str">
        <f t="shared" si="12"/>
        <v>0 C</v>
      </c>
      <c r="AW7" s="21" t="str">
        <f t="shared" si="0"/>
        <v>ไม่ผ่าน</v>
      </c>
      <c r="AX7" s="21" t="str">
        <f t="shared" si="1"/>
        <v>ไม่ผ่าน</v>
      </c>
    </row>
    <row r="8" spans="1:50" s="22" customFormat="1" x14ac:dyDescent="0.35">
      <c r="A8" s="28">
        <v>4</v>
      </c>
      <c r="B8" s="28">
        <v>8</v>
      </c>
      <c r="C8" s="18" t="s">
        <v>29</v>
      </c>
      <c r="D8" s="17" t="s">
        <v>33</v>
      </c>
      <c r="E8" s="18" t="s">
        <v>135</v>
      </c>
      <c r="F8" s="17" t="s">
        <v>233</v>
      </c>
      <c r="G8" s="28">
        <v>43</v>
      </c>
      <c r="H8" s="18" t="s">
        <v>9</v>
      </c>
      <c r="I8" s="19">
        <v>2.48</v>
      </c>
      <c r="J8" s="19">
        <v>2.2799999999999998</v>
      </c>
      <c r="K8" s="19">
        <v>1.89</v>
      </c>
      <c r="L8" s="19">
        <v>25601040.989999998</v>
      </c>
      <c r="M8" s="19">
        <v>8324818.1399999997</v>
      </c>
      <c r="N8" s="23">
        <v>0</v>
      </c>
      <c r="O8" s="18">
        <v>10582352.42</v>
      </c>
      <c r="P8" s="19">
        <v>15346678.699999999</v>
      </c>
      <c r="Q8" s="28">
        <v>5</v>
      </c>
      <c r="R8" s="10">
        <f>VLOOKUP($H8,'ค่ากลางกลุ่ม '!$C$2:$Y$22,4,0)</f>
        <v>24.498595744680834</v>
      </c>
      <c r="S8" s="13">
        <f>VLOOKUP($H8,'ค่ากลางกลุ่ม '!$C$2:$Y$22,10,0)</f>
        <v>29.39</v>
      </c>
      <c r="T8" s="10">
        <f>VLOOKUP($H8,'ค่ากลางกลุ่ม '!$C$2:$Y$22,5,0)</f>
        <v>18.220297872340428</v>
      </c>
      <c r="U8" s="13">
        <f>VLOOKUP($H8,'ค่ากลางกลุ่ม '!$C$2:$Y$22,11,0)</f>
        <v>10.82</v>
      </c>
      <c r="V8" s="30">
        <v>90</v>
      </c>
      <c r="W8" s="30">
        <v>60</v>
      </c>
      <c r="X8" s="30">
        <v>60</v>
      </c>
      <c r="Y8" s="30">
        <v>90</v>
      </c>
      <c r="Z8" s="30">
        <v>60</v>
      </c>
      <c r="AA8" s="7">
        <v>23.47</v>
      </c>
      <c r="AB8" s="7">
        <v>13.09</v>
      </c>
      <c r="AC8" s="9">
        <v>300.51</v>
      </c>
      <c r="AD8" s="9">
        <v>46.56</v>
      </c>
      <c r="AE8" s="9">
        <v>121.92</v>
      </c>
      <c r="AF8" s="9">
        <v>306.24</v>
      </c>
      <c r="AG8" s="9">
        <v>80.61</v>
      </c>
      <c r="AH8" s="10" t="str">
        <f t="shared" si="2"/>
        <v>0</v>
      </c>
      <c r="AI8" s="13" t="str">
        <f t="shared" si="3"/>
        <v>0</v>
      </c>
      <c r="AJ8" s="10" t="str">
        <f t="shared" si="4"/>
        <v>0</v>
      </c>
      <c r="AK8" s="13" t="str">
        <f t="shared" si="5"/>
        <v>1</v>
      </c>
      <c r="AL8" s="97">
        <f t="shared" si="6"/>
        <v>0</v>
      </c>
      <c r="AM8" s="20" t="str">
        <f t="shared" si="7"/>
        <v>1</v>
      </c>
      <c r="AN8" s="20" t="str">
        <f t="shared" si="8"/>
        <v>0</v>
      </c>
      <c r="AO8" s="20" t="str">
        <f t="shared" si="8"/>
        <v>0</v>
      </c>
      <c r="AP8" s="20" t="str">
        <f t="shared" si="8"/>
        <v>0</v>
      </c>
      <c r="AQ8" s="24">
        <f t="shared" si="9"/>
        <v>1</v>
      </c>
      <c r="AR8" s="26">
        <f t="shared" si="10"/>
        <v>2</v>
      </c>
      <c r="AS8" s="25" t="str">
        <f t="shared" si="11"/>
        <v>D</v>
      </c>
      <c r="AT8" s="27" t="str">
        <f t="shared" si="11"/>
        <v>C-</v>
      </c>
      <c r="AU8" s="25" t="str">
        <f t="shared" si="12"/>
        <v>0 D</v>
      </c>
      <c r="AV8" s="27" t="str">
        <f t="shared" si="12"/>
        <v>0 C-</v>
      </c>
      <c r="AW8" s="21" t="str">
        <f t="shared" si="0"/>
        <v>ไม่ผ่าน</v>
      </c>
      <c r="AX8" s="21" t="str">
        <f t="shared" si="1"/>
        <v>ไม่ผ่าน</v>
      </c>
    </row>
    <row r="9" spans="1:50" s="22" customFormat="1" x14ac:dyDescent="0.35">
      <c r="A9" s="28">
        <v>5</v>
      </c>
      <c r="B9" s="28">
        <v>8</v>
      </c>
      <c r="C9" s="18" t="s">
        <v>29</v>
      </c>
      <c r="D9" s="17" t="s">
        <v>34</v>
      </c>
      <c r="E9" s="18" t="s">
        <v>136</v>
      </c>
      <c r="F9" s="17" t="s">
        <v>233</v>
      </c>
      <c r="G9" s="28">
        <v>30</v>
      </c>
      <c r="H9" s="18" t="s">
        <v>9</v>
      </c>
      <c r="I9" s="19">
        <v>2.91</v>
      </c>
      <c r="J9" s="19">
        <v>2.61</v>
      </c>
      <c r="K9" s="19">
        <v>2.21</v>
      </c>
      <c r="L9" s="19">
        <v>19365970.449999999</v>
      </c>
      <c r="M9" s="19">
        <v>9075752.5199999996</v>
      </c>
      <c r="N9" s="23">
        <v>0</v>
      </c>
      <c r="O9" s="18">
        <v>10086555.960000001</v>
      </c>
      <c r="P9" s="19">
        <v>12257566.210000001</v>
      </c>
      <c r="Q9" s="28">
        <v>5</v>
      </c>
      <c r="R9" s="10">
        <f>VLOOKUP($H9,'ค่ากลางกลุ่ม '!$C$2:$Y$22,4,0)</f>
        <v>24.498595744680834</v>
      </c>
      <c r="S9" s="13">
        <f>VLOOKUP($H9,'ค่ากลางกลุ่ม '!$C$2:$Y$22,10,0)</f>
        <v>29.39</v>
      </c>
      <c r="T9" s="10">
        <f>VLOOKUP($H9,'ค่ากลางกลุ่ม '!$C$2:$Y$22,5,0)</f>
        <v>18.220297872340428</v>
      </c>
      <c r="U9" s="13">
        <f>VLOOKUP($H9,'ค่ากลางกลุ่ม '!$C$2:$Y$22,11,0)</f>
        <v>10.82</v>
      </c>
      <c r="V9" s="30">
        <v>90</v>
      </c>
      <c r="W9" s="30">
        <v>60</v>
      </c>
      <c r="X9" s="30">
        <v>60</v>
      </c>
      <c r="Y9" s="30">
        <v>90</v>
      </c>
      <c r="Z9" s="30">
        <v>60</v>
      </c>
      <c r="AA9" s="7">
        <v>33.29</v>
      </c>
      <c r="AB9" s="7">
        <v>20.86</v>
      </c>
      <c r="AC9" s="9">
        <v>193.4</v>
      </c>
      <c r="AD9" s="9">
        <v>34.6</v>
      </c>
      <c r="AE9" s="9">
        <v>69.55</v>
      </c>
      <c r="AF9" s="9">
        <v>465.09</v>
      </c>
      <c r="AG9" s="9">
        <v>107.8</v>
      </c>
      <c r="AH9" s="10" t="str">
        <f t="shared" si="2"/>
        <v>1</v>
      </c>
      <c r="AI9" s="13" t="str">
        <f t="shared" si="3"/>
        <v>1</v>
      </c>
      <c r="AJ9" s="10" t="str">
        <f t="shared" si="4"/>
        <v>1</v>
      </c>
      <c r="AK9" s="13" t="str">
        <f t="shared" si="5"/>
        <v>1</v>
      </c>
      <c r="AL9" s="97">
        <f t="shared" si="6"/>
        <v>0</v>
      </c>
      <c r="AM9" s="20" t="str">
        <f t="shared" si="7"/>
        <v>1</v>
      </c>
      <c r="AN9" s="20" t="str">
        <f t="shared" si="8"/>
        <v>0</v>
      </c>
      <c r="AO9" s="20" t="str">
        <f t="shared" si="8"/>
        <v>0</v>
      </c>
      <c r="AP9" s="20" t="str">
        <f t="shared" si="8"/>
        <v>0</v>
      </c>
      <c r="AQ9" s="24">
        <f t="shared" si="9"/>
        <v>3</v>
      </c>
      <c r="AR9" s="26">
        <f t="shared" si="10"/>
        <v>3</v>
      </c>
      <c r="AS9" s="25" t="str">
        <f t="shared" si="11"/>
        <v>C</v>
      </c>
      <c r="AT9" s="27" t="str">
        <f t="shared" si="11"/>
        <v>C</v>
      </c>
      <c r="AU9" s="25" t="str">
        <f t="shared" si="12"/>
        <v>0 C</v>
      </c>
      <c r="AV9" s="27" t="str">
        <f t="shared" si="12"/>
        <v>0 C</v>
      </c>
      <c r="AW9" s="21" t="str">
        <f t="shared" si="0"/>
        <v>ไม่ผ่าน</v>
      </c>
      <c r="AX9" s="21" t="str">
        <f t="shared" si="1"/>
        <v>ไม่ผ่าน</v>
      </c>
    </row>
    <row r="10" spans="1:50" s="22" customFormat="1" x14ac:dyDescent="0.35">
      <c r="A10" s="28">
        <v>6</v>
      </c>
      <c r="B10" s="28">
        <v>8</v>
      </c>
      <c r="C10" s="18" t="s">
        <v>29</v>
      </c>
      <c r="D10" s="17" t="s">
        <v>35</v>
      </c>
      <c r="E10" s="18" t="s">
        <v>137</v>
      </c>
      <c r="F10" s="17" t="s">
        <v>233</v>
      </c>
      <c r="G10" s="28">
        <v>46</v>
      </c>
      <c r="H10" s="18" t="s">
        <v>10</v>
      </c>
      <c r="I10" s="19">
        <v>2.16</v>
      </c>
      <c r="J10" s="19">
        <v>1.83</v>
      </c>
      <c r="K10" s="19">
        <v>1.29</v>
      </c>
      <c r="L10" s="19">
        <v>20160127.579999998</v>
      </c>
      <c r="M10" s="19">
        <v>1426187.68</v>
      </c>
      <c r="N10" s="23">
        <v>0</v>
      </c>
      <c r="O10" s="18">
        <v>3653391.74</v>
      </c>
      <c r="P10" s="19">
        <v>5077486.1100000003</v>
      </c>
      <c r="Q10" s="28">
        <v>6</v>
      </c>
      <c r="R10" s="10">
        <f>VLOOKUP($H10,'ค่ากลางกลุ่ม '!$C$2:$Y$22,4,0)</f>
        <v>23.163388429752075</v>
      </c>
      <c r="S10" s="13">
        <f>VLOOKUP($H10,'ค่ากลางกลุ่ม '!$C$2:$Y$22,10,0)</f>
        <v>28.29</v>
      </c>
      <c r="T10" s="10">
        <f>VLOOKUP($H10,'ค่ากลางกลุ่ม '!$C$2:$Y$22,5,0)</f>
        <v>16.811983471074377</v>
      </c>
      <c r="U10" s="13">
        <f>VLOOKUP($H10,'ค่ากลางกลุ่ม '!$C$2:$Y$22,11,0)</f>
        <v>10.74</v>
      </c>
      <c r="V10" s="30">
        <v>90</v>
      </c>
      <c r="W10" s="30">
        <v>60</v>
      </c>
      <c r="X10" s="30">
        <v>60</v>
      </c>
      <c r="Y10" s="30">
        <v>90</v>
      </c>
      <c r="Z10" s="30">
        <v>60</v>
      </c>
      <c r="AA10" s="7">
        <v>7.85</v>
      </c>
      <c r="AB10" s="7">
        <v>2.14</v>
      </c>
      <c r="AC10" s="9">
        <v>130.94</v>
      </c>
      <c r="AD10" s="9">
        <v>24.95</v>
      </c>
      <c r="AE10" s="9">
        <v>75.42</v>
      </c>
      <c r="AF10" s="9">
        <v>696.86</v>
      </c>
      <c r="AG10" s="9">
        <v>86.36</v>
      </c>
      <c r="AH10" s="10" t="str">
        <f t="shared" si="2"/>
        <v>0</v>
      </c>
      <c r="AI10" s="13" t="str">
        <f t="shared" si="3"/>
        <v>0</v>
      </c>
      <c r="AJ10" s="10" t="str">
        <f t="shared" si="4"/>
        <v>0</v>
      </c>
      <c r="AK10" s="13" t="str">
        <f t="shared" si="5"/>
        <v>0</v>
      </c>
      <c r="AL10" s="97">
        <f t="shared" si="6"/>
        <v>0</v>
      </c>
      <c r="AM10" s="20" t="str">
        <f t="shared" si="7"/>
        <v>1</v>
      </c>
      <c r="AN10" s="20" t="str">
        <f t="shared" si="8"/>
        <v>0</v>
      </c>
      <c r="AO10" s="20" t="str">
        <f t="shared" si="8"/>
        <v>0</v>
      </c>
      <c r="AP10" s="20" t="str">
        <f t="shared" si="8"/>
        <v>0</v>
      </c>
      <c r="AQ10" s="24">
        <f t="shared" si="9"/>
        <v>1</v>
      </c>
      <c r="AR10" s="26">
        <f t="shared" si="10"/>
        <v>1</v>
      </c>
      <c r="AS10" s="25" t="str">
        <f t="shared" si="11"/>
        <v>D</v>
      </c>
      <c r="AT10" s="27" t="str">
        <f t="shared" si="11"/>
        <v>D</v>
      </c>
      <c r="AU10" s="25" t="str">
        <f t="shared" si="12"/>
        <v>0 D</v>
      </c>
      <c r="AV10" s="27" t="str">
        <f t="shared" si="12"/>
        <v>0 D</v>
      </c>
      <c r="AW10" s="21" t="str">
        <f t="shared" si="0"/>
        <v>ไม่ผ่าน</v>
      </c>
      <c r="AX10" s="21" t="str">
        <f t="shared" si="1"/>
        <v>ไม่ผ่าน</v>
      </c>
    </row>
    <row r="11" spans="1:50" s="22" customFormat="1" x14ac:dyDescent="0.35">
      <c r="A11" s="28">
        <v>7</v>
      </c>
      <c r="B11" s="28">
        <v>8</v>
      </c>
      <c r="C11" s="18" t="s">
        <v>29</v>
      </c>
      <c r="D11" s="17" t="s">
        <v>36</v>
      </c>
      <c r="E11" s="18" t="s">
        <v>138</v>
      </c>
      <c r="F11" s="17" t="s">
        <v>233</v>
      </c>
      <c r="G11" s="28">
        <v>59</v>
      </c>
      <c r="H11" s="18" t="s">
        <v>10</v>
      </c>
      <c r="I11" s="19">
        <v>2.92</v>
      </c>
      <c r="J11" s="19">
        <v>2.7</v>
      </c>
      <c r="K11" s="19">
        <v>2.11</v>
      </c>
      <c r="L11" s="19">
        <v>32383054.34</v>
      </c>
      <c r="M11" s="19">
        <v>-1481810.24</v>
      </c>
      <c r="N11" s="23">
        <v>1</v>
      </c>
      <c r="O11" s="18">
        <v>1192640.6399999999</v>
      </c>
      <c r="P11" s="19">
        <v>18691500.899999999</v>
      </c>
      <c r="Q11" s="28">
        <v>6</v>
      </c>
      <c r="R11" s="10">
        <f>VLOOKUP($H11,'ค่ากลางกลุ่ม '!$C$2:$Y$22,4,0)</f>
        <v>23.163388429752075</v>
      </c>
      <c r="S11" s="13">
        <f>VLOOKUP($H11,'ค่ากลางกลุ่ม '!$C$2:$Y$22,10,0)</f>
        <v>28.29</v>
      </c>
      <c r="T11" s="10">
        <f>VLOOKUP($H11,'ค่ากลางกลุ่ม '!$C$2:$Y$22,5,0)</f>
        <v>16.811983471074377</v>
      </c>
      <c r="U11" s="13">
        <f>VLOOKUP($H11,'ค่ากลางกลุ่ม '!$C$2:$Y$22,11,0)</f>
        <v>10.74</v>
      </c>
      <c r="V11" s="30">
        <v>90</v>
      </c>
      <c r="W11" s="30">
        <v>60</v>
      </c>
      <c r="X11" s="30">
        <v>60</v>
      </c>
      <c r="Y11" s="30">
        <v>90</v>
      </c>
      <c r="Z11" s="30">
        <v>60</v>
      </c>
      <c r="AA11" s="7">
        <v>2.1800000000000002</v>
      </c>
      <c r="AB11" s="7">
        <v>-2.36</v>
      </c>
      <c r="AC11" s="9">
        <v>153.5</v>
      </c>
      <c r="AD11" s="9">
        <v>30.24</v>
      </c>
      <c r="AE11" s="9">
        <v>83.08</v>
      </c>
      <c r="AF11" s="9">
        <v>353.19</v>
      </c>
      <c r="AG11" s="9">
        <v>78.92</v>
      </c>
      <c r="AH11" s="10" t="str">
        <f t="shared" si="2"/>
        <v>0</v>
      </c>
      <c r="AI11" s="13" t="str">
        <f t="shared" si="3"/>
        <v>0</v>
      </c>
      <c r="AJ11" s="10" t="str">
        <f t="shared" si="4"/>
        <v>0</v>
      </c>
      <c r="AK11" s="13" t="str">
        <f t="shared" si="5"/>
        <v>0</v>
      </c>
      <c r="AL11" s="97">
        <f t="shared" si="6"/>
        <v>0</v>
      </c>
      <c r="AM11" s="20" t="str">
        <f t="shared" si="7"/>
        <v>1</v>
      </c>
      <c r="AN11" s="20" t="str">
        <f t="shared" si="8"/>
        <v>0</v>
      </c>
      <c r="AO11" s="20" t="str">
        <f t="shared" si="8"/>
        <v>0</v>
      </c>
      <c r="AP11" s="20" t="str">
        <f t="shared" si="8"/>
        <v>0</v>
      </c>
      <c r="AQ11" s="24">
        <f t="shared" si="9"/>
        <v>1</v>
      </c>
      <c r="AR11" s="26">
        <f t="shared" si="10"/>
        <v>1</v>
      </c>
      <c r="AS11" s="25" t="str">
        <f t="shared" si="11"/>
        <v>D</v>
      </c>
      <c r="AT11" s="27" t="str">
        <f t="shared" si="11"/>
        <v>D</v>
      </c>
      <c r="AU11" s="25" t="str">
        <f t="shared" si="12"/>
        <v>1 D</v>
      </c>
      <c r="AV11" s="27" t="str">
        <f t="shared" si="12"/>
        <v>1 D</v>
      </c>
      <c r="AW11" s="21" t="str">
        <f t="shared" si="0"/>
        <v>ไม่ผ่าน</v>
      </c>
      <c r="AX11" s="21" t="str">
        <f t="shared" si="1"/>
        <v>ไม่ผ่าน</v>
      </c>
    </row>
    <row r="12" spans="1:50" s="22" customFormat="1" x14ac:dyDescent="0.35">
      <c r="A12" s="28">
        <v>8</v>
      </c>
      <c r="B12" s="28">
        <v>8</v>
      </c>
      <c r="C12" s="18" t="s">
        <v>29</v>
      </c>
      <c r="D12" s="17" t="s">
        <v>37</v>
      </c>
      <c r="E12" s="18" t="s">
        <v>139</v>
      </c>
      <c r="F12" s="17" t="s">
        <v>233</v>
      </c>
      <c r="G12" s="28">
        <v>80</v>
      </c>
      <c r="H12" s="18" t="s">
        <v>13</v>
      </c>
      <c r="I12" s="19">
        <v>2.4</v>
      </c>
      <c r="J12" s="19">
        <v>2.17</v>
      </c>
      <c r="K12" s="19">
        <v>1.39</v>
      </c>
      <c r="L12" s="19">
        <v>54247489.82</v>
      </c>
      <c r="M12" s="19">
        <v>8665786.5600000005</v>
      </c>
      <c r="N12" s="23">
        <v>0</v>
      </c>
      <c r="O12" s="18">
        <v>13656090.67</v>
      </c>
      <c r="P12" s="19">
        <v>14144323.539999999</v>
      </c>
      <c r="Q12" s="28">
        <v>10</v>
      </c>
      <c r="R12" s="10">
        <f>VLOOKUP($H12,'ค่ากลางกลุ่ม '!$C$2:$Y$22,4,0)</f>
        <v>20.388095238095232</v>
      </c>
      <c r="S12" s="13">
        <f>VLOOKUP($H12,'ค่ากลางกลุ่ม '!$C$2:$Y$22,10,0)</f>
        <v>24.65</v>
      </c>
      <c r="T12" s="10">
        <f>VLOOKUP($H12,'ค่ากลางกลุ่ม '!$C$2:$Y$22,5,0)</f>
        <v>12.326666666666666</v>
      </c>
      <c r="U12" s="13">
        <f>VLOOKUP($H12,'ค่ากลางกลุ่ม '!$C$2:$Y$22,11,0)</f>
        <v>9.2899999999999991</v>
      </c>
      <c r="V12" s="30">
        <v>90</v>
      </c>
      <c r="W12" s="30">
        <v>60</v>
      </c>
      <c r="X12" s="30">
        <v>60</v>
      </c>
      <c r="Y12" s="30">
        <v>90</v>
      </c>
      <c r="Z12" s="30">
        <v>60</v>
      </c>
      <c r="AA12" s="7">
        <v>17.559999999999999</v>
      </c>
      <c r="AB12" s="7">
        <v>5.96</v>
      </c>
      <c r="AC12" s="9">
        <v>110.63</v>
      </c>
      <c r="AD12" s="9">
        <v>57.41</v>
      </c>
      <c r="AE12" s="9">
        <v>49.73</v>
      </c>
      <c r="AF12" s="9">
        <v>227.66</v>
      </c>
      <c r="AG12" s="9">
        <v>84.39</v>
      </c>
      <c r="AH12" s="10" t="str">
        <f t="shared" si="2"/>
        <v>0</v>
      </c>
      <c r="AI12" s="13" t="str">
        <f t="shared" si="3"/>
        <v>0</v>
      </c>
      <c r="AJ12" s="10" t="str">
        <f t="shared" si="4"/>
        <v>0</v>
      </c>
      <c r="AK12" s="13" t="str">
        <f t="shared" si="5"/>
        <v>0</v>
      </c>
      <c r="AL12" s="97">
        <f t="shared" si="6"/>
        <v>0</v>
      </c>
      <c r="AM12" s="20" t="str">
        <f t="shared" si="7"/>
        <v>1</v>
      </c>
      <c r="AN12" s="20" t="str">
        <f t="shared" si="8"/>
        <v>1</v>
      </c>
      <c r="AO12" s="20" t="str">
        <f t="shared" si="8"/>
        <v>0</v>
      </c>
      <c r="AP12" s="20" t="str">
        <f t="shared" si="8"/>
        <v>0</v>
      </c>
      <c r="AQ12" s="24">
        <f t="shared" si="9"/>
        <v>2</v>
      </c>
      <c r="AR12" s="26">
        <f t="shared" si="10"/>
        <v>2</v>
      </c>
      <c r="AS12" s="25" t="str">
        <f t="shared" si="11"/>
        <v>C-</v>
      </c>
      <c r="AT12" s="27" t="str">
        <f t="shared" si="11"/>
        <v>C-</v>
      </c>
      <c r="AU12" s="25" t="str">
        <f t="shared" si="12"/>
        <v>0 C-</v>
      </c>
      <c r="AV12" s="27" t="str">
        <f t="shared" si="12"/>
        <v>0 C-</v>
      </c>
      <c r="AW12" s="21" t="str">
        <f t="shared" si="0"/>
        <v>ไม่ผ่าน</v>
      </c>
      <c r="AX12" s="21" t="str">
        <f t="shared" si="1"/>
        <v>ไม่ผ่าน</v>
      </c>
    </row>
    <row r="13" spans="1:50" s="22" customFormat="1" x14ac:dyDescent="0.35">
      <c r="A13" s="28">
        <v>9</v>
      </c>
      <c r="B13" s="28">
        <v>8</v>
      </c>
      <c r="C13" s="18" t="s">
        <v>29</v>
      </c>
      <c r="D13" s="17" t="s">
        <v>38</v>
      </c>
      <c r="E13" s="18" t="s">
        <v>140</v>
      </c>
      <c r="F13" s="17" t="s">
        <v>233</v>
      </c>
      <c r="G13" s="28">
        <v>29</v>
      </c>
      <c r="H13" s="18" t="s">
        <v>10</v>
      </c>
      <c r="I13" s="19">
        <v>3.13</v>
      </c>
      <c r="J13" s="19">
        <v>2.93</v>
      </c>
      <c r="K13" s="19">
        <v>2.38</v>
      </c>
      <c r="L13" s="19">
        <v>33419340.640000001</v>
      </c>
      <c r="M13" s="19">
        <v>6801812.1200000001</v>
      </c>
      <c r="N13" s="23">
        <v>0</v>
      </c>
      <c r="O13" s="18">
        <v>8600797.7599999998</v>
      </c>
      <c r="P13" s="19">
        <v>21215687.239999998</v>
      </c>
      <c r="Q13" s="28">
        <v>6</v>
      </c>
      <c r="R13" s="10">
        <f>VLOOKUP($H13,'ค่ากลางกลุ่ม '!$C$2:$Y$22,4,0)</f>
        <v>23.163388429752075</v>
      </c>
      <c r="S13" s="13">
        <f>VLOOKUP($H13,'ค่ากลางกลุ่ม '!$C$2:$Y$22,10,0)</f>
        <v>28.29</v>
      </c>
      <c r="T13" s="10">
        <f>VLOOKUP($H13,'ค่ากลางกลุ่ม '!$C$2:$Y$22,5,0)</f>
        <v>16.811983471074377</v>
      </c>
      <c r="U13" s="13">
        <f>VLOOKUP($H13,'ค่ากลางกลุ่ม '!$C$2:$Y$22,11,0)</f>
        <v>10.74</v>
      </c>
      <c r="V13" s="30">
        <v>90</v>
      </c>
      <c r="W13" s="30">
        <v>60</v>
      </c>
      <c r="X13" s="30">
        <v>60</v>
      </c>
      <c r="Y13" s="30">
        <v>90</v>
      </c>
      <c r="Z13" s="30">
        <v>60</v>
      </c>
      <c r="AA13" s="7">
        <v>19.05</v>
      </c>
      <c r="AB13" s="7">
        <v>10.23</v>
      </c>
      <c r="AC13" s="9">
        <v>177.01</v>
      </c>
      <c r="AD13" s="9">
        <v>65.489999999999995</v>
      </c>
      <c r="AE13" s="9">
        <v>106.8</v>
      </c>
      <c r="AF13" s="9">
        <v>327.68</v>
      </c>
      <c r="AG13" s="9">
        <v>69.2</v>
      </c>
      <c r="AH13" s="10" t="str">
        <f t="shared" si="2"/>
        <v>0</v>
      </c>
      <c r="AI13" s="13" t="str">
        <f t="shared" si="3"/>
        <v>0</v>
      </c>
      <c r="AJ13" s="10" t="str">
        <f t="shared" si="4"/>
        <v>0</v>
      </c>
      <c r="AK13" s="13" t="str">
        <f t="shared" si="5"/>
        <v>0</v>
      </c>
      <c r="AL13" s="97">
        <f t="shared" si="6"/>
        <v>0</v>
      </c>
      <c r="AM13" s="20" t="str">
        <f t="shared" si="7"/>
        <v>0</v>
      </c>
      <c r="AN13" s="20" t="str">
        <f t="shared" si="8"/>
        <v>0</v>
      </c>
      <c r="AO13" s="20" t="str">
        <f t="shared" si="8"/>
        <v>0</v>
      </c>
      <c r="AP13" s="20" t="str">
        <f t="shared" si="8"/>
        <v>0</v>
      </c>
      <c r="AQ13" s="24">
        <f t="shared" si="9"/>
        <v>0</v>
      </c>
      <c r="AR13" s="26">
        <f t="shared" si="10"/>
        <v>0</v>
      </c>
      <c r="AS13" s="25" t="str">
        <f t="shared" si="11"/>
        <v>F</v>
      </c>
      <c r="AT13" s="27" t="str">
        <f t="shared" si="11"/>
        <v>F</v>
      </c>
      <c r="AU13" s="25" t="str">
        <f t="shared" si="12"/>
        <v>0 F</v>
      </c>
      <c r="AV13" s="27" t="str">
        <f t="shared" si="12"/>
        <v>0 F</v>
      </c>
      <c r="AW13" s="21" t="str">
        <f t="shared" si="0"/>
        <v>ไม่ผ่าน</v>
      </c>
      <c r="AX13" s="21" t="str">
        <f t="shared" si="1"/>
        <v>ไม่ผ่าน</v>
      </c>
    </row>
    <row r="14" spans="1:50" s="22" customFormat="1" x14ac:dyDescent="0.35">
      <c r="A14" s="28">
        <v>10</v>
      </c>
      <c r="B14" s="28">
        <v>8</v>
      </c>
      <c r="C14" s="18" t="s">
        <v>29</v>
      </c>
      <c r="D14" s="17" t="s">
        <v>39</v>
      </c>
      <c r="E14" s="18" t="s">
        <v>141</v>
      </c>
      <c r="F14" s="17" t="s">
        <v>233</v>
      </c>
      <c r="G14" s="28">
        <v>40</v>
      </c>
      <c r="H14" s="18" t="s">
        <v>10</v>
      </c>
      <c r="I14" s="19">
        <v>4.75</v>
      </c>
      <c r="J14" s="19">
        <v>4.2300000000000004</v>
      </c>
      <c r="K14" s="19">
        <v>3.56</v>
      </c>
      <c r="L14" s="19">
        <v>38069972.710000001</v>
      </c>
      <c r="M14" s="19">
        <v>23799841.48</v>
      </c>
      <c r="N14" s="23">
        <v>0</v>
      </c>
      <c r="O14" s="18">
        <v>25352245.309999999</v>
      </c>
      <c r="P14" s="19">
        <v>26118423.960000001</v>
      </c>
      <c r="Q14" s="28">
        <v>6</v>
      </c>
      <c r="R14" s="10">
        <f>VLOOKUP($H14,'ค่ากลางกลุ่ม '!$C$2:$Y$22,4,0)</f>
        <v>23.163388429752075</v>
      </c>
      <c r="S14" s="13">
        <f>VLOOKUP($H14,'ค่ากลางกลุ่ม '!$C$2:$Y$22,10,0)</f>
        <v>28.29</v>
      </c>
      <c r="T14" s="10">
        <f>VLOOKUP($H14,'ค่ากลางกลุ่ม '!$C$2:$Y$22,5,0)</f>
        <v>16.811983471074377</v>
      </c>
      <c r="U14" s="13">
        <f>VLOOKUP($H14,'ค่ากลางกลุ่ม '!$C$2:$Y$22,11,0)</f>
        <v>10.74</v>
      </c>
      <c r="V14" s="30">
        <v>90</v>
      </c>
      <c r="W14" s="30">
        <v>60</v>
      </c>
      <c r="X14" s="30">
        <v>60</v>
      </c>
      <c r="Y14" s="30">
        <v>90</v>
      </c>
      <c r="Z14" s="30">
        <v>60</v>
      </c>
      <c r="AA14" s="7">
        <v>51.23</v>
      </c>
      <c r="AB14" s="7">
        <v>23.77</v>
      </c>
      <c r="AC14" s="9">
        <v>48.85</v>
      </c>
      <c r="AD14" s="9">
        <v>46.64</v>
      </c>
      <c r="AE14" s="9">
        <v>36.49</v>
      </c>
      <c r="AF14" s="9">
        <v>385.55</v>
      </c>
      <c r="AG14" s="9">
        <v>67.73</v>
      </c>
      <c r="AH14" s="10" t="str">
        <f t="shared" si="2"/>
        <v>1</v>
      </c>
      <c r="AI14" s="13" t="str">
        <f t="shared" si="3"/>
        <v>1</v>
      </c>
      <c r="AJ14" s="10" t="str">
        <f t="shared" si="4"/>
        <v>1</v>
      </c>
      <c r="AK14" s="13" t="str">
        <f t="shared" si="5"/>
        <v>1</v>
      </c>
      <c r="AL14" s="97">
        <f t="shared" si="6"/>
        <v>1</v>
      </c>
      <c r="AM14" s="20" t="str">
        <f t="shared" si="7"/>
        <v>1</v>
      </c>
      <c r="AN14" s="20" t="str">
        <f t="shared" si="8"/>
        <v>1</v>
      </c>
      <c r="AO14" s="20" t="str">
        <f t="shared" si="8"/>
        <v>0</v>
      </c>
      <c r="AP14" s="20" t="str">
        <f t="shared" si="8"/>
        <v>0</v>
      </c>
      <c r="AQ14" s="24">
        <f t="shared" si="9"/>
        <v>5</v>
      </c>
      <c r="AR14" s="26">
        <f t="shared" si="10"/>
        <v>5</v>
      </c>
      <c r="AS14" s="25" t="str">
        <f t="shared" si="11"/>
        <v>B</v>
      </c>
      <c r="AT14" s="27" t="str">
        <f t="shared" si="11"/>
        <v>B</v>
      </c>
      <c r="AU14" s="25" t="str">
        <f t="shared" si="12"/>
        <v>0 B</v>
      </c>
      <c r="AV14" s="27" t="str">
        <f t="shared" si="12"/>
        <v>0 B</v>
      </c>
      <c r="AW14" s="21" t="str">
        <f t="shared" si="0"/>
        <v>ผ่าน</v>
      </c>
      <c r="AX14" s="21" t="str">
        <f t="shared" si="1"/>
        <v>ผ่าน</v>
      </c>
    </row>
    <row r="15" spans="1:50" s="22" customFormat="1" x14ac:dyDescent="0.35">
      <c r="A15" s="28">
        <v>11</v>
      </c>
      <c r="B15" s="28">
        <v>8</v>
      </c>
      <c r="C15" s="18" t="s">
        <v>29</v>
      </c>
      <c r="D15" s="17" t="s">
        <v>40</v>
      </c>
      <c r="E15" s="18" t="s">
        <v>41</v>
      </c>
      <c r="F15" s="17" t="s">
        <v>233</v>
      </c>
      <c r="G15" s="28">
        <v>108</v>
      </c>
      <c r="H15" s="18" t="s">
        <v>15</v>
      </c>
      <c r="I15" s="19">
        <v>0.98</v>
      </c>
      <c r="J15" s="19">
        <v>0.86</v>
      </c>
      <c r="K15" s="19">
        <v>0.44</v>
      </c>
      <c r="L15" s="19">
        <v>-1154429.43</v>
      </c>
      <c r="M15" s="19">
        <v>413244.32</v>
      </c>
      <c r="N15" s="23">
        <v>6</v>
      </c>
      <c r="O15" s="18">
        <v>7310245.5</v>
      </c>
      <c r="P15" s="19">
        <v>-40123456.469999999</v>
      </c>
      <c r="Q15" s="28">
        <v>13</v>
      </c>
      <c r="R15" s="10">
        <f>VLOOKUP($H15,'ค่ากลางกลุ่ม '!$C$2:$Y$22,4,0)</f>
        <v>17.875818181818179</v>
      </c>
      <c r="S15" s="13">
        <f>VLOOKUP($H15,'ค่ากลางกลุ่ม '!$C$2:$Y$22,10,0)</f>
        <v>26.06</v>
      </c>
      <c r="T15" s="10">
        <f>VLOOKUP($H15,'ค่ากลางกลุ่ม '!$C$2:$Y$22,5,0)</f>
        <v>8.5849090909090915</v>
      </c>
      <c r="U15" s="13">
        <f>VLOOKUP($H15,'ค่ากลางกลุ่ม '!$C$2:$Y$22,11,0)</f>
        <v>6.1</v>
      </c>
      <c r="V15" s="30">
        <v>90</v>
      </c>
      <c r="W15" s="30">
        <v>60</v>
      </c>
      <c r="X15" s="30">
        <v>60</v>
      </c>
      <c r="Y15" s="30">
        <v>90</v>
      </c>
      <c r="Z15" s="30">
        <v>60</v>
      </c>
      <c r="AA15" s="7">
        <v>7.37</v>
      </c>
      <c r="AB15" s="7">
        <v>0.22</v>
      </c>
      <c r="AC15" s="9">
        <v>357.77</v>
      </c>
      <c r="AD15" s="9">
        <v>73.84</v>
      </c>
      <c r="AE15" s="9">
        <v>99.74</v>
      </c>
      <c r="AF15" s="9">
        <v>332.02</v>
      </c>
      <c r="AG15" s="9">
        <v>58.55</v>
      </c>
      <c r="AH15" s="10" t="str">
        <f t="shared" si="2"/>
        <v>0</v>
      </c>
      <c r="AI15" s="13" t="str">
        <f t="shared" si="3"/>
        <v>0</v>
      </c>
      <c r="AJ15" s="10" t="str">
        <f t="shared" si="4"/>
        <v>0</v>
      </c>
      <c r="AK15" s="13" t="str">
        <f t="shared" si="5"/>
        <v>0</v>
      </c>
      <c r="AL15" s="97">
        <f t="shared" si="6"/>
        <v>0</v>
      </c>
      <c r="AM15" s="20" t="str">
        <f t="shared" si="7"/>
        <v>0</v>
      </c>
      <c r="AN15" s="20" t="str">
        <f t="shared" si="8"/>
        <v>0</v>
      </c>
      <c r="AO15" s="20" t="str">
        <f t="shared" si="8"/>
        <v>0</v>
      </c>
      <c r="AP15" s="20" t="str">
        <f t="shared" si="8"/>
        <v>1</v>
      </c>
      <c r="AQ15" s="24">
        <f t="shared" si="9"/>
        <v>1</v>
      </c>
      <c r="AR15" s="26">
        <f t="shared" si="10"/>
        <v>1</v>
      </c>
      <c r="AS15" s="25" t="str">
        <f t="shared" si="11"/>
        <v>D</v>
      </c>
      <c r="AT15" s="27" t="str">
        <f t="shared" si="11"/>
        <v>D</v>
      </c>
      <c r="AU15" s="25" t="str">
        <f t="shared" si="12"/>
        <v>6 D</v>
      </c>
      <c r="AV15" s="27" t="str">
        <f t="shared" si="12"/>
        <v>6 D</v>
      </c>
      <c r="AW15" s="21" t="str">
        <f t="shared" si="0"/>
        <v>ไม่ผ่าน</v>
      </c>
      <c r="AX15" s="21" t="str">
        <f t="shared" si="1"/>
        <v>ไม่ผ่าน</v>
      </c>
    </row>
    <row r="16" spans="1:50" s="22" customFormat="1" x14ac:dyDescent="0.35">
      <c r="A16" s="28">
        <v>12</v>
      </c>
      <c r="B16" s="28">
        <v>8</v>
      </c>
      <c r="C16" s="18" t="s">
        <v>29</v>
      </c>
      <c r="D16" s="17" t="s">
        <v>42</v>
      </c>
      <c r="E16" s="18" t="s">
        <v>142</v>
      </c>
      <c r="F16" s="17" t="s">
        <v>233</v>
      </c>
      <c r="G16" s="28">
        <v>10</v>
      </c>
      <c r="H16" s="18" t="s">
        <v>6</v>
      </c>
      <c r="I16" s="19">
        <v>2.88</v>
      </c>
      <c r="J16" s="19">
        <v>2.5099999999999998</v>
      </c>
      <c r="K16" s="19">
        <v>2.1</v>
      </c>
      <c r="L16" s="19">
        <v>13155282.76</v>
      </c>
      <c r="M16" s="19">
        <v>4152012.47</v>
      </c>
      <c r="N16" s="23">
        <v>0</v>
      </c>
      <c r="O16" s="18">
        <v>6807161.5099999998</v>
      </c>
      <c r="P16" s="19">
        <v>7671170.6799999997</v>
      </c>
      <c r="Q16" s="28">
        <v>2</v>
      </c>
      <c r="R16" s="10">
        <f>VLOOKUP($H16,'ค่ากลางกลุ่ม '!$C$2:$Y$22,4,0)</f>
        <v>32.954444444444448</v>
      </c>
      <c r="S16" s="13">
        <f>VLOOKUP($H16,'ค่ากลางกลุ่ม '!$C$2:$Y$22,10,0)</f>
        <v>32.67</v>
      </c>
      <c r="T16" s="10">
        <f>VLOOKUP($H16,'ค่ากลางกลุ่ม '!$C$2:$Y$22,5,0)</f>
        <v>17.33111111111111</v>
      </c>
      <c r="U16" s="13">
        <f>VLOOKUP($H16,'ค่ากลางกลุ่ม '!$C$2:$Y$22,11,0)</f>
        <v>8.86</v>
      </c>
      <c r="V16" s="30">
        <v>90</v>
      </c>
      <c r="W16" s="30">
        <v>60</v>
      </c>
      <c r="X16" s="30">
        <v>60</v>
      </c>
      <c r="Y16" s="30">
        <v>90</v>
      </c>
      <c r="Z16" s="30">
        <v>60</v>
      </c>
      <c r="AA16" s="7">
        <v>36.380000000000003</v>
      </c>
      <c r="AB16" s="7">
        <v>6.62</v>
      </c>
      <c r="AC16" s="9">
        <v>176.46</v>
      </c>
      <c r="AD16" s="9">
        <v>32.93</v>
      </c>
      <c r="AE16" s="9">
        <v>121.24</v>
      </c>
      <c r="AF16" s="9">
        <v>268.36</v>
      </c>
      <c r="AG16" s="9">
        <v>104.41</v>
      </c>
      <c r="AH16" s="10" t="str">
        <f t="shared" si="2"/>
        <v>1</v>
      </c>
      <c r="AI16" s="13" t="str">
        <f t="shared" si="3"/>
        <v>1</v>
      </c>
      <c r="AJ16" s="10" t="str">
        <f t="shared" si="4"/>
        <v>0</v>
      </c>
      <c r="AK16" s="13" t="str">
        <f t="shared" si="5"/>
        <v>0</v>
      </c>
      <c r="AL16" s="97">
        <f t="shared" si="6"/>
        <v>0</v>
      </c>
      <c r="AM16" s="20" t="str">
        <f t="shared" si="7"/>
        <v>1</v>
      </c>
      <c r="AN16" s="20" t="str">
        <f t="shared" si="8"/>
        <v>0</v>
      </c>
      <c r="AO16" s="20" t="str">
        <f t="shared" si="8"/>
        <v>0</v>
      </c>
      <c r="AP16" s="20" t="str">
        <f t="shared" si="8"/>
        <v>0</v>
      </c>
      <c r="AQ16" s="24">
        <f t="shared" si="9"/>
        <v>2</v>
      </c>
      <c r="AR16" s="26">
        <f t="shared" si="10"/>
        <v>2</v>
      </c>
      <c r="AS16" s="25" t="str">
        <f t="shared" si="11"/>
        <v>C-</v>
      </c>
      <c r="AT16" s="27" t="str">
        <f t="shared" si="11"/>
        <v>C-</v>
      </c>
      <c r="AU16" s="25" t="str">
        <f t="shared" si="12"/>
        <v>0 C-</v>
      </c>
      <c r="AV16" s="27" t="str">
        <f t="shared" si="12"/>
        <v>0 C-</v>
      </c>
      <c r="AW16" s="21" t="str">
        <f t="shared" si="0"/>
        <v>ไม่ผ่าน</v>
      </c>
      <c r="AX16" s="21" t="str">
        <f t="shared" si="1"/>
        <v>ไม่ผ่าน</v>
      </c>
    </row>
    <row r="17" spans="1:50" s="22" customFormat="1" x14ac:dyDescent="0.35">
      <c r="A17" s="28">
        <v>13</v>
      </c>
      <c r="B17" s="28">
        <v>8</v>
      </c>
      <c r="C17" s="18" t="s">
        <v>43</v>
      </c>
      <c r="D17" s="17" t="s">
        <v>44</v>
      </c>
      <c r="E17" s="18" t="s">
        <v>143</v>
      </c>
      <c r="F17" s="17" t="s">
        <v>232</v>
      </c>
      <c r="G17" s="28">
        <v>200</v>
      </c>
      <c r="H17" s="18" t="s">
        <v>18</v>
      </c>
      <c r="I17" s="19">
        <v>1.47</v>
      </c>
      <c r="J17" s="19">
        <v>1.29</v>
      </c>
      <c r="K17" s="19">
        <v>0.73</v>
      </c>
      <c r="L17" s="19">
        <v>67366826.510000005</v>
      </c>
      <c r="M17" s="19">
        <v>25969523.809999999</v>
      </c>
      <c r="N17" s="23">
        <v>2</v>
      </c>
      <c r="O17" s="18">
        <v>51706787.799999997</v>
      </c>
      <c r="P17" s="19">
        <v>-38452671.689999998</v>
      </c>
      <c r="Q17" s="28">
        <v>16</v>
      </c>
      <c r="R17" s="10">
        <f>VLOOKUP($H17,'ค่ากลางกลุ่ม '!$C$2:$Y$22,4,0)</f>
        <v>11.447692307692309</v>
      </c>
      <c r="S17" s="13">
        <f>VLOOKUP($H17,'ค่ากลางกลุ่ม '!$C$2:$Y$22,10,0)</f>
        <v>19.670000000000002</v>
      </c>
      <c r="T17" s="10">
        <f>VLOOKUP($H17,'ค่ากลางกลุ่ม '!$C$2:$Y$22,5,0)</f>
        <v>5.6788461538461554</v>
      </c>
      <c r="U17" s="13">
        <f>VLOOKUP($H17,'ค่ากลางกลุ่ม '!$C$2:$Y$22,11,0)</f>
        <v>4.34</v>
      </c>
      <c r="V17" s="30">
        <v>90</v>
      </c>
      <c r="W17" s="30">
        <v>60</v>
      </c>
      <c r="X17" s="30">
        <v>60</v>
      </c>
      <c r="Y17" s="30">
        <v>90</v>
      </c>
      <c r="Z17" s="30">
        <v>60</v>
      </c>
      <c r="AA17" s="7">
        <v>22.74</v>
      </c>
      <c r="AB17" s="7">
        <v>3.88</v>
      </c>
      <c r="AC17" s="9">
        <v>178.21</v>
      </c>
      <c r="AD17" s="9">
        <v>69.58</v>
      </c>
      <c r="AE17" s="9">
        <v>66.069999999999993</v>
      </c>
      <c r="AF17" s="9">
        <v>299.3</v>
      </c>
      <c r="AG17" s="9">
        <v>57.11</v>
      </c>
      <c r="AH17" s="10" t="str">
        <f t="shared" si="2"/>
        <v>1</v>
      </c>
      <c r="AI17" s="13" t="str">
        <f t="shared" si="3"/>
        <v>1</v>
      </c>
      <c r="AJ17" s="10" t="str">
        <f t="shared" si="4"/>
        <v>0</v>
      </c>
      <c r="AK17" s="13" t="str">
        <f t="shared" si="5"/>
        <v>0</v>
      </c>
      <c r="AL17" s="97">
        <f t="shared" si="6"/>
        <v>1</v>
      </c>
      <c r="AM17" s="20" t="str">
        <f t="shared" si="7"/>
        <v>0</v>
      </c>
      <c r="AN17" s="20" t="str">
        <f t="shared" si="8"/>
        <v>0</v>
      </c>
      <c r="AO17" s="20" t="str">
        <f t="shared" si="8"/>
        <v>0</v>
      </c>
      <c r="AP17" s="20" t="str">
        <f t="shared" si="8"/>
        <v>1</v>
      </c>
      <c r="AQ17" s="24">
        <f t="shared" si="9"/>
        <v>3</v>
      </c>
      <c r="AR17" s="26">
        <f t="shared" si="10"/>
        <v>3</v>
      </c>
      <c r="AS17" s="25" t="str">
        <f t="shared" si="11"/>
        <v>C</v>
      </c>
      <c r="AT17" s="27" t="str">
        <f t="shared" si="11"/>
        <v>C</v>
      </c>
      <c r="AU17" s="25" t="str">
        <f t="shared" si="12"/>
        <v>2 C</v>
      </c>
      <c r="AV17" s="27" t="str">
        <f t="shared" si="12"/>
        <v>2 C</v>
      </c>
      <c r="AW17" s="21" t="str">
        <f t="shared" si="0"/>
        <v>ไม่ผ่าน</v>
      </c>
      <c r="AX17" s="21" t="str">
        <f t="shared" si="1"/>
        <v>ไม่ผ่าน</v>
      </c>
    </row>
    <row r="18" spans="1:50" s="22" customFormat="1" x14ac:dyDescent="0.35">
      <c r="A18" s="28">
        <v>14</v>
      </c>
      <c r="B18" s="28">
        <v>8</v>
      </c>
      <c r="C18" s="18" t="s">
        <v>43</v>
      </c>
      <c r="D18" s="17" t="s">
        <v>45</v>
      </c>
      <c r="E18" s="18" t="s">
        <v>144</v>
      </c>
      <c r="F18" s="17" t="s">
        <v>233</v>
      </c>
      <c r="G18" s="28">
        <v>42</v>
      </c>
      <c r="H18" s="18" t="s">
        <v>10</v>
      </c>
      <c r="I18" s="19">
        <v>4.01</v>
      </c>
      <c r="J18" s="19">
        <v>3.65</v>
      </c>
      <c r="K18" s="19">
        <v>3.14</v>
      </c>
      <c r="L18" s="19">
        <v>42646919.82</v>
      </c>
      <c r="M18" s="19">
        <v>12369944.16</v>
      </c>
      <c r="N18" s="23">
        <v>0</v>
      </c>
      <c r="O18" s="18">
        <v>14770098.949999999</v>
      </c>
      <c r="P18" s="19">
        <v>30352824.640000001</v>
      </c>
      <c r="Q18" s="28">
        <v>6</v>
      </c>
      <c r="R18" s="10">
        <f>VLOOKUP($H18,'ค่ากลางกลุ่ม '!$C$2:$Y$22,4,0)</f>
        <v>23.163388429752075</v>
      </c>
      <c r="S18" s="13">
        <f>VLOOKUP($H18,'ค่ากลางกลุ่ม '!$C$2:$Y$22,10,0)</f>
        <v>28.29</v>
      </c>
      <c r="T18" s="10">
        <f>VLOOKUP($H18,'ค่ากลางกลุ่ม '!$C$2:$Y$22,5,0)</f>
        <v>16.811983471074377</v>
      </c>
      <c r="U18" s="13">
        <f>VLOOKUP($H18,'ค่ากลางกลุ่ม '!$C$2:$Y$22,11,0)</f>
        <v>10.74</v>
      </c>
      <c r="V18" s="30">
        <v>90</v>
      </c>
      <c r="W18" s="30">
        <v>60</v>
      </c>
      <c r="X18" s="30">
        <v>60</v>
      </c>
      <c r="Y18" s="30">
        <v>90</v>
      </c>
      <c r="Z18" s="30">
        <v>60</v>
      </c>
      <c r="AA18" s="7">
        <v>27.25</v>
      </c>
      <c r="AB18" s="7">
        <v>15.4</v>
      </c>
      <c r="AC18" s="9">
        <v>107.75</v>
      </c>
      <c r="AD18" s="9">
        <v>51.4</v>
      </c>
      <c r="AE18" s="9">
        <v>63.48</v>
      </c>
      <c r="AF18" s="9">
        <v>315.37</v>
      </c>
      <c r="AG18" s="9">
        <v>59.2</v>
      </c>
      <c r="AH18" s="10" t="str">
        <f t="shared" si="2"/>
        <v>1</v>
      </c>
      <c r="AI18" s="13" t="str">
        <f t="shared" si="3"/>
        <v>0</v>
      </c>
      <c r="AJ18" s="10" t="str">
        <f t="shared" si="4"/>
        <v>0</v>
      </c>
      <c r="AK18" s="13" t="str">
        <f t="shared" si="5"/>
        <v>1</v>
      </c>
      <c r="AL18" s="97">
        <f t="shared" si="6"/>
        <v>0</v>
      </c>
      <c r="AM18" s="20" t="str">
        <f t="shared" si="7"/>
        <v>1</v>
      </c>
      <c r="AN18" s="20" t="str">
        <f t="shared" si="8"/>
        <v>0</v>
      </c>
      <c r="AO18" s="20" t="str">
        <f t="shared" si="8"/>
        <v>0</v>
      </c>
      <c r="AP18" s="20" t="str">
        <f t="shared" si="8"/>
        <v>1</v>
      </c>
      <c r="AQ18" s="24">
        <f t="shared" si="9"/>
        <v>3</v>
      </c>
      <c r="AR18" s="26">
        <f t="shared" si="10"/>
        <v>3</v>
      </c>
      <c r="AS18" s="25" t="str">
        <f t="shared" si="11"/>
        <v>C</v>
      </c>
      <c r="AT18" s="27" t="str">
        <f t="shared" si="11"/>
        <v>C</v>
      </c>
      <c r="AU18" s="25" t="str">
        <f t="shared" si="12"/>
        <v>0 C</v>
      </c>
      <c r="AV18" s="27" t="str">
        <f t="shared" si="12"/>
        <v>0 C</v>
      </c>
      <c r="AW18" s="21" t="str">
        <f t="shared" si="0"/>
        <v>ไม่ผ่าน</v>
      </c>
      <c r="AX18" s="21" t="str">
        <f t="shared" si="1"/>
        <v>ไม่ผ่าน</v>
      </c>
    </row>
    <row r="19" spans="1:50" s="22" customFormat="1" x14ac:dyDescent="0.35">
      <c r="A19" s="28">
        <v>15</v>
      </c>
      <c r="B19" s="28">
        <v>8</v>
      </c>
      <c r="C19" s="18" t="s">
        <v>43</v>
      </c>
      <c r="D19" s="17" t="s">
        <v>46</v>
      </c>
      <c r="E19" s="18" t="s">
        <v>145</v>
      </c>
      <c r="F19" s="17" t="s">
        <v>233</v>
      </c>
      <c r="G19" s="28">
        <v>56</v>
      </c>
      <c r="H19" s="18" t="s">
        <v>10</v>
      </c>
      <c r="I19" s="19">
        <v>2.34</v>
      </c>
      <c r="J19" s="19">
        <v>2.1800000000000002</v>
      </c>
      <c r="K19" s="19">
        <v>1.62</v>
      </c>
      <c r="L19" s="19">
        <v>36635923.920000002</v>
      </c>
      <c r="M19" s="19">
        <v>15578852.4</v>
      </c>
      <c r="N19" s="23">
        <v>0</v>
      </c>
      <c r="O19" s="18">
        <v>18466858.359999999</v>
      </c>
      <c r="P19" s="19">
        <v>16838290.620000001</v>
      </c>
      <c r="Q19" s="28">
        <v>6</v>
      </c>
      <c r="R19" s="10">
        <f>VLOOKUP($H19,'ค่ากลางกลุ่ม '!$C$2:$Y$22,4,0)</f>
        <v>23.163388429752075</v>
      </c>
      <c r="S19" s="13">
        <f>VLOOKUP($H19,'ค่ากลางกลุ่ม '!$C$2:$Y$22,10,0)</f>
        <v>28.29</v>
      </c>
      <c r="T19" s="10">
        <f>VLOOKUP($H19,'ค่ากลางกลุ่ม '!$C$2:$Y$22,5,0)</f>
        <v>16.811983471074377</v>
      </c>
      <c r="U19" s="13">
        <f>VLOOKUP($H19,'ค่ากลางกลุ่ม '!$C$2:$Y$22,11,0)</f>
        <v>10.74</v>
      </c>
      <c r="V19" s="30">
        <v>90</v>
      </c>
      <c r="W19" s="30">
        <v>60</v>
      </c>
      <c r="X19" s="30">
        <v>60</v>
      </c>
      <c r="Y19" s="30">
        <v>90</v>
      </c>
      <c r="Z19" s="30">
        <v>60</v>
      </c>
      <c r="AA19" s="7">
        <v>27.41</v>
      </c>
      <c r="AB19" s="7">
        <v>15.96</v>
      </c>
      <c r="AC19" s="9">
        <v>159.12</v>
      </c>
      <c r="AD19" s="9">
        <v>108.91</v>
      </c>
      <c r="AE19" s="9">
        <v>44.55</v>
      </c>
      <c r="AF19" s="9">
        <v>299.05</v>
      </c>
      <c r="AG19" s="9">
        <v>65.55</v>
      </c>
      <c r="AH19" s="10" t="str">
        <f t="shared" si="2"/>
        <v>1</v>
      </c>
      <c r="AI19" s="13" t="str">
        <f t="shared" si="3"/>
        <v>0</v>
      </c>
      <c r="AJ19" s="10" t="str">
        <f t="shared" si="4"/>
        <v>0</v>
      </c>
      <c r="AK19" s="13" t="str">
        <f t="shared" si="5"/>
        <v>1</v>
      </c>
      <c r="AL19" s="97">
        <f t="shared" si="6"/>
        <v>0</v>
      </c>
      <c r="AM19" s="20" t="str">
        <f t="shared" si="7"/>
        <v>0</v>
      </c>
      <c r="AN19" s="20" t="str">
        <f t="shared" si="8"/>
        <v>1</v>
      </c>
      <c r="AO19" s="20" t="str">
        <f t="shared" si="8"/>
        <v>0</v>
      </c>
      <c r="AP19" s="20" t="str">
        <f t="shared" si="8"/>
        <v>0</v>
      </c>
      <c r="AQ19" s="24">
        <f t="shared" si="9"/>
        <v>2</v>
      </c>
      <c r="AR19" s="26">
        <f t="shared" si="10"/>
        <v>2</v>
      </c>
      <c r="AS19" s="25" t="str">
        <f t="shared" si="11"/>
        <v>C-</v>
      </c>
      <c r="AT19" s="27" t="str">
        <f t="shared" si="11"/>
        <v>C-</v>
      </c>
      <c r="AU19" s="25" t="str">
        <f t="shared" si="12"/>
        <v>0 C-</v>
      </c>
      <c r="AV19" s="27" t="str">
        <f t="shared" si="12"/>
        <v>0 C-</v>
      </c>
      <c r="AW19" s="21" t="str">
        <f t="shared" si="0"/>
        <v>ไม่ผ่าน</v>
      </c>
      <c r="AX19" s="21" t="str">
        <f t="shared" si="1"/>
        <v>ไม่ผ่าน</v>
      </c>
    </row>
    <row r="20" spans="1:50" s="22" customFormat="1" x14ac:dyDescent="0.35">
      <c r="A20" s="28">
        <v>16</v>
      </c>
      <c r="B20" s="28">
        <v>8</v>
      </c>
      <c r="C20" s="18" t="s">
        <v>43</v>
      </c>
      <c r="D20" s="17" t="s">
        <v>47</v>
      </c>
      <c r="E20" s="18" t="s">
        <v>146</v>
      </c>
      <c r="F20" s="17" t="s">
        <v>233</v>
      </c>
      <c r="G20" s="28">
        <v>96</v>
      </c>
      <c r="H20" s="18" t="s">
        <v>13</v>
      </c>
      <c r="I20" s="19">
        <v>2.42</v>
      </c>
      <c r="J20" s="19">
        <v>2.27</v>
      </c>
      <c r="K20" s="19">
        <v>1.37</v>
      </c>
      <c r="L20" s="19">
        <v>64974724.729999997</v>
      </c>
      <c r="M20" s="19">
        <v>21106582.789999999</v>
      </c>
      <c r="N20" s="23">
        <v>0</v>
      </c>
      <c r="O20" s="18">
        <v>27140472.289999999</v>
      </c>
      <c r="P20" s="19">
        <v>16401298.630000001</v>
      </c>
      <c r="Q20" s="28">
        <v>10</v>
      </c>
      <c r="R20" s="10">
        <f>VLOOKUP($H20,'ค่ากลางกลุ่ม '!$C$2:$Y$22,4,0)</f>
        <v>20.388095238095232</v>
      </c>
      <c r="S20" s="13">
        <f>VLOOKUP($H20,'ค่ากลางกลุ่ม '!$C$2:$Y$22,10,0)</f>
        <v>24.65</v>
      </c>
      <c r="T20" s="10">
        <f>VLOOKUP($H20,'ค่ากลางกลุ่ม '!$C$2:$Y$22,5,0)</f>
        <v>12.326666666666666</v>
      </c>
      <c r="U20" s="13">
        <f>VLOOKUP($H20,'ค่ากลางกลุ่ม '!$C$2:$Y$22,11,0)</f>
        <v>9.2899999999999991</v>
      </c>
      <c r="V20" s="30">
        <v>90</v>
      </c>
      <c r="W20" s="30">
        <v>60</v>
      </c>
      <c r="X20" s="30">
        <v>60</v>
      </c>
      <c r="Y20" s="30">
        <v>90</v>
      </c>
      <c r="Z20" s="30">
        <v>60</v>
      </c>
      <c r="AA20" s="7">
        <v>28.6</v>
      </c>
      <c r="AB20" s="7">
        <v>9.18</v>
      </c>
      <c r="AC20" s="9">
        <v>226.65</v>
      </c>
      <c r="AD20" s="9">
        <v>139.26</v>
      </c>
      <c r="AE20" s="9">
        <v>57.07</v>
      </c>
      <c r="AF20" s="9">
        <v>295.74</v>
      </c>
      <c r="AG20" s="9">
        <v>58.34</v>
      </c>
      <c r="AH20" s="10" t="str">
        <f t="shared" si="2"/>
        <v>1</v>
      </c>
      <c r="AI20" s="13" t="str">
        <f t="shared" si="3"/>
        <v>1</v>
      </c>
      <c r="AJ20" s="10" t="str">
        <f t="shared" si="4"/>
        <v>0</v>
      </c>
      <c r="AK20" s="13" t="str">
        <f t="shared" si="5"/>
        <v>0</v>
      </c>
      <c r="AL20" s="97">
        <f t="shared" si="6"/>
        <v>0</v>
      </c>
      <c r="AM20" s="20" t="str">
        <f t="shared" si="7"/>
        <v>0</v>
      </c>
      <c r="AN20" s="20" t="str">
        <f t="shared" si="8"/>
        <v>1</v>
      </c>
      <c r="AO20" s="20" t="str">
        <f t="shared" si="8"/>
        <v>0</v>
      </c>
      <c r="AP20" s="20" t="str">
        <f t="shared" si="8"/>
        <v>1</v>
      </c>
      <c r="AQ20" s="24">
        <f t="shared" si="9"/>
        <v>3</v>
      </c>
      <c r="AR20" s="26">
        <f t="shared" si="10"/>
        <v>3</v>
      </c>
      <c r="AS20" s="25" t="str">
        <f t="shared" si="11"/>
        <v>C</v>
      </c>
      <c r="AT20" s="27" t="str">
        <f t="shared" si="11"/>
        <v>C</v>
      </c>
      <c r="AU20" s="25" t="str">
        <f t="shared" si="12"/>
        <v>0 C</v>
      </c>
      <c r="AV20" s="27" t="str">
        <f t="shared" si="12"/>
        <v>0 C</v>
      </c>
      <c r="AW20" s="21" t="str">
        <f t="shared" si="0"/>
        <v>ไม่ผ่าน</v>
      </c>
      <c r="AX20" s="21" t="str">
        <f t="shared" si="1"/>
        <v>ไม่ผ่าน</v>
      </c>
    </row>
    <row r="21" spans="1:50" s="22" customFormat="1" x14ac:dyDescent="0.35">
      <c r="A21" s="28">
        <v>17</v>
      </c>
      <c r="B21" s="28">
        <v>8</v>
      </c>
      <c r="C21" s="18" t="s">
        <v>43</v>
      </c>
      <c r="D21" s="17" t="s">
        <v>48</v>
      </c>
      <c r="E21" s="18" t="s">
        <v>147</v>
      </c>
      <c r="F21" s="17" t="s">
        <v>233</v>
      </c>
      <c r="G21" s="28">
        <v>38</v>
      </c>
      <c r="H21" s="18" t="s">
        <v>10</v>
      </c>
      <c r="I21" s="19">
        <v>2.56</v>
      </c>
      <c r="J21" s="19">
        <v>2.31</v>
      </c>
      <c r="K21" s="19">
        <v>1.72</v>
      </c>
      <c r="L21" s="19">
        <v>35718571.890000001</v>
      </c>
      <c r="M21" s="19">
        <v>6828857.8799999999</v>
      </c>
      <c r="N21" s="23">
        <v>0</v>
      </c>
      <c r="O21" s="18">
        <v>9513275.6199999992</v>
      </c>
      <c r="P21" s="19">
        <v>16511850.75</v>
      </c>
      <c r="Q21" s="28">
        <v>6</v>
      </c>
      <c r="R21" s="10">
        <f>VLOOKUP($H21,'ค่ากลางกลุ่ม '!$C$2:$Y$22,4,0)</f>
        <v>23.163388429752075</v>
      </c>
      <c r="S21" s="13">
        <f>VLOOKUP($H21,'ค่ากลางกลุ่ม '!$C$2:$Y$22,10,0)</f>
        <v>28.29</v>
      </c>
      <c r="T21" s="10">
        <f>VLOOKUP($H21,'ค่ากลางกลุ่ม '!$C$2:$Y$22,5,0)</f>
        <v>16.811983471074377</v>
      </c>
      <c r="U21" s="13">
        <f>VLOOKUP($H21,'ค่ากลางกลุ่ม '!$C$2:$Y$22,11,0)</f>
        <v>10.74</v>
      </c>
      <c r="V21" s="30">
        <v>90</v>
      </c>
      <c r="W21" s="30">
        <v>60</v>
      </c>
      <c r="X21" s="30">
        <v>60</v>
      </c>
      <c r="Y21" s="30">
        <v>90</v>
      </c>
      <c r="Z21" s="30">
        <v>60</v>
      </c>
      <c r="AA21" s="7">
        <v>19.52</v>
      </c>
      <c r="AB21" s="7">
        <v>8</v>
      </c>
      <c r="AC21" s="9">
        <v>209.81</v>
      </c>
      <c r="AD21" s="9">
        <v>127.64</v>
      </c>
      <c r="AE21" s="9">
        <v>86.32</v>
      </c>
      <c r="AF21" s="9">
        <v>244.48</v>
      </c>
      <c r="AG21" s="9">
        <v>73.430000000000007</v>
      </c>
      <c r="AH21" s="10" t="str">
        <f t="shared" si="2"/>
        <v>0</v>
      </c>
      <c r="AI21" s="13" t="str">
        <f t="shared" si="3"/>
        <v>0</v>
      </c>
      <c r="AJ21" s="10" t="str">
        <f t="shared" si="4"/>
        <v>0</v>
      </c>
      <c r="AK21" s="13" t="str">
        <f t="shared" si="5"/>
        <v>0</v>
      </c>
      <c r="AL21" s="97">
        <f t="shared" si="6"/>
        <v>0</v>
      </c>
      <c r="AM21" s="20" t="str">
        <f t="shared" si="7"/>
        <v>0</v>
      </c>
      <c r="AN21" s="20" t="str">
        <f t="shared" si="8"/>
        <v>0</v>
      </c>
      <c r="AO21" s="20" t="str">
        <f t="shared" si="8"/>
        <v>0</v>
      </c>
      <c r="AP21" s="20" t="str">
        <f t="shared" si="8"/>
        <v>0</v>
      </c>
      <c r="AQ21" s="24">
        <f t="shared" si="9"/>
        <v>0</v>
      </c>
      <c r="AR21" s="26">
        <f t="shared" si="10"/>
        <v>0</v>
      </c>
      <c r="AS21" s="25" t="str">
        <f t="shared" si="11"/>
        <v>F</v>
      </c>
      <c r="AT21" s="27" t="str">
        <f t="shared" si="11"/>
        <v>F</v>
      </c>
      <c r="AU21" s="25" t="str">
        <f t="shared" si="12"/>
        <v>0 F</v>
      </c>
      <c r="AV21" s="27" t="str">
        <f t="shared" si="12"/>
        <v>0 F</v>
      </c>
      <c r="AW21" s="21" t="str">
        <f t="shared" si="0"/>
        <v>ไม่ผ่าน</v>
      </c>
      <c r="AX21" s="21" t="str">
        <f t="shared" si="1"/>
        <v>ไม่ผ่าน</v>
      </c>
    </row>
    <row r="22" spans="1:50" s="22" customFormat="1" x14ac:dyDescent="0.35">
      <c r="A22" s="28">
        <v>18</v>
      </c>
      <c r="B22" s="28">
        <v>8</v>
      </c>
      <c r="C22" s="18" t="s">
        <v>43</v>
      </c>
      <c r="D22" s="17" t="s">
        <v>49</v>
      </c>
      <c r="E22" s="18" t="s">
        <v>148</v>
      </c>
      <c r="F22" s="17" t="s">
        <v>233</v>
      </c>
      <c r="G22" s="28">
        <v>62</v>
      </c>
      <c r="H22" s="18" t="s">
        <v>10</v>
      </c>
      <c r="I22" s="19">
        <v>2.76</v>
      </c>
      <c r="J22" s="19">
        <v>2.35</v>
      </c>
      <c r="K22" s="19">
        <v>2.04</v>
      </c>
      <c r="L22" s="19">
        <v>34216024.5</v>
      </c>
      <c r="M22" s="19">
        <v>12998674.699999999</v>
      </c>
      <c r="N22" s="23">
        <v>0</v>
      </c>
      <c r="O22" s="18">
        <v>15559956.199999999</v>
      </c>
      <c r="P22" s="19">
        <v>20075928.989999998</v>
      </c>
      <c r="Q22" s="28">
        <v>6</v>
      </c>
      <c r="R22" s="10">
        <f>VLOOKUP($H22,'ค่ากลางกลุ่ม '!$C$2:$Y$22,4,0)</f>
        <v>23.163388429752075</v>
      </c>
      <c r="S22" s="13">
        <f>VLOOKUP($H22,'ค่ากลางกลุ่ม '!$C$2:$Y$22,10,0)</f>
        <v>28.29</v>
      </c>
      <c r="T22" s="10">
        <f>VLOOKUP($H22,'ค่ากลางกลุ่ม '!$C$2:$Y$22,5,0)</f>
        <v>16.811983471074377</v>
      </c>
      <c r="U22" s="13">
        <f>VLOOKUP($H22,'ค่ากลางกลุ่ม '!$C$2:$Y$22,11,0)</f>
        <v>10.74</v>
      </c>
      <c r="V22" s="30">
        <v>90</v>
      </c>
      <c r="W22" s="30">
        <v>60</v>
      </c>
      <c r="X22" s="30">
        <v>60</v>
      </c>
      <c r="Y22" s="30">
        <v>90</v>
      </c>
      <c r="Z22" s="30">
        <v>60</v>
      </c>
      <c r="AA22" s="7">
        <v>28.76</v>
      </c>
      <c r="AB22" s="7">
        <v>15.39</v>
      </c>
      <c r="AC22" s="9">
        <v>169.87</v>
      </c>
      <c r="AD22" s="9">
        <v>34.01</v>
      </c>
      <c r="AE22" s="9">
        <v>58.62</v>
      </c>
      <c r="AF22" s="9">
        <v>320.39999999999998</v>
      </c>
      <c r="AG22" s="9">
        <v>106.38</v>
      </c>
      <c r="AH22" s="10" t="str">
        <f t="shared" si="2"/>
        <v>1</v>
      </c>
      <c r="AI22" s="13" t="str">
        <f t="shared" si="3"/>
        <v>1</v>
      </c>
      <c r="AJ22" s="10" t="str">
        <f t="shared" si="4"/>
        <v>0</v>
      </c>
      <c r="AK22" s="13" t="str">
        <f t="shared" si="5"/>
        <v>1</v>
      </c>
      <c r="AL22" s="97">
        <f t="shared" si="6"/>
        <v>0</v>
      </c>
      <c r="AM22" s="20" t="str">
        <f t="shared" si="7"/>
        <v>1</v>
      </c>
      <c r="AN22" s="20" t="str">
        <f t="shared" si="8"/>
        <v>1</v>
      </c>
      <c r="AO22" s="20" t="str">
        <f t="shared" si="8"/>
        <v>0</v>
      </c>
      <c r="AP22" s="20" t="str">
        <f t="shared" si="8"/>
        <v>0</v>
      </c>
      <c r="AQ22" s="24">
        <f t="shared" si="9"/>
        <v>3</v>
      </c>
      <c r="AR22" s="26">
        <f t="shared" si="10"/>
        <v>4</v>
      </c>
      <c r="AS22" s="25" t="str">
        <f t="shared" si="11"/>
        <v>C</v>
      </c>
      <c r="AT22" s="27" t="str">
        <f t="shared" si="11"/>
        <v>B-</v>
      </c>
      <c r="AU22" s="25" t="str">
        <f t="shared" si="12"/>
        <v>0 C</v>
      </c>
      <c r="AV22" s="27" t="str">
        <f t="shared" si="12"/>
        <v>0 B-</v>
      </c>
      <c r="AW22" s="21" t="str">
        <f t="shared" si="0"/>
        <v>ไม่ผ่าน</v>
      </c>
      <c r="AX22" s="21" t="str">
        <f t="shared" si="1"/>
        <v>ไม่ผ่าน</v>
      </c>
    </row>
    <row r="23" spans="1:50" s="22" customFormat="1" x14ac:dyDescent="0.35">
      <c r="A23" s="28">
        <v>19</v>
      </c>
      <c r="B23" s="28">
        <v>8</v>
      </c>
      <c r="C23" s="18" t="s">
        <v>43</v>
      </c>
      <c r="D23" s="17" t="s">
        <v>50</v>
      </c>
      <c r="E23" s="18" t="s">
        <v>149</v>
      </c>
      <c r="F23" s="17" t="s">
        <v>233</v>
      </c>
      <c r="G23" s="28">
        <v>38</v>
      </c>
      <c r="H23" s="18" t="s">
        <v>10</v>
      </c>
      <c r="I23" s="19">
        <v>1.93</v>
      </c>
      <c r="J23" s="19">
        <v>1.7</v>
      </c>
      <c r="K23" s="19">
        <v>1.3</v>
      </c>
      <c r="L23" s="19">
        <v>23731417.359999999</v>
      </c>
      <c r="M23" s="19">
        <v>12051926.189999999</v>
      </c>
      <c r="N23" s="23">
        <v>0</v>
      </c>
      <c r="O23" s="18">
        <v>13439178.6</v>
      </c>
      <c r="P23" s="19">
        <v>7526916.7000000002</v>
      </c>
      <c r="Q23" s="28">
        <v>6</v>
      </c>
      <c r="R23" s="10">
        <f>VLOOKUP($H23,'ค่ากลางกลุ่ม '!$C$2:$Y$22,4,0)</f>
        <v>23.163388429752075</v>
      </c>
      <c r="S23" s="13">
        <f>VLOOKUP($H23,'ค่ากลางกลุ่ม '!$C$2:$Y$22,10,0)</f>
        <v>28.29</v>
      </c>
      <c r="T23" s="10">
        <f>VLOOKUP($H23,'ค่ากลางกลุ่ม '!$C$2:$Y$22,5,0)</f>
        <v>16.811983471074377</v>
      </c>
      <c r="U23" s="13">
        <f>VLOOKUP($H23,'ค่ากลางกลุ่ม '!$C$2:$Y$22,11,0)</f>
        <v>10.74</v>
      </c>
      <c r="V23" s="30">
        <v>90</v>
      </c>
      <c r="W23" s="30">
        <v>60</v>
      </c>
      <c r="X23" s="30">
        <v>60</v>
      </c>
      <c r="Y23" s="30">
        <v>90</v>
      </c>
      <c r="Z23" s="30">
        <v>60</v>
      </c>
      <c r="AA23" s="7">
        <v>28.78</v>
      </c>
      <c r="AB23" s="7">
        <v>20.34</v>
      </c>
      <c r="AC23" s="9">
        <v>261.37</v>
      </c>
      <c r="AD23" s="9">
        <v>72.55</v>
      </c>
      <c r="AE23" s="9">
        <v>100.99</v>
      </c>
      <c r="AF23" s="9">
        <v>316.88</v>
      </c>
      <c r="AG23" s="9">
        <v>124.79</v>
      </c>
      <c r="AH23" s="10" t="str">
        <f t="shared" si="2"/>
        <v>1</v>
      </c>
      <c r="AI23" s="13" t="str">
        <f t="shared" si="3"/>
        <v>1</v>
      </c>
      <c r="AJ23" s="10" t="str">
        <f t="shared" si="4"/>
        <v>1</v>
      </c>
      <c r="AK23" s="13" t="str">
        <f t="shared" si="5"/>
        <v>1</v>
      </c>
      <c r="AL23" s="97">
        <f t="shared" si="6"/>
        <v>0</v>
      </c>
      <c r="AM23" s="20" t="str">
        <f t="shared" si="7"/>
        <v>0</v>
      </c>
      <c r="AN23" s="20" t="str">
        <f t="shared" si="8"/>
        <v>0</v>
      </c>
      <c r="AO23" s="20" t="str">
        <f t="shared" si="8"/>
        <v>0</v>
      </c>
      <c r="AP23" s="20" t="str">
        <f t="shared" si="8"/>
        <v>0</v>
      </c>
      <c r="AQ23" s="24">
        <f t="shared" si="9"/>
        <v>2</v>
      </c>
      <c r="AR23" s="26">
        <f t="shared" si="10"/>
        <v>2</v>
      </c>
      <c r="AS23" s="25" t="str">
        <f t="shared" si="11"/>
        <v>C-</v>
      </c>
      <c r="AT23" s="27" t="str">
        <f t="shared" si="11"/>
        <v>C-</v>
      </c>
      <c r="AU23" s="25" t="str">
        <f t="shared" si="12"/>
        <v>0 C-</v>
      </c>
      <c r="AV23" s="27" t="str">
        <f t="shared" si="12"/>
        <v>0 C-</v>
      </c>
      <c r="AW23" s="21" t="str">
        <f t="shared" si="0"/>
        <v>ไม่ผ่าน</v>
      </c>
      <c r="AX23" s="21" t="str">
        <f t="shared" si="1"/>
        <v>ไม่ผ่าน</v>
      </c>
    </row>
    <row r="24" spans="1:50" s="22" customFormat="1" x14ac:dyDescent="0.35">
      <c r="A24" s="28">
        <v>20</v>
      </c>
      <c r="B24" s="28">
        <v>8</v>
      </c>
      <c r="C24" s="18" t="s">
        <v>43</v>
      </c>
      <c r="D24" s="17" t="s">
        <v>51</v>
      </c>
      <c r="E24" s="18" t="s">
        <v>150</v>
      </c>
      <c r="F24" s="17" t="s">
        <v>233</v>
      </c>
      <c r="G24" s="28">
        <v>32</v>
      </c>
      <c r="H24" s="18" t="s">
        <v>6</v>
      </c>
      <c r="I24" s="19">
        <v>1.82</v>
      </c>
      <c r="J24" s="19">
        <v>1.66</v>
      </c>
      <c r="K24" s="19">
        <v>1.45</v>
      </c>
      <c r="L24" s="19">
        <v>13294160.83</v>
      </c>
      <c r="M24" s="19">
        <v>5008579.62</v>
      </c>
      <c r="N24" s="23">
        <v>0</v>
      </c>
      <c r="O24" s="18">
        <v>6288153.5499999998</v>
      </c>
      <c r="P24" s="19">
        <v>7255298.9000000004</v>
      </c>
      <c r="Q24" s="28">
        <v>2</v>
      </c>
      <c r="R24" s="10">
        <f>VLOOKUP($H24,'ค่ากลางกลุ่ม '!$C$2:$Y$22,4,0)</f>
        <v>32.954444444444448</v>
      </c>
      <c r="S24" s="13">
        <f>VLOOKUP($H24,'ค่ากลางกลุ่ม '!$C$2:$Y$22,10,0)</f>
        <v>32.67</v>
      </c>
      <c r="T24" s="10">
        <f>VLOOKUP($H24,'ค่ากลางกลุ่ม '!$C$2:$Y$22,5,0)</f>
        <v>17.33111111111111</v>
      </c>
      <c r="U24" s="13">
        <f>VLOOKUP($H24,'ค่ากลางกลุ่ม '!$C$2:$Y$22,11,0)</f>
        <v>8.86</v>
      </c>
      <c r="V24" s="30">
        <v>90</v>
      </c>
      <c r="W24" s="30">
        <v>60</v>
      </c>
      <c r="X24" s="30">
        <v>60</v>
      </c>
      <c r="Y24" s="30">
        <v>90</v>
      </c>
      <c r="Z24" s="30">
        <v>60</v>
      </c>
      <c r="AA24" s="7">
        <v>24.9</v>
      </c>
      <c r="AB24" s="7">
        <v>12.04</v>
      </c>
      <c r="AC24" s="9">
        <v>290.16000000000003</v>
      </c>
      <c r="AD24" s="9">
        <v>76.31</v>
      </c>
      <c r="AE24" s="9">
        <v>85.38</v>
      </c>
      <c r="AF24" s="9">
        <v>284.64999999999998</v>
      </c>
      <c r="AG24" s="9">
        <v>53.86</v>
      </c>
      <c r="AH24" s="10" t="str">
        <f t="shared" si="2"/>
        <v>0</v>
      </c>
      <c r="AI24" s="13" t="str">
        <f t="shared" si="3"/>
        <v>0</v>
      </c>
      <c r="AJ24" s="10" t="str">
        <f t="shared" si="4"/>
        <v>0</v>
      </c>
      <c r="AK24" s="13" t="str">
        <f t="shared" si="5"/>
        <v>1</v>
      </c>
      <c r="AL24" s="97">
        <f t="shared" si="6"/>
        <v>0</v>
      </c>
      <c r="AM24" s="20" t="str">
        <f t="shared" si="7"/>
        <v>0</v>
      </c>
      <c r="AN24" s="20" t="str">
        <f t="shared" si="8"/>
        <v>0</v>
      </c>
      <c r="AO24" s="20" t="str">
        <f t="shared" si="8"/>
        <v>0</v>
      </c>
      <c r="AP24" s="20" t="str">
        <f t="shared" si="8"/>
        <v>1</v>
      </c>
      <c r="AQ24" s="24">
        <f t="shared" si="9"/>
        <v>1</v>
      </c>
      <c r="AR24" s="26">
        <f t="shared" si="10"/>
        <v>2</v>
      </c>
      <c r="AS24" s="25" t="str">
        <f t="shared" si="11"/>
        <v>D</v>
      </c>
      <c r="AT24" s="27" t="str">
        <f t="shared" si="11"/>
        <v>C-</v>
      </c>
      <c r="AU24" s="25" t="str">
        <f t="shared" si="12"/>
        <v>0 D</v>
      </c>
      <c r="AV24" s="27" t="str">
        <f t="shared" si="12"/>
        <v>0 C-</v>
      </c>
      <c r="AW24" s="21" t="str">
        <f t="shared" si="0"/>
        <v>ไม่ผ่าน</v>
      </c>
      <c r="AX24" s="21" t="str">
        <f t="shared" si="1"/>
        <v>ไม่ผ่าน</v>
      </c>
    </row>
    <row r="25" spans="1:50" s="22" customFormat="1" x14ac:dyDescent="0.35">
      <c r="A25" s="28">
        <v>21</v>
      </c>
      <c r="B25" s="28">
        <v>8</v>
      </c>
      <c r="C25" s="18" t="s">
        <v>52</v>
      </c>
      <c r="D25" s="17" t="s">
        <v>53</v>
      </c>
      <c r="E25" s="18" t="s">
        <v>151</v>
      </c>
      <c r="F25" s="17" t="s">
        <v>232</v>
      </c>
      <c r="G25" s="28">
        <v>464</v>
      </c>
      <c r="H25" s="18" t="s">
        <v>19</v>
      </c>
      <c r="I25" s="19">
        <v>1.48</v>
      </c>
      <c r="J25" s="19">
        <v>1.37</v>
      </c>
      <c r="K25" s="19">
        <v>0.63</v>
      </c>
      <c r="L25" s="19">
        <v>143514655.5</v>
      </c>
      <c r="M25" s="19">
        <v>2442235.48</v>
      </c>
      <c r="N25" s="23">
        <v>2</v>
      </c>
      <c r="O25" s="18">
        <v>28051701.050000001</v>
      </c>
      <c r="P25" s="19">
        <v>-112259279.34</v>
      </c>
      <c r="Q25" s="28">
        <v>17</v>
      </c>
      <c r="R25" s="10">
        <f>VLOOKUP($H25,'ค่ากลางกลุ่ม '!$C$2:$Y$22,4,0)</f>
        <v>12.674782608695654</v>
      </c>
      <c r="S25" s="13">
        <f>VLOOKUP($H25,'ค่ากลางกลุ่ม '!$C$2:$Y$22,10,0)</f>
        <v>19.690000000000001</v>
      </c>
      <c r="T25" s="10">
        <f>VLOOKUP($H25,'ค่ากลางกลุ่ม '!$C$2:$Y$22,5,0)</f>
        <v>7.2743478260869567</v>
      </c>
      <c r="U25" s="13">
        <f>VLOOKUP($H25,'ค่ากลางกลุ่ม '!$C$2:$Y$22,11,0)</f>
        <v>4.32</v>
      </c>
      <c r="V25" s="30">
        <v>90</v>
      </c>
      <c r="W25" s="30">
        <v>60</v>
      </c>
      <c r="X25" s="30">
        <v>60</v>
      </c>
      <c r="Y25" s="30">
        <v>90</v>
      </c>
      <c r="Z25" s="30">
        <v>60</v>
      </c>
      <c r="AA25" s="7">
        <v>5.94</v>
      </c>
      <c r="AB25" s="7">
        <v>0.24</v>
      </c>
      <c r="AC25" s="9">
        <v>210.36</v>
      </c>
      <c r="AD25" s="9">
        <v>79.97</v>
      </c>
      <c r="AE25" s="9">
        <v>56.44</v>
      </c>
      <c r="AF25" s="9">
        <v>189.1</v>
      </c>
      <c r="AG25" s="9">
        <v>29.23</v>
      </c>
      <c r="AH25" s="10" t="str">
        <f t="shared" si="2"/>
        <v>0</v>
      </c>
      <c r="AI25" s="13" t="str">
        <f t="shared" si="3"/>
        <v>0</v>
      </c>
      <c r="AJ25" s="10" t="str">
        <f t="shared" si="4"/>
        <v>0</v>
      </c>
      <c r="AK25" s="13" t="str">
        <f t="shared" si="5"/>
        <v>0</v>
      </c>
      <c r="AL25" s="97">
        <f t="shared" si="6"/>
        <v>0</v>
      </c>
      <c r="AM25" s="20" t="str">
        <f t="shared" si="7"/>
        <v>0</v>
      </c>
      <c r="AN25" s="20" t="str">
        <f t="shared" si="8"/>
        <v>1</v>
      </c>
      <c r="AO25" s="20" t="str">
        <f t="shared" si="8"/>
        <v>0</v>
      </c>
      <c r="AP25" s="20" t="str">
        <f t="shared" si="8"/>
        <v>1</v>
      </c>
      <c r="AQ25" s="24">
        <f t="shared" si="9"/>
        <v>2</v>
      </c>
      <c r="AR25" s="26">
        <f t="shared" si="10"/>
        <v>2</v>
      </c>
      <c r="AS25" s="25" t="str">
        <f t="shared" si="11"/>
        <v>C-</v>
      </c>
      <c r="AT25" s="27" t="str">
        <f t="shared" si="11"/>
        <v>C-</v>
      </c>
      <c r="AU25" s="25" t="str">
        <f t="shared" si="12"/>
        <v>2 C-</v>
      </c>
      <c r="AV25" s="27" t="str">
        <f t="shared" si="12"/>
        <v>2 C-</v>
      </c>
      <c r="AW25" s="21" t="str">
        <f t="shared" si="0"/>
        <v>ไม่ผ่าน</v>
      </c>
      <c r="AX25" s="21" t="str">
        <f t="shared" si="1"/>
        <v>ไม่ผ่าน</v>
      </c>
    </row>
    <row r="26" spans="1:50" s="22" customFormat="1" x14ac:dyDescent="0.35">
      <c r="A26" s="28">
        <v>22</v>
      </c>
      <c r="B26" s="28">
        <v>8</v>
      </c>
      <c r="C26" s="18" t="s">
        <v>52</v>
      </c>
      <c r="D26" s="17" t="s">
        <v>54</v>
      </c>
      <c r="E26" s="18" t="s">
        <v>152</v>
      </c>
      <c r="F26" s="17" t="s">
        <v>233</v>
      </c>
      <c r="G26" s="28">
        <v>31</v>
      </c>
      <c r="H26" s="18" t="s">
        <v>9</v>
      </c>
      <c r="I26" s="19">
        <v>3.16</v>
      </c>
      <c r="J26" s="19">
        <v>2.74</v>
      </c>
      <c r="K26" s="19">
        <v>1.69</v>
      </c>
      <c r="L26" s="19">
        <v>20647495.920000002</v>
      </c>
      <c r="M26" s="19">
        <v>10877224.23</v>
      </c>
      <c r="N26" s="23">
        <v>0</v>
      </c>
      <c r="O26" s="18">
        <v>13065844.24</v>
      </c>
      <c r="P26" s="19">
        <v>6390405.1399999997</v>
      </c>
      <c r="Q26" s="28">
        <v>5</v>
      </c>
      <c r="R26" s="10">
        <f>VLOOKUP($H26,'ค่ากลางกลุ่ม '!$C$2:$Y$22,4,0)</f>
        <v>24.498595744680834</v>
      </c>
      <c r="S26" s="13">
        <f>VLOOKUP($H26,'ค่ากลางกลุ่ม '!$C$2:$Y$22,10,0)</f>
        <v>29.39</v>
      </c>
      <c r="T26" s="10">
        <f>VLOOKUP($H26,'ค่ากลางกลุ่ม '!$C$2:$Y$22,5,0)</f>
        <v>18.220297872340428</v>
      </c>
      <c r="U26" s="13">
        <f>VLOOKUP($H26,'ค่ากลางกลุ่ม '!$C$2:$Y$22,11,0)</f>
        <v>10.82</v>
      </c>
      <c r="V26" s="30">
        <v>90</v>
      </c>
      <c r="W26" s="30">
        <v>60</v>
      </c>
      <c r="X26" s="30">
        <v>60</v>
      </c>
      <c r="Y26" s="30">
        <v>90</v>
      </c>
      <c r="Z26" s="30">
        <v>60</v>
      </c>
      <c r="AA26" s="7">
        <v>32.229999999999997</v>
      </c>
      <c r="AB26" s="7">
        <v>20.62</v>
      </c>
      <c r="AC26" s="9">
        <v>132.1</v>
      </c>
      <c r="AD26" s="9">
        <v>38.520000000000003</v>
      </c>
      <c r="AE26" s="9">
        <v>144.47</v>
      </c>
      <c r="AF26" s="9">
        <v>300.83999999999997</v>
      </c>
      <c r="AG26" s="9">
        <v>98.6</v>
      </c>
      <c r="AH26" s="10" t="str">
        <f t="shared" si="2"/>
        <v>1</v>
      </c>
      <c r="AI26" s="13" t="str">
        <f t="shared" si="3"/>
        <v>1</v>
      </c>
      <c r="AJ26" s="10" t="str">
        <f t="shared" si="4"/>
        <v>1</v>
      </c>
      <c r="AK26" s="13" t="str">
        <f t="shared" si="5"/>
        <v>1</v>
      </c>
      <c r="AL26" s="97">
        <f t="shared" si="6"/>
        <v>0</v>
      </c>
      <c r="AM26" s="20" t="str">
        <f t="shared" si="7"/>
        <v>1</v>
      </c>
      <c r="AN26" s="20" t="str">
        <f t="shared" si="8"/>
        <v>0</v>
      </c>
      <c r="AO26" s="20" t="str">
        <f t="shared" si="8"/>
        <v>0</v>
      </c>
      <c r="AP26" s="20" t="str">
        <f t="shared" si="8"/>
        <v>0</v>
      </c>
      <c r="AQ26" s="24">
        <f t="shared" si="9"/>
        <v>3</v>
      </c>
      <c r="AR26" s="26">
        <f t="shared" si="10"/>
        <v>3</v>
      </c>
      <c r="AS26" s="25" t="str">
        <f t="shared" si="11"/>
        <v>C</v>
      </c>
      <c r="AT26" s="27" t="str">
        <f t="shared" si="11"/>
        <v>C</v>
      </c>
      <c r="AU26" s="25" t="str">
        <f t="shared" si="12"/>
        <v>0 C</v>
      </c>
      <c r="AV26" s="27" t="str">
        <f t="shared" si="12"/>
        <v>0 C</v>
      </c>
      <c r="AW26" s="21" t="str">
        <f t="shared" si="0"/>
        <v>ไม่ผ่าน</v>
      </c>
      <c r="AX26" s="21" t="str">
        <f t="shared" si="1"/>
        <v>ไม่ผ่าน</v>
      </c>
    </row>
    <row r="27" spans="1:50" s="22" customFormat="1" x14ac:dyDescent="0.35">
      <c r="A27" s="28">
        <v>23</v>
      </c>
      <c r="B27" s="28">
        <v>8</v>
      </c>
      <c r="C27" s="18" t="s">
        <v>52</v>
      </c>
      <c r="D27" s="17" t="s">
        <v>55</v>
      </c>
      <c r="E27" s="18" t="s">
        <v>153</v>
      </c>
      <c r="F27" s="17" t="s">
        <v>233</v>
      </c>
      <c r="G27" s="28">
        <v>60</v>
      </c>
      <c r="H27" s="18" t="s">
        <v>10</v>
      </c>
      <c r="I27" s="19">
        <v>5.25</v>
      </c>
      <c r="J27" s="19">
        <v>4.53</v>
      </c>
      <c r="K27" s="19">
        <v>3.9</v>
      </c>
      <c r="L27" s="19">
        <v>48244886.200000003</v>
      </c>
      <c r="M27" s="19">
        <v>3813074.05</v>
      </c>
      <c r="N27" s="23">
        <v>0</v>
      </c>
      <c r="O27" s="18">
        <v>6749099.4500000002</v>
      </c>
      <c r="P27" s="19">
        <v>32849832.370000001</v>
      </c>
      <c r="Q27" s="28">
        <v>6</v>
      </c>
      <c r="R27" s="10">
        <f>VLOOKUP($H27,'ค่ากลางกลุ่ม '!$C$2:$Y$22,4,0)</f>
        <v>23.163388429752075</v>
      </c>
      <c r="S27" s="13">
        <f>VLOOKUP($H27,'ค่ากลางกลุ่ม '!$C$2:$Y$22,10,0)</f>
        <v>28.29</v>
      </c>
      <c r="T27" s="10">
        <f>VLOOKUP($H27,'ค่ากลางกลุ่ม '!$C$2:$Y$22,5,0)</f>
        <v>16.811983471074377</v>
      </c>
      <c r="U27" s="13">
        <f>VLOOKUP($H27,'ค่ากลางกลุ่ม '!$C$2:$Y$22,11,0)</f>
        <v>10.74</v>
      </c>
      <c r="V27" s="30">
        <v>90</v>
      </c>
      <c r="W27" s="30">
        <v>60</v>
      </c>
      <c r="X27" s="30">
        <v>60</v>
      </c>
      <c r="Y27" s="30">
        <v>90</v>
      </c>
      <c r="Z27" s="30">
        <v>60</v>
      </c>
      <c r="AA27" s="7">
        <v>11.19</v>
      </c>
      <c r="AB27" s="7">
        <v>3.79</v>
      </c>
      <c r="AC27" s="9">
        <v>53.47</v>
      </c>
      <c r="AD27" s="9">
        <v>33.53</v>
      </c>
      <c r="AE27" s="9">
        <v>66.260000000000005</v>
      </c>
      <c r="AF27" s="9">
        <v>150.91</v>
      </c>
      <c r="AG27" s="9">
        <v>82.55</v>
      </c>
      <c r="AH27" s="10" t="str">
        <f t="shared" si="2"/>
        <v>0</v>
      </c>
      <c r="AI27" s="13" t="str">
        <f t="shared" si="3"/>
        <v>0</v>
      </c>
      <c r="AJ27" s="10" t="str">
        <f t="shared" si="4"/>
        <v>0</v>
      </c>
      <c r="AK27" s="13" t="str">
        <f t="shared" si="5"/>
        <v>0</v>
      </c>
      <c r="AL27" s="97">
        <f t="shared" si="6"/>
        <v>1</v>
      </c>
      <c r="AM27" s="20" t="str">
        <f t="shared" si="7"/>
        <v>1</v>
      </c>
      <c r="AN27" s="20" t="str">
        <f t="shared" si="8"/>
        <v>0</v>
      </c>
      <c r="AO27" s="20" t="str">
        <f t="shared" si="8"/>
        <v>0</v>
      </c>
      <c r="AP27" s="20" t="str">
        <f t="shared" si="8"/>
        <v>0</v>
      </c>
      <c r="AQ27" s="24">
        <f t="shared" si="9"/>
        <v>2</v>
      </c>
      <c r="AR27" s="26">
        <f t="shared" si="10"/>
        <v>2</v>
      </c>
      <c r="AS27" s="25" t="str">
        <f t="shared" si="11"/>
        <v>C-</v>
      </c>
      <c r="AT27" s="27" t="str">
        <f t="shared" si="11"/>
        <v>C-</v>
      </c>
      <c r="AU27" s="25" t="str">
        <f t="shared" si="12"/>
        <v>0 C-</v>
      </c>
      <c r="AV27" s="27" t="str">
        <f t="shared" si="12"/>
        <v>0 C-</v>
      </c>
      <c r="AW27" s="21" t="str">
        <f t="shared" si="0"/>
        <v>ไม่ผ่าน</v>
      </c>
      <c r="AX27" s="21" t="str">
        <f t="shared" si="1"/>
        <v>ไม่ผ่าน</v>
      </c>
    </row>
    <row r="28" spans="1:50" s="22" customFormat="1" x14ac:dyDescent="0.35">
      <c r="A28" s="28">
        <v>24</v>
      </c>
      <c r="B28" s="28">
        <v>8</v>
      </c>
      <c r="C28" s="18" t="s">
        <v>52</v>
      </c>
      <c r="D28" s="17" t="s">
        <v>56</v>
      </c>
      <c r="E28" s="18" t="s">
        <v>154</v>
      </c>
      <c r="F28" s="17" t="s">
        <v>233</v>
      </c>
      <c r="G28" s="28">
        <v>41</v>
      </c>
      <c r="H28" s="18" t="s">
        <v>10</v>
      </c>
      <c r="I28" s="19">
        <v>2.0499999999999998</v>
      </c>
      <c r="J28" s="19">
        <v>1.89</v>
      </c>
      <c r="K28" s="19">
        <v>1.63</v>
      </c>
      <c r="L28" s="19">
        <v>31022330.27</v>
      </c>
      <c r="M28" s="19">
        <v>14815532</v>
      </c>
      <c r="N28" s="23">
        <v>0</v>
      </c>
      <c r="O28" s="18">
        <v>17399420.09</v>
      </c>
      <c r="P28" s="19">
        <v>18606514.609999999</v>
      </c>
      <c r="Q28" s="28">
        <v>6</v>
      </c>
      <c r="R28" s="10">
        <f>VLOOKUP($H28,'ค่ากลางกลุ่ม '!$C$2:$Y$22,4,0)</f>
        <v>23.163388429752075</v>
      </c>
      <c r="S28" s="13">
        <f>VLOOKUP($H28,'ค่ากลางกลุ่ม '!$C$2:$Y$22,10,0)</f>
        <v>28.29</v>
      </c>
      <c r="T28" s="10">
        <f>VLOOKUP($H28,'ค่ากลางกลุ่ม '!$C$2:$Y$22,5,0)</f>
        <v>16.811983471074377</v>
      </c>
      <c r="U28" s="13">
        <f>VLOOKUP($H28,'ค่ากลางกลุ่ม '!$C$2:$Y$22,11,0)</f>
        <v>10.74</v>
      </c>
      <c r="V28" s="30">
        <v>90</v>
      </c>
      <c r="W28" s="30">
        <v>60</v>
      </c>
      <c r="X28" s="30">
        <v>60</v>
      </c>
      <c r="Y28" s="30">
        <v>90</v>
      </c>
      <c r="Z28" s="30">
        <v>60</v>
      </c>
      <c r="AA28" s="7">
        <v>27.77</v>
      </c>
      <c r="AB28" s="7">
        <v>17.07</v>
      </c>
      <c r="AC28" s="9">
        <v>323.85000000000002</v>
      </c>
      <c r="AD28" s="9">
        <v>27.59</v>
      </c>
      <c r="AE28" s="9">
        <v>84.39</v>
      </c>
      <c r="AF28" s="9">
        <v>288.63</v>
      </c>
      <c r="AG28" s="9">
        <v>82.09</v>
      </c>
      <c r="AH28" s="10" t="str">
        <f t="shared" si="2"/>
        <v>1</v>
      </c>
      <c r="AI28" s="13" t="str">
        <f t="shared" si="3"/>
        <v>0</v>
      </c>
      <c r="AJ28" s="10" t="str">
        <f t="shared" si="4"/>
        <v>1</v>
      </c>
      <c r="AK28" s="13" t="str">
        <f t="shared" si="5"/>
        <v>1</v>
      </c>
      <c r="AL28" s="97">
        <f t="shared" si="6"/>
        <v>0</v>
      </c>
      <c r="AM28" s="20" t="str">
        <f t="shared" si="7"/>
        <v>1</v>
      </c>
      <c r="AN28" s="20" t="str">
        <f t="shared" si="8"/>
        <v>0</v>
      </c>
      <c r="AO28" s="20" t="str">
        <f t="shared" si="8"/>
        <v>0</v>
      </c>
      <c r="AP28" s="20" t="str">
        <f t="shared" si="8"/>
        <v>0</v>
      </c>
      <c r="AQ28" s="24">
        <f t="shared" si="9"/>
        <v>3</v>
      </c>
      <c r="AR28" s="26">
        <f t="shared" si="10"/>
        <v>2</v>
      </c>
      <c r="AS28" s="25" t="str">
        <f t="shared" si="11"/>
        <v>C</v>
      </c>
      <c r="AT28" s="27" t="str">
        <f t="shared" si="11"/>
        <v>C-</v>
      </c>
      <c r="AU28" s="25" t="str">
        <f t="shared" si="12"/>
        <v>0 C</v>
      </c>
      <c r="AV28" s="27" t="str">
        <f t="shared" si="12"/>
        <v>0 C-</v>
      </c>
      <c r="AW28" s="21" t="str">
        <f t="shared" si="0"/>
        <v>ไม่ผ่าน</v>
      </c>
      <c r="AX28" s="21" t="str">
        <f t="shared" si="1"/>
        <v>ไม่ผ่าน</v>
      </c>
    </row>
    <row r="29" spans="1:50" s="22" customFormat="1" x14ac:dyDescent="0.35">
      <c r="A29" s="28">
        <v>25</v>
      </c>
      <c r="B29" s="28">
        <v>8</v>
      </c>
      <c r="C29" s="18" t="s">
        <v>52</v>
      </c>
      <c r="D29" s="17" t="s">
        <v>57</v>
      </c>
      <c r="E29" s="18" t="s">
        <v>155</v>
      </c>
      <c r="F29" s="17" t="s">
        <v>233</v>
      </c>
      <c r="G29" s="28">
        <v>26</v>
      </c>
      <c r="H29" s="18" t="s">
        <v>6</v>
      </c>
      <c r="I29" s="19">
        <v>2.57</v>
      </c>
      <c r="J29" s="19">
        <v>2.2799999999999998</v>
      </c>
      <c r="K29" s="19">
        <v>1.94</v>
      </c>
      <c r="L29" s="19">
        <v>12119687.289999999</v>
      </c>
      <c r="M29" s="19">
        <v>8437353.9499999993</v>
      </c>
      <c r="N29" s="23">
        <v>0</v>
      </c>
      <c r="O29" s="18">
        <v>9434325.6600000001</v>
      </c>
      <c r="P29" s="19">
        <v>7289249.9699999997</v>
      </c>
      <c r="Q29" s="28">
        <v>2</v>
      </c>
      <c r="R29" s="10">
        <f>VLOOKUP($H29,'ค่ากลางกลุ่ม '!$C$2:$Y$22,4,0)</f>
        <v>32.954444444444448</v>
      </c>
      <c r="S29" s="13">
        <f>VLOOKUP($H29,'ค่ากลางกลุ่ม '!$C$2:$Y$22,10,0)</f>
        <v>32.67</v>
      </c>
      <c r="T29" s="10">
        <f>VLOOKUP($H29,'ค่ากลางกลุ่ม '!$C$2:$Y$22,5,0)</f>
        <v>17.33111111111111</v>
      </c>
      <c r="U29" s="13">
        <f>VLOOKUP($H29,'ค่ากลางกลุ่ม '!$C$2:$Y$22,11,0)</f>
        <v>8.86</v>
      </c>
      <c r="V29" s="30">
        <v>90</v>
      </c>
      <c r="W29" s="30">
        <v>60</v>
      </c>
      <c r="X29" s="30">
        <v>60</v>
      </c>
      <c r="Y29" s="30">
        <v>90</v>
      </c>
      <c r="Z29" s="30">
        <v>60</v>
      </c>
      <c r="AA29" s="7">
        <v>34.17</v>
      </c>
      <c r="AB29" s="7">
        <v>29.72</v>
      </c>
      <c r="AC29" s="9">
        <v>243.94</v>
      </c>
      <c r="AD29" s="9">
        <v>30.84</v>
      </c>
      <c r="AE29" s="9">
        <v>73.55</v>
      </c>
      <c r="AF29" s="9">
        <v>272.64999999999998</v>
      </c>
      <c r="AG29" s="9">
        <v>91.78</v>
      </c>
      <c r="AH29" s="10" t="str">
        <f t="shared" si="2"/>
        <v>1</v>
      </c>
      <c r="AI29" s="13" t="str">
        <f t="shared" si="3"/>
        <v>1</v>
      </c>
      <c r="AJ29" s="10" t="str">
        <f t="shared" si="4"/>
        <v>1</v>
      </c>
      <c r="AK29" s="13" t="str">
        <f t="shared" si="5"/>
        <v>1</v>
      </c>
      <c r="AL29" s="97">
        <f t="shared" si="6"/>
        <v>0</v>
      </c>
      <c r="AM29" s="20" t="str">
        <f t="shared" si="7"/>
        <v>1</v>
      </c>
      <c r="AN29" s="20" t="str">
        <f t="shared" si="8"/>
        <v>0</v>
      </c>
      <c r="AO29" s="20" t="str">
        <f t="shared" si="8"/>
        <v>0</v>
      </c>
      <c r="AP29" s="20" t="str">
        <f t="shared" si="8"/>
        <v>0</v>
      </c>
      <c r="AQ29" s="24">
        <f t="shared" si="9"/>
        <v>3</v>
      </c>
      <c r="AR29" s="26">
        <f t="shared" si="10"/>
        <v>3</v>
      </c>
      <c r="AS29" s="25" t="str">
        <f t="shared" si="11"/>
        <v>C</v>
      </c>
      <c r="AT29" s="27" t="str">
        <f t="shared" si="11"/>
        <v>C</v>
      </c>
      <c r="AU29" s="25" t="str">
        <f t="shared" si="12"/>
        <v>0 C</v>
      </c>
      <c r="AV29" s="27" t="str">
        <f t="shared" si="12"/>
        <v>0 C</v>
      </c>
      <c r="AW29" s="21" t="str">
        <f t="shared" si="0"/>
        <v>ไม่ผ่าน</v>
      </c>
      <c r="AX29" s="21" t="str">
        <f t="shared" si="1"/>
        <v>ไม่ผ่าน</v>
      </c>
    </row>
    <row r="30" spans="1:50" s="22" customFormat="1" x14ac:dyDescent="0.35">
      <c r="A30" s="28">
        <v>26</v>
      </c>
      <c r="B30" s="28">
        <v>8</v>
      </c>
      <c r="C30" s="18" t="s">
        <v>52</v>
      </c>
      <c r="D30" s="17" t="s">
        <v>58</v>
      </c>
      <c r="E30" s="18" t="s">
        <v>156</v>
      </c>
      <c r="F30" s="17" t="s">
        <v>233</v>
      </c>
      <c r="G30" s="28">
        <v>34</v>
      </c>
      <c r="H30" s="18" t="s">
        <v>9</v>
      </c>
      <c r="I30" s="19">
        <v>2.4900000000000002</v>
      </c>
      <c r="J30" s="19">
        <v>2.2599999999999998</v>
      </c>
      <c r="K30" s="19">
        <v>1.84</v>
      </c>
      <c r="L30" s="19">
        <v>12518345.289999999</v>
      </c>
      <c r="M30" s="19">
        <v>5837132.2699999996</v>
      </c>
      <c r="N30" s="23">
        <v>0</v>
      </c>
      <c r="O30" s="18">
        <v>7476123.1799999997</v>
      </c>
      <c r="P30" s="19">
        <v>7050490.6699999999</v>
      </c>
      <c r="Q30" s="28">
        <v>5</v>
      </c>
      <c r="R30" s="10">
        <f>VLOOKUP($H30,'ค่ากลางกลุ่ม '!$C$2:$Y$22,4,0)</f>
        <v>24.498595744680834</v>
      </c>
      <c r="S30" s="13">
        <f>VLOOKUP($H30,'ค่ากลางกลุ่ม '!$C$2:$Y$22,10,0)</f>
        <v>29.39</v>
      </c>
      <c r="T30" s="10">
        <f>VLOOKUP($H30,'ค่ากลางกลุ่ม '!$C$2:$Y$22,5,0)</f>
        <v>18.220297872340428</v>
      </c>
      <c r="U30" s="13">
        <f>VLOOKUP($H30,'ค่ากลางกลุ่ม '!$C$2:$Y$22,11,0)</f>
        <v>10.82</v>
      </c>
      <c r="V30" s="30">
        <v>90</v>
      </c>
      <c r="W30" s="30">
        <v>60</v>
      </c>
      <c r="X30" s="30">
        <v>60</v>
      </c>
      <c r="Y30" s="30">
        <v>90</v>
      </c>
      <c r="Z30" s="30">
        <v>60</v>
      </c>
      <c r="AA30" s="7">
        <v>22.38</v>
      </c>
      <c r="AB30" s="7">
        <v>14.88</v>
      </c>
      <c r="AC30" s="9">
        <v>200.78</v>
      </c>
      <c r="AD30" s="9">
        <v>16.78</v>
      </c>
      <c r="AE30" s="9">
        <v>58.29</v>
      </c>
      <c r="AF30" s="9">
        <v>221.48</v>
      </c>
      <c r="AG30" s="9">
        <v>79.31</v>
      </c>
      <c r="AH30" s="10" t="str">
        <f t="shared" si="2"/>
        <v>0</v>
      </c>
      <c r="AI30" s="13" t="str">
        <f t="shared" si="3"/>
        <v>0</v>
      </c>
      <c r="AJ30" s="10" t="str">
        <f t="shared" si="4"/>
        <v>0</v>
      </c>
      <c r="AK30" s="13" t="str">
        <f t="shared" si="5"/>
        <v>1</v>
      </c>
      <c r="AL30" s="97">
        <f t="shared" si="6"/>
        <v>0</v>
      </c>
      <c r="AM30" s="20" t="str">
        <f t="shared" si="7"/>
        <v>1</v>
      </c>
      <c r="AN30" s="20" t="str">
        <f t="shared" si="8"/>
        <v>1</v>
      </c>
      <c r="AO30" s="20" t="str">
        <f t="shared" si="8"/>
        <v>0</v>
      </c>
      <c r="AP30" s="20" t="str">
        <f t="shared" si="8"/>
        <v>0</v>
      </c>
      <c r="AQ30" s="24">
        <f t="shared" si="9"/>
        <v>2</v>
      </c>
      <c r="AR30" s="26">
        <f t="shared" si="10"/>
        <v>3</v>
      </c>
      <c r="AS30" s="25" t="str">
        <f t="shared" si="11"/>
        <v>C-</v>
      </c>
      <c r="AT30" s="27" t="str">
        <f t="shared" si="11"/>
        <v>C</v>
      </c>
      <c r="AU30" s="25" t="str">
        <f t="shared" si="12"/>
        <v>0 C-</v>
      </c>
      <c r="AV30" s="27" t="str">
        <f t="shared" si="12"/>
        <v>0 C</v>
      </c>
      <c r="AW30" s="21" t="str">
        <f t="shared" si="0"/>
        <v>ไม่ผ่าน</v>
      </c>
      <c r="AX30" s="21" t="str">
        <f t="shared" si="1"/>
        <v>ไม่ผ่าน</v>
      </c>
    </row>
    <row r="31" spans="1:50" s="22" customFormat="1" x14ac:dyDescent="0.35">
      <c r="A31" s="28">
        <v>27</v>
      </c>
      <c r="B31" s="28">
        <v>8</v>
      </c>
      <c r="C31" s="18" t="s">
        <v>52</v>
      </c>
      <c r="D31" s="17" t="s">
        <v>59</v>
      </c>
      <c r="E31" s="18" t="s">
        <v>157</v>
      </c>
      <c r="F31" s="17" t="s">
        <v>233</v>
      </c>
      <c r="G31" s="28">
        <v>64</v>
      </c>
      <c r="H31" s="18" t="s">
        <v>9</v>
      </c>
      <c r="I31" s="19">
        <v>4.07</v>
      </c>
      <c r="J31" s="19">
        <v>3.4</v>
      </c>
      <c r="K31" s="19">
        <v>2.67</v>
      </c>
      <c r="L31" s="19">
        <v>26393626.219999999</v>
      </c>
      <c r="M31" s="19">
        <v>4509875.03</v>
      </c>
      <c r="N31" s="23">
        <v>0</v>
      </c>
      <c r="O31" s="18">
        <v>7277338.1699999999</v>
      </c>
      <c r="P31" s="19">
        <v>14445563.140000001</v>
      </c>
      <c r="Q31" s="28">
        <v>5</v>
      </c>
      <c r="R31" s="10">
        <f>VLOOKUP($H31,'ค่ากลางกลุ่ม '!$C$2:$Y$22,4,0)</f>
        <v>24.498595744680834</v>
      </c>
      <c r="S31" s="13">
        <f>VLOOKUP($H31,'ค่ากลางกลุ่ม '!$C$2:$Y$22,10,0)</f>
        <v>29.39</v>
      </c>
      <c r="T31" s="10">
        <f>VLOOKUP($H31,'ค่ากลางกลุ่ม '!$C$2:$Y$22,5,0)</f>
        <v>18.220297872340428</v>
      </c>
      <c r="U31" s="13">
        <f>VLOOKUP($H31,'ค่ากลางกลุ่ม '!$C$2:$Y$22,11,0)</f>
        <v>10.82</v>
      </c>
      <c r="V31" s="30">
        <v>90</v>
      </c>
      <c r="W31" s="30">
        <v>60</v>
      </c>
      <c r="X31" s="30">
        <v>60</v>
      </c>
      <c r="Y31" s="30">
        <v>90</v>
      </c>
      <c r="Z31" s="30">
        <v>60</v>
      </c>
      <c r="AA31" s="7">
        <v>17.72</v>
      </c>
      <c r="AB31" s="7">
        <v>7.76</v>
      </c>
      <c r="AC31" s="9">
        <v>35.83</v>
      </c>
      <c r="AD31" s="9">
        <v>34.81</v>
      </c>
      <c r="AE31" s="9">
        <v>157.86000000000001</v>
      </c>
      <c r="AF31" s="9">
        <v>371.42</v>
      </c>
      <c r="AG31" s="9">
        <v>90.48</v>
      </c>
      <c r="AH31" s="10" t="str">
        <f t="shared" si="2"/>
        <v>0</v>
      </c>
      <c r="AI31" s="13" t="str">
        <f t="shared" si="3"/>
        <v>0</v>
      </c>
      <c r="AJ31" s="10" t="str">
        <f t="shared" si="4"/>
        <v>0</v>
      </c>
      <c r="AK31" s="13" t="str">
        <f t="shared" si="5"/>
        <v>0</v>
      </c>
      <c r="AL31" s="97">
        <f t="shared" si="6"/>
        <v>1</v>
      </c>
      <c r="AM31" s="20" t="str">
        <f t="shared" si="7"/>
        <v>1</v>
      </c>
      <c r="AN31" s="20" t="str">
        <f t="shared" si="8"/>
        <v>0</v>
      </c>
      <c r="AO31" s="20" t="str">
        <f t="shared" si="8"/>
        <v>0</v>
      </c>
      <c r="AP31" s="20" t="str">
        <f t="shared" si="8"/>
        <v>0</v>
      </c>
      <c r="AQ31" s="24">
        <f t="shared" si="9"/>
        <v>2</v>
      </c>
      <c r="AR31" s="26">
        <f t="shared" si="10"/>
        <v>2</v>
      </c>
      <c r="AS31" s="25" t="str">
        <f t="shared" si="11"/>
        <v>C-</v>
      </c>
      <c r="AT31" s="27" t="str">
        <f t="shared" si="11"/>
        <v>C-</v>
      </c>
      <c r="AU31" s="25" t="str">
        <f t="shared" si="12"/>
        <v>0 C-</v>
      </c>
      <c r="AV31" s="27" t="str">
        <f t="shared" si="12"/>
        <v>0 C-</v>
      </c>
      <c r="AW31" s="21" t="str">
        <f t="shared" si="0"/>
        <v>ไม่ผ่าน</v>
      </c>
      <c r="AX31" s="21" t="str">
        <f t="shared" si="1"/>
        <v>ไม่ผ่าน</v>
      </c>
    </row>
    <row r="32" spans="1:50" s="22" customFormat="1" x14ac:dyDescent="0.35">
      <c r="A32" s="28">
        <v>28</v>
      </c>
      <c r="B32" s="28">
        <v>8</v>
      </c>
      <c r="C32" s="18" t="s">
        <v>52</v>
      </c>
      <c r="D32" s="17" t="s">
        <v>60</v>
      </c>
      <c r="E32" s="18" t="s">
        <v>158</v>
      </c>
      <c r="F32" s="17" t="s">
        <v>233</v>
      </c>
      <c r="G32" s="28">
        <v>113</v>
      </c>
      <c r="H32" s="18" t="s">
        <v>13</v>
      </c>
      <c r="I32" s="19">
        <v>1.91</v>
      </c>
      <c r="J32" s="19">
        <v>1.57</v>
      </c>
      <c r="K32" s="19">
        <v>0.93</v>
      </c>
      <c r="L32" s="19">
        <v>38079660.68</v>
      </c>
      <c r="M32" s="19">
        <v>16618255.880000001</v>
      </c>
      <c r="N32" s="23">
        <v>0</v>
      </c>
      <c r="O32" s="18">
        <v>24849263.640000001</v>
      </c>
      <c r="P32" s="19">
        <v>-2943403.08</v>
      </c>
      <c r="Q32" s="28">
        <v>10</v>
      </c>
      <c r="R32" s="10">
        <f>VLOOKUP($H32,'ค่ากลางกลุ่ม '!$C$2:$Y$22,4,0)</f>
        <v>20.388095238095232</v>
      </c>
      <c r="S32" s="13">
        <f>VLOOKUP($H32,'ค่ากลางกลุ่ม '!$C$2:$Y$22,10,0)</f>
        <v>24.65</v>
      </c>
      <c r="T32" s="10">
        <f>VLOOKUP($H32,'ค่ากลางกลุ่ม '!$C$2:$Y$22,5,0)</f>
        <v>12.326666666666666</v>
      </c>
      <c r="U32" s="13">
        <f>VLOOKUP($H32,'ค่ากลางกลุ่ม '!$C$2:$Y$22,11,0)</f>
        <v>9.2899999999999991</v>
      </c>
      <c r="V32" s="30">
        <v>90</v>
      </c>
      <c r="W32" s="30">
        <v>60</v>
      </c>
      <c r="X32" s="30">
        <v>60</v>
      </c>
      <c r="Y32" s="30">
        <v>90</v>
      </c>
      <c r="Z32" s="30">
        <v>60</v>
      </c>
      <c r="AA32" s="7">
        <v>20.95</v>
      </c>
      <c r="AB32" s="7">
        <v>8.35</v>
      </c>
      <c r="AC32" s="9">
        <v>241.39</v>
      </c>
      <c r="AD32" s="9">
        <v>36.020000000000003</v>
      </c>
      <c r="AE32" s="9">
        <v>121</v>
      </c>
      <c r="AF32" s="9">
        <v>224.14</v>
      </c>
      <c r="AG32" s="9">
        <v>117.38</v>
      </c>
      <c r="AH32" s="10" t="str">
        <f t="shared" si="2"/>
        <v>1</v>
      </c>
      <c r="AI32" s="13" t="str">
        <f t="shared" si="3"/>
        <v>0</v>
      </c>
      <c r="AJ32" s="10" t="str">
        <f t="shared" si="4"/>
        <v>0</v>
      </c>
      <c r="AK32" s="13" t="str">
        <f t="shared" si="5"/>
        <v>0</v>
      </c>
      <c r="AL32" s="97">
        <f t="shared" si="6"/>
        <v>0</v>
      </c>
      <c r="AM32" s="20" t="str">
        <f t="shared" si="7"/>
        <v>1</v>
      </c>
      <c r="AN32" s="20" t="str">
        <f t="shared" si="8"/>
        <v>0</v>
      </c>
      <c r="AO32" s="20" t="str">
        <f t="shared" si="8"/>
        <v>0</v>
      </c>
      <c r="AP32" s="20" t="str">
        <f t="shared" si="8"/>
        <v>0</v>
      </c>
      <c r="AQ32" s="24">
        <f t="shared" si="9"/>
        <v>2</v>
      </c>
      <c r="AR32" s="26">
        <f t="shared" si="10"/>
        <v>1</v>
      </c>
      <c r="AS32" s="25" t="str">
        <f t="shared" si="11"/>
        <v>C-</v>
      </c>
      <c r="AT32" s="27" t="str">
        <f t="shared" si="11"/>
        <v>D</v>
      </c>
      <c r="AU32" s="25" t="str">
        <f t="shared" si="12"/>
        <v>0 C-</v>
      </c>
      <c r="AV32" s="27" t="str">
        <f t="shared" si="12"/>
        <v>0 D</v>
      </c>
      <c r="AW32" s="21" t="str">
        <f t="shared" si="0"/>
        <v>ไม่ผ่าน</v>
      </c>
      <c r="AX32" s="21" t="str">
        <f t="shared" si="1"/>
        <v>ไม่ผ่าน</v>
      </c>
    </row>
    <row r="33" spans="1:50" s="22" customFormat="1" x14ac:dyDescent="0.35">
      <c r="A33" s="28">
        <v>29</v>
      </c>
      <c r="B33" s="28">
        <v>8</v>
      </c>
      <c r="C33" s="18" t="s">
        <v>52</v>
      </c>
      <c r="D33" s="17" t="s">
        <v>61</v>
      </c>
      <c r="E33" s="18" t="s">
        <v>159</v>
      </c>
      <c r="F33" s="17" t="s">
        <v>233</v>
      </c>
      <c r="G33" s="28">
        <v>51</v>
      </c>
      <c r="H33" s="18" t="s">
        <v>9</v>
      </c>
      <c r="I33" s="19">
        <v>1.86</v>
      </c>
      <c r="J33" s="19">
        <v>1.57</v>
      </c>
      <c r="K33" s="19">
        <v>1.04</v>
      </c>
      <c r="L33" s="19">
        <v>12621325.539999999</v>
      </c>
      <c r="M33" s="19">
        <v>5606121.2000000002</v>
      </c>
      <c r="N33" s="23">
        <v>0</v>
      </c>
      <c r="O33" s="18">
        <v>7827052.5999999996</v>
      </c>
      <c r="P33" s="19">
        <v>-189018.11</v>
      </c>
      <c r="Q33" s="28">
        <v>5</v>
      </c>
      <c r="R33" s="10">
        <f>VLOOKUP($H33,'ค่ากลางกลุ่ม '!$C$2:$Y$22,4,0)</f>
        <v>24.498595744680834</v>
      </c>
      <c r="S33" s="13">
        <f>VLOOKUP($H33,'ค่ากลางกลุ่ม '!$C$2:$Y$22,10,0)</f>
        <v>29.39</v>
      </c>
      <c r="T33" s="10">
        <f>VLOOKUP($H33,'ค่ากลางกลุ่ม '!$C$2:$Y$22,5,0)</f>
        <v>18.220297872340428</v>
      </c>
      <c r="U33" s="13">
        <f>VLOOKUP($H33,'ค่ากลางกลุ่ม '!$C$2:$Y$22,11,0)</f>
        <v>10.82</v>
      </c>
      <c r="V33" s="30">
        <v>90</v>
      </c>
      <c r="W33" s="30">
        <v>60</v>
      </c>
      <c r="X33" s="30">
        <v>60</v>
      </c>
      <c r="Y33" s="30">
        <v>90</v>
      </c>
      <c r="Z33" s="30">
        <v>60</v>
      </c>
      <c r="AA33" s="7">
        <v>19.79</v>
      </c>
      <c r="AB33" s="7">
        <v>10.68</v>
      </c>
      <c r="AC33" s="9">
        <v>211.1</v>
      </c>
      <c r="AD33" s="9">
        <v>32.94</v>
      </c>
      <c r="AE33" s="9">
        <v>57.14</v>
      </c>
      <c r="AF33" s="9">
        <v>253.21</v>
      </c>
      <c r="AG33" s="9">
        <v>105.39</v>
      </c>
      <c r="AH33" s="10" t="str">
        <f t="shared" si="2"/>
        <v>0</v>
      </c>
      <c r="AI33" s="13" t="str">
        <f t="shared" si="3"/>
        <v>0</v>
      </c>
      <c r="AJ33" s="10" t="str">
        <f t="shared" si="4"/>
        <v>0</v>
      </c>
      <c r="AK33" s="13" t="str">
        <f t="shared" si="5"/>
        <v>0</v>
      </c>
      <c r="AL33" s="97">
        <f t="shared" si="6"/>
        <v>0</v>
      </c>
      <c r="AM33" s="20" t="str">
        <f t="shared" si="7"/>
        <v>1</v>
      </c>
      <c r="AN33" s="20" t="str">
        <f t="shared" si="8"/>
        <v>1</v>
      </c>
      <c r="AO33" s="20" t="str">
        <f t="shared" si="8"/>
        <v>0</v>
      </c>
      <c r="AP33" s="20" t="str">
        <f t="shared" si="8"/>
        <v>0</v>
      </c>
      <c r="AQ33" s="24">
        <f t="shared" si="9"/>
        <v>2</v>
      </c>
      <c r="AR33" s="26">
        <f t="shared" si="10"/>
        <v>2</v>
      </c>
      <c r="AS33" s="25" t="str">
        <f t="shared" si="11"/>
        <v>C-</v>
      </c>
      <c r="AT33" s="27" t="str">
        <f t="shared" si="11"/>
        <v>C-</v>
      </c>
      <c r="AU33" s="25" t="str">
        <f t="shared" si="12"/>
        <v>0 C-</v>
      </c>
      <c r="AV33" s="27" t="str">
        <f t="shared" si="12"/>
        <v>0 C-</v>
      </c>
      <c r="AW33" s="21" t="str">
        <f t="shared" si="0"/>
        <v>ไม่ผ่าน</v>
      </c>
      <c r="AX33" s="21" t="str">
        <f t="shared" si="1"/>
        <v>ไม่ผ่าน</v>
      </c>
    </row>
    <row r="34" spans="1:50" s="22" customFormat="1" x14ac:dyDescent="0.35">
      <c r="A34" s="28">
        <v>30</v>
      </c>
      <c r="B34" s="28">
        <v>8</v>
      </c>
      <c r="C34" s="18" t="s">
        <v>52</v>
      </c>
      <c r="D34" s="17" t="s">
        <v>62</v>
      </c>
      <c r="E34" s="18" t="s">
        <v>160</v>
      </c>
      <c r="F34" s="17" t="s">
        <v>233</v>
      </c>
      <c r="G34" s="28">
        <v>30</v>
      </c>
      <c r="H34" s="18" t="s">
        <v>9</v>
      </c>
      <c r="I34" s="19">
        <v>1.45</v>
      </c>
      <c r="J34" s="19">
        <v>1.32</v>
      </c>
      <c r="K34" s="19">
        <v>0.87</v>
      </c>
      <c r="L34" s="19">
        <v>10271954.84</v>
      </c>
      <c r="M34" s="19">
        <v>3390635.4</v>
      </c>
      <c r="N34" s="23">
        <v>1</v>
      </c>
      <c r="O34" s="18">
        <v>5413414.9299999997</v>
      </c>
      <c r="P34" s="19">
        <v>-2925869.33</v>
      </c>
      <c r="Q34" s="28">
        <v>5</v>
      </c>
      <c r="R34" s="10">
        <f>VLOOKUP($H34,'ค่ากลางกลุ่ม '!$C$2:$Y$22,4,0)</f>
        <v>24.498595744680834</v>
      </c>
      <c r="S34" s="13">
        <f>VLOOKUP($H34,'ค่ากลางกลุ่ม '!$C$2:$Y$22,10,0)</f>
        <v>29.39</v>
      </c>
      <c r="T34" s="10">
        <f>VLOOKUP($H34,'ค่ากลางกลุ่ม '!$C$2:$Y$22,5,0)</f>
        <v>18.220297872340428</v>
      </c>
      <c r="U34" s="13">
        <f>VLOOKUP($H34,'ค่ากลางกลุ่ม '!$C$2:$Y$22,11,0)</f>
        <v>10.82</v>
      </c>
      <c r="V34" s="30">
        <v>90</v>
      </c>
      <c r="W34" s="30">
        <v>60</v>
      </c>
      <c r="X34" s="30">
        <v>60</v>
      </c>
      <c r="Y34" s="30">
        <v>90</v>
      </c>
      <c r="Z34" s="30">
        <v>60</v>
      </c>
      <c r="AA34" s="7">
        <v>16</v>
      </c>
      <c r="AB34" s="7">
        <v>6.26</v>
      </c>
      <c r="AC34" s="9">
        <v>242.64</v>
      </c>
      <c r="AD34" s="9">
        <v>37.15</v>
      </c>
      <c r="AE34" s="9">
        <v>61.84</v>
      </c>
      <c r="AF34" s="9">
        <v>234.06</v>
      </c>
      <c r="AG34" s="9">
        <v>82.91</v>
      </c>
      <c r="AH34" s="10" t="str">
        <f t="shared" si="2"/>
        <v>0</v>
      </c>
      <c r="AI34" s="13" t="str">
        <f t="shared" si="3"/>
        <v>0</v>
      </c>
      <c r="AJ34" s="10" t="str">
        <f t="shared" si="4"/>
        <v>0</v>
      </c>
      <c r="AK34" s="13" t="str">
        <f t="shared" si="5"/>
        <v>0</v>
      </c>
      <c r="AL34" s="97">
        <f t="shared" si="6"/>
        <v>0</v>
      </c>
      <c r="AM34" s="20" t="str">
        <f t="shared" si="7"/>
        <v>1</v>
      </c>
      <c r="AN34" s="20" t="str">
        <f t="shared" si="8"/>
        <v>0</v>
      </c>
      <c r="AO34" s="20" t="str">
        <f t="shared" si="8"/>
        <v>0</v>
      </c>
      <c r="AP34" s="20" t="str">
        <f t="shared" si="8"/>
        <v>0</v>
      </c>
      <c r="AQ34" s="24">
        <f t="shared" si="9"/>
        <v>1</v>
      </c>
      <c r="AR34" s="26">
        <f t="shared" si="10"/>
        <v>1</v>
      </c>
      <c r="AS34" s="25" t="str">
        <f t="shared" si="11"/>
        <v>D</v>
      </c>
      <c r="AT34" s="27" t="str">
        <f t="shared" si="11"/>
        <v>D</v>
      </c>
      <c r="AU34" s="25" t="str">
        <f t="shared" si="12"/>
        <v>1 D</v>
      </c>
      <c r="AV34" s="27" t="str">
        <f t="shared" si="12"/>
        <v>1 D</v>
      </c>
      <c r="AW34" s="21" t="str">
        <f t="shared" si="0"/>
        <v>ไม่ผ่าน</v>
      </c>
      <c r="AX34" s="21" t="str">
        <f t="shared" si="1"/>
        <v>ไม่ผ่าน</v>
      </c>
    </row>
    <row r="35" spans="1:50" s="22" customFormat="1" x14ac:dyDescent="0.35">
      <c r="A35" s="28">
        <v>31</v>
      </c>
      <c r="B35" s="28">
        <v>8</v>
      </c>
      <c r="C35" s="18" t="s">
        <v>52</v>
      </c>
      <c r="D35" s="17" t="s">
        <v>63</v>
      </c>
      <c r="E35" s="18" t="s">
        <v>161</v>
      </c>
      <c r="F35" s="17" t="s">
        <v>233</v>
      </c>
      <c r="G35" s="28">
        <v>44</v>
      </c>
      <c r="H35" s="18" t="s">
        <v>10</v>
      </c>
      <c r="I35" s="19">
        <v>3.4</v>
      </c>
      <c r="J35" s="19">
        <v>3.11</v>
      </c>
      <c r="K35" s="19">
        <v>2.5299999999999998</v>
      </c>
      <c r="L35" s="19">
        <v>44856909.590000004</v>
      </c>
      <c r="M35" s="19">
        <v>11045062.199999999</v>
      </c>
      <c r="N35" s="23">
        <v>0</v>
      </c>
      <c r="O35" s="18">
        <v>13178228.16</v>
      </c>
      <c r="P35" s="19">
        <v>28262981.09</v>
      </c>
      <c r="Q35" s="28">
        <v>6</v>
      </c>
      <c r="R35" s="10">
        <f>VLOOKUP($H35,'ค่ากลางกลุ่ม '!$C$2:$Y$22,4,0)</f>
        <v>23.163388429752075</v>
      </c>
      <c r="S35" s="13">
        <f>VLOOKUP($H35,'ค่ากลางกลุ่ม '!$C$2:$Y$22,10,0)</f>
        <v>28.29</v>
      </c>
      <c r="T35" s="10">
        <f>VLOOKUP($H35,'ค่ากลางกลุ่ม '!$C$2:$Y$22,5,0)</f>
        <v>16.811983471074377</v>
      </c>
      <c r="U35" s="13">
        <f>VLOOKUP($H35,'ค่ากลางกลุ่ม '!$C$2:$Y$22,11,0)</f>
        <v>10.74</v>
      </c>
      <c r="V35" s="30">
        <v>90</v>
      </c>
      <c r="W35" s="30">
        <v>60</v>
      </c>
      <c r="X35" s="30">
        <v>60</v>
      </c>
      <c r="Y35" s="30">
        <v>90</v>
      </c>
      <c r="Z35" s="30">
        <v>60</v>
      </c>
      <c r="AA35" s="7">
        <v>25.71</v>
      </c>
      <c r="AB35" s="7">
        <v>12.76</v>
      </c>
      <c r="AC35" s="9">
        <v>84.48</v>
      </c>
      <c r="AD35" s="9">
        <v>37.659999999999997</v>
      </c>
      <c r="AE35" s="9">
        <v>67.64</v>
      </c>
      <c r="AF35" s="9">
        <v>234.18</v>
      </c>
      <c r="AG35" s="9">
        <v>85.26</v>
      </c>
      <c r="AH35" s="10" t="str">
        <f t="shared" si="2"/>
        <v>1</v>
      </c>
      <c r="AI35" s="13" t="str">
        <f t="shared" si="3"/>
        <v>0</v>
      </c>
      <c r="AJ35" s="10" t="str">
        <f t="shared" si="4"/>
        <v>0</v>
      </c>
      <c r="AK35" s="13" t="str">
        <f t="shared" si="5"/>
        <v>1</v>
      </c>
      <c r="AL35" s="97">
        <f t="shared" si="6"/>
        <v>1</v>
      </c>
      <c r="AM35" s="20" t="str">
        <f t="shared" si="7"/>
        <v>1</v>
      </c>
      <c r="AN35" s="20" t="str">
        <f t="shared" si="8"/>
        <v>0</v>
      </c>
      <c r="AO35" s="20" t="str">
        <f t="shared" si="8"/>
        <v>0</v>
      </c>
      <c r="AP35" s="20" t="str">
        <f t="shared" si="8"/>
        <v>0</v>
      </c>
      <c r="AQ35" s="24">
        <f t="shared" si="9"/>
        <v>3</v>
      </c>
      <c r="AR35" s="26">
        <f t="shared" si="10"/>
        <v>3</v>
      </c>
      <c r="AS35" s="25" t="str">
        <f t="shared" si="11"/>
        <v>C</v>
      </c>
      <c r="AT35" s="27" t="str">
        <f t="shared" si="11"/>
        <v>C</v>
      </c>
      <c r="AU35" s="25" t="str">
        <f t="shared" si="12"/>
        <v>0 C</v>
      </c>
      <c r="AV35" s="27" t="str">
        <f t="shared" si="12"/>
        <v>0 C</v>
      </c>
      <c r="AW35" s="21" t="str">
        <f t="shared" si="0"/>
        <v>ไม่ผ่าน</v>
      </c>
      <c r="AX35" s="21" t="str">
        <f t="shared" si="1"/>
        <v>ไม่ผ่าน</v>
      </c>
    </row>
    <row r="36" spans="1:50" s="22" customFormat="1" x14ac:dyDescent="0.35">
      <c r="A36" s="28">
        <v>32</v>
      </c>
      <c r="B36" s="28">
        <v>8</v>
      </c>
      <c r="C36" s="18" t="s">
        <v>52</v>
      </c>
      <c r="D36" s="17" t="s">
        <v>64</v>
      </c>
      <c r="E36" s="18" t="s">
        <v>65</v>
      </c>
      <c r="F36" s="17" t="s">
        <v>233</v>
      </c>
      <c r="G36" s="28">
        <v>60</v>
      </c>
      <c r="H36" s="18" t="s">
        <v>14</v>
      </c>
      <c r="I36" s="19">
        <v>1.52</v>
      </c>
      <c r="J36" s="19">
        <v>1.33</v>
      </c>
      <c r="K36" s="19">
        <v>0.86</v>
      </c>
      <c r="L36" s="19">
        <v>16937450.579999998</v>
      </c>
      <c r="M36" s="19">
        <v>7232412.2999999998</v>
      </c>
      <c r="N36" s="23">
        <v>0</v>
      </c>
      <c r="O36" s="18">
        <v>12073819.810000001</v>
      </c>
      <c r="P36" s="19">
        <v>-4490041.08</v>
      </c>
      <c r="Q36" s="28">
        <v>12</v>
      </c>
      <c r="R36" s="10">
        <f>VLOOKUP($H36,'ค่ากลางกลุ่ม '!$C$2:$Y$22,4,0)</f>
        <v>18.667586206896548</v>
      </c>
      <c r="S36" s="13">
        <f>VLOOKUP($H36,'ค่ากลางกลุ่ม '!$C$2:$Y$22,10,0)</f>
        <v>29.67</v>
      </c>
      <c r="T36" s="10">
        <f>VLOOKUP($H36,'ค่ากลางกลุ่ม '!$C$2:$Y$22,5,0)</f>
        <v>10.988965517241377</v>
      </c>
      <c r="U36" s="13">
        <f>VLOOKUP($H36,'ค่ากลางกลุ่ม '!$C$2:$Y$22,11,0)</f>
        <v>5.03</v>
      </c>
      <c r="V36" s="30">
        <v>90</v>
      </c>
      <c r="W36" s="30">
        <v>60</v>
      </c>
      <c r="X36" s="30">
        <v>60</v>
      </c>
      <c r="Y36" s="30">
        <v>90</v>
      </c>
      <c r="Z36" s="30">
        <v>60</v>
      </c>
      <c r="AA36" s="7">
        <v>15.67</v>
      </c>
      <c r="AB36" s="7">
        <v>6.76</v>
      </c>
      <c r="AC36" s="9">
        <v>202.98</v>
      </c>
      <c r="AD36" s="9">
        <v>38.6</v>
      </c>
      <c r="AE36" s="9">
        <v>78.23</v>
      </c>
      <c r="AF36" s="9">
        <v>244.97</v>
      </c>
      <c r="AG36" s="9">
        <v>54.14</v>
      </c>
      <c r="AH36" s="10" t="str">
        <f t="shared" si="2"/>
        <v>0</v>
      </c>
      <c r="AI36" s="13" t="str">
        <f t="shared" si="3"/>
        <v>0</v>
      </c>
      <c r="AJ36" s="10" t="str">
        <f t="shared" si="4"/>
        <v>0</v>
      </c>
      <c r="AK36" s="13" t="str">
        <f t="shared" si="5"/>
        <v>1</v>
      </c>
      <c r="AL36" s="97">
        <f t="shared" si="6"/>
        <v>0</v>
      </c>
      <c r="AM36" s="20" t="str">
        <f t="shared" si="7"/>
        <v>1</v>
      </c>
      <c r="AN36" s="20" t="str">
        <f t="shared" si="8"/>
        <v>0</v>
      </c>
      <c r="AO36" s="20" t="str">
        <f t="shared" si="8"/>
        <v>0</v>
      </c>
      <c r="AP36" s="20" t="str">
        <f t="shared" si="8"/>
        <v>1</v>
      </c>
      <c r="AQ36" s="24">
        <f t="shared" si="9"/>
        <v>2</v>
      </c>
      <c r="AR36" s="26">
        <f t="shared" si="10"/>
        <v>3</v>
      </c>
      <c r="AS36" s="25" t="str">
        <f t="shared" si="11"/>
        <v>C-</v>
      </c>
      <c r="AT36" s="27" t="str">
        <f t="shared" si="11"/>
        <v>C</v>
      </c>
      <c r="AU36" s="25" t="str">
        <f t="shared" si="12"/>
        <v>0 C-</v>
      </c>
      <c r="AV36" s="27" t="str">
        <f t="shared" si="12"/>
        <v>0 C</v>
      </c>
      <c r="AW36" s="21" t="str">
        <f t="shared" si="0"/>
        <v>ไม่ผ่าน</v>
      </c>
      <c r="AX36" s="21" t="str">
        <f t="shared" si="1"/>
        <v>ไม่ผ่าน</v>
      </c>
    </row>
    <row r="37" spans="1:50" s="22" customFormat="1" x14ac:dyDescent="0.35">
      <c r="A37" s="28">
        <v>33</v>
      </c>
      <c r="B37" s="28">
        <v>8</v>
      </c>
      <c r="C37" s="18" t="s">
        <v>52</v>
      </c>
      <c r="D37" s="17" t="s">
        <v>66</v>
      </c>
      <c r="E37" s="18" t="s">
        <v>162</v>
      </c>
      <c r="F37" s="17" t="s">
        <v>233</v>
      </c>
      <c r="G37" s="28">
        <v>36</v>
      </c>
      <c r="H37" s="18" t="s">
        <v>10</v>
      </c>
      <c r="I37" s="19">
        <v>5.09</v>
      </c>
      <c r="J37" s="19">
        <v>4.93</v>
      </c>
      <c r="K37" s="19">
        <v>4.3099999999999996</v>
      </c>
      <c r="L37" s="19">
        <v>66332316.909999996</v>
      </c>
      <c r="M37" s="19">
        <v>9554959.3000000007</v>
      </c>
      <c r="N37" s="23">
        <v>0</v>
      </c>
      <c r="O37" s="18">
        <v>12191357.5</v>
      </c>
      <c r="P37" s="19">
        <v>53761968.25</v>
      </c>
      <c r="Q37" s="28">
        <v>6</v>
      </c>
      <c r="R37" s="10">
        <f>VLOOKUP($H37,'ค่ากลางกลุ่ม '!$C$2:$Y$22,4,0)</f>
        <v>23.163388429752075</v>
      </c>
      <c r="S37" s="13">
        <f>VLOOKUP($H37,'ค่ากลางกลุ่ม '!$C$2:$Y$22,10,0)</f>
        <v>28.29</v>
      </c>
      <c r="T37" s="10">
        <f>VLOOKUP($H37,'ค่ากลางกลุ่ม '!$C$2:$Y$22,5,0)</f>
        <v>16.811983471074377</v>
      </c>
      <c r="U37" s="13">
        <f>VLOOKUP($H37,'ค่ากลางกลุ่ม '!$C$2:$Y$22,11,0)</f>
        <v>10.74</v>
      </c>
      <c r="V37" s="30">
        <v>90</v>
      </c>
      <c r="W37" s="30">
        <v>60</v>
      </c>
      <c r="X37" s="30">
        <v>60</v>
      </c>
      <c r="Y37" s="30">
        <v>90</v>
      </c>
      <c r="Z37" s="30">
        <v>60</v>
      </c>
      <c r="AA37" s="7">
        <v>28.83</v>
      </c>
      <c r="AB37" s="7">
        <v>8.4499999999999993</v>
      </c>
      <c r="AC37" s="9">
        <v>162.57</v>
      </c>
      <c r="AD37" s="9">
        <v>44.79</v>
      </c>
      <c r="AE37" s="9">
        <v>85.61</v>
      </c>
      <c r="AF37" s="9">
        <v>209.58</v>
      </c>
      <c r="AG37" s="9">
        <v>63.89</v>
      </c>
      <c r="AH37" s="10" t="str">
        <f t="shared" si="2"/>
        <v>1</v>
      </c>
      <c r="AI37" s="13" t="str">
        <f t="shared" si="3"/>
        <v>1</v>
      </c>
      <c r="AJ37" s="10" t="str">
        <f t="shared" si="4"/>
        <v>0</v>
      </c>
      <c r="AK37" s="13" t="str">
        <f t="shared" si="5"/>
        <v>0</v>
      </c>
      <c r="AL37" s="97">
        <f t="shared" si="6"/>
        <v>0</v>
      </c>
      <c r="AM37" s="20" t="str">
        <f t="shared" si="7"/>
        <v>1</v>
      </c>
      <c r="AN37" s="20" t="str">
        <f t="shared" si="8"/>
        <v>0</v>
      </c>
      <c r="AO37" s="20" t="str">
        <f t="shared" si="8"/>
        <v>0</v>
      </c>
      <c r="AP37" s="20" t="str">
        <f t="shared" si="8"/>
        <v>0</v>
      </c>
      <c r="AQ37" s="24">
        <f t="shared" si="9"/>
        <v>2</v>
      </c>
      <c r="AR37" s="26">
        <f t="shared" si="10"/>
        <v>2</v>
      </c>
      <c r="AS37" s="25" t="str">
        <f t="shared" si="11"/>
        <v>C-</v>
      </c>
      <c r="AT37" s="27" t="str">
        <f t="shared" si="11"/>
        <v>C-</v>
      </c>
      <c r="AU37" s="25" t="str">
        <f t="shared" si="12"/>
        <v>0 C-</v>
      </c>
      <c r="AV37" s="27" t="str">
        <f t="shared" si="12"/>
        <v>0 C-</v>
      </c>
      <c r="AW37" s="21" t="str">
        <f t="shared" ref="AW37:AW68" si="13">IF(AQ37&gt;=5,"ผ่าน","ไม่ผ่าน")</f>
        <v>ไม่ผ่าน</v>
      </c>
      <c r="AX37" s="21" t="str">
        <f t="shared" ref="AX37:AX68" si="14">IF(AR37&gt;=5,"ผ่าน","ไม่ผ่าน")</f>
        <v>ไม่ผ่าน</v>
      </c>
    </row>
    <row r="38" spans="1:50" s="22" customFormat="1" x14ac:dyDescent="0.35">
      <c r="A38" s="28">
        <v>34</v>
      </c>
      <c r="B38" s="28">
        <v>8</v>
      </c>
      <c r="C38" s="18" t="s">
        <v>52</v>
      </c>
      <c r="D38" s="17" t="s">
        <v>67</v>
      </c>
      <c r="E38" s="18" t="s">
        <v>163</v>
      </c>
      <c r="F38" s="17" t="s">
        <v>233</v>
      </c>
      <c r="G38" s="28">
        <v>20</v>
      </c>
      <c r="H38" s="18" t="s">
        <v>7</v>
      </c>
      <c r="I38" s="19">
        <v>2.23</v>
      </c>
      <c r="J38" s="19">
        <v>1.95</v>
      </c>
      <c r="K38" s="19">
        <v>1.1499999999999999</v>
      </c>
      <c r="L38" s="19">
        <v>12483476.890000001</v>
      </c>
      <c r="M38" s="19">
        <v>6886585.0700000003</v>
      </c>
      <c r="N38" s="23">
        <v>0</v>
      </c>
      <c r="O38" s="18">
        <v>9711347.6099999994</v>
      </c>
      <c r="P38" s="19">
        <v>1487120.62</v>
      </c>
      <c r="Q38" s="28">
        <v>3</v>
      </c>
      <c r="R38" s="10">
        <f>VLOOKUP($H38,'ค่ากลางกลุ่ม '!$C$2:$Y$22,4,0)</f>
        <v>35.420789473684202</v>
      </c>
      <c r="S38" s="13">
        <f>VLOOKUP($H38,'ค่ากลางกลุ่ม '!$C$2:$Y$22,10,0)</f>
        <v>43.22</v>
      </c>
      <c r="T38" s="10">
        <f>VLOOKUP($H38,'ค่ากลางกลุ่ม '!$C$2:$Y$22,5,0)</f>
        <v>15.621842105263161</v>
      </c>
      <c r="U38" s="13">
        <f>VLOOKUP($H38,'ค่ากลางกลุ่ม '!$C$2:$Y$22,11,0)</f>
        <v>10.19</v>
      </c>
      <c r="V38" s="30">
        <v>90</v>
      </c>
      <c r="W38" s="30">
        <v>60</v>
      </c>
      <c r="X38" s="30">
        <v>60</v>
      </c>
      <c r="Y38" s="30">
        <v>90</v>
      </c>
      <c r="Z38" s="30">
        <v>60</v>
      </c>
      <c r="AA38" s="7">
        <v>31.78</v>
      </c>
      <c r="AB38" s="7">
        <v>9.0399999999999991</v>
      </c>
      <c r="AC38" s="9">
        <v>197.97</v>
      </c>
      <c r="AD38" s="9">
        <v>49.3</v>
      </c>
      <c r="AE38" s="9">
        <v>155.02000000000001</v>
      </c>
      <c r="AF38" s="9">
        <v>225.07</v>
      </c>
      <c r="AG38" s="9">
        <v>67.709999999999994</v>
      </c>
      <c r="AH38" s="10" t="str">
        <f t="shared" si="2"/>
        <v>0</v>
      </c>
      <c r="AI38" s="13" t="str">
        <f t="shared" si="3"/>
        <v>0</v>
      </c>
      <c r="AJ38" s="10" t="str">
        <f t="shared" si="4"/>
        <v>0</v>
      </c>
      <c r="AK38" s="13" t="str">
        <f t="shared" si="5"/>
        <v>0</v>
      </c>
      <c r="AL38" s="97">
        <f t="shared" si="6"/>
        <v>0</v>
      </c>
      <c r="AM38" s="20" t="str">
        <f t="shared" si="7"/>
        <v>1</v>
      </c>
      <c r="AN38" s="20" t="str">
        <f t="shared" si="8"/>
        <v>0</v>
      </c>
      <c r="AO38" s="20" t="str">
        <f t="shared" si="8"/>
        <v>0</v>
      </c>
      <c r="AP38" s="20" t="str">
        <f t="shared" si="8"/>
        <v>0</v>
      </c>
      <c r="AQ38" s="24">
        <f t="shared" si="9"/>
        <v>1</v>
      </c>
      <c r="AR38" s="26">
        <f t="shared" si="10"/>
        <v>1</v>
      </c>
      <c r="AS38" s="25" t="str">
        <f t="shared" si="11"/>
        <v>D</v>
      </c>
      <c r="AT38" s="27" t="str">
        <f t="shared" si="11"/>
        <v>D</v>
      </c>
      <c r="AU38" s="25" t="str">
        <f t="shared" si="12"/>
        <v>0 D</v>
      </c>
      <c r="AV38" s="27" t="str">
        <f t="shared" si="12"/>
        <v>0 D</v>
      </c>
      <c r="AW38" s="21" t="str">
        <f t="shared" si="13"/>
        <v>ไม่ผ่าน</v>
      </c>
      <c r="AX38" s="21" t="str">
        <f t="shared" si="14"/>
        <v>ไม่ผ่าน</v>
      </c>
    </row>
    <row r="39" spans="1:50" s="22" customFormat="1" x14ac:dyDescent="0.35">
      <c r="A39" s="28">
        <v>35</v>
      </c>
      <c r="B39" s="28">
        <v>8</v>
      </c>
      <c r="C39" s="18" t="s">
        <v>68</v>
      </c>
      <c r="D39" s="17" t="s">
        <v>69</v>
      </c>
      <c r="E39" s="18" t="s">
        <v>164</v>
      </c>
      <c r="F39" s="17" t="s">
        <v>234</v>
      </c>
      <c r="G39" s="28">
        <v>768</v>
      </c>
      <c r="H39" s="18" t="s">
        <v>21</v>
      </c>
      <c r="I39" s="19">
        <v>1.35</v>
      </c>
      <c r="J39" s="19">
        <v>1.06</v>
      </c>
      <c r="K39" s="19">
        <v>0.44</v>
      </c>
      <c r="L39" s="19">
        <v>206860372.78</v>
      </c>
      <c r="M39" s="19">
        <v>106015703.45999999</v>
      </c>
      <c r="N39" s="23">
        <v>2</v>
      </c>
      <c r="O39" s="18">
        <v>179902503.34999999</v>
      </c>
      <c r="P39" s="19">
        <v>-324392381.35000002</v>
      </c>
      <c r="Q39" s="28">
        <v>19</v>
      </c>
      <c r="R39" s="10">
        <f>VLOOKUP($H39,'ค่ากลางกลุ่ม '!$C$2:$Y$22,4,0)</f>
        <v>12.439333333333336</v>
      </c>
      <c r="S39" s="13">
        <f>VLOOKUP($H39,'ค่ากลางกลุ่ม '!$C$2:$Y$22,10,0)</f>
        <v>17.670000000000002</v>
      </c>
      <c r="T39" s="10">
        <f>VLOOKUP($H39,'ค่ากลางกลุ่ม '!$C$2:$Y$22,5,0)</f>
        <v>6.4673333333333343</v>
      </c>
      <c r="U39" s="13">
        <f>VLOOKUP($H39,'ค่ากลางกลุ่ม '!$C$2:$Y$22,11,0)</f>
        <v>3.49</v>
      </c>
      <c r="V39" s="30">
        <v>90</v>
      </c>
      <c r="W39" s="30">
        <v>60</v>
      </c>
      <c r="X39" s="30">
        <v>60</v>
      </c>
      <c r="Y39" s="30">
        <v>90</v>
      </c>
      <c r="Z39" s="30">
        <v>60</v>
      </c>
      <c r="AA39" s="7">
        <v>20.03</v>
      </c>
      <c r="AB39" s="7">
        <v>5.13</v>
      </c>
      <c r="AC39" s="9">
        <v>184.88</v>
      </c>
      <c r="AD39" s="9">
        <v>62.22</v>
      </c>
      <c r="AE39" s="9">
        <v>66.72</v>
      </c>
      <c r="AF39" s="9">
        <v>126.21</v>
      </c>
      <c r="AG39" s="9">
        <v>85.1</v>
      </c>
      <c r="AH39" s="10" t="str">
        <f t="shared" si="2"/>
        <v>1</v>
      </c>
      <c r="AI39" s="13" t="str">
        <f t="shared" si="3"/>
        <v>1</v>
      </c>
      <c r="AJ39" s="10" t="str">
        <f t="shared" si="4"/>
        <v>0</v>
      </c>
      <c r="AK39" s="13" t="str">
        <f t="shared" si="5"/>
        <v>1</v>
      </c>
      <c r="AL39" s="97">
        <f t="shared" si="6"/>
        <v>0</v>
      </c>
      <c r="AM39" s="20" t="str">
        <f t="shared" si="7"/>
        <v>0</v>
      </c>
      <c r="AN39" s="20" t="str">
        <f t="shared" si="8"/>
        <v>0</v>
      </c>
      <c r="AO39" s="20" t="str">
        <f t="shared" si="8"/>
        <v>0</v>
      </c>
      <c r="AP39" s="20" t="str">
        <f t="shared" si="8"/>
        <v>0</v>
      </c>
      <c r="AQ39" s="24">
        <f t="shared" si="9"/>
        <v>1</v>
      </c>
      <c r="AR39" s="26">
        <f t="shared" si="10"/>
        <v>2</v>
      </c>
      <c r="AS39" s="25" t="str">
        <f t="shared" si="11"/>
        <v>D</v>
      </c>
      <c r="AT39" s="27" t="str">
        <f t="shared" si="11"/>
        <v>C-</v>
      </c>
      <c r="AU39" s="25" t="str">
        <f t="shared" si="12"/>
        <v>2 D</v>
      </c>
      <c r="AV39" s="27" t="str">
        <f t="shared" si="12"/>
        <v>2 C-</v>
      </c>
      <c r="AW39" s="21" t="str">
        <f t="shared" si="13"/>
        <v>ไม่ผ่าน</v>
      </c>
      <c r="AX39" s="21" t="str">
        <f t="shared" si="14"/>
        <v>ไม่ผ่าน</v>
      </c>
    </row>
    <row r="40" spans="1:50" s="22" customFormat="1" x14ac:dyDescent="0.35">
      <c r="A40" s="28">
        <v>36</v>
      </c>
      <c r="B40" s="28">
        <v>8</v>
      </c>
      <c r="C40" s="18" t="s">
        <v>68</v>
      </c>
      <c r="D40" s="17" t="s">
        <v>70</v>
      </c>
      <c r="E40" s="18" t="s">
        <v>165</v>
      </c>
      <c r="F40" s="17" t="s">
        <v>233</v>
      </c>
      <c r="G40" s="28">
        <v>40</v>
      </c>
      <c r="H40" s="18" t="s">
        <v>10</v>
      </c>
      <c r="I40" s="19">
        <v>2.2200000000000002</v>
      </c>
      <c r="J40" s="19">
        <v>1.92</v>
      </c>
      <c r="K40" s="19">
        <v>1.49</v>
      </c>
      <c r="L40" s="19">
        <v>18077077.789999999</v>
      </c>
      <c r="M40" s="19">
        <v>7854408.5099999998</v>
      </c>
      <c r="N40" s="23">
        <v>0</v>
      </c>
      <c r="O40" s="18">
        <v>11241411.529999999</v>
      </c>
      <c r="P40" s="19">
        <v>7082097.8600000003</v>
      </c>
      <c r="Q40" s="28">
        <v>6</v>
      </c>
      <c r="R40" s="10">
        <f>VLOOKUP($H40,'ค่ากลางกลุ่ม '!$C$2:$Y$22,4,0)</f>
        <v>23.163388429752075</v>
      </c>
      <c r="S40" s="13">
        <f>VLOOKUP($H40,'ค่ากลางกลุ่ม '!$C$2:$Y$22,10,0)</f>
        <v>28.29</v>
      </c>
      <c r="T40" s="10">
        <f>VLOOKUP($H40,'ค่ากลางกลุ่ม '!$C$2:$Y$22,5,0)</f>
        <v>16.811983471074377</v>
      </c>
      <c r="U40" s="13">
        <f>VLOOKUP($H40,'ค่ากลางกลุ่ม '!$C$2:$Y$22,11,0)</f>
        <v>10.74</v>
      </c>
      <c r="V40" s="30">
        <v>90</v>
      </c>
      <c r="W40" s="30">
        <v>60</v>
      </c>
      <c r="X40" s="30">
        <v>60</v>
      </c>
      <c r="Y40" s="30">
        <v>90</v>
      </c>
      <c r="Z40" s="30">
        <v>60</v>
      </c>
      <c r="AA40" s="7">
        <v>24.98</v>
      </c>
      <c r="AB40" s="7">
        <v>12.22</v>
      </c>
      <c r="AC40" s="9">
        <v>206.31</v>
      </c>
      <c r="AD40" s="9">
        <v>47.73</v>
      </c>
      <c r="AE40" s="9">
        <v>136.35</v>
      </c>
      <c r="AF40" s="9">
        <v>153.62</v>
      </c>
      <c r="AG40" s="9">
        <v>110.58</v>
      </c>
      <c r="AH40" s="10" t="str">
        <f t="shared" si="2"/>
        <v>1</v>
      </c>
      <c r="AI40" s="13" t="str">
        <f t="shared" si="3"/>
        <v>0</v>
      </c>
      <c r="AJ40" s="10" t="str">
        <f t="shared" si="4"/>
        <v>0</v>
      </c>
      <c r="AK40" s="13" t="str">
        <f t="shared" si="5"/>
        <v>1</v>
      </c>
      <c r="AL40" s="97">
        <f t="shared" si="6"/>
        <v>0</v>
      </c>
      <c r="AM40" s="20" t="str">
        <f t="shared" si="7"/>
        <v>1</v>
      </c>
      <c r="AN40" s="20" t="str">
        <f t="shared" si="8"/>
        <v>0</v>
      </c>
      <c r="AO40" s="20" t="str">
        <f t="shared" si="8"/>
        <v>0</v>
      </c>
      <c r="AP40" s="20" t="str">
        <f t="shared" si="8"/>
        <v>0</v>
      </c>
      <c r="AQ40" s="24">
        <f t="shared" si="9"/>
        <v>2</v>
      </c>
      <c r="AR40" s="26">
        <f t="shared" si="10"/>
        <v>2</v>
      </c>
      <c r="AS40" s="25" t="str">
        <f t="shared" si="11"/>
        <v>C-</v>
      </c>
      <c r="AT40" s="27" t="str">
        <f t="shared" si="11"/>
        <v>C-</v>
      </c>
      <c r="AU40" s="25" t="str">
        <f t="shared" si="12"/>
        <v>0 C-</v>
      </c>
      <c r="AV40" s="27" t="str">
        <f t="shared" si="12"/>
        <v>0 C-</v>
      </c>
      <c r="AW40" s="21" t="str">
        <f t="shared" si="13"/>
        <v>ไม่ผ่าน</v>
      </c>
      <c r="AX40" s="21" t="str">
        <f t="shared" si="14"/>
        <v>ไม่ผ่าน</v>
      </c>
    </row>
    <row r="41" spans="1:50" s="22" customFormat="1" x14ac:dyDescent="0.35">
      <c r="A41" s="28">
        <v>37</v>
      </c>
      <c r="B41" s="28">
        <v>8</v>
      </c>
      <c r="C41" s="18" t="s">
        <v>68</v>
      </c>
      <c r="D41" s="17" t="s">
        <v>71</v>
      </c>
      <c r="E41" s="18" t="s">
        <v>166</v>
      </c>
      <c r="F41" s="17" t="s">
        <v>233</v>
      </c>
      <c r="G41" s="28">
        <v>41</v>
      </c>
      <c r="H41" s="18" t="s">
        <v>9</v>
      </c>
      <c r="I41" s="19">
        <v>2.2999999999999998</v>
      </c>
      <c r="J41" s="19">
        <v>2.17</v>
      </c>
      <c r="K41" s="19">
        <v>1.92</v>
      </c>
      <c r="L41" s="19">
        <v>23843489.550000001</v>
      </c>
      <c r="M41" s="19">
        <v>4859463.2300000004</v>
      </c>
      <c r="N41" s="23">
        <v>0</v>
      </c>
      <c r="O41" s="18">
        <v>6500786.1200000001</v>
      </c>
      <c r="P41" s="19">
        <v>16907498.760000002</v>
      </c>
      <c r="Q41" s="28">
        <v>5</v>
      </c>
      <c r="R41" s="10">
        <f>VLOOKUP($H41,'ค่ากลางกลุ่ม '!$C$2:$Y$22,4,0)</f>
        <v>24.498595744680834</v>
      </c>
      <c r="S41" s="13">
        <f>VLOOKUP($H41,'ค่ากลางกลุ่ม '!$C$2:$Y$22,10,0)</f>
        <v>29.39</v>
      </c>
      <c r="T41" s="10">
        <f>VLOOKUP($H41,'ค่ากลางกลุ่ม '!$C$2:$Y$22,5,0)</f>
        <v>18.220297872340428</v>
      </c>
      <c r="U41" s="13">
        <f>VLOOKUP($H41,'ค่ากลางกลุ่ม '!$C$2:$Y$22,11,0)</f>
        <v>10.82</v>
      </c>
      <c r="V41" s="30">
        <v>90</v>
      </c>
      <c r="W41" s="30">
        <v>60</v>
      </c>
      <c r="X41" s="30">
        <v>60</v>
      </c>
      <c r="Y41" s="30">
        <v>90</v>
      </c>
      <c r="Z41" s="30">
        <v>60</v>
      </c>
      <c r="AA41" s="7">
        <v>20.36</v>
      </c>
      <c r="AB41" s="7">
        <v>8.07</v>
      </c>
      <c r="AC41" s="9">
        <v>271.02</v>
      </c>
      <c r="AD41" s="9">
        <v>32.97</v>
      </c>
      <c r="AE41" s="9">
        <v>56.8</v>
      </c>
      <c r="AF41" s="9">
        <v>142.72</v>
      </c>
      <c r="AG41" s="9">
        <v>51.29</v>
      </c>
      <c r="AH41" s="10" t="str">
        <f t="shared" si="2"/>
        <v>0</v>
      </c>
      <c r="AI41" s="13" t="str">
        <f t="shared" si="3"/>
        <v>0</v>
      </c>
      <c r="AJ41" s="10" t="str">
        <f t="shared" si="4"/>
        <v>0</v>
      </c>
      <c r="AK41" s="13" t="str">
        <f t="shared" si="5"/>
        <v>0</v>
      </c>
      <c r="AL41" s="97">
        <f t="shared" si="6"/>
        <v>0</v>
      </c>
      <c r="AM41" s="20" t="str">
        <f t="shared" si="7"/>
        <v>1</v>
      </c>
      <c r="AN41" s="20" t="str">
        <f t="shared" si="8"/>
        <v>1</v>
      </c>
      <c r="AO41" s="20" t="str">
        <f t="shared" si="8"/>
        <v>0</v>
      </c>
      <c r="AP41" s="20" t="str">
        <f t="shared" si="8"/>
        <v>1</v>
      </c>
      <c r="AQ41" s="24">
        <f t="shared" si="9"/>
        <v>3</v>
      </c>
      <c r="AR41" s="26">
        <f t="shared" si="10"/>
        <v>3</v>
      </c>
      <c r="AS41" s="25" t="str">
        <f t="shared" si="11"/>
        <v>C</v>
      </c>
      <c r="AT41" s="27" t="str">
        <f t="shared" si="11"/>
        <v>C</v>
      </c>
      <c r="AU41" s="25" t="str">
        <f t="shared" si="12"/>
        <v>0 C</v>
      </c>
      <c r="AV41" s="27" t="str">
        <f t="shared" si="12"/>
        <v>0 C</v>
      </c>
      <c r="AW41" s="21" t="str">
        <f t="shared" si="13"/>
        <v>ไม่ผ่าน</v>
      </c>
      <c r="AX41" s="21" t="str">
        <f t="shared" si="14"/>
        <v>ไม่ผ่าน</v>
      </c>
    </row>
    <row r="42" spans="1:50" s="22" customFormat="1" x14ac:dyDescent="0.35">
      <c r="A42" s="28">
        <v>38</v>
      </c>
      <c r="B42" s="28">
        <v>8</v>
      </c>
      <c r="C42" s="18" t="s">
        <v>68</v>
      </c>
      <c r="D42" s="17" t="s">
        <v>72</v>
      </c>
      <c r="E42" s="18" t="s">
        <v>167</v>
      </c>
      <c r="F42" s="17" t="s">
        <v>233</v>
      </c>
      <c r="G42" s="28">
        <v>116</v>
      </c>
      <c r="H42" s="18" t="s">
        <v>10</v>
      </c>
      <c r="I42" s="19">
        <v>1.33</v>
      </c>
      <c r="J42" s="19">
        <v>1.03</v>
      </c>
      <c r="K42" s="19">
        <v>0.62</v>
      </c>
      <c r="L42" s="19">
        <v>22951198.699999999</v>
      </c>
      <c r="M42" s="19">
        <v>13426130.439999999</v>
      </c>
      <c r="N42" s="23">
        <v>2</v>
      </c>
      <c r="O42" s="18">
        <v>17031357.280000001</v>
      </c>
      <c r="P42" s="19">
        <v>-25889926.969999999</v>
      </c>
      <c r="Q42" s="28">
        <v>6</v>
      </c>
      <c r="R42" s="10">
        <f>VLOOKUP($H42,'ค่ากลางกลุ่ม '!$C$2:$Y$22,4,0)</f>
        <v>23.163388429752075</v>
      </c>
      <c r="S42" s="13">
        <f>VLOOKUP($H42,'ค่ากลางกลุ่ม '!$C$2:$Y$22,10,0)</f>
        <v>28.29</v>
      </c>
      <c r="T42" s="10">
        <f>VLOOKUP($H42,'ค่ากลางกลุ่ม '!$C$2:$Y$22,5,0)</f>
        <v>16.811983471074377</v>
      </c>
      <c r="U42" s="13">
        <f>VLOOKUP($H42,'ค่ากลางกลุ่ม '!$C$2:$Y$22,11,0)</f>
        <v>10.74</v>
      </c>
      <c r="V42" s="30">
        <v>90</v>
      </c>
      <c r="W42" s="30">
        <v>60</v>
      </c>
      <c r="X42" s="30">
        <v>60</v>
      </c>
      <c r="Y42" s="30">
        <v>90</v>
      </c>
      <c r="Z42" s="30">
        <v>60</v>
      </c>
      <c r="AA42" s="7">
        <v>20.21</v>
      </c>
      <c r="AB42" s="7">
        <v>9.68</v>
      </c>
      <c r="AC42" s="9">
        <v>410.19</v>
      </c>
      <c r="AD42" s="9">
        <v>46.92</v>
      </c>
      <c r="AE42" s="9">
        <v>101.19</v>
      </c>
      <c r="AF42" s="9">
        <v>148.6</v>
      </c>
      <c r="AG42" s="9">
        <v>181.73</v>
      </c>
      <c r="AH42" s="10" t="str">
        <f t="shared" si="2"/>
        <v>0</v>
      </c>
      <c r="AI42" s="13" t="str">
        <f t="shared" si="3"/>
        <v>0</v>
      </c>
      <c r="AJ42" s="10" t="str">
        <f t="shared" si="4"/>
        <v>0</v>
      </c>
      <c r="AK42" s="13" t="str">
        <f t="shared" si="5"/>
        <v>0</v>
      </c>
      <c r="AL42" s="97">
        <f t="shared" si="6"/>
        <v>0</v>
      </c>
      <c r="AM42" s="20" t="str">
        <f t="shared" si="7"/>
        <v>1</v>
      </c>
      <c r="AN42" s="20" t="str">
        <f t="shared" si="8"/>
        <v>0</v>
      </c>
      <c r="AO42" s="20" t="str">
        <f t="shared" si="8"/>
        <v>0</v>
      </c>
      <c r="AP42" s="20" t="str">
        <f t="shared" si="8"/>
        <v>0</v>
      </c>
      <c r="AQ42" s="24">
        <f t="shared" si="9"/>
        <v>1</v>
      </c>
      <c r="AR42" s="26">
        <f t="shared" si="10"/>
        <v>1</v>
      </c>
      <c r="AS42" s="25" t="str">
        <f t="shared" si="11"/>
        <v>D</v>
      </c>
      <c r="AT42" s="27" t="str">
        <f t="shared" si="11"/>
        <v>D</v>
      </c>
      <c r="AU42" s="25" t="str">
        <f t="shared" si="12"/>
        <v>2 D</v>
      </c>
      <c r="AV42" s="27" t="str">
        <f t="shared" si="12"/>
        <v>2 D</v>
      </c>
      <c r="AW42" s="21" t="str">
        <f t="shared" si="13"/>
        <v>ไม่ผ่าน</v>
      </c>
      <c r="AX42" s="21" t="str">
        <f t="shared" si="14"/>
        <v>ไม่ผ่าน</v>
      </c>
    </row>
    <row r="43" spans="1:50" s="22" customFormat="1" x14ac:dyDescent="0.35">
      <c r="A43" s="28">
        <v>39</v>
      </c>
      <c r="B43" s="28">
        <v>8</v>
      </c>
      <c r="C43" s="18" t="s">
        <v>68</v>
      </c>
      <c r="D43" s="17" t="s">
        <v>73</v>
      </c>
      <c r="E43" s="18" t="s">
        <v>168</v>
      </c>
      <c r="F43" s="17" t="s">
        <v>233</v>
      </c>
      <c r="G43" s="28">
        <v>85</v>
      </c>
      <c r="H43" s="18" t="s">
        <v>12</v>
      </c>
      <c r="I43" s="19">
        <v>1.0900000000000001</v>
      </c>
      <c r="J43" s="19">
        <v>0.89</v>
      </c>
      <c r="K43" s="19">
        <v>0.53</v>
      </c>
      <c r="L43" s="19">
        <v>2658976.2400000002</v>
      </c>
      <c r="M43" s="19">
        <v>1304246.06</v>
      </c>
      <c r="N43" s="23">
        <v>3</v>
      </c>
      <c r="O43" s="18">
        <v>5580285.5199999996</v>
      </c>
      <c r="P43" s="19">
        <v>-14742311.83</v>
      </c>
      <c r="Q43" s="28">
        <v>9</v>
      </c>
      <c r="R43" s="10">
        <f>VLOOKUP($H43,'ค่ากลางกลุ่ม '!$C$2:$Y$22,4,0)</f>
        <v>30.371999999999996</v>
      </c>
      <c r="S43" s="13">
        <f>VLOOKUP($H43,'ค่ากลางกลุ่ม '!$C$2:$Y$22,10,0)</f>
        <v>29.78</v>
      </c>
      <c r="T43" s="10">
        <f>VLOOKUP($H43,'ค่ากลางกลุ่ม '!$C$2:$Y$22,5,0)</f>
        <v>14.629666666666669</v>
      </c>
      <c r="U43" s="13">
        <f>VLOOKUP($H43,'ค่ากลางกลุ่ม '!$C$2:$Y$22,11,0)</f>
        <v>7.75</v>
      </c>
      <c r="V43" s="30">
        <v>90</v>
      </c>
      <c r="W43" s="30">
        <v>60</v>
      </c>
      <c r="X43" s="30">
        <v>60</v>
      </c>
      <c r="Y43" s="30">
        <v>90</v>
      </c>
      <c r="Z43" s="30">
        <v>60</v>
      </c>
      <c r="AA43" s="7">
        <v>8.68</v>
      </c>
      <c r="AB43" s="7">
        <v>1.45</v>
      </c>
      <c r="AC43" s="9">
        <v>177.51</v>
      </c>
      <c r="AD43" s="9">
        <v>37.24</v>
      </c>
      <c r="AE43" s="9">
        <v>69.849999999999994</v>
      </c>
      <c r="AF43" s="9">
        <v>192.36</v>
      </c>
      <c r="AG43" s="9">
        <v>51.7</v>
      </c>
      <c r="AH43" s="10" t="str">
        <f t="shared" si="2"/>
        <v>0</v>
      </c>
      <c r="AI43" s="13" t="str">
        <f t="shared" si="3"/>
        <v>0</v>
      </c>
      <c r="AJ43" s="10" t="str">
        <f t="shared" si="4"/>
        <v>0</v>
      </c>
      <c r="AK43" s="13" t="str">
        <f t="shared" si="5"/>
        <v>0</v>
      </c>
      <c r="AL43" s="97">
        <f t="shared" si="6"/>
        <v>1</v>
      </c>
      <c r="AM43" s="20" t="str">
        <f t="shared" si="7"/>
        <v>1</v>
      </c>
      <c r="AN43" s="20" t="str">
        <f t="shared" si="8"/>
        <v>0</v>
      </c>
      <c r="AO43" s="20" t="str">
        <f t="shared" si="8"/>
        <v>0</v>
      </c>
      <c r="AP43" s="20" t="str">
        <f t="shared" si="8"/>
        <v>1</v>
      </c>
      <c r="AQ43" s="24">
        <f t="shared" si="9"/>
        <v>3</v>
      </c>
      <c r="AR43" s="26">
        <f t="shared" si="10"/>
        <v>3</v>
      </c>
      <c r="AS43" s="25" t="str">
        <f t="shared" si="11"/>
        <v>C</v>
      </c>
      <c r="AT43" s="27" t="str">
        <f t="shared" si="11"/>
        <v>C</v>
      </c>
      <c r="AU43" s="25" t="str">
        <f t="shared" si="12"/>
        <v>3 C</v>
      </c>
      <c r="AV43" s="27" t="str">
        <f t="shared" si="12"/>
        <v>3 C</v>
      </c>
      <c r="AW43" s="21" t="str">
        <f t="shared" si="13"/>
        <v>ไม่ผ่าน</v>
      </c>
      <c r="AX43" s="21" t="str">
        <f t="shared" si="14"/>
        <v>ไม่ผ่าน</v>
      </c>
    </row>
    <row r="44" spans="1:50" s="22" customFormat="1" x14ac:dyDescent="0.35">
      <c r="A44" s="28">
        <v>40</v>
      </c>
      <c r="B44" s="28">
        <v>8</v>
      </c>
      <c r="C44" s="18" t="s">
        <v>68</v>
      </c>
      <c r="D44" s="17" t="s">
        <v>74</v>
      </c>
      <c r="E44" s="18" t="s">
        <v>169</v>
      </c>
      <c r="F44" s="17" t="s">
        <v>233</v>
      </c>
      <c r="G44" s="28">
        <v>36</v>
      </c>
      <c r="H44" s="18" t="s">
        <v>10</v>
      </c>
      <c r="I44" s="19">
        <v>1.54</v>
      </c>
      <c r="J44" s="19">
        <v>1.34</v>
      </c>
      <c r="K44" s="19">
        <v>1.07</v>
      </c>
      <c r="L44" s="19">
        <v>10034175.41</v>
      </c>
      <c r="M44" s="19">
        <v>5772691.9400000004</v>
      </c>
      <c r="N44" s="23">
        <v>0</v>
      </c>
      <c r="O44" s="18">
        <v>8536841.0500000007</v>
      </c>
      <c r="P44" s="19">
        <v>986080.89</v>
      </c>
      <c r="Q44" s="28">
        <v>6</v>
      </c>
      <c r="R44" s="10">
        <f>VLOOKUP($H44,'ค่ากลางกลุ่ม '!$C$2:$Y$22,4,0)</f>
        <v>23.163388429752075</v>
      </c>
      <c r="S44" s="13">
        <f>VLOOKUP($H44,'ค่ากลางกลุ่ม '!$C$2:$Y$22,10,0)</f>
        <v>28.29</v>
      </c>
      <c r="T44" s="10">
        <f>VLOOKUP($H44,'ค่ากลางกลุ่ม '!$C$2:$Y$22,5,0)</f>
        <v>16.811983471074377</v>
      </c>
      <c r="U44" s="13">
        <f>VLOOKUP($H44,'ค่ากลางกลุ่ม '!$C$2:$Y$22,11,0)</f>
        <v>10.74</v>
      </c>
      <c r="V44" s="30">
        <v>90</v>
      </c>
      <c r="W44" s="30">
        <v>60</v>
      </c>
      <c r="X44" s="30">
        <v>60</v>
      </c>
      <c r="Y44" s="30">
        <v>90</v>
      </c>
      <c r="Z44" s="30">
        <v>60</v>
      </c>
      <c r="AA44" s="7">
        <v>18.75</v>
      </c>
      <c r="AB44" s="7">
        <v>8.74</v>
      </c>
      <c r="AC44" s="9">
        <v>209</v>
      </c>
      <c r="AD44" s="9">
        <v>23.3</v>
      </c>
      <c r="AE44" s="9">
        <v>54.77</v>
      </c>
      <c r="AF44" s="9">
        <v>206.73</v>
      </c>
      <c r="AG44" s="9">
        <v>60.14</v>
      </c>
      <c r="AH44" s="10" t="str">
        <f t="shared" si="2"/>
        <v>0</v>
      </c>
      <c r="AI44" s="13" t="str">
        <f t="shared" si="3"/>
        <v>0</v>
      </c>
      <c r="AJ44" s="10" t="str">
        <f t="shared" si="4"/>
        <v>0</v>
      </c>
      <c r="AK44" s="13" t="str">
        <f t="shared" si="5"/>
        <v>0</v>
      </c>
      <c r="AL44" s="97">
        <f t="shared" si="6"/>
        <v>0</v>
      </c>
      <c r="AM44" s="20" t="str">
        <f t="shared" si="7"/>
        <v>1</v>
      </c>
      <c r="AN44" s="20" t="str">
        <f t="shared" si="8"/>
        <v>1</v>
      </c>
      <c r="AO44" s="20" t="str">
        <f t="shared" si="8"/>
        <v>0</v>
      </c>
      <c r="AP44" s="20" t="str">
        <f t="shared" si="8"/>
        <v>0</v>
      </c>
      <c r="AQ44" s="24">
        <f t="shared" si="9"/>
        <v>2</v>
      </c>
      <c r="AR44" s="26">
        <f t="shared" si="10"/>
        <v>2</v>
      </c>
      <c r="AS44" s="25" t="str">
        <f t="shared" si="11"/>
        <v>C-</v>
      </c>
      <c r="AT44" s="27" t="str">
        <f t="shared" si="11"/>
        <v>C-</v>
      </c>
      <c r="AU44" s="25" t="str">
        <f t="shared" si="12"/>
        <v>0 C-</v>
      </c>
      <c r="AV44" s="27" t="str">
        <f t="shared" si="12"/>
        <v>0 C-</v>
      </c>
      <c r="AW44" s="21" t="str">
        <f t="shared" si="13"/>
        <v>ไม่ผ่าน</v>
      </c>
      <c r="AX44" s="21" t="str">
        <f t="shared" si="14"/>
        <v>ไม่ผ่าน</v>
      </c>
    </row>
    <row r="45" spans="1:50" s="22" customFormat="1" x14ac:dyDescent="0.35">
      <c r="A45" s="28">
        <v>41</v>
      </c>
      <c r="B45" s="28">
        <v>8</v>
      </c>
      <c r="C45" s="18" t="s">
        <v>68</v>
      </c>
      <c r="D45" s="17" t="s">
        <v>75</v>
      </c>
      <c r="E45" s="18" t="s">
        <v>170</v>
      </c>
      <c r="F45" s="17" t="s">
        <v>233</v>
      </c>
      <c r="G45" s="28">
        <v>17</v>
      </c>
      <c r="H45" s="18" t="s">
        <v>6</v>
      </c>
      <c r="I45" s="19">
        <v>1.88</v>
      </c>
      <c r="J45" s="19">
        <v>1.78</v>
      </c>
      <c r="K45" s="19">
        <v>1.64</v>
      </c>
      <c r="L45" s="19">
        <v>9226003.2400000002</v>
      </c>
      <c r="M45" s="19">
        <v>2453708.0499999998</v>
      </c>
      <c r="N45" s="23">
        <v>0</v>
      </c>
      <c r="O45" s="18">
        <v>4239781.4000000004</v>
      </c>
      <c r="P45" s="19">
        <v>6656996.4500000002</v>
      </c>
      <c r="Q45" s="28">
        <v>2</v>
      </c>
      <c r="R45" s="10">
        <f>VLOOKUP($H45,'ค่ากลางกลุ่ม '!$C$2:$Y$22,4,0)</f>
        <v>32.954444444444448</v>
      </c>
      <c r="S45" s="13">
        <f>VLOOKUP($H45,'ค่ากลางกลุ่ม '!$C$2:$Y$22,10,0)</f>
        <v>32.67</v>
      </c>
      <c r="T45" s="10">
        <f>VLOOKUP($H45,'ค่ากลางกลุ่ม '!$C$2:$Y$22,5,0)</f>
        <v>17.33111111111111</v>
      </c>
      <c r="U45" s="13">
        <f>VLOOKUP($H45,'ค่ากลางกลุ่ม '!$C$2:$Y$22,11,0)</f>
        <v>8.86</v>
      </c>
      <c r="V45" s="30">
        <v>90</v>
      </c>
      <c r="W45" s="30">
        <v>60</v>
      </c>
      <c r="X45" s="30">
        <v>60</v>
      </c>
      <c r="Y45" s="30">
        <v>90</v>
      </c>
      <c r="Z45" s="30">
        <v>60</v>
      </c>
      <c r="AA45" s="7">
        <v>19.88</v>
      </c>
      <c r="AB45" s="7">
        <v>6.83</v>
      </c>
      <c r="AC45" s="9">
        <v>321.8</v>
      </c>
      <c r="AD45" s="9">
        <v>51.49</v>
      </c>
      <c r="AE45" s="9">
        <v>94.81</v>
      </c>
      <c r="AF45" s="9">
        <v>123.97</v>
      </c>
      <c r="AG45" s="9">
        <v>55.92</v>
      </c>
      <c r="AH45" s="10" t="str">
        <f t="shared" si="2"/>
        <v>0</v>
      </c>
      <c r="AI45" s="13" t="str">
        <f t="shared" si="3"/>
        <v>0</v>
      </c>
      <c r="AJ45" s="10" t="str">
        <f t="shared" si="4"/>
        <v>0</v>
      </c>
      <c r="AK45" s="13" t="str">
        <f t="shared" si="5"/>
        <v>0</v>
      </c>
      <c r="AL45" s="97">
        <f t="shared" si="6"/>
        <v>0</v>
      </c>
      <c r="AM45" s="20" t="str">
        <f t="shared" si="7"/>
        <v>1</v>
      </c>
      <c r="AN45" s="20" t="str">
        <f t="shared" si="8"/>
        <v>0</v>
      </c>
      <c r="AO45" s="20" t="str">
        <f t="shared" si="8"/>
        <v>0</v>
      </c>
      <c r="AP45" s="20" t="str">
        <f t="shared" si="8"/>
        <v>1</v>
      </c>
      <c r="AQ45" s="24">
        <f t="shared" si="9"/>
        <v>2</v>
      </c>
      <c r="AR45" s="26">
        <f t="shared" si="10"/>
        <v>2</v>
      </c>
      <c r="AS45" s="25" t="str">
        <f t="shared" si="11"/>
        <v>C-</v>
      </c>
      <c r="AT45" s="27" t="str">
        <f t="shared" si="11"/>
        <v>C-</v>
      </c>
      <c r="AU45" s="25" t="str">
        <f t="shared" si="12"/>
        <v>0 C-</v>
      </c>
      <c r="AV45" s="27" t="str">
        <f t="shared" si="12"/>
        <v>0 C-</v>
      </c>
      <c r="AW45" s="21" t="str">
        <f t="shared" si="13"/>
        <v>ไม่ผ่าน</v>
      </c>
      <c r="AX45" s="21" t="str">
        <f t="shared" si="14"/>
        <v>ไม่ผ่าน</v>
      </c>
    </row>
    <row r="46" spans="1:50" s="22" customFormat="1" x14ac:dyDescent="0.35">
      <c r="A46" s="28">
        <v>42</v>
      </c>
      <c r="B46" s="28">
        <v>8</v>
      </c>
      <c r="C46" s="18" t="s">
        <v>68</v>
      </c>
      <c r="D46" s="17" t="s">
        <v>76</v>
      </c>
      <c r="E46" s="18" t="s">
        <v>171</v>
      </c>
      <c r="F46" s="17" t="s">
        <v>233</v>
      </c>
      <c r="G46" s="28">
        <v>169</v>
      </c>
      <c r="H46" s="18" t="s">
        <v>16</v>
      </c>
      <c r="I46" s="19">
        <v>1.65</v>
      </c>
      <c r="J46" s="19">
        <v>1.39</v>
      </c>
      <c r="K46" s="19">
        <v>0.75</v>
      </c>
      <c r="L46" s="19">
        <v>38619763.049999997</v>
      </c>
      <c r="M46" s="19">
        <v>15436910.539999999</v>
      </c>
      <c r="N46" s="23">
        <v>1</v>
      </c>
      <c r="O46" s="18">
        <v>17817145.75</v>
      </c>
      <c r="P46" s="19">
        <v>-14694003.73</v>
      </c>
      <c r="Q46" s="28">
        <v>14</v>
      </c>
      <c r="R46" s="10">
        <f>VLOOKUP($H46,'ค่ากลางกลุ่ม '!$C$2:$Y$22,4,0)</f>
        <v>17.901999999999997</v>
      </c>
      <c r="S46" s="13">
        <f>VLOOKUP($H46,'ค่ากลางกลุ่ม '!$C$2:$Y$22,10,0)</f>
        <v>20.059999999999999</v>
      </c>
      <c r="T46" s="10">
        <f>VLOOKUP($H46,'ค่ากลางกลุ่ม '!$C$2:$Y$22,5,0)</f>
        <v>8.3160000000000007</v>
      </c>
      <c r="U46" s="13">
        <f>VLOOKUP($H46,'ค่ากลางกลุ่ม '!$C$2:$Y$22,11,0)</f>
        <v>4.8499999999999996</v>
      </c>
      <c r="V46" s="30">
        <v>90</v>
      </c>
      <c r="W46" s="30">
        <v>60</v>
      </c>
      <c r="X46" s="30">
        <v>60</v>
      </c>
      <c r="Y46" s="30">
        <v>90</v>
      </c>
      <c r="Z46" s="30">
        <v>60</v>
      </c>
      <c r="AA46" s="7">
        <v>11.12</v>
      </c>
      <c r="AB46" s="7">
        <v>4.67</v>
      </c>
      <c r="AC46" s="9">
        <v>106.85</v>
      </c>
      <c r="AD46" s="9">
        <v>34.04</v>
      </c>
      <c r="AE46" s="9">
        <v>62.25</v>
      </c>
      <c r="AF46" s="9">
        <v>282.95</v>
      </c>
      <c r="AG46" s="9">
        <v>60.3</v>
      </c>
      <c r="AH46" s="10" t="str">
        <f t="shared" si="2"/>
        <v>0</v>
      </c>
      <c r="AI46" s="13" t="str">
        <f t="shared" si="3"/>
        <v>0</v>
      </c>
      <c r="AJ46" s="10" t="str">
        <f t="shared" si="4"/>
        <v>0</v>
      </c>
      <c r="AK46" s="13" t="str">
        <f t="shared" si="5"/>
        <v>0</v>
      </c>
      <c r="AL46" s="97">
        <f t="shared" si="6"/>
        <v>1</v>
      </c>
      <c r="AM46" s="20" t="str">
        <f t="shared" si="7"/>
        <v>1</v>
      </c>
      <c r="AN46" s="20" t="str">
        <f t="shared" si="8"/>
        <v>0</v>
      </c>
      <c r="AO46" s="20" t="str">
        <f t="shared" si="8"/>
        <v>0</v>
      </c>
      <c r="AP46" s="20" t="str">
        <f t="shared" si="8"/>
        <v>0</v>
      </c>
      <c r="AQ46" s="24">
        <f t="shared" si="9"/>
        <v>2</v>
      </c>
      <c r="AR46" s="26">
        <f t="shared" si="10"/>
        <v>2</v>
      </c>
      <c r="AS46" s="25" t="str">
        <f t="shared" si="11"/>
        <v>C-</v>
      </c>
      <c r="AT46" s="27" t="str">
        <f t="shared" si="11"/>
        <v>C-</v>
      </c>
      <c r="AU46" s="25" t="str">
        <f t="shared" si="12"/>
        <v>1 C-</v>
      </c>
      <c r="AV46" s="27" t="str">
        <f t="shared" si="12"/>
        <v>1 C-</v>
      </c>
      <c r="AW46" s="21" t="str">
        <f t="shared" si="13"/>
        <v>ไม่ผ่าน</v>
      </c>
      <c r="AX46" s="21" t="str">
        <f t="shared" si="14"/>
        <v>ไม่ผ่าน</v>
      </c>
    </row>
    <row r="47" spans="1:50" s="22" customFormat="1" x14ac:dyDescent="0.35">
      <c r="A47" s="28">
        <v>43</v>
      </c>
      <c r="B47" s="28">
        <v>8</v>
      </c>
      <c r="C47" s="18" t="s">
        <v>68</v>
      </c>
      <c r="D47" s="17" t="s">
        <v>77</v>
      </c>
      <c r="E47" s="18" t="s">
        <v>172</v>
      </c>
      <c r="F47" s="17" t="s">
        <v>233</v>
      </c>
      <c r="G47" s="28">
        <v>40</v>
      </c>
      <c r="H47" s="18" t="s">
        <v>10</v>
      </c>
      <c r="I47" s="19">
        <v>2.37</v>
      </c>
      <c r="J47" s="19">
        <v>2.37</v>
      </c>
      <c r="K47" s="19">
        <v>1.91</v>
      </c>
      <c r="L47" s="19">
        <v>21621060.800000001</v>
      </c>
      <c r="M47" s="19">
        <v>6224113.4900000002</v>
      </c>
      <c r="N47" s="23">
        <v>0</v>
      </c>
      <c r="O47" s="18">
        <v>8872215.8300000001</v>
      </c>
      <c r="P47" s="19">
        <v>11880944.130000001</v>
      </c>
      <c r="Q47" s="28">
        <v>6</v>
      </c>
      <c r="R47" s="10">
        <f>VLOOKUP($H47,'ค่ากลางกลุ่ม '!$C$2:$Y$22,4,0)</f>
        <v>23.163388429752075</v>
      </c>
      <c r="S47" s="13">
        <f>VLOOKUP($H47,'ค่ากลางกลุ่ม '!$C$2:$Y$22,10,0)</f>
        <v>28.29</v>
      </c>
      <c r="T47" s="10">
        <f>VLOOKUP($H47,'ค่ากลางกลุ่ม '!$C$2:$Y$22,5,0)</f>
        <v>16.811983471074377</v>
      </c>
      <c r="U47" s="13">
        <f>VLOOKUP($H47,'ค่ากลางกลุ่ม '!$C$2:$Y$22,11,0)</f>
        <v>10.74</v>
      </c>
      <c r="V47" s="30">
        <v>90</v>
      </c>
      <c r="W47" s="30">
        <v>60</v>
      </c>
      <c r="X47" s="30">
        <v>60</v>
      </c>
      <c r="Y47" s="30">
        <v>90</v>
      </c>
      <c r="Z47" s="30">
        <v>60</v>
      </c>
      <c r="AA47" s="7">
        <v>20.84</v>
      </c>
      <c r="AB47" s="7">
        <v>10.08</v>
      </c>
      <c r="AC47" s="9">
        <v>135.71</v>
      </c>
      <c r="AD47" s="9">
        <v>52.18</v>
      </c>
      <c r="AE47" s="9">
        <v>63.37</v>
      </c>
      <c r="AF47" s="9">
        <v>223.46</v>
      </c>
      <c r="AG47" s="9">
        <v>80.73</v>
      </c>
      <c r="AH47" s="10" t="str">
        <f t="shared" si="2"/>
        <v>0</v>
      </c>
      <c r="AI47" s="13" t="str">
        <f t="shared" si="3"/>
        <v>0</v>
      </c>
      <c r="AJ47" s="10" t="str">
        <f t="shared" si="4"/>
        <v>0</v>
      </c>
      <c r="AK47" s="13" t="str">
        <f t="shared" si="5"/>
        <v>0</v>
      </c>
      <c r="AL47" s="97">
        <f t="shared" si="6"/>
        <v>0</v>
      </c>
      <c r="AM47" s="20" t="str">
        <f t="shared" si="7"/>
        <v>1</v>
      </c>
      <c r="AN47" s="20" t="str">
        <f t="shared" si="8"/>
        <v>0</v>
      </c>
      <c r="AO47" s="20" t="str">
        <f t="shared" si="8"/>
        <v>0</v>
      </c>
      <c r="AP47" s="20" t="str">
        <f t="shared" si="8"/>
        <v>0</v>
      </c>
      <c r="AQ47" s="24">
        <f t="shared" si="9"/>
        <v>1</v>
      </c>
      <c r="AR47" s="26">
        <f t="shared" si="10"/>
        <v>1</v>
      </c>
      <c r="AS47" s="25" t="str">
        <f t="shared" si="11"/>
        <v>D</v>
      </c>
      <c r="AT47" s="27" t="str">
        <f t="shared" si="11"/>
        <v>D</v>
      </c>
      <c r="AU47" s="25" t="str">
        <f t="shared" si="12"/>
        <v>0 D</v>
      </c>
      <c r="AV47" s="27" t="str">
        <f t="shared" si="12"/>
        <v>0 D</v>
      </c>
      <c r="AW47" s="21" t="str">
        <f t="shared" si="13"/>
        <v>ไม่ผ่าน</v>
      </c>
      <c r="AX47" s="21" t="str">
        <f t="shared" si="14"/>
        <v>ไม่ผ่าน</v>
      </c>
    </row>
    <row r="48" spans="1:50" s="22" customFormat="1" x14ac:dyDescent="0.35">
      <c r="A48" s="28">
        <v>44</v>
      </c>
      <c r="B48" s="28">
        <v>8</v>
      </c>
      <c r="C48" s="18" t="s">
        <v>68</v>
      </c>
      <c r="D48" s="17" t="s">
        <v>78</v>
      </c>
      <c r="E48" s="18" t="s">
        <v>173</v>
      </c>
      <c r="F48" s="17" t="s">
        <v>233</v>
      </c>
      <c r="G48" s="28">
        <v>78</v>
      </c>
      <c r="H48" s="18" t="s">
        <v>13</v>
      </c>
      <c r="I48" s="19">
        <v>1.3</v>
      </c>
      <c r="J48" s="19">
        <v>1.03</v>
      </c>
      <c r="K48" s="19">
        <v>0.54</v>
      </c>
      <c r="L48" s="19">
        <v>7559776.25</v>
      </c>
      <c r="M48" s="19">
        <v>7567466</v>
      </c>
      <c r="N48" s="23">
        <v>2</v>
      </c>
      <c r="O48" s="18">
        <v>12791611.890000001</v>
      </c>
      <c r="P48" s="19">
        <v>-11654530.92</v>
      </c>
      <c r="Q48" s="28">
        <v>10</v>
      </c>
      <c r="R48" s="10">
        <f>VLOOKUP($H48,'ค่ากลางกลุ่ม '!$C$2:$Y$22,4,0)</f>
        <v>20.388095238095232</v>
      </c>
      <c r="S48" s="13">
        <f>VLOOKUP($H48,'ค่ากลางกลุ่ม '!$C$2:$Y$22,10,0)</f>
        <v>24.65</v>
      </c>
      <c r="T48" s="10">
        <f>VLOOKUP($H48,'ค่ากลางกลุ่ม '!$C$2:$Y$22,5,0)</f>
        <v>12.326666666666666</v>
      </c>
      <c r="U48" s="13">
        <f>VLOOKUP($H48,'ค่ากลางกลุ่ม '!$C$2:$Y$22,11,0)</f>
        <v>9.2899999999999991</v>
      </c>
      <c r="V48" s="30">
        <v>90</v>
      </c>
      <c r="W48" s="30">
        <v>60</v>
      </c>
      <c r="X48" s="30">
        <v>60</v>
      </c>
      <c r="Y48" s="30">
        <v>90</v>
      </c>
      <c r="Z48" s="30">
        <v>60</v>
      </c>
      <c r="AA48" s="7">
        <v>16.53</v>
      </c>
      <c r="AB48" s="7">
        <v>7.58</v>
      </c>
      <c r="AC48" s="9">
        <v>240.44</v>
      </c>
      <c r="AD48" s="9">
        <v>52.35</v>
      </c>
      <c r="AE48" s="9">
        <v>61.73</v>
      </c>
      <c r="AF48" s="9">
        <v>91.13</v>
      </c>
      <c r="AG48" s="9">
        <v>62.05</v>
      </c>
      <c r="AH48" s="10" t="str">
        <f t="shared" si="2"/>
        <v>0</v>
      </c>
      <c r="AI48" s="13" t="str">
        <f t="shared" si="3"/>
        <v>0</v>
      </c>
      <c r="AJ48" s="10" t="str">
        <f t="shared" si="4"/>
        <v>0</v>
      </c>
      <c r="AK48" s="13" t="str">
        <f t="shared" si="5"/>
        <v>0</v>
      </c>
      <c r="AL48" s="97">
        <f t="shared" si="6"/>
        <v>0</v>
      </c>
      <c r="AM48" s="20" t="str">
        <f t="shared" si="7"/>
        <v>1</v>
      </c>
      <c r="AN48" s="20" t="str">
        <f t="shared" si="8"/>
        <v>0</v>
      </c>
      <c r="AO48" s="20" t="str">
        <f t="shared" si="8"/>
        <v>0</v>
      </c>
      <c r="AP48" s="20" t="str">
        <f t="shared" si="8"/>
        <v>0</v>
      </c>
      <c r="AQ48" s="24">
        <f t="shared" si="9"/>
        <v>1</v>
      </c>
      <c r="AR48" s="26">
        <f t="shared" si="10"/>
        <v>1</v>
      </c>
      <c r="AS48" s="25" t="str">
        <f t="shared" si="11"/>
        <v>D</v>
      </c>
      <c r="AT48" s="27" t="str">
        <f t="shared" si="11"/>
        <v>D</v>
      </c>
      <c r="AU48" s="25" t="str">
        <f t="shared" si="12"/>
        <v>2 D</v>
      </c>
      <c r="AV48" s="27" t="str">
        <f t="shared" si="12"/>
        <v>2 D</v>
      </c>
      <c r="AW48" s="21" t="str">
        <f t="shared" si="13"/>
        <v>ไม่ผ่าน</v>
      </c>
      <c r="AX48" s="21" t="str">
        <f t="shared" si="14"/>
        <v>ไม่ผ่าน</v>
      </c>
    </row>
    <row r="49" spans="1:50" s="22" customFormat="1" x14ac:dyDescent="0.35">
      <c r="A49" s="28">
        <v>45</v>
      </c>
      <c r="B49" s="28">
        <v>8</v>
      </c>
      <c r="C49" s="18" t="s">
        <v>68</v>
      </c>
      <c r="D49" s="17" t="s">
        <v>79</v>
      </c>
      <c r="E49" s="18" t="s">
        <v>174</v>
      </c>
      <c r="F49" s="17" t="s">
        <v>233</v>
      </c>
      <c r="G49" s="28">
        <v>90</v>
      </c>
      <c r="H49" s="18" t="s">
        <v>13</v>
      </c>
      <c r="I49" s="19">
        <v>0.7</v>
      </c>
      <c r="J49" s="19">
        <v>0.43</v>
      </c>
      <c r="K49" s="19">
        <v>0.22</v>
      </c>
      <c r="L49" s="19">
        <v>-11371806.640000001</v>
      </c>
      <c r="M49" s="19">
        <v>8429430.7599999998</v>
      </c>
      <c r="N49" s="23">
        <v>6</v>
      </c>
      <c r="O49" s="18">
        <v>13287150.85</v>
      </c>
      <c r="P49" s="19">
        <v>-29891909.109999999</v>
      </c>
      <c r="Q49" s="28">
        <v>10</v>
      </c>
      <c r="R49" s="10">
        <f>VLOOKUP($H49,'ค่ากลางกลุ่ม '!$C$2:$Y$22,4,0)</f>
        <v>20.388095238095232</v>
      </c>
      <c r="S49" s="13">
        <f>VLOOKUP($H49,'ค่ากลางกลุ่ม '!$C$2:$Y$22,10,0)</f>
        <v>24.65</v>
      </c>
      <c r="T49" s="10">
        <f>VLOOKUP($H49,'ค่ากลางกลุ่ม '!$C$2:$Y$22,5,0)</f>
        <v>12.326666666666666</v>
      </c>
      <c r="U49" s="13">
        <f>VLOOKUP($H49,'ค่ากลางกลุ่ม '!$C$2:$Y$22,11,0)</f>
        <v>9.2899999999999991</v>
      </c>
      <c r="V49" s="30">
        <v>90</v>
      </c>
      <c r="W49" s="30">
        <v>60</v>
      </c>
      <c r="X49" s="30">
        <v>60</v>
      </c>
      <c r="Y49" s="30">
        <v>90</v>
      </c>
      <c r="Z49" s="30">
        <v>60</v>
      </c>
      <c r="AA49" s="7">
        <v>17.510000000000002</v>
      </c>
      <c r="AB49" s="7">
        <v>10.3</v>
      </c>
      <c r="AC49" s="9">
        <v>304.27999999999997</v>
      </c>
      <c r="AD49" s="9">
        <v>19.04</v>
      </c>
      <c r="AE49" s="9">
        <v>30.91</v>
      </c>
      <c r="AF49" s="9">
        <v>196.85</v>
      </c>
      <c r="AG49" s="9">
        <v>89.04</v>
      </c>
      <c r="AH49" s="10" t="str">
        <f t="shared" si="2"/>
        <v>0</v>
      </c>
      <c r="AI49" s="13" t="str">
        <f t="shared" si="3"/>
        <v>0</v>
      </c>
      <c r="AJ49" s="10" t="str">
        <f t="shared" si="4"/>
        <v>0</v>
      </c>
      <c r="AK49" s="13" t="str">
        <f t="shared" si="5"/>
        <v>1</v>
      </c>
      <c r="AL49" s="97">
        <f t="shared" si="6"/>
        <v>0</v>
      </c>
      <c r="AM49" s="20" t="str">
        <f t="shared" si="7"/>
        <v>1</v>
      </c>
      <c r="AN49" s="20" t="str">
        <f t="shared" si="8"/>
        <v>1</v>
      </c>
      <c r="AO49" s="20" t="str">
        <f t="shared" si="8"/>
        <v>0</v>
      </c>
      <c r="AP49" s="20" t="str">
        <f t="shared" si="8"/>
        <v>0</v>
      </c>
      <c r="AQ49" s="24">
        <f t="shared" si="9"/>
        <v>2</v>
      </c>
      <c r="AR49" s="26">
        <f t="shared" si="10"/>
        <v>3</v>
      </c>
      <c r="AS49" s="25" t="str">
        <f t="shared" si="11"/>
        <v>C-</v>
      </c>
      <c r="AT49" s="27" t="str">
        <f t="shared" si="11"/>
        <v>C</v>
      </c>
      <c r="AU49" s="25" t="str">
        <f t="shared" si="12"/>
        <v>6 C-</v>
      </c>
      <c r="AV49" s="27" t="str">
        <f t="shared" si="12"/>
        <v>6 C</v>
      </c>
      <c r="AW49" s="21" t="str">
        <f t="shared" si="13"/>
        <v>ไม่ผ่าน</v>
      </c>
      <c r="AX49" s="21" t="str">
        <f t="shared" si="14"/>
        <v>ไม่ผ่าน</v>
      </c>
    </row>
    <row r="50" spans="1:50" s="22" customFormat="1" x14ac:dyDescent="0.35">
      <c r="A50" s="28">
        <v>46</v>
      </c>
      <c r="B50" s="28">
        <v>8</v>
      </c>
      <c r="C50" s="18" t="s">
        <v>68</v>
      </c>
      <c r="D50" s="17" t="s">
        <v>80</v>
      </c>
      <c r="E50" s="18" t="s">
        <v>175</v>
      </c>
      <c r="F50" s="17" t="s">
        <v>233</v>
      </c>
      <c r="G50" s="28">
        <v>41</v>
      </c>
      <c r="H50" s="18" t="s">
        <v>9</v>
      </c>
      <c r="I50" s="19">
        <v>2.62</v>
      </c>
      <c r="J50" s="19">
        <v>2.38</v>
      </c>
      <c r="K50" s="19">
        <v>2.0099999999999998</v>
      </c>
      <c r="L50" s="19">
        <v>18945186.039999999</v>
      </c>
      <c r="M50" s="19">
        <v>6781807.9400000004</v>
      </c>
      <c r="N50" s="23">
        <v>0</v>
      </c>
      <c r="O50" s="18">
        <v>8583866.2100000009</v>
      </c>
      <c r="P50" s="19">
        <v>11657896.67</v>
      </c>
      <c r="Q50" s="28">
        <v>5</v>
      </c>
      <c r="R50" s="10">
        <f>VLOOKUP($H50,'ค่ากลางกลุ่ม '!$C$2:$Y$22,4,0)</f>
        <v>24.498595744680834</v>
      </c>
      <c r="S50" s="13">
        <f>VLOOKUP($H50,'ค่ากลางกลุ่ม '!$C$2:$Y$22,10,0)</f>
        <v>29.39</v>
      </c>
      <c r="T50" s="10">
        <f>VLOOKUP($H50,'ค่ากลางกลุ่ม '!$C$2:$Y$22,5,0)</f>
        <v>18.220297872340428</v>
      </c>
      <c r="U50" s="13">
        <f>VLOOKUP($H50,'ค่ากลางกลุ่ม '!$C$2:$Y$22,11,0)</f>
        <v>10.82</v>
      </c>
      <c r="V50" s="30">
        <v>90</v>
      </c>
      <c r="W50" s="30">
        <v>60</v>
      </c>
      <c r="X50" s="30">
        <v>60</v>
      </c>
      <c r="Y50" s="30">
        <v>90</v>
      </c>
      <c r="Z50" s="30">
        <v>60</v>
      </c>
      <c r="AA50" s="7">
        <v>21.31</v>
      </c>
      <c r="AB50" s="7">
        <v>14.88</v>
      </c>
      <c r="AC50" s="9">
        <v>134.34</v>
      </c>
      <c r="AD50" s="9">
        <v>33.18</v>
      </c>
      <c r="AE50" s="9">
        <v>56.14</v>
      </c>
      <c r="AF50" s="9">
        <v>359.81</v>
      </c>
      <c r="AG50" s="9">
        <v>62.17</v>
      </c>
      <c r="AH50" s="10" t="str">
        <f t="shared" si="2"/>
        <v>0</v>
      </c>
      <c r="AI50" s="13" t="str">
        <f t="shared" si="3"/>
        <v>0</v>
      </c>
      <c r="AJ50" s="10" t="str">
        <f t="shared" si="4"/>
        <v>0</v>
      </c>
      <c r="AK50" s="13" t="str">
        <f t="shared" si="5"/>
        <v>1</v>
      </c>
      <c r="AL50" s="97">
        <f t="shared" si="6"/>
        <v>0</v>
      </c>
      <c r="AM50" s="20" t="str">
        <f t="shared" si="7"/>
        <v>1</v>
      </c>
      <c r="AN50" s="20" t="str">
        <f t="shared" si="8"/>
        <v>1</v>
      </c>
      <c r="AO50" s="20" t="str">
        <f t="shared" si="8"/>
        <v>0</v>
      </c>
      <c r="AP50" s="20" t="str">
        <f t="shared" si="8"/>
        <v>0</v>
      </c>
      <c r="AQ50" s="24">
        <f t="shared" si="9"/>
        <v>2</v>
      </c>
      <c r="AR50" s="26">
        <f t="shared" si="10"/>
        <v>3</v>
      </c>
      <c r="AS50" s="25" t="str">
        <f t="shared" si="11"/>
        <v>C-</v>
      </c>
      <c r="AT50" s="27" t="str">
        <f t="shared" si="11"/>
        <v>C</v>
      </c>
      <c r="AU50" s="25" t="str">
        <f t="shared" si="12"/>
        <v>0 C-</v>
      </c>
      <c r="AV50" s="27" t="str">
        <f t="shared" si="12"/>
        <v>0 C</v>
      </c>
      <c r="AW50" s="21" t="str">
        <f t="shared" si="13"/>
        <v>ไม่ผ่าน</v>
      </c>
      <c r="AX50" s="21" t="str">
        <f t="shared" si="14"/>
        <v>ไม่ผ่าน</v>
      </c>
    </row>
    <row r="51" spans="1:50" s="22" customFormat="1" x14ac:dyDescent="0.35">
      <c r="A51" s="28">
        <v>47</v>
      </c>
      <c r="B51" s="28">
        <v>8</v>
      </c>
      <c r="C51" s="18" t="s">
        <v>68</v>
      </c>
      <c r="D51" s="17" t="s">
        <v>81</v>
      </c>
      <c r="E51" s="18" t="s">
        <v>176</v>
      </c>
      <c r="F51" s="17" t="s">
        <v>233</v>
      </c>
      <c r="G51" s="28">
        <v>30</v>
      </c>
      <c r="H51" s="18" t="s">
        <v>9</v>
      </c>
      <c r="I51" s="19">
        <v>1.57</v>
      </c>
      <c r="J51" s="19">
        <v>1.45</v>
      </c>
      <c r="K51" s="19">
        <v>1.1499999999999999</v>
      </c>
      <c r="L51" s="19">
        <v>8021925.54</v>
      </c>
      <c r="M51" s="19">
        <v>1721349.19</v>
      </c>
      <c r="N51" s="23">
        <v>0</v>
      </c>
      <c r="O51" s="18">
        <v>3758322.93</v>
      </c>
      <c r="P51" s="19">
        <v>2100294.17</v>
      </c>
      <c r="Q51" s="28">
        <v>5</v>
      </c>
      <c r="R51" s="10">
        <f>VLOOKUP($H51,'ค่ากลางกลุ่ม '!$C$2:$Y$22,4,0)</f>
        <v>24.498595744680834</v>
      </c>
      <c r="S51" s="13">
        <f>VLOOKUP($H51,'ค่ากลางกลุ่ม '!$C$2:$Y$22,10,0)</f>
        <v>29.39</v>
      </c>
      <c r="T51" s="10">
        <f>VLOOKUP($H51,'ค่ากลางกลุ่ม '!$C$2:$Y$22,5,0)</f>
        <v>18.220297872340428</v>
      </c>
      <c r="U51" s="13">
        <f>VLOOKUP($H51,'ค่ากลางกลุ่ม '!$C$2:$Y$22,11,0)</f>
        <v>10.82</v>
      </c>
      <c r="V51" s="30">
        <v>90</v>
      </c>
      <c r="W51" s="30">
        <v>60</v>
      </c>
      <c r="X51" s="30">
        <v>60</v>
      </c>
      <c r="Y51" s="30">
        <v>90</v>
      </c>
      <c r="Z51" s="30">
        <v>60</v>
      </c>
      <c r="AA51" s="7">
        <v>14.86</v>
      </c>
      <c r="AB51" s="7">
        <v>3.61</v>
      </c>
      <c r="AC51" s="9">
        <v>261.56</v>
      </c>
      <c r="AD51" s="9">
        <v>49.67</v>
      </c>
      <c r="AE51" s="9">
        <v>162.69999999999999</v>
      </c>
      <c r="AF51" s="9">
        <v>202.02</v>
      </c>
      <c r="AG51" s="9">
        <v>47.85</v>
      </c>
      <c r="AH51" s="10" t="str">
        <f t="shared" si="2"/>
        <v>0</v>
      </c>
      <c r="AI51" s="13" t="str">
        <f t="shared" si="3"/>
        <v>0</v>
      </c>
      <c r="AJ51" s="10" t="str">
        <f t="shared" si="4"/>
        <v>0</v>
      </c>
      <c r="AK51" s="13" t="str">
        <f t="shared" si="5"/>
        <v>0</v>
      </c>
      <c r="AL51" s="97">
        <f t="shared" si="6"/>
        <v>0</v>
      </c>
      <c r="AM51" s="20" t="str">
        <f t="shared" si="7"/>
        <v>1</v>
      </c>
      <c r="AN51" s="20" t="str">
        <f t="shared" si="8"/>
        <v>0</v>
      </c>
      <c r="AO51" s="20" t="str">
        <f t="shared" si="8"/>
        <v>0</v>
      </c>
      <c r="AP51" s="20" t="str">
        <f t="shared" si="8"/>
        <v>1</v>
      </c>
      <c r="AQ51" s="24">
        <f t="shared" si="9"/>
        <v>2</v>
      </c>
      <c r="AR51" s="26">
        <f t="shared" si="10"/>
        <v>2</v>
      </c>
      <c r="AS51" s="25" t="str">
        <f t="shared" si="11"/>
        <v>C-</v>
      </c>
      <c r="AT51" s="27" t="str">
        <f t="shared" si="11"/>
        <v>C-</v>
      </c>
      <c r="AU51" s="25" t="str">
        <f t="shared" si="12"/>
        <v>0 C-</v>
      </c>
      <c r="AV51" s="27" t="str">
        <f t="shared" si="12"/>
        <v>0 C-</v>
      </c>
      <c r="AW51" s="21" t="str">
        <f t="shared" si="13"/>
        <v>ไม่ผ่าน</v>
      </c>
      <c r="AX51" s="21" t="str">
        <f t="shared" si="14"/>
        <v>ไม่ผ่าน</v>
      </c>
    </row>
    <row r="52" spans="1:50" s="22" customFormat="1" x14ac:dyDescent="0.35">
      <c r="A52" s="28">
        <v>48</v>
      </c>
      <c r="B52" s="28">
        <v>8</v>
      </c>
      <c r="C52" s="18" t="s">
        <v>68</v>
      </c>
      <c r="D52" s="17" t="s">
        <v>82</v>
      </c>
      <c r="E52" s="18" t="s">
        <v>177</v>
      </c>
      <c r="F52" s="17" t="s">
        <v>233</v>
      </c>
      <c r="G52" s="28">
        <v>54</v>
      </c>
      <c r="H52" s="18" t="s">
        <v>9</v>
      </c>
      <c r="I52" s="19">
        <v>1.26</v>
      </c>
      <c r="J52" s="19">
        <v>1.1000000000000001</v>
      </c>
      <c r="K52" s="19">
        <v>0.73</v>
      </c>
      <c r="L52" s="19">
        <v>4906767.54</v>
      </c>
      <c r="M52" s="19">
        <v>4781362.09</v>
      </c>
      <c r="N52" s="23">
        <v>2</v>
      </c>
      <c r="O52" s="18">
        <v>7653608.6500000004</v>
      </c>
      <c r="P52" s="19">
        <v>-5033882.25</v>
      </c>
      <c r="Q52" s="28">
        <v>5</v>
      </c>
      <c r="R52" s="10">
        <f>VLOOKUP($H52,'ค่ากลางกลุ่ม '!$C$2:$Y$22,4,0)</f>
        <v>24.498595744680834</v>
      </c>
      <c r="S52" s="13">
        <f>VLOOKUP($H52,'ค่ากลางกลุ่ม '!$C$2:$Y$22,10,0)</f>
        <v>29.39</v>
      </c>
      <c r="T52" s="10">
        <f>VLOOKUP($H52,'ค่ากลางกลุ่ม '!$C$2:$Y$22,5,0)</f>
        <v>18.220297872340428</v>
      </c>
      <c r="U52" s="13">
        <f>VLOOKUP($H52,'ค่ากลางกลุ่ม '!$C$2:$Y$22,11,0)</f>
        <v>10.82</v>
      </c>
      <c r="V52" s="30">
        <v>90</v>
      </c>
      <c r="W52" s="30">
        <v>60</v>
      </c>
      <c r="X52" s="30">
        <v>60</v>
      </c>
      <c r="Y52" s="30">
        <v>90</v>
      </c>
      <c r="Z52" s="30">
        <v>60</v>
      </c>
      <c r="AA52" s="7">
        <v>17.71</v>
      </c>
      <c r="AB52" s="7">
        <v>5.43</v>
      </c>
      <c r="AC52" s="9">
        <v>305.05</v>
      </c>
      <c r="AD52" s="9">
        <v>43.23</v>
      </c>
      <c r="AE52" s="9">
        <v>80.930000000000007</v>
      </c>
      <c r="AF52" s="9">
        <v>266.17</v>
      </c>
      <c r="AG52" s="9">
        <v>60.07</v>
      </c>
      <c r="AH52" s="10" t="str">
        <f t="shared" si="2"/>
        <v>0</v>
      </c>
      <c r="AI52" s="13" t="str">
        <f t="shared" si="3"/>
        <v>0</v>
      </c>
      <c r="AJ52" s="10" t="str">
        <f t="shared" si="4"/>
        <v>0</v>
      </c>
      <c r="AK52" s="13" t="str">
        <f t="shared" si="5"/>
        <v>0</v>
      </c>
      <c r="AL52" s="97">
        <f t="shared" si="6"/>
        <v>0</v>
      </c>
      <c r="AM52" s="20" t="str">
        <f t="shared" si="7"/>
        <v>1</v>
      </c>
      <c r="AN52" s="20" t="str">
        <f t="shared" si="8"/>
        <v>0</v>
      </c>
      <c r="AO52" s="20" t="str">
        <f t="shared" si="8"/>
        <v>0</v>
      </c>
      <c r="AP52" s="20" t="str">
        <f t="shared" si="8"/>
        <v>0</v>
      </c>
      <c r="AQ52" s="24">
        <f t="shared" si="9"/>
        <v>1</v>
      </c>
      <c r="AR52" s="26">
        <f t="shared" si="10"/>
        <v>1</v>
      </c>
      <c r="AS52" s="25" t="str">
        <f t="shared" si="11"/>
        <v>D</v>
      </c>
      <c r="AT52" s="27" t="str">
        <f t="shared" si="11"/>
        <v>D</v>
      </c>
      <c r="AU52" s="25" t="str">
        <f t="shared" si="12"/>
        <v>2 D</v>
      </c>
      <c r="AV52" s="27" t="str">
        <f t="shared" si="12"/>
        <v>2 D</v>
      </c>
      <c r="AW52" s="21" t="str">
        <f t="shared" si="13"/>
        <v>ไม่ผ่าน</v>
      </c>
      <c r="AX52" s="21" t="str">
        <f t="shared" si="14"/>
        <v>ไม่ผ่าน</v>
      </c>
    </row>
    <row r="53" spans="1:50" s="22" customFormat="1" x14ac:dyDescent="0.35">
      <c r="A53" s="28">
        <v>49</v>
      </c>
      <c r="B53" s="28">
        <v>8</v>
      </c>
      <c r="C53" s="18" t="s">
        <v>68</v>
      </c>
      <c r="D53" s="17" t="s">
        <v>83</v>
      </c>
      <c r="E53" s="18" t="s">
        <v>178</v>
      </c>
      <c r="F53" s="17" t="s">
        <v>233</v>
      </c>
      <c r="G53" s="28">
        <v>40</v>
      </c>
      <c r="H53" s="18" t="s">
        <v>10</v>
      </c>
      <c r="I53" s="19">
        <v>1.55</v>
      </c>
      <c r="J53" s="19">
        <v>1.36</v>
      </c>
      <c r="K53" s="19">
        <v>1.18</v>
      </c>
      <c r="L53" s="19">
        <v>14550228.07</v>
      </c>
      <c r="M53" s="19">
        <v>8349912.5899999999</v>
      </c>
      <c r="N53" s="23">
        <v>0</v>
      </c>
      <c r="O53" s="18">
        <v>11195330.4</v>
      </c>
      <c r="P53" s="19">
        <v>4671589.49</v>
      </c>
      <c r="Q53" s="28">
        <v>6</v>
      </c>
      <c r="R53" s="10">
        <f>VLOOKUP($H53,'ค่ากลางกลุ่ม '!$C$2:$Y$22,4,0)</f>
        <v>23.163388429752075</v>
      </c>
      <c r="S53" s="13">
        <f>VLOOKUP($H53,'ค่ากลางกลุ่ม '!$C$2:$Y$22,10,0)</f>
        <v>28.29</v>
      </c>
      <c r="T53" s="10">
        <f>VLOOKUP($H53,'ค่ากลางกลุ่ม '!$C$2:$Y$22,5,0)</f>
        <v>16.811983471074377</v>
      </c>
      <c r="U53" s="13">
        <f>VLOOKUP($H53,'ค่ากลางกลุ่ม '!$C$2:$Y$22,11,0)</f>
        <v>10.74</v>
      </c>
      <c r="V53" s="30">
        <v>90</v>
      </c>
      <c r="W53" s="30">
        <v>60</v>
      </c>
      <c r="X53" s="30">
        <v>60</v>
      </c>
      <c r="Y53" s="30">
        <v>90</v>
      </c>
      <c r="Z53" s="30">
        <v>60</v>
      </c>
      <c r="AA53" s="7">
        <v>28.51</v>
      </c>
      <c r="AB53" s="7">
        <v>14.36</v>
      </c>
      <c r="AC53" s="9">
        <v>382.49</v>
      </c>
      <c r="AD53" s="9">
        <v>35.43</v>
      </c>
      <c r="AE53" s="9">
        <v>36.020000000000003</v>
      </c>
      <c r="AF53" s="9">
        <v>314.48</v>
      </c>
      <c r="AG53" s="9">
        <v>120.48</v>
      </c>
      <c r="AH53" s="10" t="str">
        <f t="shared" si="2"/>
        <v>1</v>
      </c>
      <c r="AI53" s="13" t="str">
        <f t="shared" si="3"/>
        <v>1</v>
      </c>
      <c r="AJ53" s="10" t="str">
        <f t="shared" si="4"/>
        <v>0</v>
      </c>
      <c r="AK53" s="13" t="str">
        <f t="shared" si="5"/>
        <v>1</v>
      </c>
      <c r="AL53" s="97">
        <f t="shared" si="6"/>
        <v>0</v>
      </c>
      <c r="AM53" s="20" t="str">
        <f t="shared" si="7"/>
        <v>1</v>
      </c>
      <c r="AN53" s="20" t="str">
        <f t="shared" si="8"/>
        <v>1</v>
      </c>
      <c r="AO53" s="20" t="str">
        <f t="shared" si="8"/>
        <v>0</v>
      </c>
      <c r="AP53" s="20" t="str">
        <f t="shared" si="8"/>
        <v>0</v>
      </c>
      <c r="AQ53" s="24">
        <f t="shared" si="9"/>
        <v>3</v>
      </c>
      <c r="AR53" s="26">
        <f t="shared" si="10"/>
        <v>4</v>
      </c>
      <c r="AS53" s="25" t="str">
        <f t="shared" si="11"/>
        <v>C</v>
      </c>
      <c r="AT53" s="27" t="str">
        <f t="shared" si="11"/>
        <v>B-</v>
      </c>
      <c r="AU53" s="25" t="str">
        <f t="shared" si="12"/>
        <v>0 C</v>
      </c>
      <c r="AV53" s="27" t="str">
        <f t="shared" si="12"/>
        <v>0 B-</v>
      </c>
      <c r="AW53" s="21" t="str">
        <f t="shared" si="13"/>
        <v>ไม่ผ่าน</v>
      </c>
      <c r="AX53" s="21" t="str">
        <f t="shared" si="14"/>
        <v>ไม่ผ่าน</v>
      </c>
    </row>
    <row r="54" spans="1:50" s="22" customFormat="1" x14ac:dyDescent="0.35">
      <c r="A54" s="28">
        <v>50</v>
      </c>
      <c r="B54" s="28">
        <v>8</v>
      </c>
      <c r="C54" s="18" t="s">
        <v>68</v>
      </c>
      <c r="D54" s="17" t="s">
        <v>84</v>
      </c>
      <c r="E54" s="18" t="s">
        <v>179</v>
      </c>
      <c r="F54" s="17" t="s">
        <v>233</v>
      </c>
      <c r="G54" s="28">
        <v>41</v>
      </c>
      <c r="H54" s="18" t="s">
        <v>9</v>
      </c>
      <c r="I54" s="19">
        <v>5.18</v>
      </c>
      <c r="J54" s="19">
        <v>4.55</v>
      </c>
      <c r="K54" s="19">
        <v>3.92</v>
      </c>
      <c r="L54" s="19">
        <v>24550224.879999999</v>
      </c>
      <c r="M54" s="19">
        <v>8544345</v>
      </c>
      <c r="N54" s="23">
        <v>0</v>
      </c>
      <c r="O54" s="18">
        <v>11323195.859999999</v>
      </c>
      <c r="P54" s="19">
        <v>17140306.079999998</v>
      </c>
      <c r="Q54" s="28">
        <v>5</v>
      </c>
      <c r="R54" s="10">
        <f>VLOOKUP($H54,'ค่ากลางกลุ่ม '!$C$2:$Y$22,4,0)</f>
        <v>24.498595744680834</v>
      </c>
      <c r="S54" s="13">
        <f>VLOOKUP($H54,'ค่ากลางกลุ่ม '!$C$2:$Y$22,10,0)</f>
        <v>29.39</v>
      </c>
      <c r="T54" s="10">
        <f>VLOOKUP($H54,'ค่ากลางกลุ่ม '!$C$2:$Y$22,5,0)</f>
        <v>18.220297872340428</v>
      </c>
      <c r="U54" s="13">
        <f>VLOOKUP($H54,'ค่ากลางกลุ่ม '!$C$2:$Y$22,11,0)</f>
        <v>10.82</v>
      </c>
      <c r="V54" s="30">
        <v>90</v>
      </c>
      <c r="W54" s="30">
        <v>60</v>
      </c>
      <c r="X54" s="30">
        <v>60</v>
      </c>
      <c r="Y54" s="30">
        <v>90</v>
      </c>
      <c r="Z54" s="30">
        <v>60</v>
      </c>
      <c r="AA54" s="7">
        <v>29.9</v>
      </c>
      <c r="AB54" s="7">
        <v>13.86</v>
      </c>
      <c r="AC54" s="9">
        <v>91.65</v>
      </c>
      <c r="AD54" s="9">
        <v>25.77</v>
      </c>
      <c r="AE54" s="9">
        <v>37.28</v>
      </c>
      <c r="AF54" s="9">
        <v>232.58</v>
      </c>
      <c r="AG54" s="9">
        <v>138.02000000000001</v>
      </c>
      <c r="AH54" s="10" t="str">
        <f t="shared" si="2"/>
        <v>1</v>
      </c>
      <c r="AI54" s="13" t="str">
        <f t="shared" si="3"/>
        <v>1</v>
      </c>
      <c r="AJ54" s="10" t="str">
        <f t="shared" si="4"/>
        <v>0</v>
      </c>
      <c r="AK54" s="13" t="str">
        <f t="shared" si="5"/>
        <v>1</v>
      </c>
      <c r="AL54" s="97">
        <f t="shared" si="6"/>
        <v>0</v>
      </c>
      <c r="AM54" s="20" t="str">
        <f t="shared" si="7"/>
        <v>1</v>
      </c>
      <c r="AN54" s="20" t="str">
        <f t="shared" si="8"/>
        <v>1</v>
      </c>
      <c r="AO54" s="20" t="str">
        <f t="shared" si="8"/>
        <v>0</v>
      </c>
      <c r="AP54" s="20" t="str">
        <f t="shared" si="8"/>
        <v>0</v>
      </c>
      <c r="AQ54" s="24">
        <f t="shared" si="9"/>
        <v>3</v>
      </c>
      <c r="AR54" s="26">
        <f t="shared" si="10"/>
        <v>4</v>
      </c>
      <c r="AS54" s="25" t="str">
        <f t="shared" si="11"/>
        <v>C</v>
      </c>
      <c r="AT54" s="27" t="str">
        <f t="shared" si="11"/>
        <v>B-</v>
      </c>
      <c r="AU54" s="25" t="str">
        <f t="shared" si="12"/>
        <v>0 C</v>
      </c>
      <c r="AV54" s="27" t="str">
        <f t="shared" si="12"/>
        <v>0 B-</v>
      </c>
      <c r="AW54" s="21" t="str">
        <f t="shared" si="13"/>
        <v>ไม่ผ่าน</v>
      </c>
      <c r="AX54" s="21" t="str">
        <f t="shared" si="14"/>
        <v>ไม่ผ่าน</v>
      </c>
    </row>
    <row r="55" spans="1:50" s="22" customFormat="1" x14ac:dyDescent="0.35">
      <c r="A55" s="28">
        <v>51</v>
      </c>
      <c r="B55" s="28">
        <v>8</v>
      </c>
      <c r="C55" s="18" t="s">
        <v>68</v>
      </c>
      <c r="D55" s="17" t="s">
        <v>85</v>
      </c>
      <c r="E55" s="18" t="s">
        <v>86</v>
      </c>
      <c r="F55" s="17" t="s">
        <v>232</v>
      </c>
      <c r="G55" s="28">
        <v>240</v>
      </c>
      <c r="H55" s="18" t="s">
        <v>17</v>
      </c>
      <c r="I55" s="19">
        <v>2.13</v>
      </c>
      <c r="J55" s="19">
        <v>1.77</v>
      </c>
      <c r="K55" s="19">
        <v>1.1200000000000001</v>
      </c>
      <c r="L55" s="19">
        <v>93531194.870000005</v>
      </c>
      <c r="M55" s="19">
        <v>1124113.44</v>
      </c>
      <c r="N55" s="23">
        <v>0</v>
      </c>
      <c r="O55" s="18">
        <v>24665355.600000001</v>
      </c>
      <c r="P55" s="19">
        <v>10224471.15</v>
      </c>
      <c r="Q55" s="28">
        <v>15</v>
      </c>
      <c r="R55" s="10">
        <f>VLOOKUP($H55,'ค่ากลางกลุ่ม '!$C$2:$Y$22,4,0)</f>
        <v>15.352307692307695</v>
      </c>
      <c r="S55" s="13">
        <f>VLOOKUP($H55,'ค่ากลางกลุ่ม '!$C$2:$Y$22,10,0)</f>
        <v>25.36</v>
      </c>
      <c r="T55" s="10">
        <f>VLOOKUP($H55,'ค่ากลางกลุ่ม '!$C$2:$Y$22,5,0)</f>
        <v>8.0323076923076933</v>
      </c>
      <c r="U55" s="13">
        <f>VLOOKUP($H55,'ค่ากลางกลุ่ม '!$C$2:$Y$22,11,0)</f>
        <v>5.5</v>
      </c>
      <c r="V55" s="30">
        <v>90</v>
      </c>
      <c r="W55" s="30">
        <v>60</v>
      </c>
      <c r="X55" s="30">
        <v>60</v>
      </c>
      <c r="Y55" s="30">
        <v>90</v>
      </c>
      <c r="Z55" s="30">
        <v>60</v>
      </c>
      <c r="AA55" s="7">
        <v>11.16</v>
      </c>
      <c r="AB55" s="7">
        <v>0.2</v>
      </c>
      <c r="AC55" s="9">
        <v>139.30000000000001</v>
      </c>
      <c r="AD55" s="9">
        <v>57.87</v>
      </c>
      <c r="AE55" s="9">
        <v>56.4</v>
      </c>
      <c r="AF55" s="9">
        <v>-705.93</v>
      </c>
      <c r="AG55" s="9">
        <v>67.650000000000006</v>
      </c>
      <c r="AH55" s="10" t="str">
        <f t="shared" si="2"/>
        <v>0</v>
      </c>
      <c r="AI55" s="13" t="str">
        <f t="shared" si="3"/>
        <v>0</v>
      </c>
      <c r="AJ55" s="10" t="str">
        <f t="shared" si="4"/>
        <v>0</v>
      </c>
      <c r="AK55" s="13" t="str">
        <f t="shared" si="5"/>
        <v>0</v>
      </c>
      <c r="AL55" s="97">
        <f t="shared" si="6"/>
        <v>0</v>
      </c>
      <c r="AM55" s="20" t="str">
        <f t="shared" si="7"/>
        <v>1</v>
      </c>
      <c r="AN55" s="20" t="str">
        <f t="shared" si="8"/>
        <v>1</v>
      </c>
      <c r="AO55" s="20" t="str">
        <f t="shared" si="8"/>
        <v>1</v>
      </c>
      <c r="AP55" s="20" t="str">
        <f t="shared" si="8"/>
        <v>0</v>
      </c>
      <c r="AQ55" s="24">
        <f t="shared" si="9"/>
        <v>3</v>
      </c>
      <c r="AR55" s="26">
        <f t="shared" si="10"/>
        <v>3</v>
      </c>
      <c r="AS55" s="25" t="str">
        <f t="shared" si="11"/>
        <v>C</v>
      </c>
      <c r="AT55" s="27" t="str">
        <f t="shared" si="11"/>
        <v>C</v>
      </c>
      <c r="AU55" s="25" t="str">
        <f t="shared" si="12"/>
        <v>0 C</v>
      </c>
      <c r="AV55" s="27" t="str">
        <f t="shared" si="12"/>
        <v>0 C</v>
      </c>
      <c r="AW55" s="21" t="str">
        <f t="shared" si="13"/>
        <v>ไม่ผ่าน</v>
      </c>
      <c r="AX55" s="21" t="str">
        <f t="shared" si="14"/>
        <v>ไม่ผ่าน</v>
      </c>
    </row>
    <row r="56" spans="1:50" s="22" customFormat="1" x14ac:dyDescent="0.35">
      <c r="A56" s="28">
        <v>52</v>
      </c>
      <c r="B56" s="28">
        <v>8</v>
      </c>
      <c r="C56" s="18" t="s">
        <v>68</v>
      </c>
      <c r="D56" s="17" t="s">
        <v>87</v>
      </c>
      <c r="E56" s="18" t="s">
        <v>180</v>
      </c>
      <c r="F56" s="17" t="s">
        <v>233</v>
      </c>
      <c r="G56" s="28">
        <v>57</v>
      </c>
      <c r="H56" s="18" t="s">
        <v>9</v>
      </c>
      <c r="I56" s="19">
        <v>1.48</v>
      </c>
      <c r="J56" s="19">
        <v>1.31</v>
      </c>
      <c r="K56" s="19">
        <v>0.9</v>
      </c>
      <c r="L56" s="19">
        <v>8719219.0999999996</v>
      </c>
      <c r="M56" s="19">
        <v>8205859.2599999998</v>
      </c>
      <c r="N56" s="23">
        <v>1</v>
      </c>
      <c r="O56" s="18">
        <v>13383930.92</v>
      </c>
      <c r="P56" s="19">
        <v>-1887216.5</v>
      </c>
      <c r="Q56" s="28">
        <v>5</v>
      </c>
      <c r="R56" s="10">
        <f>VLOOKUP($H56,'ค่ากลางกลุ่ม '!$C$2:$Y$22,4,0)</f>
        <v>24.498595744680834</v>
      </c>
      <c r="S56" s="13">
        <f>VLOOKUP($H56,'ค่ากลางกลุ่ม '!$C$2:$Y$22,10,0)</f>
        <v>29.39</v>
      </c>
      <c r="T56" s="10">
        <f>VLOOKUP($H56,'ค่ากลางกลุ่ม '!$C$2:$Y$22,5,0)</f>
        <v>18.220297872340428</v>
      </c>
      <c r="U56" s="13">
        <f>VLOOKUP($H56,'ค่ากลางกลุ่ม '!$C$2:$Y$22,11,0)</f>
        <v>10.82</v>
      </c>
      <c r="V56" s="30">
        <v>90</v>
      </c>
      <c r="W56" s="30">
        <v>60</v>
      </c>
      <c r="X56" s="30">
        <v>60</v>
      </c>
      <c r="Y56" s="30">
        <v>90</v>
      </c>
      <c r="Z56" s="30">
        <v>60</v>
      </c>
      <c r="AA56" s="7">
        <v>35.229999999999997</v>
      </c>
      <c r="AB56" s="7">
        <v>5.89</v>
      </c>
      <c r="AC56" s="9">
        <v>391.33</v>
      </c>
      <c r="AD56" s="9">
        <v>45.57</v>
      </c>
      <c r="AE56" s="9">
        <v>174.88</v>
      </c>
      <c r="AF56" s="9">
        <v>175.92</v>
      </c>
      <c r="AG56" s="9">
        <v>107.19</v>
      </c>
      <c r="AH56" s="10" t="str">
        <f t="shared" si="2"/>
        <v>1</v>
      </c>
      <c r="AI56" s="13" t="str">
        <f t="shared" si="3"/>
        <v>1</v>
      </c>
      <c r="AJ56" s="10" t="str">
        <f t="shared" si="4"/>
        <v>0</v>
      </c>
      <c r="AK56" s="13" t="str">
        <f t="shared" si="5"/>
        <v>0</v>
      </c>
      <c r="AL56" s="97">
        <f t="shared" si="6"/>
        <v>0</v>
      </c>
      <c r="AM56" s="20" t="str">
        <f t="shared" si="7"/>
        <v>1</v>
      </c>
      <c r="AN56" s="20" t="str">
        <f t="shared" si="8"/>
        <v>0</v>
      </c>
      <c r="AO56" s="20" t="str">
        <f t="shared" si="8"/>
        <v>0</v>
      </c>
      <c r="AP56" s="20" t="str">
        <f t="shared" si="8"/>
        <v>0</v>
      </c>
      <c r="AQ56" s="24">
        <f t="shared" si="9"/>
        <v>2</v>
      </c>
      <c r="AR56" s="26">
        <f t="shared" si="10"/>
        <v>2</v>
      </c>
      <c r="AS56" s="25" t="str">
        <f t="shared" si="11"/>
        <v>C-</v>
      </c>
      <c r="AT56" s="27" t="str">
        <f t="shared" si="11"/>
        <v>C-</v>
      </c>
      <c r="AU56" s="25" t="str">
        <f t="shared" si="12"/>
        <v>1 C-</v>
      </c>
      <c r="AV56" s="27" t="str">
        <f t="shared" si="12"/>
        <v>1 C-</v>
      </c>
      <c r="AW56" s="21" t="str">
        <f t="shared" si="13"/>
        <v>ไม่ผ่าน</v>
      </c>
      <c r="AX56" s="21" t="str">
        <f t="shared" si="14"/>
        <v>ไม่ผ่าน</v>
      </c>
    </row>
    <row r="57" spans="1:50" s="22" customFormat="1" x14ac:dyDescent="0.35">
      <c r="A57" s="28">
        <v>53</v>
      </c>
      <c r="B57" s="28">
        <v>8</v>
      </c>
      <c r="C57" s="18" t="s">
        <v>88</v>
      </c>
      <c r="D57" s="17" t="s">
        <v>89</v>
      </c>
      <c r="E57" s="18" t="s">
        <v>181</v>
      </c>
      <c r="F57" s="17" t="s">
        <v>232</v>
      </c>
      <c r="G57" s="28">
        <v>429</v>
      </c>
      <c r="H57" s="18" t="s">
        <v>19</v>
      </c>
      <c r="I57" s="19">
        <v>1.55</v>
      </c>
      <c r="J57" s="19">
        <v>1.45</v>
      </c>
      <c r="K57" s="19">
        <v>1.1200000000000001</v>
      </c>
      <c r="L57" s="19">
        <v>178668407.94</v>
      </c>
      <c r="M57" s="19">
        <v>48150474.049999997</v>
      </c>
      <c r="N57" s="23">
        <v>0</v>
      </c>
      <c r="O57" s="18">
        <v>77592396.340000004</v>
      </c>
      <c r="P57" s="19">
        <v>38699110.159999996</v>
      </c>
      <c r="Q57" s="28">
        <v>17</v>
      </c>
      <c r="R57" s="10">
        <f>VLOOKUP($H57,'ค่ากลางกลุ่ม '!$C$2:$Y$22,4,0)</f>
        <v>12.674782608695654</v>
      </c>
      <c r="S57" s="13">
        <f>VLOOKUP($H57,'ค่ากลางกลุ่ม '!$C$2:$Y$22,10,0)</f>
        <v>19.690000000000001</v>
      </c>
      <c r="T57" s="10">
        <f>VLOOKUP($H57,'ค่ากลางกลุ่ม '!$C$2:$Y$22,5,0)</f>
        <v>7.2743478260869567</v>
      </c>
      <c r="U57" s="13">
        <f>VLOOKUP($H57,'ค่ากลางกลุ่ม '!$C$2:$Y$22,11,0)</f>
        <v>4.32</v>
      </c>
      <c r="V57" s="30">
        <v>90</v>
      </c>
      <c r="W57" s="30">
        <v>60</v>
      </c>
      <c r="X57" s="30">
        <v>60</v>
      </c>
      <c r="Y57" s="30">
        <v>90</v>
      </c>
      <c r="Z57" s="30">
        <v>60</v>
      </c>
      <c r="AA57" s="7">
        <v>19.28</v>
      </c>
      <c r="AB57" s="7">
        <v>3.91</v>
      </c>
      <c r="AC57" s="9">
        <v>111.76</v>
      </c>
      <c r="AD57" s="9">
        <v>69.84</v>
      </c>
      <c r="AE57" s="9">
        <v>58.49</v>
      </c>
      <c r="AF57" s="9">
        <v>125.03</v>
      </c>
      <c r="AG57" s="9">
        <v>43.32</v>
      </c>
      <c r="AH57" s="10" t="str">
        <f t="shared" si="2"/>
        <v>1</v>
      </c>
      <c r="AI57" s="13" t="str">
        <f t="shared" si="3"/>
        <v>0</v>
      </c>
      <c r="AJ57" s="10" t="str">
        <f t="shared" si="4"/>
        <v>0</v>
      </c>
      <c r="AK57" s="13" t="str">
        <f t="shared" si="5"/>
        <v>0</v>
      </c>
      <c r="AL57" s="97">
        <f t="shared" si="6"/>
        <v>0</v>
      </c>
      <c r="AM57" s="20" t="str">
        <f t="shared" si="7"/>
        <v>0</v>
      </c>
      <c r="AN57" s="20" t="str">
        <f t="shared" si="8"/>
        <v>1</v>
      </c>
      <c r="AO57" s="20" t="str">
        <f t="shared" si="8"/>
        <v>0</v>
      </c>
      <c r="AP57" s="20" t="str">
        <f t="shared" si="8"/>
        <v>1</v>
      </c>
      <c r="AQ57" s="24">
        <f t="shared" si="9"/>
        <v>3</v>
      </c>
      <c r="AR57" s="26">
        <f t="shared" si="10"/>
        <v>2</v>
      </c>
      <c r="AS57" s="25" t="str">
        <f t="shared" si="11"/>
        <v>C</v>
      </c>
      <c r="AT57" s="27" t="str">
        <f t="shared" si="11"/>
        <v>C-</v>
      </c>
      <c r="AU57" s="25" t="str">
        <f t="shared" si="12"/>
        <v>0 C</v>
      </c>
      <c r="AV57" s="27" t="str">
        <f t="shared" si="12"/>
        <v>0 C-</v>
      </c>
      <c r="AW57" s="21" t="str">
        <f t="shared" si="13"/>
        <v>ไม่ผ่าน</v>
      </c>
      <c r="AX57" s="21" t="str">
        <f t="shared" si="14"/>
        <v>ไม่ผ่าน</v>
      </c>
    </row>
    <row r="58" spans="1:50" s="22" customFormat="1" x14ac:dyDescent="0.35">
      <c r="A58" s="28">
        <v>54</v>
      </c>
      <c r="B58" s="28">
        <v>8</v>
      </c>
      <c r="C58" s="18" t="s">
        <v>88</v>
      </c>
      <c r="D58" s="17" t="s">
        <v>90</v>
      </c>
      <c r="E58" s="18" t="s">
        <v>182</v>
      </c>
      <c r="F58" s="17" t="s">
        <v>233</v>
      </c>
      <c r="G58" s="28">
        <v>76</v>
      </c>
      <c r="H58" s="18" t="s">
        <v>13</v>
      </c>
      <c r="I58" s="19">
        <v>1.54</v>
      </c>
      <c r="J58" s="19">
        <v>1.33</v>
      </c>
      <c r="K58" s="19">
        <v>0.77</v>
      </c>
      <c r="L58" s="19">
        <v>33402712.239999998</v>
      </c>
      <c r="M58" s="19">
        <v>7880562.7199999997</v>
      </c>
      <c r="N58" s="23">
        <v>1</v>
      </c>
      <c r="O58" s="18">
        <v>10446007.609999999</v>
      </c>
      <c r="P58" s="19">
        <v>-13951987.789999999</v>
      </c>
      <c r="Q58" s="28">
        <v>10</v>
      </c>
      <c r="R58" s="10">
        <f>VLOOKUP($H58,'ค่ากลางกลุ่ม '!$C$2:$Y$22,4,0)</f>
        <v>20.388095238095232</v>
      </c>
      <c r="S58" s="13">
        <f>VLOOKUP($H58,'ค่ากลางกลุ่ม '!$C$2:$Y$22,10,0)</f>
        <v>24.65</v>
      </c>
      <c r="T58" s="10">
        <f>VLOOKUP($H58,'ค่ากลางกลุ่ม '!$C$2:$Y$22,5,0)</f>
        <v>12.326666666666666</v>
      </c>
      <c r="U58" s="13">
        <f>VLOOKUP($H58,'ค่ากลางกลุ่ม '!$C$2:$Y$22,11,0)</f>
        <v>9.2899999999999991</v>
      </c>
      <c r="V58" s="30">
        <v>90</v>
      </c>
      <c r="W58" s="30">
        <v>60</v>
      </c>
      <c r="X58" s="30">
        <v>60</v>
      </c>
      <c r="Y58" s="30">
        <v>90</v>
      </c>
      <c r="Z58" s="30">
        <v>60</v>
      </c>
      <c r="AA58" s="7">
        <v>11.01</v>
      </c>
      <c r="AB58" s="7">
        <v>4.1100000000000003</v>
      </c>
      <c r="AC58" s="9">
        <v>247.06</v>
      </c>
      <c r="AD58" s="9">
        <v>61.87</v>
      </c>
      <c r="AE58" s="9">
        <v>107.51</v>
      </c>
      <c r="AF58" s="9">
        <v>242.3</v>
      </c>
      <c r="AG58" s="9">
        <v>94.72</v>
      </c>
      <c r="AH58" s="10" t="str">
        <f t="shared" si="2"/>
        <v>0</v>
      </c>
      <c r="AI58" s="13" t="str">
        <f t="shared" si="3"/>
        <v>0</v>
      </c>
      <c r="AJ58" s="10" t="str">
        <f t="shared" si="4"/>
        <v>0</v>
      </c>
      <c r="AK58" s="13" t="str">
        <f t="shared" si="5"/>
        <v>0</v>
      </c>
      <c r="AL58" s="97">
        <f t="shared" si="6"/>
        <v>0</v>
      </c>
      <c r="AM58" s="20" t="str">
        <f t="shared" si="7"/>
        <v>0</v>
      </c>
      <c r="AN58" s="20" t="str">
        <f t="shared" si="8"/>
        <v>0</v>
      </c>
      <c r="AO58" s="20" t="str">
        <f t="shared" si="8"/>
        <v>0</v>
      </c>
      <c r="AP58" s="20" t="str">
        <f t="shared" si="8"/>
        <v>0</v>
      </c>
      <c r="AQ58" s="24">
        <f t="shared" si="9"/>
        <v>0</v>
      </c>
      <c r="AR58" s="26">
        <f t="shared" si="10"/>
        <v>0</v>
      </c>
      <c r="AS58" s="25" t="str">
        <f t="shared" si="11"/>
        <v>F</v>
      </c>
      <c r="AT58" s="27" t="str">
        <f t="shared" si="11"/>
        <v>F</v>
      </c>
      <c r="AU58" s="25" t="str">
        <f t="shared" si="12"/>
        <v>1 F</v>
      </c>
      <c r="AV58" s="27" t="str">
        <f t="shared" si="12"/>
        <v>1 F</v>
      </c>
      <c r="AW58" s="21" t="str">
        <f t="shared" si="13"/>
        <v>ไม่ผ่าน</v>
      </c>
      <c r="AX58" s="21" t="str">
        <f t="shared" si="14"/>
        <v>ไม่ผ่าน</v>
      </c>
    </row>
    <row r="59" spans="1:50" s="22" customFormat="1" x14ac:dyDescent="0.35">
      <c r="A59" s="28">
        <v>55</v>
      </c>
      <c r="B59" s="28">
        <v>8</v>
      </c>
      <c r="C59" s="18" t="s">
        <v>88</v>
      </c>
      <c r="D59" s="17" t="s">
        <v>91</v>
      </c>
      <c r="E59" s="18" t="s">
        <v>183</v>
      </c>
      <c r="F59" s="17" t="s">
        <v>233</v>
      </c>
      <c r="G59" s="28">
        <v>30</v>
      </c>
      <c r="H59" s="18" t="s">
        <v>9</v>
      </c>
      <c r="I59" s="19">
        <v>1.49</v>
      </c>
      <c r="J59" s="19">
        <v>1.29</v>
      </c>
      <c r="K59" s="19">
        <v>0.61</v>
      </c>
      <c r="L59" s="19">
        <v>8080663.3300000001</v>
      </c>
      <c r="M59" s="19">
        <v>5793013.7999999998</v>
      </c>
      <c r="N59" s="23">
        <v>1</v>
      </c>
      <c r="O59" s="18">
        <v>7436376.0899999999</v>
      </c>
      <c r="P59" s="19">
        <v>-6493065.3099999996</v>
      </c>
      <c r="Q59" s="28">
        <v>5</v>
      </c>
      <c r="R59" s="10">
        <f>VLOOKUP($H59,'ค่ากลางกลุ่ม '!$C$2:$Y$22,4,0)</f>
        <v>24.498595744680834</v>
      </c>
      <c r="S59" s="13">
        <f>VLOOKUP($H59,'ค่ากลางกลุ่ม '!$C$2:$Y$22,10,0)</f>
        <v>29.39</v>
      </c>
      <c r="T59" s="10">
        <f>VLOOKUP($H59,'ค่ากลางกลุ่ม '!$C$2:$Y$22,5,0)</f>
        <v>18.220297872340428</v>
      </c>
      <c r="U59" s="13">
        <f>VLOOKUP($H59,'ค่ากลางกลุ่ม '!$C$2:$Y$22,11,0)</f>
        <v>10.82</v>
      </c>
      <c r="V59" s="30">
        <v>90</v>
      </c>
      <c r="W59" s="30">
        <v>60</v>
      </c>
      <c r="X59" s="30">
        <v>60</v>
      </c>
      <c r="Y59" s="30">
        <v>90</v>
      </c>
      <c r="Z59" s="30">
        <v>60</v>
      </c>
      <c r="AA59" s="7">
        <v>18.86</v>
      </c>
      <c r="AB59" s="7">
        <v>15.88</v>
      </c>
      <c r="AC59" s="9">
        <v>334.21</v>
      </c>
      <c r="AD59" s="9">
        <v>29.5</v>
      </c>
      <c r="AE59" s="9">
        <v>37.25</v>
      </c>
      <c r="AF59" s="9">
        <v>182.55</v>
      </c>
      <c r="AG59" s="9">
        <v>88.95</v>
      </c>
      <c r="AH59" s="10" t="str">
        <f t="shared" si="2"/>
        <v>0</v>
      </c>
      <c r="AI59" s="13" t="str">
        <f t="shared" si="3"/>
        <v>0</v>
      </c>
      <c r="AJ59" s="10" t="str">
        <f t="shared" si="4"/>
        <v>0</v>
      </c>
      <c r="AK59" s="13" t="str">
        <f t="shared" si="5"/>
        <v>1</v>
      </c>
      <c r="AL59" s="97">
        <f t="shared" si="6"/>
        <v>0</v>
      </c>
      <c r="AM59" s="20" t="str">
        <f t="shared" si="7"/>
        <v>1</v>
      </c>
      <c r="AN59" s="20" t="str">
        <f t="shared" si="8"/>
        <v>1</v>
      </c>
      <c r="AO59" s="20" t="str">
        <f t="shared" si="8"/>
        <v>0</v>
      </c>
      <c r="AP59" s="20" t="str">
        <f t="shared" si="8"/>
        <v>0</v>
      </c>
      <c r="AQ59" s="24">
        <f t="shared" si="9"/>
        <v>2</v>
      </c>
      <c r="AR59" s="26">
        <f t="shared" si="10"/>
        <v>3</v>
      </c>
      <c r="AS59" s="25" t="str">
        <f t="shared" si="11"/>
        <v>C-</v>
      </c>
      <c r="AT59" s="27" t="str">
        <f t="shared" si="11"/>
        <v>C</v>
      </c>
      <c r="AU59" s="25" t="str">
        <f t="shared" si="12"/>
        <v>1 C-</v>
      </c>
      <c r="AV59" s="27" t="str">
        <f t="shared" si="12"/>
        <v>1 C</v>
      </c>
      <c r="AW59" s="21" t="str">
        <f t="shared" si="13"/>
        <v>ไม่ผ่าน</v>
      </c>
      <c r="AX59" s="21" t="str">
        <f t="shared" si="14"/>
        <v>ไม่ผ่าน</v>
      </c>
    </row>
    <row r="60" spans="1:50" s="22" customFormat="1" x14ac:dyDescent="0.35">
      <c r="A60" s="28">
        <v>56</v>
      </c>
      <c r="B60" s="28">
        <v>8</v>
      </c>
      <c r="C60" s="18" t="s">
        <v>88</v>
      </c>
      <c r="D60" s="17" t="s">
        <v>92</v>
      </c>
      <c r="E60" s="18" t="s">
        <v>184</v>
      </c>
      <c r="F60" s="17" t="s">
        <v>233</v>
      </c>
      <c r="G60" s="28">
        <v>36</v>
      </c>
      <c r="H60" s="18" t="s">
        <v>9</v>
      </c>
      <c r="I60" s="19">
        <v>1.45</v>
      </c>
      <c r="J60" s="19">
        <v>1.21</v>
      </c>
      <c r="K60" s="19">
        <v>0.85</v>
      </c>
      <c r="L60" s="19">
        <v>10603793.57</v>
      </c>
      <c r="M60" s="19">
        <v>24621601.050000001</v>
      </c>
      <c r="N60" s="23">
        <v>1</v>
      </c>
      <c r="O60" s="18">
        <v>21582498.609999999</v>
      </c>
      <c r="P60" s="19">
        <v>-4281404.29</v>
      </c>
      <c r="Q60" s="28">
        <v>5</v>
      </c>
      <c r="R60" s="10">
        <f>VLOOKUP($H60,'ค่ากลางกลุ่ม '!$C$2:$Y$22,4,0)</f>
        <v>24.498595744680834</v>
      </c>
      <c r="S60" s="13">
        <f>VLOOKUP($H60,'ค่ากลางกลุ่ม '!$C$2:$Y$22,10,0)</f>
        <v>29.39</v>
      </c>
      <c r="T60" s="10">
        <f>VLOOKUP($H60,'ค่ากลางกลุ่ม '!$C$2:$Y$22,5,0)</f>
        <v>18.220297872340428</v>
      </c>
      <c r="U60" s="13">
        <f>VLOOKUP($H60,'ค่ากลางกลุ่ม '!$C$2:$Y$22,11,0)</f>
        <v>10.82</v>
      </c>
      <c r="V60" s="30">
        <v>90</v>
      </c>
      <c r="W60" s="30">
        <v>60</v>
      </c>
      <c r="X60" s="30">
        <v>60</v>
      </c>
      <c r="Y60" s="30">
        <v>90</v>
      </c>
      <c r="Z60" s="30">
        <v>60</v>
      </c>
      <c r="AA60" s="7">
        <v>50.84</v>
      </c>
      <c r="AB60" s="7">
        <v>26.17</v>
      </c>
      <c r="AC60" s="9">
        <v>289.04000000000002</v>
      </c>
      <c r="AD60" s="9">
        <v>32.93</v>
      </c>
      <c r="AE60" s="9">
        <v>71.67</v>
      </c>
      <c r="AF60" s="9">
        <v>206.11</v>
      </c>
      <c r="AG60" s="9">
        <v>90.41</v>
      </c>
      <c r="AH60" s="10" t="str">
        <f t="shared" si="2"/>
        <v>1</v>
      </c>
      <c r="AI60" s="13" t="str">
        <f t="shared" si="3"/>
        <v>1</v>
      </c>
      <c r="AJ60" s="10" t="str">
        <f t="shared" si="4"/>
        <v>1</v>
      </c>
      <c r="AK60" s="13" t="str">
        <f t="shared" si="5"/>
        <v>1</v>
      </c>
      <c r="AL60" s="97">
        <f t="shared" si="6"/>
        <v>0</v>
      </c>
      <c r="AM60" s="20" t="str">
        <f t="shared" si="7"/>
        <v>1</v>
      </c>
      <c r="AN60" s="20" t="str">
        <f t="shared" si="8"/>
        <v>0</v>
      </c>
      <c r="AO60" s="20" t="str">
        <f t="shared" si="8"/>
        <v>0</v>
      </c>
      <c r="AP60" s="20" t="str">
        <f t="shared" si="8"/>
        <v>0</v>
      </c>
      <c r="AQ60" s="24">
        <f t="shared" si="9"/>
        <v>3</v>
      </c>
      <c r="AR60" s="26">
        <f t="shared" si="10"/>
        <v>3</v>
      </c>
      <c r="AS60" s="25" t="str">
        <f t="shared" si="11"/>
        <v>C</v>
      </c>
      <c r="AT60" s="27" t="str">
        <f t="shared" si="11"/>
        <v>C</v>
      </c>
      <c r="AU60" s="25" t="str">
        <f t="shared" si="12"/>
        <v>1 C</v>
      </c>
      <c r="AV60" s="27" t="str">
        <f t="shared" si="12"/>
        <v>1 C</v>
      </c>
      <c r="AW60" s="21" t="str">
        <f t="shared" si="13"/>
        <v>ไม่ผ่าน</v>
      </c>
      <c r="AX60" s="21" t="str">
        <f t="shared" si="14"/>
        <v>ไม่ผ่าน</v>
      </c>
    </row>
    <row r="61" spans="1:50" s="22" customFormat="1" x14ac:dyDescent="0.35">
      <c r="A61" s="28">
        <v>57</v>
      </c>
      <c r="B61" s="28">
        <v>8</v>
      </c>
      <c r="C61" s="18" t="s">
        <v>88</v>
      </c>
      <c r="D61" s="17" t="s">
        <v>93</v>
      </c>
      <c r="E61" s="18" t="s">
        <v>94</v>
      </c>
      <c r="F61" s="17" t="s">
        <v>233</v>
      </c>
      <c r="G61" s="28">
        <v>200</v>
      </c>
      <c r="H61" s="18" t="s">
        <v>15</v>
      </c>
      <c r="I61" s="19">
        <v>0.79</v>
      </c>
      <c r="J61" s="19">
        <v>0.66</v>
      </c>
      <c r="K61" s="19">
        <v>0.27</v>
      </c>
      <c r="L61" s="19">
        <v>-47071033.979999997</v>
      </c>
      <c r="M61" s="19">
        <v>33645264.899999999</v>
      </c>
      <c r="N61" s="23">
        <v>6</v>
      </c>
      <c r="O61" s="18">
        <v>28034756.789999999</v>
      </c>
      <c r="P61" s="19">
        <v>-161988486.38999999</v>
      </c>
      <c r="Q61" s="28">
        <v>13</v>
      </c>
      <c r="R61" s="10">
        <f>VLOOKUP($H61,'ค่ากลางกลุ่ม '!$C$2:$Y$22,4,0)</f>
        <v>17.875818181818179</v>
      </c>
      <c r="S61" s="13">
        <f>VLOOKUP($H61,'ค่ากลางกลุ่ม '!$C$2:$Y$22,10,0)</f>
        <v>26.06</v>
      </c>
      <c r="T61" s="10">
        <f>VLOOKUP($H61,'ค่ากลางกลุ่ม '!$C$2:$Y$22,5,0)</f>
        <v>8.5849090909090915</v>
      </c>
      <c r="U61" s="13">
        <f>VLOOKUP($H61,'ค่ากลางกลุ่ม '!$C$2:$Y$22,11,0)</f>
        <v>6.1</v>
      </c>
      <c r="V61" s="30">
        <v>90</v>
      </c>
      <c r="W61" s="30">
        <v>60</v>
      </c>
      <c r="X61" s="30">
        <v>60</v>
      </c>
      <c r="Y61" s="30">
        <v>90</v>
      </c>
      <c r="Z61" s="30">
        <v>60</v>
      </c>
      <c r="AA61" s="7">
        <v>10.43</v>
      </c>
      <c r="AB61" s="7">
        <v>5.69</v>
      </c>
      <c r="AC61" s="9">
        <v>315.52999999999997</v>
      </c>
      <c r="AD61" s="9">
        <v>46.31</v>
      </c>
      <c r="AE61" s="9">
        <v>50.41</v>
      </c>
      <c r="AF61" s="9">
        <v>499.45</v>
      </c>
      <c r="AG61" s="9">
        <v>56.82</v>
      </c>
      <c r="AH61" s="10" t="str">
        <f t="shared" si="2"/>
        <v>0</v>
      </c>
      <c r="AI61" s="13" t="str">
        <f t="shared" si="3"/>
        <v>0</v>
      </c>
      <c r="AJ61" s="10" t="str">
        <f t="shared" si="4"/>
        <v>0</v>
      </c>
      <c r="AK61" s="13" t="str">
        <f t="shared" si="5"/>
        <v>0</v>
      </c>
      <c r="AL61" s="97">
        <f t="shared" si="6"/>
        <v>0</v>
      </c>
      <c r="AM61" s="20" t="str">
        <f t="shared" si="7"/>
        <v>1</v>
      </c>
      <c r="AN61" s="20" t="str">
        <f t="shared" si="8"/>
        <v>1</v>
      </c>
      <c r="AO61" s="20" t="str">
        <f t="shared" si="8"/>
        <v>0</v>
      </c>
      <c r="AP61" s="20" t="str">
        <f t="shared" si="8"/>
        <v>1</v>
      </c>
      <c r="AQ61" s="24">
        <f t="shared" si="9"/>
        <v>3</v>
      </c>
      <c r="AR61" s="26">
        <f t="shared" si="10"/>
        <v>3</v>
      </c>
      <c r="AS61" s="25" t="str">
        <f t="shared" si="11"/>
        <v>C</v>
      </c>
      <c r="AT61" s="27" t="str">
        <f t="shared" si="11"/>
        <v>C</v>
      </c>
      <c r="AU61" s="25" t="str">
        <f t="shared" si="12"/>
        <v>6 C</v>
      </c>
      <c r="AV61" s="27" t="str">
        <f t="shared" si="12"/>
        <v>6 C</v>
      </c>
      <c r="AW61" s="21" t="str">
        <f t="shared" si="13"/>
        <v>ไม่ผ่าน</v>
      </c>
      <c r="AX61" s="21" t="str">
        <f t="shared" si="14"/>
        <v>ไม่ผ่าน</v>
      </c>
    </row>
    <row r="62" spans="1:50" s="22" customFormat="1" x14ac:dyDescent="0.35">
      <c r="A62" s="28">
        <v>58</v>
      </c>
      <c r="B62" s="28">
        <v>8</v>
      </c>
      <c r="C62" s="18" t="s">
        <v>88</v>
      </c>
      <c r="D62" s="17" t="s">
        <v>95</v>
      </c>
      <c r="E62" s="18" t="s">
        <v>185</v>
      </c>
      <c r="F62" s="17" t="s">
        <v>233</v>
      </c>
      <c r="G62" s="28">
        <v>30</v>
      </c>
      <c r="H62" s="18" t="s">
        <v>7</v>
      </c>
      <c r="I62" s="19">
        <v>2.34</v>
      </c>
      <c r="J62" s="19">
        <v>2.14</v>
      </c>
      <c r="K62" s="19">
        <v>1.76</v>
      </c>
      <c r="L62" s="19">
        <v>17110799.34</v>
      </c>
      <c r="M62" s="19">
        <v>9286673.1500000004</v>
      </c>
      <c r="N62" s="23">
        <v>0</v>
      </c>
      <c r="O62" s="18">
        <v>10724472.949999999</v>
      </c>
      <c r="P62" s="19">
        <v>9305896.5600000005</v>
      </c>
      <c r="Q62" s="28">
        <v>3</v>
      </c>
      <c r="R62" s="10">
        <f>VLOOKUP($H62,'ค่ากลางกลุ่ม '!$C$2:$Y$22,4,0)</f>
        <v>35.420789473684202</v>
      </c>
      <c r="S62" s="13">
        <f>VLOOKUP($H62,'ค่ากลางกลุ่ม '!$C$2:$Y$22,10,0)</f>
        <v>43.22</v>
      </c>
      <c r="T62" s="10">
        <f>VLOOKUP($H62,'ค่ากลางกลุ่ม '!$C$2:$Y$22,5,0)</f>
        <v>15.621842105263161</v>
      </c>
      <c r="U62" s="13">
        <f>VLOOKUP($H62,'ค่ากลางกลุ่ม '!$C$2:$Y$22,11,0)</f>
        <v>10.19</v>
      </c>
      <c r="V62" s="30">
        <v>90</v>
      </c>
      <c r="W62" s="30">
        <v>60</v>
      </c>
      <c r="X62" s="30">
        <v>60</v>
      </c>
      <c r="Y62" s="30">
        <v>90</v>
      </c>
      <c r="Z62" s="30">
        <v>60</v>
      </c>
      <c r="AA62" s="7">
        <v>39.82</v>
      </c>
      <c r="AB62" s="7">
        <v>18.25</v>
      </c>
      <c r="AC62" s="9">
        <v>175.49</v>
      </c>
      <c r="AD62" s="9">
        <v>40.64</v>
      </c>
      <c r="AE62" s="9">
        <v>55.18</v>
      </c>
      <c r="AF62" s="9">
        <v>582.94000000000005</v>
      </c>
      <c r="AG62" s="9">
        <v>76.61</v>
      </c>
      <c r="AH62" s="10" t="str">
        <f t="shared" si="2"/>
        <v>1</v>
      </c>
      <c r="AI62" s="13" t="str">
        <f t="shared" si="3"/>
        <v>0</v>
      </c>
      <c r="AJ62" s="10" t="str">
        <f t="shared" si="4"/>
        <v>1</v>
      </c>
      <c r="AK62" s="13" t="str">
        <f t="shared" si="5"/>
        <v>1</v>
      </c>
      <c r="AL62" s="97">
        <f t="shared" si="6"/>
        <v>0</v>
      </c>
      <c r="AM62" s="20" t="str">
        <f t="shared" si="7"/>
        <v>1</v>
      </c>
      <c r="AN62" s="20" t="str">
        <f t="shared" si="8"/>
        <v>1</v>
      </c>
      <c r="AO62" s="20" t="str">
        <f t="shared" si="8"/>
        <v>0</v>
      </c>
      <c r="AP62" s="20" t="str">
        <f t="shared" si="8"/>
        <v>0</v>
      </c>
      <c r="AQ62" s="24">
        <f t="shared" si="9"/>
        <v>4</v>
      </c>
      <c r="AR62" s="26">
        <f t="shared" si="10"/>
        <v>3</v>
      </c>
      <c r="AS62" s="25" t="str">
        <f t="shared" si="11"/>
        <v>B-</v>
      </c>
      <c r="AT62" s="27" t="str">
        <f t="shared" si="11"/>
        <v>C</v>
      </c>
      <c r="AU62" s="25" t="str">
        <f t="shared" si="12"/>
        <v>0 B-</v>
      </c>
      <c r="AV62" s="27" t="str">
        <f t="shared" si="12"/>
        <v>0 C</v>
      </c>
      <c r="AW62" s="21" t="str">
        <f t="shared" si="13"/>
        <v>ไม่ผ่าน</v>
      </c>
      <c r="AX62" s="21" t="str">
        <f t="shared" si="14"/>
        <v>ไม่ผ่าน</v>
      </c>
    </row>
    <row r="63" spans="1:50" s="22" customFormat="1" x14ac:dyDescent="0.35">
      <c r="A63" s="28">
        <v>59</v>
      </c>
      <c r="B63" s="28">
        <v>8</v>
      </c>
      <c r="C63" s="18" t="s">
        <v>88</v>
      </c>
      <c r="D63" s="17" t="s">
        <v>96</v>
      </c>
      <c r="E63" s="18" t="s">
        <v>186</v>
      </c>
      <c r="F63" s="17" t="s">
        <v>233</v>
      </c>
      <c r="G63" s="28">
        <v>0</v>
      </c>
      <c r="H63" s="18" t="s">
        <v>6</v>
      </c>
      <c r="I63" s="19">
        <v>0.91</v>
      </c>
      <c r="J63" s="19">
        <v>0.83</v>
      </c>
      <c r="K63" s="19">
        <v>0.51</v>
      </c>
      <c r="L63" s="19">
        <v>-1693139.23</v>
      </c>
      <c r="M63" s="19">
        <v>879178.11</v>
      </c>
      <c r="N63" s="23">
        <v>6</v>
      </c>
      <c r="O63" s="18">
        <v>2055003.24</v>
      </c>
      <c r="P63" s="19">
        <v>-9092731.6400000006</v>
      </c>
      <c r="Q63" s="28">
        <v>2</v>
      </c>
      <c r="R63" s="10">
        <f>VLOOKUP($H63,'ค่ากลางกลุ่ม '!$C$2:$Y$22,4,0)</f>
        <v>32.954444444444448</v>
      </c>
      <c r="S63" s="13">
        <f>VLOOKUP($H63,'ค่ากลางกลุ่ม '!$C$2:$Y$22,10,0)</f>
        <v>32.67</v>
      </c>
      <c r="T63" s="10">
        <f>VLOOKUP($H63,'ค่ากลางกลุ่ม '!$C$2:$Y$22,5,0)</f>
        <v>17.33111111111111</v>
      </c>
      <c r="U63" s="13">
        <f>VLOOKUP($H63,'ค่ากลางกลุ่ม '!$C$2:$Y$22,11,0)</f>
        <v>8.86</v>
      </c>
      <c r="V63" s="30">
        <v>90</v>
      </c>
      <c r="W63" s="30">
        <v>60</v>
      </c>
      <c r="X63" s="30">
        <v>60</v>
      </c>
      <c r="Y63" s="30">
        <v>90</v>
      </c>
      <c r="Z63" s="30">
        <v>60</v>
      </c>
      <c r="AA63" s="7">
        <v>10.75</v>
      </c>
      <c r="AB63" s="7">
        <v>1.49</v>
      </c>
      <c r="AC63" s="9">
        <v>439.18</v>
      </c>
      <c r="AD63" s="9">
        <v>18.91</v>
      </c>
      <c r="AE63" s="9">
        <v>62.39</v>
      </c>
      <c r="AF63" s="9">
        <v>333.5</v>
      </c>
      <c r="AG63" s="9">
        <v>51.74</v>
      </c>
      <c r="AH63" s="10" t="str">
        <f t="shared" si="2"/>
        <v>0</v>
      </c>
      <c r="AI63" s="13" t="str">
        <f t="shared" si="3"/>
        <v>0</v>
      </c>
      <c r="AJ63" s="10" t="str">
        <f t="shared" si="4"/>
        <v>0</v>
      </c>
      <c r="AK63" s="13" t="str">
        <f t="shared" si="5"/>
        <v>0</v>
      </c>
      <c r="AL63" s="97">
        <f t="shared" si="6"/>
        <v>0</v>
      </c>
      <c r="AM63" s="20" t="str">
        <f t="shared" si="7"/>
        <v>1</v>
      </c>
      <c r="AN63" s="20" t="str">
        <f t="shared" si="8"/>
        <v>0</v>
      </c>
      <c r="AO63" s="20" t="str">
        <f t="shared" si="8"/>
        <v>0</v>
      </c>
      <c r="AP63" s="20" t="str">
        <f t="shared" si="8"/>
        <v>1</v>
      </c>
      <c r="AQ63" s="24">
        <f t="shared" si="9"/>
        <v>2</v>
      </c>
      <c r="AR63" s="26">
        <f t="shared" si="10"/>
        <v>2</v>
      </c>
      <c r="AS63" s="25" t="str">
        <f t="shared" si="11"/>
        <v>C-</v>
      </c>
      <c r="AT63" s="27" t="str">
        <f t="shared" si="11"/>
        <v>C-</v>
      </c>
      <c r="AU63" s="25" t="str">
        <f t="shared" si="12"/>
        <v>6 C-</v>
      </c>
      <c r="AV63" s="27" t="str">
        <f t="shared" si="12"/>
        <v>6 C-</v>
      </c>
      <c r="AW63" s="21" t="str">
        <f t="shared" si="13"/>
        <v>ไม่ผ่าน</v>
      </c>
      <c r="AX63" s="21" t="str">
        <f t="shared" si="14"/>
        <v>ไม่ผ่าน</v>
      </c>
    </row>
    <row r="64" spans="1:50" s="22" customFormat="1" x14ac:dyDescent="0.35">
      <c r="A64" s="28">
        <v>60</v>
      </c>
      <c r="B64" s="28">
        <v>8</v>
      </c>
      <c r="C64" s="18" t="s">
        <v>88</v>
      </c>
      <c r="D64" s="17" t="s">
        <v>97</v>
      </c>
      <c r="E64" s="18" t="s">
        <v>187</v>
      </c>
      <c r="F64" s="17" t="s">
        <v>233</v>
      </c>
      <c r="G64" s="28">
        <v>30</v>
      </c>
      <c r="H64" s="18" t="s">
        <v>8</v>
      </c>
      <c r="I64" s="19">
        <v>1.32</v>
      </c>
      <c r="J64" s="19">
        <v>1.2</v>
      </c>
      <c r="K64" s="19">
        <v>0.97</v>
      </c>
      <c r="L64" s="19">
        <v>13182627.82</v>
      </c>
      <c r="M64" s="19">
        <v>-3693044.89</v>
      </c>
      <c r="N64" s="23">
        <v>2</v>
      </c>
      <c r="O64" s="18">
        <v>-1040524.13</v>
      </c>
      <c r="P64" s="19">
        <v>-1197756.77</v>
      </c>
      <c r="Q64" s="28">
        <v>4</v>
      </c>
      <c r="R64" s="10">
        <f>VLOOKUP($H64,'ค่ากลางกลุ่ม '!$C$2:$Y$22,4,0)</f>
        <v>30.698333333333334</v>
      </c>
      <c r="S64" s="13">
        <f>VLOOKUP($H64,'ค่ากลางกลุ่ม '!$C$2:$Y$22,10,0)</f>
        <v>39.99</v>
      </c>
      <c r="T64" s="10">
        <f>VLOOKUP($H64,'ค่ากลางกลุ่ม '!$C$2:$Y$22,5,0)</f>
        <v>10.371666666666666</v>
      </c>
      <c r="U64" s="13">
        <f>VLOOKUP($H64,'ค่ากลางกลุ่ม '!$C$2:$Y$22,11,0)</f>
        <v>8.09</v>
      </c>
      <c r="V64" s="30">
        <v>90</v>
      </c>
      <c r="W64" s="30">
        <v>60</v>
      </c>
      <c r="X64" s="30">
        <v>60</v>
      </c>
      <c r="Y64" s="30">
        <v>90</v>
      </c>
      <c r="Z64" s="30">
        <v>60</v>
      </c>
      <c r="AA64" s="7">
        <v>-3.99</v>
      </c>
      <c r="AB64" s="7">
        <v>-3.92</v>
      </c>
      <c r="AC64" s="9">
        <v>249.01</v>
      </c>
      <c r="AD64" s="9">
        <v>108.05</v>
      </c>
      <c r="AE64" s="9">
        <v>121.72</v>
      </c>
      <c r="AF64" s="9">
        <v>301.42</v>
      </c>
      <c r="AG64" s="9">
        <v>84.02</v>
      </c>
      <c r="AH64" s="10" t="str">
        <f t="shared" si="2"/>
        <v>0</v>
      </c>
      <c r="AI64" s="13" t="str">
        <f t="shared" si="3"/>
        <v>0</v>
      </c>
      <c r="AJ64" s="10" t="str">
        <f t="shared" si="4"/>
        <v>0</v>
      </c>
      <c r="AK64" s="13" t="str">
        <f t="shared" si="5"/>
        <v>0</v>
      </c>
      <c r="AL64" s="97">
        <f t="shared" si="6"/>
        <v>0</v>
      </c>
      <c r="AM64" s="20" t="str">
        <f t="shared" si="7"/>
        <v>0</v>
      </c>
      <c r="AN64" s="20" t="str">
        <f t="shared" si="8"/>
        <v>0</v>
      </c>
      <c r="AO64" s="20" t="str">
        <f t="shared" si="8"/>
        <v>0</v>
      </c>
      <c r="AP64" s="20" t="str">
        <f t="shared" si="8"/>
        <v>0</v>
      </c>
      <c r="AQ64" s="24">
        <f t="shared" si="9"/>
        <v>0</v>
      </c>
      <c r="AR64" s="26">
        <f t="shared" si="10"/>
        <v>0</v>
      </c>
      <c r="AS64" s="25" t="str">
        <f t="shared" si="11"/>
        <v>F</v>
      </c>
      <c r="AT64" s="27" t="str">
        <f t="shared" si="11"/>
        <v>F</v>
      </c>
      <c r="AU64" s="25" t="str">
        <f t="shared" si="12"/>
        <v>2 F</v>
      </c>
      <c r="AV64" s="27" t="str">
        <f t="shared" si="12"/>
        <v>2 F</v>
      </c>
      <c r="AW64" s="21" t="str">
        <f t="shared" si="13"/>
        <v>ไม่ผ่าน</v>
      </c>
      <c r="AX64" s="21" t="str">
        <f t="shared" si="14"/>
        <v>ไม่ผ่าน</v>
      </c>
    </row>
    <row r="65" spans="1:50" s="22" customFormat="1" x14ac:dyDescent="0.35">
      <c r="A65" s="28">
        <v>61</v>
      </c>
      <c r="B65" s="28">
        <v>8</v>
      </c>
      <c r="C65" s="18" t="s">
        <v>88</v>
      </c>
      <c r="D65" s="17" t="s">
        <v>98</v>
      </c>
      <c r="E65" s="18" t="s">
        <v>188</v>
      </c>
      <c r="F65" s="17" t="s">
        <v>233</v>
      </c>
      <c r="G65" s="28">
        <v>30</v>
      </c>
      <c r="H65" s="18" t="s">
        <v>8</v>
      </c>
      <c r="I65" s="19">
        <v>1.71</v>
      </c>
      <c r="J65" s="19">
        <v>1.54</v>
      </c>
      <c r="K65" s="19">
        <v>1.24</v>
      </c>
      <c r="L65" s="19">
        <v>12097265.630000001</v>
      </c>
      <c r="M65" s="19">
        <v>4847007.5199999996</v>
      </c>
      <c r="N65" s="23">
        <v>0</v>
      </c>
      <c r="O65" s="18">
        <v>7188380.2699999996</v>
      </c>
      <c r="P65" s="19">
        <v>4151806.11</v>
      </c>
      <c r="Q65" s="28">
        <v>4</v>
      </c>
      <c r="R65" s="10">
        <f>VLOOKUP($H65,'ค่ากลางกลุ่ม '!$C$2:$Y$22,4,0)</f>
        <v>30.698333333333334</v>
      </c>
      <c r="S65" s="13">
        <f>VLOOKUP($H65,'ค่ากลางกลุ่ม '!$C$2:$Y$22,10,0)</f>
        <v>39.99</v>
      </c>
      <c r="T65" s="10">
        <f>VLOOKUP($H65,'ค่ากลางกลุ่ม '!$C$2:$Y$22,5,0)</f>
        <v>10.371666666666666</v>
      </c>
      <c r="U65" s="13">
        <f>VLOOKUP($H65,'ค่ากลางกลุ่ม '!$C$2:$Y$22,11,0)</f>
        <v>8.09</v>
      </c>
      <c r="V65" s="30">
        <v>90</v>
      </c>
      <c r="W65" s="30">
        <v>60</v>
      </c>
      <c r="X65" s="30">
        <v>60</v>
      </c>
      <c r="Y65" s="30">
        <v>90</v>
      </c>
      <c r="Z65" s="30">
        <v>60</v>
      </c>
      <c r="AA65" s="7">
        <v>22.34</v>
      </c>
      <c r="AB65" s="7">
        <v>6.35</v>
      </c>
      <c r="AC65" s="9">
        <v>156.63999999999999</v>
      </c>
      <c r="AD65" s="9">
        <v>53.47</v>
      </c>
      <c r="AE65" s="9">
        <v>92.92</v>
      </c>
      <c r="AF65" s="9">
        <v>663.04</v>
      </c>
      <c r="AG65" s="9">
        <v>72.53</v>
      </c>
      <c r="AH65" s="10" t="str">
        <f t="shared" si="2"/>
        <v>0</v>
      </c>
      <c r="AI65" s="13" t="str">
        <f t="shared" si="3"/>
        <v>0</v>
      </c>
      <c r="AJ65" s="10" t="str">
        <f t="shared" si="4"/>
        <v>0</v>
      </c>
      <c r="AK65" s="13" t="str">
        <f t="shared" si="5"/>
        <v>0</v>
      </c>
      <c r="AL65" s="97">
        <f t="shared" si="6"/>
        <v>0</v>
      </c>
      <c r="AM65" s="20" t="str">
        <f t="shared" si="7"/>
        <v>1</v>
      </c>
      <c r="AN65" s="20" t="str">
        <f t="shared" si="8"/>
        <v>0</v>
      </c>
      <c r="AO65" s="20" t="str">
        <f t="shared" si="8"/>
        <v>0</v>
      </c>
      <c r="AP65" s="20" t="str">
        <f t="shared" si="8"/>
        <v>0</v>
      </c>
      <c r="AQ65" s="24">
        <f t="shared" si="9"/>
        <v>1</v>
      </c>
      <c r="AR65" s="26">
        <f t="shared" si="10"/>
        <v>1</v>
      </c>
      <c r="AS65" s="25" t="str">
        <f t="shared" si="11"/>
        <v>D</v>
      </c>
      <c r="AT65" s="27" t="str">
        <f t="shared" si="11"/>
        <v>D</v>
      </c>
      <c r="AU65" s="25" t="str">
        <f t="shared" si="12"/>
        <v>0 D</v>
      </c>
      <c r="AV65" s="27" t="str">
        <f t="shared" si="12"/>
        <v>0 D</v>
      </c>
      <c r="AW65" s="21" t="str">
        <f t="shared" si="13"/>
        <v>ไม่ผ่าน</v>
      </c>
      <c r="AX65" s="21" t="str">
        <f t="shared" si="14"/>
        <v>ไม่ผ่าน</v>
      </c>
    </row>
    <row r="66" spans="1:50" s="22" customFormat="1" x14ac:dyDescent="0.35">
      <c r="A66" s="28">
        <v>62</v>
      </c>
      <c r="B66" s="28">
        <v>8</v>
      </c>
      <c r="C66" s="18" t="s">
        <v>99</v>
      </c>
      <c r="D66" s="17" t="s">
        <v>100</v>
      </c>
      <c r="E66" s="18" t="s">
        <v>189</v>
      </c>
      <c r="F66" s="17" t="s">
        <v>232</v>
      </c>
      <c r="G66" s="28">
        <v>323</v>
      </c>
      <c r="H66" s="18" t="s">
        <v>18</v>
      </c>
      <c r="I66" s="19">
        <v>1.58</v>
      </c>
      <c r="J66" s="19">
        <v>1.43</v>
      </c>
      <c r="K66" s="19">
        <v>0.81</v>
      </c>
      <c r="L66" s="19">
        <v>105623478.39</v>
      </c>
      <c r="M66" s="19">
        <v>6522292.5099999998</v>
      </c>
      <c r="N66" s="23">
        <v>0</v>
      </c>
      <c r="O66" s="18">
        <v>31498772.68</v>
      </c>
      <c r="P66" s="19">
        <v>-34318910.57</v>
      </c>
      <c r="Q66" s="28">
        <v>16</v>
      </c>
      <c r="R66" s="10">
        <f>VLOOKUP($H66,'ค่ากลางกลุ่ม '!$C$2:$Y$22,4,0)</f>
        <v>11.447692307692309</v>
      </c>
      <c r="S66" s="13">
        <f>VLOOKUP($H66,'ค่ากลางกลุ่ม '!$C$2:$Y$22,10,0)</f>
        <v>19.670000000000002</v>
      </c>
      <c r="T66" s="10">
        <f>VLOOKUP($H66,'ค่ากลางกลุ่ม '!$C$2:$Y$22,5,0)</f>
        <v>5.6788461538461554</v>
      </c>
      <c r="U66" s="13">
        <f>VLOOKUP($H66,'ค่ากลางกลุ่ม '!$C$2:$Y$22,11,0)</f>
        <v>4.34</v>
      </c>
      <c r="V66" s="30">
        <v>90</v>
      </c>
      <c r="W66" s="30">
        <v>60</v>
      </c>
      <c r="X66" s="30">
        <v>60</v>
      </c>
      <c r="Y66" s="30">
        <v>90</v>
      </c>
      <c r="Z66" s="30">
        <v>60</v>
      </c>
      <c r="AA66" s="7">
        <v>11.17</v>
      </c>
      <c r="AB66" s="7">
        <v>1.27</v>
      </c>
      <c r="AC66" s="9">
        <v>223.46</v>
      </c>
      <c r="AD66" s="9">
        <v>66.03</v>
      </c>
      <c r="AE66" s="9">
        <v>101.03</v>
      </c>
      <c r="AF66" s="9">
        <v>199.99</v>
      </c>
      <c r="AG66" s="9">
        <v>75.5</v>
      </c>
      <c r="AH66" s="10" t="str">
        <f t="shared" si="2"/>
        <v>0</v>
      </c>
      <c r="AI66" s="13" t="str">
        <f t="shared" si="3"/>
        <v>0</v>
      </c>
      <c r="AJ66" s="10" t="str">
        <f t="shared" si="4"/>
        <v>0</v>
      </c>
      <c r="AK66" s="13" t="str">
        <f t="shared" si="5"/>
        <v>0</v>
      </c>
      <c r="AL66" s="97">
        <f t="shared" si="6"/>
        <v>0</v>
      </c>
      <c r="AM66" s="20" t="str">
        <f t="shared" si="7"/>
        <v>0</v>
      </c>
      <c r="AN66" s="20" t="str">
        <f t="shared" si="8"/>
        <v>0</v>
      </c>
      <c r="AO66" s="20" t="str">
        <f t="shared" si="8"/>
        <v>0</v>
      </c>
      <c r="AP66" s="20" t="str">
        <f t="shared" si="8"/>
        <v>0</v>
      </c>
      <c r="AQ66" s="24">
        <f t="shared" si="9"/>
        <v>0</v>
      </c>
      <c r="AR66" s="26">
        <f t="shared" si="10"/>
        <v>0</v>
      </c>
      <c r="AS66" s="25" t="str">
        <f t="shared" si="11"/>
        <v>F</v>
      </c>
      <c r="AT66" s="27" t="str">
        <f t="shared" si="11"/>
        <v>F</v>
      </c>
      <c r="AU66" s="25" t="str">
        <f t="shared" si="12"/>
        <v>0 F</v>
      </c>
      <c r="AV66" s="27" t="str">
        <f t="shared" si="12"/>
        <v>0 F</v>
      </c>
      <c r="AW66" s="21" t="str">
        <f t="shared" si="13"/>
        <v>ไม่ผ่าน</v>
      </c>
      <c r="AX66" s="21" t="str">
        <f t="shared" si="14"/>
        <v>ไม่ผ่าน</v>
      </c>
    </row>
    <row r="67" spans="1:50" s="22" customFormat="1" x14ac:dyDescent="0.35">
      <c r="A67" s="28">
        <v>63</v>
      </c>
      <c r="B67" s="28">
        <v>8</v>
      </c>
      <c r="C67" s="18" t="s">
        <v>99</v>
      </c>
      <c r="D67" s="17" t="s">
        <v>101</v>
      </c>
      <c r="E67" s="18" t="s">
        <v>190</v>
      </c>
      <c r="F67" s="17" t="s">
        <v>233</v>
      </c>
      <c r="G67" s="28">
        <v>80</v>
      </c>
      <c r="H67" s="18" t="s">
        <v>13</v>
      </c>
      <c r="I67" s="19">
        <v>1.33</v>
      </c>
      <c r="J67" s="19">
        <v>1.2</v>
      </c>
      <c r="K67" s="19">
        <v>0.89</v>
      </c>
      <c r="L67" s="19">
        <v>14988326.300000001</v>
      </c>
      <c r="M67" s="19">
        <v>17780906.27</v>
      </c>
      <c r="N67" s="23">
        <v>1</v>
      </c>
      <c r="O67" s="18">
        <v>22049048.699999999</v>
      </c>
      <c r="P67" s="19">
        <v>-4801215.5999999996</v>
      </c>
      <c r="Q67" s="28">
        <v>10</v>
      </c>
      <c r="R67" s="10">
        <f>VLOOKUP($H67,'ค่ากลางกลุ่ม '!$C$2:$Y$22,4,0)</f>
        <v>20.388095238095232</v>
      </c>
      <c r="S67" s="13">
        <f>VLOOKUP($H67,'ค่ากลางกลุ่ม '!$C$2:$Y$22,10,0)</f>
        <v>24.65</v>
      </c>
      <c r="T67" s="10">
        <f>VLOOKUP($H67,'ค่ากลางกลุ่ม '!$C$2:$Y$22,5,0)</f>
        <v>12.326666666666666</v>
      </c>
      <c r="U67" s="13">
        <f>VLOOKUP($H67,'ค่ากลางกลุ่ม '!$C$2:$Y$22,11,0)</f>
        <v>9.2899999999999991</v>
      </c>
      <c r="V67" s="30">
        <v>90</v>
      </c>
      <c r="W67" s="30">
        <v>60</v>
      </c>
      <c r="X67" s="30">
        <v>60</v>
      </c>
      <c r="Y67" s="30">
        <v>90</v>
      </c>
      <c r="Z67" s="30">
        <v>60</v>
      </c>
      <c r="AA67" s="7">
        <v>28.14</v>
      </c>
      <c r="AB67" s="7">
        <v>15.8</v>
      </c>
      <c r="AC67" s="9">
        <v>339.73</v>
      </c>
      <c r="AD67" s="9">
        <v>41.25</v>
      </c>
      <c r="AE67" s="9">
        <v>53.44</v>
      </c>
      <c r="AF67" s="9">
        <v>163.92</v>
      </c>
      <c r="AG67" s="9">
        <v>55.56</v>
      </c>
      <c r="AH67" s="10" t="str">
        <f t="shared" si="2"/>
        <v>1</v>
      </c>
      <c r="AI67" s="13" t="str">
        <f t="shared" si="3"/>
        <v>1</v>
      </c>
      <c r="AJ67" s="10" t="str">
        <f t="shared" si="4"/>
        <v>1</v>
      </c>
      <c r="AK67" s="13" t="str">
        <f t="shared" si="5"/>
        <v>1</v>
      </c>
      <c r="AL67" s="97">
        <f t="shared" si="6"/>
        <v>0</v>
      </c>
      <c r="AM67" s="20" t="str">
        <f t="shared" si="7"/>
        <v>1</v>
      </c>
      <c r="AN67" s="20" t="str">
        <f t="shared" si="8"/>
        <v>1</v>
      </c>
      <c r="AO67" s="20" t="str">
        <f t="shared" si="8"/>
        <v>0</v>
      </c>
      <c r="AP67" s="20" t="str">
        <f t="shared" si="8"/>
        <v>1</v>
      </c>
      <c r="AQ67" s="24">
        <f t="shared" si="9"/>
        <v>5</v>
      </c>
      <c r="AR67" s="26">
        <f t="shared" si="10"/>
        <v>5</v>
      </c>
      <c r="AS67" s="25" t="str">
        <f t="shared" si="11"/>
        <v>B</v>
      </c>
      <c r="AT67" s="27" t="str">
        <f t="shared" si="11"/>
        <v>B</v>
      </c>
      <c r="AU67" s="25" t="str">
        <f t="shared" si="12"/>
        <v>1 B</v>
      </c>
      <c r="AV67" s="27" t="str">
        <f t="shared" si="12"/>
        <v>1 B</v>
      </c>
      <c r="AW67" s="21" t="str">
        <f t="shared" si="13"/>
        <v>ผ่าน</v>
      </c>
      <c r="AX67" s="21" t="str">
        <f t="shared" si="14"/>
        <v>ผ่าน</v>
      </c>
    </row>
    <row r="68" spans="1:50" s="22" customFormat="1" x14ac:dyDescent="0.35">
      <c r="A68" s="28">
        <v>64</v>
      </c>
      <c r="B68" s="28">
        <v>8</v>
      </c>
      <c r="C68" s="18" t="s">
        <v>99</v>
      </c>
      <c r="D68" s="17" t="s">
        <v>102</v>
      </c>
      <c r="E68" s="18" t="s">
        <v>191</v>
      </c>
      <c r="F68" s="17" t="s">
        <v>233</v>
      </c>
      <c r="G68" s="28">
        <v>35</v>
      </c>
      <c r="H68" s="18" t="s">
        <v>10</v>
      </c>
      <c r="I68" s="19">
        <v>1.24</v>
      </c>
      <c r="J68" s="19">
        <v>1.1200000000000001</v>
      </c>
      <c r="K68" s="19">
        <v>0.69</v>
      </c>
      <c r="L68" s="19">
        <v>10668844.52</v>
      </c>
      <c r="M68" s="19">
        <v>10620353.470000001</v>
      </c>
      <c r="N68" s="23">
        <v>2</v>
      </c>
      <c r="O68" s="18">
        <v>14343045.57</v>
      </c>
      <c r="P68" s="19">
        <v>-13811666.74</v>
      </c>
      <c r="Q68" s="28">
        <v>6</v>
      </c>
      <c r="R68" s="10">
        <f>VLOOKUP($H68,'ค่ากลางกลุ่ม '!$C$2:$Y$22,4,0)</f>
        <v>23.163388429752075</v>
      </c>
      <c r="S68" s="13">
        <f>VLOOKUP($H68,'ค่ากลางกลุ่ม '!$C$2:$Y$22,10,0)</f>
        <v>28.29</v>
      </c>
      <c r="T68" s="10">
        <f>VLOOKUP($H68,'ค่ากลางกลุ่ม '!$C$2:$Y$22,5,0)</f>
        <v>16.811983471074377</v>
      </c>
      <c r="U68" s="13">
        <f>VLOOKUP($H68,'ค่ากลางกลุ่ม '!$C$2:$Y$22,11,0)</f>
        <v>10.74</v>
      </c>
      <c r="V68" s="30">
        <v>90</v>
      </c>
      <c r="W68" s="30">
        <v>60</v>
      </c>
      <c r="X68" s="30">
        <v>60</v>
      </c>
      <c r="Y68" s="30">
        <v>90</v>
      </c>
      <c r="Z68" s="30">
        <v>60</v>
      </c>
      <c r="AA68" s="7">
        <v>24.79</v>
      </c>
      <c r="AB68" s="7">
        <v>10.16</v>
      </c>
      <c r="AC68" s="9">
        <v>350.58</v>
      </c>
      <c r="AD68" s="9">
        <v>74.73</v>
      </c>
      <c r="AE68" s="9">
        <v>66.739999999999995</v>
      </c>
      <c r="AF68" s="9">
        <v>171.06</v>
      </c>
      <c r="AG68" s="9">
        <v>76.11</v>
      </c>
      <c r="AH68" s="10" t="str">
        <f t="shared" si="2"/>
        <v>1</v>
      </c>
      <c r="AI68" s="13" t="str">
        <f t="shared" si="3"/>
        <v>0</v>
      </c>
      <c r="AJ68" s="10" t="str">
        <f t="shared" si="4"/>
        <v>0</v>
      </c>
      <c r="AK68" s="13" t="str">
        <f t="shared" si="5"/>
        <v>0</v>
      </c>
      <c r="AL68" s="97">
        <f t="shared" si="6"/>
        <v>0</v>
      </c>
      <c r="AM68" s="20" t="str">
        <f t="shared" si="7"/>
        <v>0</v>
      </c>
      <c r="AN68" s="20" t="str">
        <f t="shared" si="8"/>
        <v>0</v>
      </c>
      <c r="AO68" s="20" t="str">
        <f t="shared" si="8"/>
        <v>0</v>
      </c>
      <c r="AP68" s="20" t="str">
        <f t="shared" si="8"/>
        <v>0</v>
      </c>
      <c r="AQ68" s="24">
        <f t="shared" si="9"/>
        <v>1</v>
      </c>
      <c r="AR68" s="26">
        <f t="shared" si="10"/>
        <v>0</v>
      </c>
      <c r="AS68" s="25" t="str">
        <f t="shared" si="11"/>
        <v>D</v>
      </c>
      <c r="AT68" s="27" t="str">
        <f t="shared" si="11"/>
        <v>F</v>
      </c>
      <c r="AU68" s="25" t="str">
        <f t="shared" si="12"/>
        <v>2 D</v>
      </c>
      <c r="AV68" s="27" t="str">
        <f t="shared" si="12"/>
        <v>2 F</v>
      </c>
      <c r="AW68" s="21" t="str">
        <f t="shared" si="13"/>
        <v>ไม่ผ่าน</v>
      </c>
      <c r="AX68" s="21" t="str">
        <f t="shared" si="14"/>
        <v>ไม่ผ่าน</v>
      </c>
    </row>
    <row r="69" spans="1:50" s="22" customFormat="1" x14ac:dyDescent="0.35">
      <c r="A69" s="28">
        <v>65</v>
      </c>
      <c r="B69" s="28">
        <v>8</v>
      </c>
      <c r="C69" s="18" t="s">
        <v>99</v>
      </c>
      <c r="D69" s="17" t="s">
        <v>103</v>
      </c>
      <c r="E69" s="18" t="s">
        <v>192</v>
      </c>
      <c r="F69" s="17" t="s">
        <v>233</v>
      </c>
      <c r="G69" s="28">
        <v>90</v>
      </c>
      <c r="H69" s="18" t="s">
        <v>13</v>
      </c>
      <c r="I69" s="19">
        <v>1.24</v>
      </c>
      <c r="J69" s="19">
        <v>1.1000000000000001</v>
      </c>
      <c r="K69" s="19">
        <v>0.75</v>
      </c>
      <c r="L69" s="19">
        <v>12100232.15</v>
      </c>
      <c r="M69" s="19">
        <v>14869099.68</v>
      </c>
      <c r="N69" s="23">
        <v>2</v>
      </c>
      <c r="O69" s="18">
        <v>20372356.670000002</v>
      </c>
      <c r="P69" s="19">
        <v>-12624451.4</v>
      </c>
      <c r="Q69" s="28">
        <v>10</v>
      </c>
      <c r="R69" s="10">
        <f>VLOOKUP($H69,'ค่ากลางกลุ่ม '!$C$2:$Y$22,4,0)</f>
        <v>20.388095238095232</v>
      </c>
      <c r="S69" s="13">
        <f>VLOOKUP($H69,'ค่ากลางกลุ่ม '!$C$2:$Y$22,10,0)</f>
        <v>24.65</v>
      </c>
      <c r="T69" s="10">
        <f>VLOOKUP($H69,'ค่ากลางกลุ่ม '!$C$2:$Y$22,5,0)</f>
        <v>12.326666666666666</v>
      </c>
      <c r="U69" s="13">
        <f>VLOOKUP($H69,'ค่ากลางกลุ่ม '!$C$2:$Y$22,11,0)</f>
        <v>9.2899999999999991</v>
      </c>
      <c r="V69" s="30">
        <v>90</v>
      </c>
      <c r="W69" s="30">
        <v>60</v>
      </c>
      <c r="X69" s="30">
        <v>60</v>
      </c>
      <c r="Y69" s="30">
        <v>90</v>
      </c>
      <c r="Z69" s="30">
        <v>60</v>
      </c>
      <c r="AA69" s="7">
        <v>22.03</v>
      </c>
      <c r="AB69" s="7">
        <v>11.92</v>
      </c>
      <c r="AC69" s="9">
        <v>293.22000000000003</v>
      </c>
      <c r="AD69" s="9">
        <v>29.56</v>
      </c>
      <c r="AE69" s="9">
        <v>69.02</v>
      </c>
      <c r="AF69" s="9">
        <v>148.91999999999999</v>
      </c>
      <c r="AG69" s="9">
        <v>56.04</v>
      </c>
      <c r="AH69" s="10" t="str">
        <f t="shared" si="2"/>
        <v>1</v>
      </c>
      <c r="AI69" s="13" t="str">
        <f t="shared" si="3"/>
        <v>0</v>
      </c>
      <c r="AJ69" s="10" t="str">
        <f t="shared" si="4"/>
        <v>0</v>
      </c>
      <c r="AK69" s="13" t="str">
        <f t="shared" si="5"/>
        <v>1</v>
      </c>
      <c r="AL69" s="97">
        <f t="shared" si="6"/>
        <v>0</v>
      </c>
      <c r="AM69" s="20" t="str">
        <f t="shared" si="7"/>
        <v>1</v>
      </c>
      <c r="AN69" s="20" t="str">
        <f t="shared" si="8"/>
        <v>0</v>
      </c>
      <c r="AO69" s="20" t="str">
        <f t="shared" si="8"/>
        <v>0</v>
      </c>
      <c r="AP69" s="20" t="str">
        <f t="shared" si="8"/>
        <v>1</v>
      </c>
      <c r="AQ69" s="24">
        <f t="shared" si="9"/>
        <v>3</v>
      </c>
      <c r="AR69" s="26">
        <f t="shared" si="10"/>
        <v>3</v>
      </c>
      <c r="AS69" s="25" t="str">
        <f t="shared" si="11"/>
        <v>C</v>
      </c>
      <c r="AT69" s="27" t="str">
        <f t="shared" si="11"/>
        <v>C</v>
      </c>
      <c r="AU69" s="25" t="str">
        <f t="shared" si="12"/>
        <v>2 C</v>
      </c>
      <c r="AV69" s="27" t="str">
        <f t="shared" si="12"/>
        <v>2 C</v>
      </c>
      <c r="AW69" s="21" t="str">
        <f t="shared" ref="AW69:AW92" si="15">IF(AQ69&gt;=5,"ผ่าน","ไม่ผ่าน")</f>
        <v>ไม่ผ่าน</v>
      </c>
      <c r="AX69" s="21" t="str">
        <f t="shared" ref="AX69:AX92" si="16">IF(AR69&gt;=5,"ผ่าน","ไม่ผ่าน")</f>
        <v>ไม่ผ่าน</v>
      </c>
    </row>
    <row r="70" spans="1:50" s="22" customFormat="1" x14ac:dyDescent="0.35">
      <c r="A70" s="28">
        <v>66</v>
      </c>
      <c r="B70" s="28">
        <v>8</v>
      </c>
      <c r="C70" s="18" t="s">
        <v>99</v>
      </c>
      <c r="D70" s="17" t="s">
        <v>104</v>
      </c>
      <c r="E70" s="18" t="s">
        <v>193</v>
      </c>
      <c r="F70" s="17" t="s">
        <v>233</v>
      </c>
      <c r="G70" s="28">
        <v>51</v>
      </c>
      <c r="H70" s="18" t="s">
        <v>10</v>
      </c>
      <c r="I70" s="19">
        <v>1.86</v>
      </c>
      <c r="J70" s="19">
        <v>1.53</v>
      </c>
      <c r="K70" s="19">
        <v>1.1100000000000001</v>
      </c>
      <c r="L70" s="19">
        <v>23704319.149999999</v>
      </c>
      <c r="M70" s="19">
        <v>21437549.329999998</v>
      </c>
      <c r="N70" s="23">
        <v>0</v>
      </c>
      <c r="O70" s="18">
        <v>24418274.010000002</v>
      </c>
      <c r="P70" s="19">
        <v>3115224.12</v>
      </c>
      <c r="Q70" s="28">
        <v>6</v>
      </c>
      <c r="R70" s="10">
        <f>VLOOKUP($H70,'ค่ากลางกลุ่ม '!$C$2:$Y$22,4,0)</f>
        <v>23.163388429752075</v>
      </c>
      <c r="S70" s="13">
        <f>VLOOKUP($H70,'ค่ากลางกลุ่ม '!$C$2:$Y$22,10,0)</f>
        <v>28.29</v>
      </c>
      <c r="T70" s="10">
        <f>VLOOKUP($H70,'ค่ากลางกลุ่ม '!$C$2:$Y$22,5,0)</f>
        <v>16.811983471074377</v>
      </c>
      <c r="U70" s="13">
        <f>VLOOKUP($H70,'ค่ากลางกลุ่ม '!$C$2:$Y$22,11,0)</f>
        <v>10.74</v>
      </c>
      <c r="V70" s="30">
        <v>90</v>
      </c>
      <c r="W70" s="30">
        <v>60</v>
      </c>
      <c r="X70" s="30">
        <v>60</v>
      </c>
      <c r="Y70" s="30">
        <v>90</v>
      </c>
      <c r="Z70" s="30">
        <v>60</v>
      </c>
      <c r="AA70" s="7">
        <v>35.020000000000003</v>
      </c>
      <c r="AB70" s="7">
        <v>24.6</v>
      </c>
      <c r="AC70" s="9">
        <v>235.26</v>
      </c>
      <c r="AD70" s="9">
        <v>35.229999999999997</v>
      </c>
      <c r="AE70" s="9">
        <v>131.78</v>
      </c>
      <c r="AF70" s="9">
        <v>158.69</v>
      </c>
      <c r="AG70" s="9">
        <v>103.92</v>
      </c>
      <c r="AH70" s="10" t="str">
        <f t="shared" ref="AH70:AH92" si="17">IF(R70&lt;=$AA70,"1","0")</f>
        <v>1</v>
      </c>
      <c r="AI70" s="13" t="str">
        <f t="shared" ref="AI70:AI92" si="18">IF(S70&lt;=$AA70,"1","0")</f>
        <v>1</v>
      </c>
      <c r="AJ70" s="10" t="str">
        <f t="shared" ref="AJ70:AJ92" si="19">IF(T70&lt;=$AB70,"1","0")</f>
        <v>1</v>
      </c>
      <c r="AK70" s="13" t="str">
        <f t="shared" ref="AK70:AK92" si="20">IF(U70&lt;=$AB70,"1","0")</f>
        <v>1</v>
      </c>
      <c r="AL70" s="97">
        <f t="shared" ref="AL70:AL92" si="21">IF(OR(AND((K70&lt;0.8),(AC70&gt;180)),AND((K70&gt;=0.8),(AC70&gt;90))),0,1)</f>
        <v>0</v>
      </c>
      <c r="AM70" s="20" t="str">
        <f t="shared" ref="AM70:AM92" si="22">IF(AD70&lt;=W70,"1","0")</f>
        <v>1</v>
      </c>
      <c r="AN70" s="20" t="str">
        <f t="shared" ref="AN70:AP92" si="23">IF(AE70&lt;=X70,"1","0")</f>
        <v>0</v>
      </c>
      <c r="AO70" s="20" t="str">
        <f t="shared" si="23"/>
        <v>0</v>
      </c>
      <c r="AP70" s="20" t="str">
        <f t="shared" si="23"/>
        <v>0</v>
      </c>
      <c r="AQ70" s="24">
        <f t="shared" ref="AQ70:AQ92" si="24">AH70+AJ70+AL70+AM70+AN70+AO70+AP70</f>
        <v>3</v>
      </c>
      <c r="AR70" s="26">
        <f t="shared" ref="AR70:AR92" si="25">AI70+AK70+AL70+AM70+AN70+AO70+AP70</f>
        <v>3</v>
      </c>
      <c r="AS70" s="25" t="str">
        <f t="shared" ref="AS70:AT92" si="26">IF(AQ70=7,"A",IF(AQ70=6,"A-",IF(AQ70=5,"B",IF(AQ70=4,"B-",IF(AQ70=3,"C",IF(AQ70=2,"C-",IF(AQ70=1,"D",IF(AQ70=0,"F"))))))))</f>
        <v>C</v>
      </c>
      <c r="AT70" s="27" t="str">
        <f t="shared" si="26"/>
        <v>C</v>
      </c>
      <c r="AU70" s="25" t="str">
        <f t="shared" ref="AU70:AV92" si="27">$N70&amp;" "&amp;AS70</f>
        <v>0 C</v>
      </c>
      <c r="AV70" s="27" t="str">
        <f t="shared" si="27"/>
        <v>0 C</v>
      </c>
      <c r="AW70" s="21" t="str">
        <f t="shared" si="15"/>
        <v>ไม่ผ่าน</v>
      </c>
      <c r="AX70" s="21" t="str">
        <f t="shared" si="16"/>
        <v>ไม่ผ่าน</v>
      </c>
    </row>
    <row r="71" spans="1:50" s="22" customFormat="1" x14ac:dyDescent="0.35">
      <c r="A71" s="28">
        <v>67</v>
      </c>
      <c r="B71" s="28">
        <v>8</v>
      </c>
      <c r="C71" s="18" t="s">
        <v>99</v>
      </c>
      <c r="D71" s="17" t="s">
        <v>105</v>
      </c>
      <c r="E71" s="18" t="s">
        <v>194</v>
      </c>
      <c r="F71" s="17" t="s">
        <v>233</v>
      </c>
      <c r="G71" s="28">
        <v>40</v>
      </c>
      <c r="H71" s="18" t="s">
        <v>9</v>
      </c>
      <c r="I71" s="19">
        <v>1.52</v>
      </c>
      <c r="J71" s="19">
        <v>1.38</v>
      </c>
      <c r="K71" s="19">
        <v>1.1200000000000001</v>
      </c>
      <c r="L71" s="19">
        <v>16395559</v>
      </c>
      <c r="M71" s="19">
        <v>11539649.48</v>
      </c>
      <c r="N71" s="23">
        <v>0</v>
      </c>
      <c r="O71" s="18">
        <v>15737437.949999999</v>
      </c>
      <c r="P71" s="19">
        <v>3829919.91</v>
      </c>
      <c r="Q71" s="28">
        <v>5</v>
      </c>
      <c r="R71" s="10">
        <f>VLOOKUP($H71,'ค่ากลางกลุ่ม '!$C$2:$Y$22,4,0)</f>
        <v>24.498595744680834</v>
      </c>
      <c r="S71" s="13">
        <f>VLOOKUP($H71,'ค่ากลางกลุ่ม '!$C$2:$Y$22,10,0)</f>
        <v>29.39</v>
      </c>
      <c r="T71" s="10">
        <f>VLOOKUP($H71,'ค่ากลางกลุ่ม '!$C$2:$Y$22,5,0)</f>
        <v>18.220297872340428</v>
      </c>
      <c r="U71" s="13">
        <f>VLOOKUP($H71,'ค่ากลางกลุ่ม '!$C$2:$Y$22,11,0)</f>
        <v>10.82</v>
      </c>
      <c r="V71" s="30">
        <v>90</v>
      </c>
      <c r="W71" s="30">
        <v>60</v>
      </c>
      <c r="X71" s="30">
        <v>60</v>
      </c>
      <c r="Y71" s="30">
        <v>90</v>
      </c>
      <c r="Z71" s="30">
        <v>60</v>
      </c>
      <c r="AA71" s="7">
        <v>33.880000000000003</v>
      </c>
      <c r="AB71" s="7">
        <v>11.26</v>
      </c>
      <c r="AC71" s="9">
        <v>286.63</v>
      </c>
      <c r="AD71" s="9">
        <v>28.57</v>
      </c>
      <c r="AE71" s="9">
        <v>58.6</v>
      </c>
      <c r="AF71" s="9">
        <v>161.71</v>
      </c>
      <c r="AG71" s="9">
        <v>83.26</v>
      </c>
      <c r="AH71" s="10" t="str">
        <f t="shared" si="17"/>
        <v>1</v>
      </c>
      <c r="AI71" s="13" t="str">
        <f t="shared" si="18"/>
        <v>1</v>
      </c>
      <c r="AJ71" s="10" t="str">
        <f t="shared" si="19"/>
        <v>0</v>
      </c>
      <c r="AK71" s="13" t="str">
        <f t="shared" si="20"/>
        <v>1</v>
      </c>
      <c r="AL71" s="97">
        <f t="shared" si="21"/>
        <v>0</v>
      </c>
      <c r="AM71" s="20" t="str">
        <f t="shared" si="22"/>
        <v>1</v>
      </c>
      <c r="AN71" s="20" t="str">
        <f t="shared" si="23"/>
        <v>1</v>
      </c>
      <c r="AO71" s="20" t="str">
        <f t="shared" si="23"/>
        <v>0</v>
      </c>
      <c r="AP71" s="20" t="str">
        <f t="shared" si="23"/>
        <v>0</v>
      </c>
      <c r="AQ71" s="24">
        <f t="shared" si="24"/>
        <v>3</v>
      </c>
      <c r="AR71" s="26">
        <f t="shared" si="25"/>
        <v>4</v>
      </c>
      <c r="AS71" s="25" t="str">
        <f t="shared" si="26"/>
        <v>C</v>
      </c>
      <c r="AT71" s="27" t="str">
        <f t="shared" si="26"/>
        <v>B-</v>
      </c>
      <c r="AU71" s="25" t="str">
        <f t="shared" si="27"/>
        <v>0 C</v>
      </c>
      <c r="AV71" s="27" t="str">
        <f t="shared" si="27"/>
        <v>0 B-</v>
      </c>
      <c r="AW71" s="21" t="str">
        <f t="shared" si="15"/>
        <v>ไม่ผ่าน</v>
      </c>
      <c r="AX71" s="21" t="str">
        <f t="shared" si="16"/>
        <v>ไม่ผ่าน</v>
      </c>
    </row>
    <row r="72" spans="1:50" s="22" customFormat="1" x14ac:dyDescent="0.35">
      <c r="A72" s="28">
        <v>68</v>
      </c>
      <c r="B72" s="28">
        <v>8</v>
      </c>
      <c r="C72" s="18" t="s">
        <v>106</v>
      </c>
      <c r="D72" s="17" t="s">
        <v>107</v>
      </c>
      <c r="E72" s="18" t="s">
        <v>195</v>
      </c>
      <c r="F72" s="17" t="s">
        <v>234</v>
      </c>
      <c r="G72" s="28">
        <v>1022</v>
      </c>
      <c r="H72" s="18" t="s">
        <v>22</v>
      </c>
      <c r="I72" s="19">
        <v>3.15</v>
      </c>
      <c r="J72" s="19">
        <v>2.76</v>
      </c>
      <c r="K72" s="19">
        <v>1.68</v>
      </c>
      <c r="L72" s="19">
        <v>1117162939.8</v>
      </c>
      <c r="M72" s="19">
        <v>2328884.35</v>
      </c>
      <c r="N72" s="23">
        <v>0</v>
      </c>
      <c r="O72" s="18">
        <v>64049359.310000002</v>
      </c>
      <c r="P72" s="19">
        <v>366242857.60000002</v>
      </c>
      <c r="Q72" s="28">
        <v>20</v>
      </c>
      <c r="R72" s="10">
        <f>VLOOKUP($H72,'ค่ากลางกลุ่ม '!$C$2:$Y$22,4,0)</f>
        <v>10.445</v>
      </c>
      <c r="S72" s="13">
        <f>VLOOKUP($H72,'ค่ากลางกลุ่ม '!$C$2:$Y$22,10,0)</f>
        <v>9.7200000000000006</v>
      </c>
      <c r="T72" s="10">
        <f>VLOOKUP($H72,'ค่ากลางกลุ่ม '!$C$2:$Y$22,5,0)</f>
        <v>3.7925</v>
      </c>
      <c r="U72" s="13">
        <f>VLOOKUP($H72,'ค่ากลางกลุ่ม '!$C$2:$Y$22,11,0)</f>
        <v>1.79</v>
      </c>
      <c r="V72" s="30">
        <v>90</v>
      </c>
      <c r="W72" s="30">
        <v>60</v>
      </c>
      <c r="X72" s="30">
        <v>60</v>
      </c>
      <c r="Y72" s="30">
        <v>90</v>
      </c>
      <c r="Z72" s="30">
        <v>60</v>
      </c>
      <c r="AA72" s="7">
        <v>4.6500000000000004</v>
      </c>
      <c r="AB72" s="7">
        <v>0.08</v>
      </c>
      <c r="AC72" s="9">
        <v>61.77</v>
      </c>
      <c r="AD72" s="9">
        <v>69.61</v>
      </c>
      <c r="AE72" s="9">
        <v>39.409999999999997</v>
      </c>
      <c r="AF72" s="9">
        <v>118.11</v>
      </c>
      <c r="AG72" s="9">
        <v>46.12</v>
      </c>
      <c r="AH72" s="10" t="str">
        <f t="shared" si="17"/>
        <v>0</v>
      </c>
      <c r="AI72" s="13" t="str">
        <f t="shared" si="18"/>
        <v>0</v>
      </c>
      <c r="AJ72" s="10" t="str">
        <f t="shared" si="19"/>
        <v>0</v>
      </c>
      <c r="AK72" s="13" t="str">
        <f t="shared" si="20"/>
        <v>0</v>
      </c>
      <c r="AL72" s="97">
        <f t="shared" si="21"/>
        <v>1</v>
      </c>
      <c r="AM72" s="20" t="str">
        <f t="shared" si="22"/>
        <v>0</v>
      </c>
      <c r="AN72" s="20" t="str">
        <f t="shared" si="23"/>
        <v>1</v>
      </c>
      <c r="AO72" s="20" t="str">
        <f t="shared" si="23"/>
        <v>0</v>
      </c>
      <c r="AP72" s="20" t="str">
        <f t="shared" si="23"/>
        <v>1</v>
      </c>
      <c r="AQ72" s="24">
        <f t="shared" si="24"/>
        <v>3</v>
      </c>
      <c r="AR72" s="26">
        <f t="shared" si="25"/>
        <v>3</v>
      </c>
      <c r="AS72" s="25" t="str">
        <f t="shared" si="26"/>
        <v>C</v>
      </c>
      <c r="AT72" s="27" t="str">
        <f t="shared" si="26"/>
        <v>C</v>
      </c>
      <c r="AU72" s="25" t="str">
        <f t="shared" si="27"/>
        <v>0 C</v>
      </c>
      <c r="AV72" s="27" t="str">
        <f t="shared" si="27"/>
        <v>0 C</v>
      </c>
      <c r="AW72" s="21" t="str">
        <f t="shared" si="15"/>
        <v>ไม่ผ่าน</v>
      </c>
      <c r="AX72" s="21" t="str">
        <f t="shared" si="16"/>
        <v>ไม่ผ่าน</v>
      </c>
    </row>
    <row r="73" spans="1:50" s="22" customFormat="1" x14ac:dyDescent="0.35">
      <c r="A73" s="28">
        <v>69</v>
      </c>
      <c r="B73" s="28">
        <v>8</v>
      </c>
      <c r="C73" s="18" t="s">
        <v>106</v>
      </c>
      <c r="D73" s="17" t="s">
        <v>108</v>
      </c>
      <c r="E73" s="18" t="s">
        <v>196</v>
      </c>
      <c r="F73" s="17" t="s">
        <v>233</v>
      </c>
      <c r="G73" s="28">
        <v>35</v>
      </c>
      <c r="H73" s="18" t="s">
        <v>10</v>
      </c>
      <c r="I73" s="19">
        <v>1.55</v>
      </c>
      <c r="J73" s="19">
        <v>1.37</v>
      </c>
      <c r="K73" s="19">
        <v>1.04</v>
      </c>
      <c r="L73" s="19">
        <v>16900601.68</v>
      </c>
      <c r="M73" s="19">
        <v>11829675.640000001</v>
      </c>
      <c r="N73" s="23">
        <v>0</v>
      </c>
      <c r="O73" s="18">
        <v>14783109.130000001</v>
      </c>
      <c r="P73" s="19">
        <v>1312720.1499999999</v>
      </c>
      <c r="Q73" s="28">
        <v>6</v>
      </c>
      <c r="R73" s="10">
        <f>VLOOKUP($H73,'ค่ากลางกลุ่ม '!$C$2:$Y$22,4,0)</f>
        <v>23.163388429752075</v>
      </c>
      <c r="S73" s="13">
        <f>VLOOKUP($H73,'ค่ากลางกลุ่ม '!$C$2:$Y$22,10,0)</f>
        <v>28.29</v>
      </c>
      <c r="T73" s="10">
        <f>VLOOKUP($H73,'ค่ากลางกลุ่ม '!$C$2:$Y$22,5,0)</f>
        <v>16.811983471074377</v>
      </c>
      <c r="U73" s="13">
        <f>VLOOKUP($H73,'ค่ากลางกลุ่ม '!$C$2:$Y$22,11,0)</f>
        <v>10.74</v>
      </c>
      <c r="V73" s="30">
        <v>90</v>
      </c>
      <c r="W73" s="30">
        <v>60</v>
      </c>
      <c r="X73" s="30">
        <v>60</v>
      </c>
      <c r="Y73" s="30">
        <v>90</v>
      </c>
      <c r="Z73" s="30">
        <v>60</v>
      </c>
      <c r="AA73" s="7">
        <v>23.07</v>
      </c>
      <c r="AB73" s="7">
        <v>14.83</v>
      </c>
      <c r="AC73" s="9">
        <v>240.46</v>
      </c>
      <c r="AD73" s="9">
        <v>30.43</v>
      </c>
      <c r="AE73" s="9">
        <v>57.72</v>
      </c>
      <c r="AF73" s="9">
        <v>132.54</v>
      </c>
      <c r="AG73" s="9">
        <v>65.94</v>
      </c>
      <c r="AH73" s="10" t="str">
        <f t="shared" si="17"/>
        <v>0</v>
      </c>
      <c r="AI73" s="13" t="str">
        <f t="shared" si="18"/>
        <v>0</v>
      </c>
      <c r="AJ73" s="10" t="str">
        <f t="shared" si="19"/>
        <v>0</v>
      </c>
      <c r="AK73" s="13" t="str">
        <f t="shared" si="20"/>
        <v>1</v>
      </c>
      <c r="AL73" s="97">
        <f t="shared" si="21"/>
        <v>0</v>
      </c>
      <c r="AM73" s="20" t="str">
        <f t="shared" si="22"/>
        <v>1</v>
      </c>
      <c r="AN73" s="20" t="str">
        <f t="shared" si="23"/>
        <v>1</v>
      </c>
      <c r="AO73" s="20" t="str">
        <f t="shared" si="23"/>
        <v>0</v>
      </c>
      <c r="AP73" s="20" t="str">
        <f t="shared" si="23"/>
        <v>0</v>
      </c>
      <c r="AQ73" s="24">
        <f t="shared" si="24"/>
        <v>2</v>
      </c>
      <c r="AR73" s="26">
        <f t="shared" si="25"/>
        <v>3</v>
      </c>
      <c r="AS73" s="25" t="str">
        <f t="shared" si="26"/>
        <v>C-</v>
      </c>
      <c r="AT73" s="27" t="str">
        <f t="shared" si="26"/>
        <v>C</v>
      </c>
      <c r="AU73" s="25" t="str">
        <f t="shared" si="27"/>
        <v>0 C-</v>
      </c>
      <c r="AV73" s="27" t="str">
        <f t="shared" si="27"/>
        <v>0 C</v>
      </c>
      <c r="AW73" s="21" t="str">
        <f t="shared" si="15"/>
        <v>ไม่ผ่าน</v>
      </c>
      <c r="AX73" s="21" t="str">
        <f t="shared" si="16"/>
        <v>ไม่ผ่าน</v>
      </c>
    </row>
    <row r="74" spans="1:50" s="22" customFormat="1" x14ac:dyDescent="0.35">
      <c r="A74" s="28">
        <v>70</v>
      </c>
      <c r="B74" s="28">
        <v>8</v>
      </c>
      <c r="C74" s="18" t="s">
        <v>106</v>
      </c>
      <c r="D74" s="17" t="s">
        <v>109</v>
      </c>
      <c r="E74" s="18" t="s">
        <v>197</v>
      </c>
      <c r="F74" s="17" t="s">
        <v>233</v>
      </c>
      <c r="G74" s="28">
        <v>42</v>
      </c>
      <c r="H74" s="18" t="s">
        <v>10</v>
      </c>
      <c r="I74" s="19">
        <v>1.43</v>
      </c>
      <c r="J74" s="19">
        <v>1.25</v>
      </c>
      <c r="K74" s="19">
        <v>0.86</v>
      </c>
      <c r="L74" s="19">
        <v>11438794.65</v>
      </c>
      <c r="M74" s="19">
        <v>10282209.83</v>
      </c>
      <c r="N74" s="23">
        <v>1</v>
      </c>
      <c r="O74" s="18">
        <v>12207367.560000001</v>
      </c>
      <c r="P74" s="19">
        <v>-3692639.91</v>
      </c>
      <c r="Q74" s="28">
        <v>6</v>
      </c>
      <c r="R74" s="10">
        <f>VLOOKUP($H74,'ค่ากลางกลุ่ม '!$C$2:$Y$22,4,0)</f>
        <v>23.163388429752075</v>
      </c>
      <c r="S74" s="13">
        <f>VLOOKUP($H74,'ค่ากลางกลุ่ม '!$C$2:$Y$22,10,0)</f>
        <v>28.29</v>
      </c>
      <c r="T74" s="10">
        <f>VLOOKUP($H74,'ค่ากลางกลุ่ม '!$C$2:$Y$22,5,0)</f>
        <v>16.811983471074377</v>
      </c>
      <c r="U74" s="13">
        <f>VLOOKUP($H74,'ค่ากลางกลุ่ม '!$C$2:$Y$22,11,0)</f>
        <v>10.74</v>
      </c>
      <c r="V74" s="30">
        <v>90</v>
      </c>
      <c r="W74" s="30">
        <v>60</v>
      </c>
      <c r="X74" s="30">
        <v>60</v>
      </c>
      <c r="Y74" s="30">
        <v>90</v>
      </c>
      <c r="Z74" s="30">
        <v>60</v>
      </c>
      <c r="AA74" s="7">
        <v>20.09</v>
      </c>
      <c r="AB74" s="7">
        <v>17.420000000000002</v>
      </c>
      <c r="AC74" s="9">
        <v>323.99</v>
      </c>
      <c r="AD74" s="9">
        <v>27.07</v>
      </c>
      <c r="AE74" s="9">
        <v>47.4</v>
      </c>
      <c r="AF74" s="9">
        <v>108.78</v>
      </c>
      <c r="AG74" s="9">
        <v>83.82</v>
      </c>
      <c r="AH74" s="10" t="str">
        <f t="shared" si="17"/>
        <v>0</v>
      </c>
      <c r="AI74" s="13" t="str">
        <f t="shared" si="18"/>
        <v>0</v>
      </c>
      <c r="AJ74" s="10" t="str">
        <f t="shared" si="19"/>
        <v>1</v>
      </c>
      <c r="AK74" s="13" t="str">
        <f t="shared" si="20"/>
        <v>1</v>
      </c>
      <c r="AL74" s="97">
        <f t="shared" si="21"/>
        <v>0</v>
      </c>
      <c r="AM74" s="20" t="str">
        <f t="shared" si="22"/>
        <v>1</v>
      </c>
      <c r="AN74" s="20" t="str">
        <f t="shared" si="23"/>
        <v>1</v>
      </c>
      <c r="AO74" s="20" t="str">
        <f t="shared" si="23"/>
        <v>0</v>
      </c>
      <c r="AP74" s="20" t="str">
        <f t="shared" si="23"/>
        <v>0</v>
      </c>
      <c r="AQ74" s="24">
        <f t="shared" si="24"/>
        <v>3</v>
      </c>
      <c r="AR74" s="26">
        <f t="shared" si="25"/>
        <v>3</v>
      </c>
      <c r="AS74" s="25" t="str">
        <f t="shared" si="26"/>
        <v>C</v>
      </c>
      <c r="AT74" s="27" t="str">
        <f t="shared" si="26"/>
        <v>C</v>
      </c>
      <c r="AU74" s="25" t="str">
        <f t="shared" si="27"/>
        <v>1 C</v>
      </c>
      <c r="AV74" s="27" t="str">
        <f t="shared" si="27"/>
        <v>1 C</v>
      </c>
      <c r="AW74" s="21" t="str">
        <f t="shared" si="15"/>
        <v>ไม่ผ่าน</v>
      </c>
      <c r="AX74" s="21" t="str">
        <f t="shared" si="16"/>
        <v>ไม่ผ่าน</v>
      </c>
    </row>
    <row r="75" spans="1:50" s="22" customFormat="1" x14ac:dyDescent="0.35">
      <c r="A75" s="28">
        <v>71</v>
      </c>
      <c r="B75" s="28">
        <v>8</v>
      </c>
      <c r="C75" s="18" t="s">
        <v>106</v>
      </c>
      <c r="D75" s="17" t="s">
        <v>110</v>
      </c>
      <c r="E75" s="18" t="s">
        <v>198</v>
      </c>
      <c r="F75" s="17" t="s">
        <v>232</v>
      </c>
      <c r="G75" s="28">
        <v>180</v>
      </c>
      <c r="H75" s="18" t="s">
        <v>16</v>
      </c>
      <c r="I75" s="19">
        <v>1.02</v>
      </c>
      <c r="J75" s="19">
        <v>0.82</v>
      </c>
      <c r="K75" s="19">
        <v>0.3</v>
      </c>
      <c r="L75" s="19">
        <v>3293221.33</v>
      </c>
      <c r="M75" s="19">
        <v>6184024.4800000004</v>
      </c>
      <c r="N75" s="23">
        <v>3</v>
      </c>
      <c r="O75" s="18">
        <v>23445925.760000002</v>
      </c>
      <c r="P75" s="19">
        <v>-98325825.489999995</v>
      </c>
      <c r="Q75" s="28">
        <v>14</v>
      </c>
      <c r="R75" s="10">
        <f>VLOOKUP($H75,'ค่ากลางกลุ่ม '!$C$2:$Y$22,4,0)</f>
        <v>17.901999999999997</v>
      </c>
      <c r="S75" s="13">
        <f>VLOOKUP($H75,'ค่ากลางกลุ่ม '!$C$2:$Y$22,10,0)</f>
        <v>20.059999999999999</v>
      </c>
      <c r="T75" s="10">
        <f>VLOOKUP($H75,'ค่ากลางกลุ่ม '!$C$2:$Y$22,5,0)</f>
        <v>8.3160000000000007</v>
      </c>
      <c r="U75" s="13">
        <f>VLOOKUP($H75,'ค่ากลางกลุ่ม '!$C$2:$Y$22,11,0)</f>
        <v>4.8499999999999996</v>
      </c>
      <c r="V75" s="30">
        <v>90</v>
      </c>
      <c r="W75" s="30">
        <v>60</v>
      </c>
      <c r="X75" s="30">
        <v>60</v>
      </c>
      <c r="Y75" s="30">
        <v>90</v>
      </c>
      <c r="Z75" s="30">
        <v>60</v>
      </c>
      <c r="AA75" s="7">
        <v>10.85</v>
      </c>
      <c r="AB75" s="7">
        <v>0.95</v>
      </c>
      <c r="AC75" s="9">
        <v>244.14</v>
      </c>
      <c r="AD75" s="9">
        <v>46.52</v>
      </c>
      <c r="AE75" s="9">
        <v>100.54</v>
      </c>
      <c r="AF75" s="9">
        <v>110.19</v>
      </c>
      <c r="AG75" s="9">
        <v>66.83</v>
      </c>
      <c r="AH75" s="10" t="str">
        <f t="shared" si="17"/>
        <v>0</v>
      </c>
      <c r="AI75" s="13" t="str">
        <f t="shared" si="18"/>
        <v>0</v>
      </c>
      <c r="AJ75" s="10" t="str">
        <f t="shared" si="19"/>
        <v>0</v>
      </c>
      <c r="AK75" s="13" t="str">
        <f t="shared" si="20"/>
        <v>0</v>
      </c>
      <c r="AL75" s="97">
        <f t="shared" si="21"/>
        <v>0</v>
      </c>
      <c r="AM75" s="20" t="str">
        <f t="shared" si="22"/>
        <v>1</v>
      </c>
      <c r="AN75" s="20" t="str">
        <f t="shared" si="23"/>
        <v>0</v>
      </c>
      <c r="AO75" s="20" t="str">
        <f t="shared" si="23"/>
        <v>0</v>
      </c>
      <c r="AP75" s="20" t="str">
        <f t="shared" si="23"/>
        <v>0</v>
      </c>
      <c r="AQ75" s="24">
        <f t="shared" si="24"/>
        <v>1</v>
      </c>
      <c r="AR75" s="26">
        <f t="shared" si="25"/>
        <v>1</v>
      </c>
      <c r="AS75" s="25" t="str">
        <f t="shared" si="26"/>
        <v>D</v>
      </c>
      <c r="AT75" s="27" t="str">
        <f t="shared" si="26"/>
        <v>D</v>
      </c>
      <c r="AU75" s="25" t="str">
        <f t="shared" si="27"/>
        <v>3 D</v>
      </c>
      <c r="AV75" s="27" t="str">
        <f t="shared" si="27"/>
        <v>3 D</v>
      </c>
      <c r="AW75" s="21" t="str">
        <f t="shared" si="15"/>
        <v>ไม่ผ่าน</v>
      </c>
      <c r="AX75" s="21" t="str">
        <f t="shared" si="16"/>
        <v>ไม่ผ่าน</v>
      </c>
    </row>
    <row r="76" spans="1:50" s="22" customFormat="1" x14ac:dyDescent="0.35">
      <c r="A76" s="28">
        <v>72</v>
      </c>
      <c r="B76" s="28">
        <v>8</v>
      </c>
      <c r="C76" s="18" t="s">
        <v>106</v>
      </c>
      <c r="D76" s="17" t="s">
        <v>111</v>
      </c>
      <c r="E76" s="18" t="s">
        <v>199</v>
      </c>
      <c r="F76" s="17" t="s">
        <v>233</v>
      </c>
      <c r="G76" s="28">
        <v>10</v>
      </c>
      <c r="H76" s="18" t="s">
        <v>6</v>
      </c>
      <c r="I76" s="19">
        <v>1.27</v>
      </c>
      <c r="J76" s="19">
        <v>1.08</v>
      </c>
      <c r="K76" s="19">
        <v>0.85</v>
      </c>
      <c r="L76" s="19">
        <v>2364683.9</v>
      </c>
      <c r="M76" s="19">
        <v>6934817.3499999996</v>
      </c>
      <c r="N76" s="23">
        <v>1</v>
      </c>
      <c r="O76" s="18">
        <v>4683130.9400000004</v>
      </c>
      <c r="P76" s="19">
        <v>-1263916.4099999999</v>
      </c>
      <c r="Q76" s="28">
        <v>2</v>
      </c>
      <c r="R76" s="10">
        <f>VLOOKUP($H76,'ค่ากลางกลุ่ม '!$C$2:$Y$22,4,0)</f>
        <v>32.954444444444448</v>
      </c>
      <c r="S76" s="13">
        <f>VLOOKUP($H76,'ค่ากลางกลุ่ม '!$C$2:$Y$22,10,0)</f>
        <v>32.67</v>
      </c>
      <c r="T76" s="10">
        <f>VLOOKUP($H76,'ค่ากลางกลุ่ม '!$C$2:$Y$22,5,0)</f>
        <v>17.33111111111111</v>
      </c>
      <c r="U76" s="13">
        <f>VLOOKUP($H76,'ค่ากลางกลุ่ม '!$C$2:$Y$22,11,0)</f>
        <v>8.86</v>
      </c>
      <c r="V76" s="30">
        <v>90</v>
      </c>
      <c r="W76" s="30">
        <v>60</v>
      </c>
      <c r="X76" s="30">
        <v>60</v>
      </c>
      <c r="Y76" s="30">
        <v>90</v>
      </c>
      <c r="Z76" s="30">
        <v>60</v>
      </c>
      <c r="AA76" s="7">
        <v>33.18</v>
      </c>
      <c r="AB76" s="7">
        <v>17.260000000000002</v>
      </c>
      <c r="AC76" s="9">
        <v>2452.34</v>
      </c>
      <c r="AD76" s="9">
        <v>100.04</v>
      </c>
      <c r="AE76" s="9">
        <v>41.78</v>
      </c>
      <c r="AF76" s="9">
        <v>110.21</v>
      </c>
      <c r="AG76" s="9">
        <v>91.38</v>
      </c>
      <c r="AH76" s="10" t="str">
        <f t="shared" si="17"/>
        <v>1</v>
      </c>
      <c r="AI76" s="13" t="str">
        <f t="shared" si="18"/>
        <v>1</v>
      </c>
      <c r="AJ76" s="10" t="str">
        <f t="shared" si="19"/>
        <v>0</v>
      </c>
      <c r="AK76" s="13" t="str">
        <f t="shared" si="20"/>
        <v>1</v>
      </c>
      <c r="AL76" s="97">
        <f t="shared" si="21"/>
        <v>0</v>
      </c>
      <c r="AM76" s="20" t="str">
        <f t="shared" si="22"/>
        <v>0</v>
      </c>
      <c r="AN76" s="20" t="str">
        <f t="shared" si="23"/>
        <v>1</v>
      </c>
      <c r="AO76" s="20" t="str">
        <f t="shared" si="23"/>
        <v>0</v>
      </c>
      <c r="AP76" s="20" t="str">
        <f t="shared" si="23"/>
        <v>0</v>
      </c>
      <c r="AQ76" s="24">
        <f t="shared" si="24"/>
        <v>2</v>
      </c>
      <c r="AR76" s="26">
        <f t="shared" si="25"/>
        <v>3</v>
      </c>
      <c r="AS76" s="25" t="str">
        <f t="shared" si="26"/>
        <v>C-</v>
      </c>
      <c r="AT76" s="27" t="str">
        <f t="shared" si="26"/>
        <v>C</v>
      </c>
      <c r="AU76" s="25" t="str">
        <f t="shared" si="27"/>
        <v>1 C-</v>
      </c>
      <c r="AV76" s="27" t="str">
        <f t="shared" si="27"/>
        <v>1 C</v>
      </c>
      <c r="AW76" s="21" t="str">
        <f t="shared" si="15"/>
        <v>ไม่ผ่าน</v>
      </c>
      <c r="AX76" s="21" t="str">
        <f t="shared" si="16"/>
        <v>ไม่ผ่าน</v>
      </c>
    </row>
    <row r="77" spans="1:50" s="22" customFormat="1" x14ac:dyDescent="0.35">
      <c r="A77" s="28">
        <v>73</v>
      </c>
      <c r="B77" s="28">
        <v>8</v>
      </c>
      <c r="C77" s="18" t="s">
        <v>106</v>
      </c>
      <c r="D77" s="17" t="s">
        <v>112</v>
      </c>
      <c r="E77" s="18" t="s">
        <v>200</v>
      </c>
      <c r="F77" s="17" t="s">
        <v>233</v>
      </c>
      <c r="G77" s="28">
        <v>36</v>
      </c>
      <c r="H77" s="18" t="s">
        <v>10</v>
      </c>
      <c r="I77" s="19">
        <v>2.1</v>
      </c>
      <c r="J77" s="19">
        <v>1.94</v>
      </c>
      <c r="K77" s="19">
        <v>1.55</v>
      </c>
      <c r="L77" s="19">
        <v>20709616.379999999</v>
      </c>
      <c r="M77" s="19">
        <v>6127210.4100000001</v>
      </c>
      <c r="N77" s="23">
        <v>0</v>
      </c>
      <c r="O77" s="18">
        <v>8689600.3000000007</v>
      </c>
      <c r="P77" s="19">
        <v>10323097.16</v>
      </c>
      <c r="Q77" s="28">
        <v>6</v>
      </c>
      <c r="R77" s="10">
        <f>VLOOKUP($H77,'ค่ากลางกลุ่ม '!$C$2:$Y$22,4,0)</f>
        <v>23.163388429752075</v>
      </c>
      <c r="S77" s="13">
        <f>VLOOKUP($H77,'ค่ากลางกลุ่ม '!$C$2:$Y$22,10,0)</f>
        <v>28.29</v>
      </c>
      <c r="T77" s="10">
        <f>VLOOKUP($H77,'ค่ากลางกลุ่ม '!$C$2:$Y$22,5,0)</f>
        <v>16.811983471074377</v>
      </c>
      <c r="U77" s="13">
        <f>VLOOKUP($H77,'ค่ากลางกลุ่ม '!$C$2:$Y$22,11,0)</f>
        <v>10.74</v>
      </c>
      <c r="V77" s="30">
        <v>90</v>
      </c>
      <c r="W77" s="30">
        <v>60</v>
      </c>
      <c r="X77" s="30">
        <v>60</v>
      </c>
      <c r="Y77" s="30">
        <v>90</v>
      </c>
      <c r="Z77" s="30">
        <v>60</v>
      </c>
      <c r="AA77" s="7">
        <v>17.78</v>
      </c>
      <c r="AB77" s="7">
        <v>7.81</v>
      </c>
      <c r="AC77" s="9">
        <v>213.24</v>
      </c>
      <c r="AD77" s="9">
        <v>30.99</v>
      </c>
      <c r="AE77" s="9">
        <v>55.49</v>
      </c>
      <c r="AF77" s="9">
        <v>125.33</v>
      </c>
      <c r="AG77" s="9">
        <v>59.32</v>
      </c>
      <c r="AH77" s="10" t="str">
        <f t="shared" si="17"/>
        <v>0</v>
      </c>
      <c r="AI77" s="13" t="str">
        <f t="shared" si="18"/>
        <v>0</v>
      </c>
      <c r="AJ77" s="10" t="str">
        <f t="shared" si="19"/>
        <v>0</v>
      </c>
      <c r="AK77" s="13" t="str">
        <f t="shared" si="20"/>
        <v>0</v>
      </c>
      <c r="AL77" s="97">
        <f t="shared" si="21"/>
        <v>0</v>
      </c>
      <c r="AM77" s="20" t="str">
        <f t="shared" si="22"/>
        <v>1</v>
      </c>
      <c r="AN77" s="20" t="str">
        <f t="shared" si="23"/>
        <v>1</v>
      </c>
      <c r="AO77" s="20" t="str">
        <f t="shared" si="23"/>
        <v>0</v>
      </c>
      <c r="AP77" s="20" t="str">
        <f t="shared" si="23"/>
        <v>1</v>
      </c>
      <c r="AQ77" s="24">
        <f t="shared" si="24"/>
        <v>3</v>
      </c>
      <c r="AR77" s="26">
        <f t="shared" si="25"/>
        <v>3</v>
      </c>
      <c r="AS77" s="25" t="str">
        <f t="shared" si="26"/>
        <v>C</v>
      </c>
      <c r="AT77" s="27" t="str">
        <f t="shared" si="26"/>
        <v>C</v>
      </c>
      <c r="AU77" s="25" t="str">
        <f t="shared" si="27"/>
        <v>0 C</v>
      </c>
      <c r="AV77" s="27" t="str">
        <f t="shared" si="27"/>
        <v>0 C</v>
      </c>
      <c r="AW77" s="21" t="str">
        <f t="shared" si="15"/>
        <v>ไม่ผ่าน</v>
      </c>
      <c r="AX77" s="21" t="str">
        <f t="shared" si="16"/>
        <v>ไม่ผ่าน</v>
      </c>
    </row>
    <row r="78" spans="1:50" s="22" customFormat="1" x14ac:dyDescent="0.35">
      <c r="A78" s="28">
        <v>74</v>
      </c>
      <c r="B78" s="28">
        <v>8</v>
      </c>
      <c r="C78" s="18" t="s">
        <v>106</v>
      </c>
      <c r="D78" s="17" t="s">
        <v>113</v>
      </c>
      <c r="E78" s="18" t="s">
        <v>201</v>
      </c>
      <c r="F78" s="17" t="s">
        <v>233</v>
      </c>
      <c r="G78" s="28">
        <v>113</v>
      </c>
      <c r="H78" s="18" t="s">
        <v>14</v>
      </c>
      <c r="I78" s="19">
        <v>1.24</v>
      </c>
      <c r="J78" s="19">
        <v>1.07</v>
      </c>
      <c r="K78" s="19">
        <v>0.74</v>
      </c>
      <c r="L78" s="19">
        <v>15807422.01</v>
      </c>
      <c r="M78" s="19">
        <v>19120357.379999999</v>
      </c>
      <c r="N78" s="23">
        <v>2</v>
      </c>
      <c r="O78" s="18">
        <v>26755676.07</v>
      </c>
      <c r="P78" s="19">
        <v>-16710846.060000001</v>
      </c>
      <c r="Q78" s="28">
        <v>12</v>
      </c>
      <c r="R78" s="10">
        <f>VLOOKUP($H78,'ค่ากลางกลุ่ม '!$C$2:$Y$22,4,0)</f>
        <v>18.667586206896548</v>
      </c>
      <c r="S78" s="13">
        <f>VLOOKUP($H78,'ค่ากลางกลุ่ม '!$C$2:$Y$22,10,0)</f>
        <v>29.67</v>
      </c>
      <c r="T78" s="10">
        <f>VLOOKUP($H78,'ค่ากลางกลุ่ม '!$C$2:$Y$22,5,0)</f>
        <v>10.988965517241377</v>
      </c>
      <c r="U78" s="13">
        <f>VLOOKUP($H78,'ค่ากลางกลุ่ม '!$C$2:$Y$22,11,0)</f>
        <v>5.03</v>
      </c>
      <c r="V78" s="30">
        <v>90</v>
      </c>
      <c r="W78" s="30">
        <v>60</v>
      </c>
      <c r="X78" s="30">
        <v>60</v>
      </c>
      <c r="Y78" s="30">
        <v>90</v>
      </c>
      <c r="Z78" s="30">
        <v>60</v>
      </c>
      <c r="AA78" s="7">
        <v>21.88</v>
      </c>
      <c r="AB78" s="7">
        <v>7.85</v>
      </c>
      <c r="AC78" s="9">
        <v>231.98</v>
      </c>
      <c r="AD78" s="9">
        <v>44.81</v>
      </c>
      <c r="AE78" s="9">
        <v>45.47</v>
      </c>
      <c r="AF78" s="9">
        <v>116.01</v>
      </c>
      <c r="AG78" s="9">
        <v>59.64</v>
      </c>
      <c r="AH78" s="10" t="str">
        <f t="shared" si="17"/>
        <v>1</v>
      </c>
      <c r="AI78" s="13" t="str">
        <f t="shared" si="18"/>
        <v>0</v>
      </c>
      <c r="AJ78" s="10" t="str">
        <f t="shared" si="19"/>
        <v>0</v>
      </c>
      <c r="AK78" s="13" t="str">
        <f t="shared" si="20"/>
        <v>1</v>
      </c>
      <c r="AL78" s="97">
        <f t="shared" si="21"/>
        <v>0</v>
      </c>
      <c r="AM78" s="20" t="str">
        <f t="shared" si="22"/>
        <v>1</v>
      </c>
      <c r="AN78" s="20" t="str">
        <f t="shared" si="23"/>
        <v>1</v>
      </c>
      <c r="AO78" s="20" t="str">
        <f t="shared" si="23"/>
        <v>0</v>
      </c>
      <c r="AP78" s="20" t="str">
        <f t="shared" si="23"/>
        <v>1</v>
      </c>
      <c r="AQ78" s="24">
        <f t="shared" si="24"/>
        <v>4</v>
      </c>
      <c r="AR78" s="26">
        <f t="shared" si="25"/>
        <v>4</v>
      </c>
      <c r="AS78" s="25" t="str">
        <f t="shared" si="26"/>
        <v>B-</v>
      </c>
      <c r="AT78" s="27" t="str">
        <f t="shared" si="26"/>
        <v>B-</v>
      </c>
      <c r="AU78" s="25" t="str">
        <f t="shared" si="27"/>
        <v>2 B-</v>
      </c>
      <c r="AV78" s="27" t="str">
        <f t="shared" si="27"/>
        <v>2 B-</v>
      </c>
      <c r="AW78" s="21" t="str">
        <f t="shared" si="15"/>
        <v>ไม่ผ่าน</v>
      </c>
      <c r="AX78" s="21" t="str">
        <f t="shared" si="16"/>
        <v>ไม่ผ่าน</v>
      </c>
    </row>
    <row r="79" spans="1:50" s="22" customFormat="1" x14ac:dyDescent="0.35">
      <c r="A79" s="28">
        <v>75</v>
      </c>
      <c r="B79" s="28">
        <v>8</v>
      </c>
      <c r="C79" s="18" t="s">
        <v>106</v>
      </c>
      <c r="D79" s="17" t="s">
        <v>114</v>
      </c>
      <c r="E79" s="18" t="s">
        <v>202</v>
      </c>
      <c r="F79" s="17" t="s">
        <v>233</v>
      </c>
      <c r="G79" s="28">
        <v>30</v>
      </c>
      <c r="H79" s="18" t="s">
        <v>9</v>
      </c>
      <c r="I79" s="19">
        <v>1.76</v>
      </c>
      <c r="J79" s="19">
        <v>1.52</v>
      </c>
      <c r="K79" s="19">
        <v>1.08</v>
      </c>
      <c r="L79" s="19">
        <v>10881866.34</v>
      </c>
      <c r="M79" s="19">
        <v>7090905.9299999997</v>
      </c>
      <c r="N79" s="23">
        <v>0</v>
      </c>
      <c r="O79" s="18">
        <v>9086626.1999999993</v>
      </c>
      <c r="P79" s="19">
        <v>1201806.3500000001</v>
      </c>
      <c r="Q79" s="28">
        <v>5</v>
      </c>
      <c r="R79" s="10">
        <f>VLOOKUP($H79,'ค่ากลางกลุ่ม '!$C$2:$Y$22,4,0)</f>
        <v>24.498595744680834</v>
      </c>
      <c r="S79" s="13">
        <f>VLOOKUP($H79,'ค่ากลางกลุ่ม '!$C$2:$Y$22,10,0)</f>
        <v>29.39</v>
      </c>
      <c r="T79" s="10">
        <f>VLOOKUP($H79,'ค่ากลางกลุ่ม '!$C$2:$Y$22,5,0)</f>
        <v>18.220297872340428</v>
      </c>
      <c r="U79" s="13">
        <f>VLOOKUP($H79,'ค่ากลางกลุ่ม '!$C$2:$Y$22,11,0)</f>
        <v>10.82</v>
      </c>
      <c r="V79" s="30">
        <v>90</v>
      </c>
      <c r="W79" s="30">
        <v>60</v>
      </c>
      <c r="X79" s="30">
        <v>60</v>
      </c>
      <c r="Y79" s="30">
        <v>90</v>
      </c>
      <c r="Z79" s="30">
        <v>60</v>
      </c>
      <c r="AA79" s="7">
        <v>24.23</v>
      </c>
      <c r="AB79" s="7">
        <v>14.81</v>
      </c>
      <c r="AC79" s="9">
        <v>165.7</v>
      </c>
      <c r="AD79" s="9">
        <v>20.94</v>
      </c>
      <c r="AE79" s="9">
        <v>84.57</v>
      </c>
      <c r="AF79" s="9">
        <v>98.65</v>
      </c>
      <c r="AG79" s="9">
        <v>64.180000000000007</v>
      </c>
      <c r="AH79" s="10" t="str">
        <f t="shared" si="17"/>
        <v>0</v>
      </c>
      <c r="AI79" s="13" t="str">
        <f t="shared" si="18"/>
        <v>0</v>
      </c>
      <c r="AJ79" s="10" t="str">
        <f t="shared" si="19"/>
        <v>0</v>
      </c>
      <c r="AK79" s="13" t="str">
        <f t="shared" si="20"/>
        <v>1</v>
      </c>
      <c r="AL79" s="97">
        <f t="shared" si="21"/>
        <v>0</v>
      </c>
      <c r="AM79" s="20" t="str">
        <f t="shared" si="22"/>
        <v>1</v>
      </c>
      <c r="AN79" s="20" t="str">
        <f t="shared" si="23"/>
        <v>0</v>
      </c>
      <c r="AO79" s="20" t="str">
        <f t="shared" si="23"/>
        <v>0</v>
      </c>
      <c r="AP79" s="20" t="str">
        <f t="shared" si="23"/>
        <v>0</v>
      </c>
      <c r="AQ79" s="24">
        <f t="shared" si="24"/>
        <v>1</v>
      </c>
      <c r="AR79" s="26">
        <f t="shared" si="25"/>
        <v>2</v>
      </c>
      <c r="AS79" s="25" t="str">
        <f t="shared" si="26"/>
        <v>D</v>
      </c>
      <c r="AT79" s="27" t="str">
        <f t="shared" si="26"/>
        <v>C-</v>
      </c>
      <c r="AU79" s="25" t="str">
        <f t="shared" si="27"/>
        <v>0 D</v>
      </c>
      <c r="AV79" s="27" t="str">
        <f t="shared" si="27"/>
        <v>0 C-</v>
      </c>
      <c r="AW79" s="21" t="str">
        <f t="shared" si="15"/>
        <v>ไม่ผ่าน</v>
      </c>
      <c r="AX79" s="21" t="str">
        <f t="shared" si="16"/>
        <v>ไม่ผ่าน</v>
      </c>
    </row>
    <row r="80" spans="1:50" s="22" customFormat="1" x14ac:dyDescent="0.35">
      <c r="A80" s="28">
        <v>76</v>
      </c>
      <c r="B80" s="28">
        <v>8</v>
      </c>
      <c r="C80" s="18" t="s">
        <v>106</v>
      </c>
      <c r="D80" s="17" t="s">
        <v>115</v>
      </c>
      <c r="E80" s="18" t="s">
        <v>203</v>
      </c>
      <c r="F80" s="17" t="s">
        <v>233</v>
      </c>
      <c r="G80" s="28">
        <v>30</v>
      </c>
      <c r="H80" s="18" t="s">
        <v>10</v>
      </c>
      <c r="I80" s="19">
        <v>1.6</v>
      </c>
      <c r="J80" s="19">
        <v>1.45</v>
      </c>
      <c r="K80" s="19">
        <v>1.21</v>
      </c>
      <c r="L80" s="19">
        <v>12324965.699999999</v>
      </c>
      <c r="M80" s="19">
        <v>11258330.59</v>
      </c>
      <c r="N80" s="23">
        <v>0</v>
      </c>
      <c r="O80" s="18">
        <v>14965848.220000001</v>
      </c>
      <c r="P80" s="19">
        <v>4329581.47</v>
      </c>
      <c r="Q80" s="28">
        <v>6</v>
      </c>
      <c r="R80" s="10">
        <f>VLOOKUP($H80,'ค่ากลางกลุ่ม '!$C$2:$Y$22,4,0)</f>
        <v>23.163388429752075</v>
      </c>
      <c r="S80" s="13">
        <f>VLOOKUP($H80,'ค่ากลางกลุ่ม '!$C$2:$Y$22,10,0)</f>
        <v>28.29</v>
      </c>
      <c r="T80" s="10">
        <f>VLOOKUP($H80,'ค่ากลางกลุ่ม '!$C$2:$Y$22,5,0)</f>
        <v>16.811983471074377</v>
      </c>
      <c r="U80" s="13">
        <f>VLOOKUP($H80,'ค่ากลางกลุ่ม '!$C$2:$Y$22,11,0)</f>
        <v>10.74</v>
      </c>
      <c r="V80" s="30">
        <v>90</v>
      </c>
      <c r="W80" s="30">
        <v>60</v>
      </c>
      <c r="X80" s="30">
        <v>60</v>
      </c>
      <c r="Y80" s="30">
        <v>90</v>
      </c>
      <c r="Z80" s="30">
        <v>60</v>
      </c>
      <c r="AA80" s="7">
        <v>35.33</v>
      </c>
      <c r="AB80" s="7">
        <v>17.27</v>
      </c>
      <c r="AC80" s="9">
        <v>291.29000000000002</v>
      </c>
      <c r="AD80" s="9">
        <v>29.98</v>
      </c>
      <c r="AE80" s="9">
        <v>51.09</v>
      </c>
      <c r="AF80" s="9">
        <v>124.73</v>
      </c>
      <c r="AG80" s="9">
        <v>56.69</v>
      </c>
      <c r="AH80" s="10" t="str">
        <f t="shared" si="17"/>
        <v>1</v>
      </c>
      <c r="AI80" s="13" t="str">
        <f t="shared" si="18"/>
        <v>1</v>
      </c>
      <c r="AJ80" s="10" t="str">
        <f t="shared" si="19"/>
        <v>1</v>
      </c>
      <c r="AK80" s="13" t="str">
        <f t="shared" si="20"/>
        <v>1</v>
      </c>
      <c r="AL80" s="97">
        <f t="shared" si="21"/>
        <v>0</v>
      </c>
      <c r="AM80" s="20" t="str">
        <f t="shared" si="22"/>
        <v>1</v>
      </c>
      <c r="AN80" s="20" t="str">
        <f t="shared" si="23"/>
        <v>1</v>
      </c>
      <c r="AO80" s="20" t="str">
        <f t="shared" si="23"/>
        <v>0</v>
      </c>
      <c r="AP80" s="20" t="str">
        <f t="shared" si="23"/>
        <v>1</v>
      </c>
      <c r="AQ80" s="24">
        <f t="shared" si="24"/>
        <v>5</v>
      </c>
      <c r="AR80" s="26">
        <f t="shared" si="25"/>
        <v>5</v>
      </c>
      <c r="AS80" s="25" t="str">
        <f t="shared" si="26"/>
        <v>B</v>
      </c>
      <c r="AT80" s="27" t="str">
        <f t="shared" si="26"/>
        <v>B</v>
      </c>
      <c r="AU80" s="25" t="str">
        <f t="shared" si="27"/>
        <v>0 B</v>
      </c>
      <c r="AV80" s="27" t="str">
        <f t="shared" si="27"/>
        <v>0 B</v>
      </c>
      <c r="AW80" s="21" t="str">
        <f t="shared" si="15"/>
        <v>ผ่าน</v>
      </c>
      <c r="AX80" s="21" t="str">
        <f t="shared" si="16"/>
        <v>ผ่าน</v>
      </c>
    </row>
    <row r="81" spans="1:50" s="22" customFormat="1" x14ac:dyDescent="0.35">
      <c r="A81" s="28">
        <v>77</v>
      </c>
      <c r="B81" s="28">
        <v>8</v>
      </c>
      <c r="C81" s="18" t="s">
        <v>106</v>
      </c>
      <c r="D81" s="17" t="s">
        <v>116</v>
      </c>
      <c r="E81" s="18" t="s">
        <v>204</v>
      </c>
      <c r="F81" s="17" t="s">
        <v>233</v>
      </c>
      <c r="G81" s="28">
        <v>30</v>
      </c>
      <c r="H81" s="18" t="s">
        <v>10</v>
      </c>
      <c r="I81" s="19">
        <v>2.08</v>
      </c>
      <c r="J81" s="19">
        <v>1.89</v>
      </c>
      <c r="K81" s="19">
        <v>1.67</v>
      </c>
      <c r="L81" s="19">
        <v>25787082.620000001</v>
      </c>
      <c r="M81" s="19">
        <v>12186592.869999999</v>
      </c>
      <c r="N81" s="23">
        <v>0</v>
      </c>
      <c r="O81" s="18">
        <v>12038622.390000001</v>
      </c>
      <c r="P81" s="19">
        <v>15981501.6</v>
      </c>
      <c r="Q81" s="28">
        <v>6</v>
      </c>
      <c r="R81" s="10">
        <f>VLOOKUP($H81,'ค่ากลางกลุ่ม '!$C$2:$Y$22,4,0)</f>
        <v>23.163388429752075</v>
      </c>
      <c r="S81" s="13">
        <f>VLOOKUP($H81,'ค่ากลางกลุ่ม '!$C$2:$Y$22,10,0)</f>
        <v>28.29</v>
      </c>
      <c r="T81" s="10">
        <f>VLOOKUP($H81,'ค่ากลางกลุ่ม '!$C$2:$Y$22,5,0)</f>
        <v>16.811983471074377</v>
      </c>
      <c r="U81" s="13">
        <f>VLOOKUP($H81,'ค่ากลางกลุ่ม '!$C$2:$Y$22,11,0)</f>
        <v>10.74</v>
      </c>
      <c r="V81" s="30">
        <v>90</v>
      </c>
      <c r="W81" s="30">
        <v>60</v>
      </c>
      <c r="X81" s="30">
        <v>60</v>
      </c>
      <c r="Y81" s="30">
        <v>90</v>
      </c>
      <c r="Z81" s="30">
        <v>60</v>
      </c>
      <c r="AA81" s="7">
        <v>26.38</v>
      </c>
      <c r="AB81" s="7">
        <v>17.46</v>
      </c>
      <c r="AC81" s="9">
        <v>99.26</v>
      </c>
      <c r="AD81" s="9">
        <v>14.9</v>
      </c>
      <c r="AE81" s="9">
        <v>47.93</v>
      </c>
      <c r="AF81" s="9">
        <v>126.72</v>
      </c>
      <c r="AG81" s="9">
        <v>67.239999999999995</v>
      </c>
      <c r="AH81" s="10" t="str">
        <f t="shared" si="17"/>
        <v>1</v>
      </c>
      <c r="AI81" s="13" t="str">
        <f t="shared" si="18"/>
        <v>0</v>
      </c>
      <c r="AJ81" s="10" t="str">
        <f t="shared" si="19"/>
        <v>1</v>
      </c>
      <c r="AK81" s="13" t="str">
        <f t="shared" si="20"/>
        <v>1</v>
      </c>
      <c r="AL81" s="97">
        <f t="shared" si="21"/>
        <v>0</v>
      </c>
      <c r="AM81" s="20" t="str">
        <f t="shared" si="22"/>
        <v>1</v>
      </c>
      <c r="AN81" s="20" t="str">
        <f t="shared" si="23"/>
        <v>1</v>
      </c>
      <c r="AO81" s="20" t="str">
        <f t="shared" si="23"/>
        <v>0</v>
      </c>
      <c r="AP81" s="20" t="str">
        <f t="shared" si="23"/>
        <v>0</v>
      </c>
      <c r="AQ81" s="24">
        <f t="shared" si="24"/>
        <v>4</v>
      </c>
      <c r="AR81" s="26">
        <f t="shared" si="25"/>
        <v>3</v>
      </c>
      <c r="AS81" s="25" t="str">
        <f t="shared" si="26"/>
        <v>B-</v>
      </c>
      <c r="AT81" s="27" t="str">
        <f t="shared" si="26"/>
        <v>C</v>
      </c>
      <c r="AU81" s="25" t="str">
        <f t="shared" si="27"/>
        <v>0 B-</v>
      </c>
      <c r="AV81" s="27" t="str">
        <f t="shared" si="27"/>
        <v>0 C</v>
      </c>
      <c r="AW81" s="21" t="str">
        <f t="shared" si="15"/>
        <v>ไม่ผ่าน</v>
      </c>
      <c r="AX81" s="21" t="str">
        <f t="shared" si="16"/>
        <v>ไม่ผ่าน</v>
      </c>
    </row>
    <row r="82" spans="1:50" s="22" customFormat="1" x14ac:dyDescent="0.35">
      <c r="A82" s="28">
        <v>78</v>
      </c>
      <c r="B82" s="28">
        <v>8</v>
      </c>
      <c r="C82" s="18" t="s">
        <v>106</v>
      </c>
      <c r="D82" s="17" t="s">
        <v>117</v>
      </c>
      <c r="E82" s="18" t="s">
        <v>205</v>
      </c>
      <c r="F82" s="17" t="s">
        <v>233</v>
      </c>
      <c r="G82" s="28">
        <v>55</v>
      </c>
      <c r="H82" s="18" t="s">
        <v>10</v>
      </c>
      <c r="I82" s="19">
        <v>1.47</v>
      </c>
      <c r="J82" s="19">
        <v>1.24</v>
      </c>
      <c r="K82" s="19">
        <v>0.89</v>
      </c>
      <c r="L82" s="19">
        <v>16368911.83</v>
      </c>
      <c r="M82" s="19">
        <v>12126193.800000001</v>
      </c>
      <c r="N82" s="23">
        <v>1</v>
      </c>
      <c r="O82" s="18">
        <v>15301546.77</v>
      </c>
      <c r="P82" s="19">
        <v>-3926517.06</v>
      </c>
      <c r="Q82" s="28">
        <v>6</v>
      </c>
      <c r="R82" s="10">
        <f>VLOOKUP($H82,'ค่ากลางกลุ่ม '!$C$2:$Y$22,4,0)</f>
        <v>23.163388429752075</v>
      </c>
      <c r="S82" s="13">
        <f>VLOOKUP($H82,'ค่ากลางกลุ่ม '!$C$2:$Y$22,10,0)</f>
        <v>28.29</v>
      </c>
      <c r="T82" s="10">
        <f>VLOOKUP($H82,'ค่ากลางกลุ่ม '!$C$2:$Y$22,5,0)</f>
        <v>16.811983471074377</v>
      </c>
      <c r="U82" s="13">
        <f>VLOOKUP($H82,'ค่ากลางกลุ่ม '!$C$2:$Y$22,11,0)</f>
        <v>10.74</v>
      </c>
      <c r="V82" s="30">
        <v>90</v>
      </c>
      <c r="W82" s="30">
        <v>60</v>
      </c>
      <c r="X82" s="30">
        <v>60</v>
      </c>
      <c r="Y82" s="30">
        <v>90</v>
      </c>
      <c r="Z82" s="30">
        <v>60</v>
      </c>
      <c r="AA82" s="7">
        <v>24.38</v>
      </c>
      <c r="AB82" s="7">
        <v>12.88</v>
      </c>
      <c r="AC82" s="9">
        <v>357.93</v>
      </c>
      <c r="AD82" s="9">
        <v>39.479999999999997</v>
      </c>
      <c r="AE82" s="9">
        <v>73.48</v>
      </c>
      <c r="AF82" s="9">
        <v>119.72</v>
      </c>
      <c r="AG82" s="9">
        <v>69.72</v>
      </c>
      <c r="AH82" s="10" t="str">
        <f t="shared" si="17"/>
        <v>1</v>
      </c>
      <c r="AI82" s="13" t="str">
        <f t="shared" si="18"/>
        <v>0</v>
      </c>
      <c r="AJ82" s="10" t="str">
        <f t="shared" si="19"/>
        <v>0</v>
      </c>
      <c r="AK82" s="13" t="str">
        <f t="shared" si="20"/>
        <v>1</v>
      </c>
      <c r="AL82" s="97">
        <f t="shared" si="21"/>
        <v>0</v>
      </c>
      <c r="AM82" s="20" t="str">
        <f t="shared" si="22"/>
        <v>1</v>
      </c>
      <c r="AN82" s="20" t="str">
        <f t="shared" si="23"/>
        <v>0</v>
      </c>
      <c r="AO82" s="20" t="str">
        <f t="shared" si="23"/>
        <v>0</v>
      </c>
      <c r="AP82" s="20" t="str">
        <f t="shared" si="23"/>
        <v>0</v>
      </c>
      <c r="AQ82" s="24">
        <f t="shared" si="24"/>
        <v>2</v>
      </c>
      <c r="AR82" s="26">
        <f t="shared" si="25"/>
        <v>2</v>
      </c>
      <c r="AS82" s="25" t="str">
        <f t="shared" si="26"/>
        <v>C-</v>
      </c>
      <c r="AT82" s="27" t="str">
        <f t="shared" si="26"/>
        <v>C-</v>
      </c>
      <c r="AU82" s="25" t="str">
        <f t="shared" si="27"/>
        <v>1 C-</v>
      </c>
      <c r="AV82" s="27" t="str">
        <f t="shared" si="27"/>
        <v>1 C-</v>
      </c>
      <c r="AW82" s="21" t="str">
        <f t="shared" si="15"/>
        <v>ไม่ผ่าน</v>
      </c>
      <c r="AX82" s="21" t="str">
        <f t="shared" si="16"/>
        <v>ไม่ผ่าน</v>
      </c>
    </row>
    <row r="83" spans="1:50" s="22" customFormat="1" x14ac:dyDescent="0.35">
      <c r="A83" s="28">
        <v>79</v>
      </c>
      <c r="B83" s="28">
        <v>8</v>
      </c>
      <c r="C83" s="18" t="s">
        <v>106</v>
      </c>
      <c r="D83" s="17" t="s">
        <v>118</v>
      </c>
      <c r="E83" s="18" t="s">
        <v>206</v>
      </c>
      <c r="F83" s="17" t="s">
        <v>233</v>
      </c>
      <c r="G83" s="28">
        <v>134</v>
      </c>
      <c r="H83" s="18" t="s">
        <v>15</v>
      </c>
      <c r="I83" s="19">
        <v>1.38</v>
      </c>
      <c r="J83" s="19">
        <v>1.2</v>
      </c>
      <c r="K83" s="19">
        <v>0.86</v>
      </c>
      <c r="L83" s="19">
        <v>23731705.73</v>
      </c>
      <c r="M83" s="19">
        <v>6980835.5099999998</v>
      </c>
      <c r="N83" s="23">
        <v>1</v>
      </c>
      <c r="O83" s="18">
        <v>6031074.7599999998</v>
      </c>
      <c r="P83" s="19">
        <v>-8460913.1500000004</v>
      </c>
      <c r="Q83" s="28">
        <v>13</v>
      </c>
      <c r="R83" s="10">
        <f>VLOOKUP($H83,'ค่ากลางกลุ่ม '!$C$2:$Y$22,4,0)</f>
        <v>17.875818181818179</v>
      </c>
      <c r="S83" s="13">
        <f>VLOOKUP($H83,'ค่ากลางกลุ่ม '!$C$2:$Y$22,10,0)</f>
        <v>26.06</v>
      </c>
      <c r="T83" s="10">
        <f>VLOOKUP($H83,'ค่ากลางกลุ่ม '!$C$2:$Y$22,5,0)</f>
        <v>8.5849090909090915</v>
      </c>
      <c r="U83" s="13">
        <f>VLOOKUP($H83,'ค่ากลางกลุ่ม '!$C$2:$Y$22,11,0)</f>
        <v>6.1</v>
      </c>
      <c r="V83" s="30">
        <v>90</v>
      </c>
      <c r="W83" s="30">
        <v>60</v>
      </c>
      <c r="X83" s="30">
        <v>60</v>
      </c>
      <c r="Y83" s="30">
        <v>90</v>
      </c>
      <c r="Z83" s="30">
        <v>60</v>
      </c>
      <c r="AA83" s="7">
        <v>5.77</v>
      </c>
      <c r="AB83" s="7">
        <v>2.62</v>
      </c>
      <c r="AC83" s="9">
        <v>143.99</v>
      </c>
      <c r="AD83" s="9">
        <v>36.68</v>
      </c>
      <c r="AE83" s="9">
        <v>46.02</v>
      </c>
      <c r="AF83" s="9">
        <v>120.02</v>
      </c>
      <c r="AG83" s="9">
        <v>59.07</v>
      </c>
      <c r="AH83" s="10" t="str">
        <f t="shared" si="17"/>
        <v>0</v>
      </c>
      <c r="AI83" s="13" t="str">
        <f t="shared" si="18"/>
        <v>0</v>
      </c>
      <c r="AJ83" s="10" t="str">
        <f t="shared" si="19"/>
        <v>0</v>
      </c>
      <c r="AK83" s="13" t="str">
        <f t="shared" si="20"/>
        <v>0</v>
      </c>
      <c r="AL83" s="97">
        <f t="shared" si="21"/>
        <v>0</v>
      </c>
      <c r="AM83" s="20" t="str">
        <f t="shared" si="22"/>
        <v>1</v>
      </c>
      <c r="AN83" s="20" t="str">
        <f t="shared" si="23"/>
        <v>1</v>
      </c>
      <c r="AO83" s="20" t="str">
        <f t="shared" si="23"/>
        <v>0</v>
      </c>
      <c r="AP83" s="20" t="str">
        <f t="shared" si="23"/>
        <v>1</v>
      </c>
      <c r="AQ83" s="24">
        <f t="shared" si="24"/>
        <v>3</v>
      </c>
      <c r="AR83" s="26">
        <f t="shared" si="25"/>
        <v>3</v>
      </c>
      <c r="AS83" s="25" t="str">
        <f t="shared" si="26"/>
        <v>C</v>
      </c>
      <c r="AT83" s="27" t="str">
        <f t="shared" si="26"/>
        <v>C</v>
      </c>
      <c r="AU83" s="25" t="str">
        <f t="shared" si="27"/>
        <v>1 C</v>
      </c>
      <c r="AV83" s="27" t="str">
        <f t="shared" si="27"/>
        <v>1 C</v>
      </c>
      <c r="AW83" s="21" t="str">
        <f t="shared" si="15"/>
        <v>ไม่ผ่าน</v>
      </c>
      <c r="AX83" s="21" t="str">
        <f t="shared" si="16"/>
        <v>ไม่ผ่าน</v>
      </c>
    </row>
    <row r="84" spans="1:50" s="22" customFormat="1" x14ac:dyDescent="0.35">
      <c r="A84" s="28">
        <v>80</v>
      </c>
      <c r="B84" s="28">
        <v>8</v>
      </c>
      <c r="C84" s="18" t="s">
        <v>106</v>
      </c>
      <c r="D84" s="17" t="s">
        <v>119</v>
      </c>
      <c r="E84" s="18" t="s">
        <v>207</v>
      </c>
      <c r="F84" s="17" t="s">
        <v>233</v>
      </c>
      <c r="G84" s="28">
        <v>70</v>
      </c>
      <c r="H84" s="18" t="s">
        <v>12</v>
      </c>
      <c r="I84" s="19">
        <v>1.9</v>
      </c>
      <c r="J84" s="19">
        <v>1.75</v>
      </c>
      <c r="K84" s="19">
        <v>1.47</v>
      </c>
      <c r="L84" s="19">
        <v>31722413.300000001</v>
      </c>
      <c r="M84" s="19">
        <v>9749589.8699999992</v>
      </c>
      <c r="N84" s="23">
        <v>0</v>
      </c>
      <c r="O84" s="18">
        <v>11597314.15</v>
      </c>
      <c r="P84" s="19">
        <v>16638522.880000001</v>
      </c>
      <c r="Q84" s="28">
        <v>9</v>
      </c>
      <c r="R84" s="10">
        <f>VLOOKUP($H84,'ค่ากลางกลุ่ม '!$C$2:$Y$22,4,0)</f>
        <v>30.371999999999996</v>
      </c>
      <c r="S84" s="13">
        <f>VLOOKUP($H84,'ค่ากลางกลุ่ม '!$C$2:$Y$22,10,0)</f>
        <v>29.78</v>
      </c>
      <c r="T84" s="10">
        <f>VLOOKUP($H84,'ค่ากลางกลุ่ม '!$C$2:$Y$22,5,0)</f>
        <v>14.629666666666669</v>
      </c>
      <c r="U84" s="13">
        <f>VLOOKUP($H84,'ค่ากลางกลุ่ม '!$C$2:$Y$22,11,0)</f>
        <v>7.75</v>
      </c>
      <c r="V84" s="30">
        <v>90</v>
      </c>
      <c r="W84" s="30">
        <v>60</v>
      </c>
      <c r="X84" s="30">
        <v>60</v>
      </c>
      <c r="Y84" s="30">
        <v>90</v>
      </c>
      <c r="Z84" s="30">
        <v>60</v>
      </c>
      <c r="AA84" s="7">
        <v>19.14</v>
      </c>
      <c r="AB84" s="7">
        <v>9.11</v>
      </c>
      <c r="AC84" s="9">
        <v>236.88</v>
      </c>
      <c r="AD84" s="9">
        <v>39.299999999999997</v>
      </c>
      <c r="AE84" s="9">
        <v>48.83</v>
      </c>
      <c r="AF84" s="9">
        <v>124.7</v>
      </c>
      <c r="AG84" s="9">
        <v>63.4</v>
      </c>
      <c r="AH84" s="10" t="str">
        <f t="shared" si="17"/>
        <v>0</v>
      </c>
      <c r="AI84" s="13" t="str">
        <f t="shared" si="18"/>
        <v>0</v>
      </c>
      <c r="AJ84" s="10" t="str">
        <f t="shared" si="19"/>
        <v>0</v>
      </c>
      <c r="AK84" s="13" t="str">
        <f t="shared" si="20"/>
        <v>1</v>
      </c>
      <c r="AL84" s="97">
        <f t="shared" si="21"/>
        <v>0</v>
      </c>
      <c r="AM84" s="20" t="str">
        <f t="shared" si="22"/>
        <v>1</v>
      </c>
      <c r="AN84" s="20" t="str">
        <f t="shared" si="23"/>
        <v>1</v>
      </c>
      <c r="AO84" s="20" t="str">
        <f t="shared" si="23"/>
        <v>0</v>
      </c>
      <c r="AP84" s="20" t="str">
        <f t="shared" si="23"/>
        <v>0</v>
      </c>
      <c r="AQ84" s="24">
        <f t="shared" si="24"/>
        <v>2</v>
      </c>
      <c r="AR84" s="26">
        <f t="shared" si="25"/>
        <v>3</v>
      </c>
      <c r="AS84" s="25" t="str">
        <f t="shared" si="26"/>
        <v>C-</v>
      </c>
      <c r="AT84" s="27" t="str">
        <f t="shared" si="26"/>
        <v>C</v>
      </c>
      <c r="AU84" s="25" t="str">
        <f t="shared" si="27"/>
        <v>0 C-</v>
      </c>
      <c r="AV84" s="27" t="str">
        <f t="shared" si="27"/>
        <v>0 C</v>
      </c>
      <c r="AW84" s="21" t="str">
        <f t="shared" si="15"/>
        <v>ไม่ผ่าน</v>
      </c>
      <c r="AX84" s="21" t="str">
        <f t="shared" si="16"/>
        <v>ไม่ผ่าน</v>
      </c>
    </row>
    <row r="85" spans="1:50" s="22" customFormat="1" x14ac:dyDescent="0.35">
      <c r="A85" s="28">
        <v>81</v>
      </c>
      <c r="B85" s="28">
        <v>8</v>
      </c>
      <c r="C85" s="18" t="s">
        <v>106</v>
      </c>
      <c r="D85" s="17" t="s">
        <v>120</v>
      </c>
      <c r="E85" s="18" t="s">
        <v>208</v>
      </c>
      <c r="F85" s="17" t="s">
        <v>233</v>
      </c>
      <c r="G85" s="28">
        <v>120</v>
      </c>
      <c r="H85" s="18" t="s">
        <v>13</v>
      </c>
      <c r="I85" s="19">
        <v>3.07</v>
      </c>
      <c r="J85" s="19">
        <v>2.79</v>
      </c>
      <c r="K85" s="19">
        <v>2.2799999999999998</v>
      </c>
      <c r="L85" s="19">
        <v>65784790.880000003</v>
      </c>
      <c r="M85" s="19">
        <v>47152833.119999997</v>
      </c>
      <c r="N85" s="23">
        <v>0</v>
      </c>
      <c r="O85" s="18">
        <v>28451447.829999998</v>
      </c>
      <c r="P85" s="19">
        <v>40932827.039999999</v>
      </c>
      <c r="Q85" s="28">
        <v>10</v>
      </c>
      <c r="R85" s="10">
        <f>VLOOKUP($H85,'ค่ากลางกลุ่ม '!$C$2:$Y$22,4,0)</f>
        <v>20.388095238095232</v>
      </c>
      <c r="S85" s="13">
        <f>VLOOKUP($H85,'ค่ากลางกลุ่ม '!$C$2:$Y$22,10,0)</f>
        <v>24.65</v>
      </c>
      <c r="T85" s="10">
        <f>VLOOKUP($H85,'ค่ากลางกลุ่ม '!$C$2:$Y$22,5,0)</f>
        <v>12.326666666666666</v>
      </c>
      <c r="U85" s="13">
        <f>VLOOKUP($H85,'ค่ากลางกลุ่ม '!$C$2:$Y$22,11,0)</f>
        <v>9.2899999999999991</v>
      </c>
      <c r="V85" s="30">
        <v>90</v>
      </c>
      <c r="W85" s="30">
        <v>60</v>
      </c>
      <c r="X85" s="30">
        <v>60</v>
      </c>
      <c r="Y85" s="30">
        <v>90</v>
      </c>
      <c r="Z85" s="30">
        <v>60</v>
      </c>
      <c r="AA85" s="7">
        <v>26.37</v>
      </c>
      <c r="AB85" s="7">
        <v>19.079999999999998</v>
      </c>
      <c r="AC85" s="9">
        <v>118.5</v>
      </c>
      <c r="AD85" s="9">
        <v>33.58</v>
      </c>
      <c r="AE85" s="9">
        <v>47.14</v>
      </c>
      <c r="AF85" s="9">
        <v>119.97</v>
      </c>
      <c r="AG85" s="9">
        <v>71.22</v>
      </c>
      <c r="AH85" s="10" t="str">
        <f t="shared" si="17"/>
        <v>1</v>
      </c>
      <c r="AI85" s="13" t="str">
        <f t="shared" si="18"/>
        <v>1</v>
      </c>
      <c r="AJ85" s="10" t="str">
        <f t="shared" si="19"/>
        <v>1</v>
      </c>
      <c r="AK85" s="13" t="str">
        <f t="shared" si="20"/>
        <v>1</v>
      </c>
      <c r="AL85" s="97">
        <f t="shared" si="21"/>
        <v>0</v>
      </c>
      <c r="AM85" s="20" t="str">
        <f t="shared" si="22"/>
        <v>1</v>
      </c>
      <c r="AN85" s="20" t="str">
        <f t="shared" si="23"/>
        <v>1</v>
      </c>
      <c r="AO85" s="20" t="str">
        <f t="shared" si="23"/>
        <v>0</v>
      </c>
      <c r="AP85" s="20" t="str">
        <f t="shared" si="23"/>
        <v>0</v>
      </c>
      <c r="AQ85" s="24">
        <f t="shared" si="24"/>
        <v>4</v>
      </c>
      <c r="AR85" s="26">
        <f t="shared" si="25"/>
        <v>4</v>
      </c>
      <c r="AS85" s="25" t="str">
        <f t="shared" si="26"/>
        <v>B-</v>
      </c>
      <c r="AT85" s="27" t="str">
        <f t="shared" si="26"/>
        <v>B-</v>
      </c>
      <c r="AU85" s="25" t="str">
        <f t="shared" si="27"/>
        <v>0 B-</v>
      </c>
      <c r="AV85" s="27" t="str">
        <f t="shared" si="27"/>
        <v>0 B-</v>
      </c>
      <c r="AW85" s="21" t="str">
        <f t="shared" si="15"/>
        <v>ไม่ผ่าน</v>
      </c>
      <c r="AX85" s="21" t="str">
        <f t="shared" si="16"/>
        <v>ไม่ผ่าน</v>
      </c>
    </row>
    <row r="86" spans="1:50" s="22" customFormat="1" x14ac:dyDescent="0.35">
      <c r="A86" s="28">
        <v>82</v>
      </c>
      <c r="B86" s="28">
        <v>8</v>
      </c>
      <c r="C86" s="18" t="s">
        <v>106</v>
      </c>
      <c r="D86" s="17" t="s">
        <v>121</v>
      </c>
      <c r="E86" s="18" t="s">
        <v>209</v>
      </c>
      <c r="F86" s="17" t="s">
        <v>233</v>
      </c>
      <c r="G86" s="28">
        <v>30</v>
      </c>
      <c r="H86" s="18" t="s">
        <v>9</v>
      </c>
      <c r="I86" s="19">
        <v>1.81</v>
      </c>
      <c r="J86" s="19">
        <v>1.64</v>
      </c>
      <c r="K86" s="19">
        <v>1.42</v>
      </c>
      <c r="L86" s="19">
        <v>15347638.26</v>
      </c>
      <c r="M86" s="19">
        <v>5202346.53</v>
      </c>
      <c r="N86" s="23">
        <v>0</v>
      </c>
      <c r="O86" s="18">
        <v>7013428.0199999996</v>
      </c>
      <c r="P86" s="19">
        <v>8020859.8700000001</v>
      </c>
      <c r="Q86" s="28">
        <v>5</v>
      </c>
      <c r="R86" s="10">
        <f>VLOOKUP($H86,'ค่ากลางกลุ่ม '!$C$2:$Y$22,4,0)</f>
        <v>24.498595744680834</v>
      </c>
      <c r="S86" s="13">
        <f>VLOOKUP($H86,'ค่ากลางกลุ่ม '!$C$2:$Y$22,10,0)</f>
        <v>29.39</v>
      </c>
      <c r="T86" s="10">
        <f>VLOOKUP($H86,'ค่ากลางกลุ่ม '!$C$2:$Y$22,5,0)</f>
        <v>18.220297872340428</v>
      </c>
      <c r="U86" s="13">
        <f>VLOOKUP($H86,'ค่ากลางกลุ่ม '!$C$2:$Y$22,11,0)</f>
        <v>10.82</v>
      </c>
      <c r="V86" s="30">
        <v>90</v>
      </c>
      <c r="W86" s="30">
        <v>60</v>
      </c>
      <c r="X86" s="30">
        <v>60</v>
      </c>
      <c r="Y86" s="30">
        <v>90</v>
      </c>
      <c r="Z86" s="30">
        <v>60</v>
      </c>
      <c r="AA86" s="7">
        <v>20.61</v>
      </c>
      <c r="AB86" s="7">
        <v>12.13</v>
      </c>
      <c r="AC86" s="9">
        <v>227.21</v>
      </c>
      <c r="AD86" s="9">
        <v>13.8</v>
      </c>
      <c r="AE86" s="9">
        <v>39.82</v>
      </c>
      <c r="AF86" s="9">
        <v>98.6</v>
      </c>
      <c r="AG86" s="9">
        <v>110.83</v>
      </c>
      <c r="AH86" s="10" t="str">
        <f t="shared" si="17"/>
        <v>0</v>
      </c>
      <c r="AI86" s="13" t="str">
        <f t="shared" si="18"/>
        <v>0</v>
      </c>
      <c r="AJ86" s="10" t="str">
        <f t="shared" si="19"/>
        <v>0</v>
      </c>
      <c r="AK86" s="13" t="str">
        <f t="shared" si="20"/>
        <v>1</v>
      </c>
      <c r="AL86" s="97">
        <f t="shared" si="21"/>
        <v>0</v>
      </c>
      <c r="AM86" s="20" t="str">
        <f t="shared" si="22"/>
        <v>1</v>
      </c>
      <c r="AN86" s="20" t="str">
        <f t="shared" si="23"/>
        <v>1</v>
      </c>
      <c r="AO86" s="20" t="str">
        <f t="shared" si="23"/>
        <v>0</v>
      </c>
      <c r="AP86" s="20" t="str">
        <f t="shared" si="23"/>
        <v>0</v>
      </c>
      <c r="AQ86" s="24">
        <f t="shared" si="24"/>
        <v>2</v>
      </c>
      <c r="AR86" s="26">
        <f t="shared" si="25"/>
        <v>3</v>
      </c>
      <c r="AS86" s="25" t="str">
        <f t="shared" si="26"/>
        <v>C-</v>
      </c>
      <c r="AT86" s="27" t="str">
        <f t="shared" si="26"/>
        <v>C</v>
      </c>
      <c r="AU86" s="25" t="str">
        <f t="shared" si="27"/>
        <v>0 C-</v>
      </c>
      <c r="AV86" s="27" t="str">
        <f t="shared" si="27"/>
        <v>0 C</v>
      </c>
      <c r="AW86" s="21" t="str">
        <f t="shared" si="15"/>
        <v>ไม่ผ่าน</v>
      </c>
      <c r="AX86" s="21" t="str">
        <f t="shared" si="16"/>
        <v>ไม่ผ่าน</v>
      </c>
    </row>
    <row r="87" spans="1:50" s="22" customFormat="1" x14ac:dyDescent="0.35">
      <c r="A87" s="28">
        <v>83</v>
      </c>
      <c r="B87" s="28">
        <v>8</v>
      </c>
      <c r="C87" s="18" t="s">
        <v>106</v>
      </c>
      <c r="D87" s="17" t="s">
        <v>122</v>
      </c>
      <c r="E87" s="18" t="s">
        <v>210</v>
      </c>
      <c r="F87" s="17" t="s">
        <v>233</v>
      </c>
      <c r="G87" s="31">
        <v>34</v>
      </c>
      <c r="H87" s="18" t="s">
        <v>9</v>
      </c>
      <c r="I87" s="19">
        <v>1.49</v>
      </c>
      <c r="J87" s="19">
        <v>1.35</v>
      </c>
      <c r="K87" s="19">
        <v>1.19</v>
      </c>
      <c r="L87" s="19">
        <v>11266123.199999999</v>
      </c>
      <c r="M87" s="19">
        <v>769298.68</v>
      </c>
      <c r="N87" s="23">
        <v>0</v>
      </c>
      <c r="O87" s="18">
        <v>2196595.14</v>
      </c>
      <c r="P87" s="19">
        <v>4263274.2</v>
      </c>
      <c r="Q87" s="28">
        <v>5</v>
      </c>
      <c r="R87" s="10">
        <f>VLOOKUP($H87,'ค่ากลางกลุ่ม '!$C$2:$Y$22,4,0)</f>
        <v>24.498595744680834</v>
      </c>
      <c r="S87" s="13">
        <f>VLOOKUP($H87,'ค่ากลางกลุ่ม '!$C$2:$Y$22,10,0)</f>
        <v>29.39</v>
      </c>
      <c r="T87" s="10">
        <f>VLOOKUP($H87,'ค่ากลางกลุ่ม '!$C$2:$Y$22,5,0)</f>
        <v>18.220297872340428</v>
      </c>
      <c r="U87" s="13">
        <f>VLOOKUP($H87,'ค่ากลางกลุ่ม '!$C$2:$Y$22,11,0)</f>
        <v>10.82</v>
      </c>
      <c r="V87" s="30">
        <v>90</v>
      </c>
      <c r="W87" s="30">
        <v>60</v>
      </c>
      <c r="X87" s="30">
        <v>60</v>
      </c>
      <c r="Y87" s="30">
        <v>90</v>
      </c>
      <c r="Z87" s="30">
        <v>60</v>
      </c>
      <c r="AA87" s="7">
        <v>7.46</v>
      </c>
      <c r="AB87" s="7">
        <v>1.52</v>
      </c>
      <c r="AC87" s="9">
        <v>471.39</v>
      </c>
      <c r="AD87" s="9">
        <v>25.42</v>
      </c>
      <c r="AE87" s="9">
        <v>41.18</v>
      </c>
      <c r="AF87" s="9">
        <v>105.97</v>
      </c>
      <c r="AG87" s="9">
        <v>96.63</v>
      </c>
      <c r="AH87" s="10" t="str">
        <f t="shared" si="17"/>
        <v>0</v>
      </c>
      <c r="AI87" s="13" t="str">
        <f t="shared" si="18"/>
        <v>0</v>
      </c>
      <c r="AJ87" s="10" t="str">
        <f t="shared" si="19"/>
        <v>0</v>
      </c>
      <c r="AK87" s="13" t="str">
        <f t="shared" si="20"/>
        <v>0</v>
      </c>
      <c r="AL87" s="97">
        <f t="shared" si="21"/>
        <v>0</v>
      </c>
      <c r="AM87" s="20" t="str">
        <f t="shared" si="22"/>
        <v>1</v>
      </c>
      <c r="AN87" s="20" t="str">
        <f t="shared" si="23"/>
        <v>1</v>
      </c>
      <c r="AO87" s="20" t="str">
        <f t="shared" si="23"/>
        <v>0</v>
      </c>
      <c r="AP87" s="20" t="str">
        <f t="shared" si="23"/>
        <v>0</v>
      </c>
      <c r="AQ87" s="24">
        <f t="shared" si="24"/>
        <v>2</v>
      </c>
      <c r="AR87" s="26">
        <f t="shared" si="25"/>
        <v>2</v>
      </c>
      <c r="AS87" s="25" t="str">
        <f t="shared" si="26"/>
        <v>C-</v>
      </c>
      <c r="AT87" s="27" t="str">
        <f t="shared" si="26"/>
        <v>C-</v>
      </c>
      <c r="AU87" s="25" t="str">
        <f t="shared" si="27"/>
        <v>0 C-</v>
      </c>
      <c r="AV87" s="27" t="str">
        <f t="shared" si="27"/>
        <v>0 C-</v>
      </c>
      <c r="AW87" s="21" t="str">
        <f t="shared" si="15"/>
        <v>ไม่ผ่าน</v>
      </c>
      <c r="AX87" s="21" t="str">
        <f t="shared" si="16"/>
        <v>ไม่ผ่าน</v>
      </c>
    </row>
    <row r="88" spans="1:50" s="22" customFormat="1" x14ac:dyDescent="0.35">
      <c r="A88" s="28">
        <v>84</v>
      </c>
      <c r="B88" s="28">
        <v>8</v>
      </c>
      <c r="C88" s="18" t="s">
        <v>106</v>
      </c>
      <c r="D88" s="17" t="s">
        <v>123</v>
      </c>
      <c r="E88" s="18" t="s">
        <v>211</v>
      </c>
      <c r="F88" s="17" t="s">
        <v>233</v>
      </c>
      <c r="G88" s="28">
        <v>30</v>
      </c>
      <c r="H88" s="18" t="s">
        <v>9</v>
      </c>
      <c r="I88" s="19">
        <v>1.24</v>
      </c>
      <c r="J88" s="19">
        <v>1.1200000000000001</v>
      </c>
      <c r="K88" s="19">
        <v>0.98</v>
      </c>
      <c r="L88" s="19">
        <v>5623392.3399999999</v>
      </c>
      <c r="M88" s="19">
        <v>3780960.31</v>
      </c>
      <c r="N88" s="23">
        <v>1</v>
      </c>
      <c r="O88" s="18">
        <v>6213516.3499999996</v>
      </c>
      <c r="P88" s="19">
        <v>-547966.52</v>
      </c>
      <c r="Q88" s="28">
        <v>5</v>
      </c>
      <c r="R88" s="10">
        <f>VLOOKUP($H88,'ค่ากลางกลุ่ม '!$C$2:$Y$22,4,0)</f>
        <v>24.498595744680834</v>
      </c>
      <c r="S88" s="13">
        <f>VLOOKUP($H88,'ค่ากลางกลุ่ม '!$C$2:$Y$22,10,0)</f>
        <v>29.39</v>
      </c>
      <c r="T88" s="10">
        <f>VLOOKUP($H88,'ค่ากลางกลุ่ม '!$C$2:$Y$22,5,0)</f>
        <v>18.220297872340428</v>
      </c>
      <c r="U88" s="13">
        <f>VLOOKUP($H88,'ค่ากลางกลุ่ม '!$C$2:$Y$22,11,0)</f>
        <v>10.82</v>
      </c>
      <c r="V88" s="30">
        <v>90</v>
      </c>
      <c r="W88" s="30">
        <v>60</v>
      </c>
      <c r="X88" s="30">
        <v>60</v>
      </c>
      <c r="Y88" s="30">
        <v>90</v>
      </c>
      <c r="Z88" s="30">
        <v>60</v>
      </c>
      <c r="AA88" s="7">
        <v>20.420000000000002</v>
      </c>
      <c r="AB88" s="7">
        <v>6.68</v>
      </c>
      <c r="AC88" s="9">
        <v>363.12</v>
      </c>
      <c r="AD88" s="9">
        <v>27.13</v>
      </c>
      <c r="AE88" s="9">
        <v>90.13</v>
      </c>
      <c r="AF88" s="9">
        <v>111.99</v>
      </c>
      <c r="AG88" s="9">
        <v>70.400000000000006</v>
      </c>
      <c r="AH88" s="10" t="str">
        <f t="shared" si="17"/>
        <v>0</v>
      </c>
      <c r="AI88" s="13" t="str">
        <f t="shared" si="18"/>
        <v>0</v>
      </c>
      <c r="AJ88" s="10" t="str">
        <f t="shared" si="19"/>
        <v>0</v>
      </c>
      <c r="AK88" s="13" t="str">
        <f t="shared" si="20"/>
        <v>0</v>
      </c>
      <c r="AL88" s="97">
        <f t="shared" si="21"/>
        <v>0</v>
      </c>
      <c r="AM88" s="20" t="str">
        <f t="shared" si="22"/>
        <v>1</v>
      </c>
      <c r="AN88" s="20" t="str">
        <f t="shared" si="23"/>
        <v>0</v>
      </c>
      <c r="AO88" s="20" t="str">
        <f t="shared" si="23"/>
        <v>0</v>
      </c>
      <c r="AP88" s="20" t="str">
        <f t="shared" si="23"/>
        <v>0</v>
      </c>
      <c r="AQ88" s="24">
        <f t="shared" si="24"/>
        <v>1</v>
      </c>
      <c r="AR88" s="26">
        <f t="shared" si="25"/>
        <v>1</v>
      </c>
      <c r="AS88" s="25" t="str">
        <f t="shared" si="26"/>
        <v>D</v>
      </c>
      <c r="AT88" s="27" t="str">
        <f t="shared" si="26"/>
        <v>D</v>
      </c>
      <c r="AU88" s="25" t="str">
        <f t="shared" si="27"/>
        <v>1 D</v>
      </c>
      <c r="AV88" s="27" t="str">
        <f t="shared" si="27"/>
        <v>1 D</v>
      </c>
      <c r="AW88" s="21" t="str">
        <f t="shared" si="15"/>
        <v>ไม่ผ่าน</v>
      </c>
      <c r="AX88" s="21" t="str">
        <f t="shared" si="16"/>
        <v>ไม่ผ่าน</v>
      </c>
    </row>
    <row r="89" spans="1:50" s="22" customFormat="1" x14ac:dyDescent="0.35">
      <c r="A89" s="28">
        <v>85</v>
      </c>
      <c r="B89" s="28">
        <v>8</v>
      </c>
      <c r="C89" s="18" t="s">
        <v>106</v>
      </c>
      <c r="D89" s="17" t="s">
        <v>124</v>
      </c>
      <c r="E89" s="18" t="s">
        <v>212</v>
      </c>
      <c r="F89" s="17" t="s">
        <v>233</v>
      </c>
      <c r="G89" s="28">
        <v>30</v>
      </c>
      <c r="H89" s="18" t="s">
        <v>9</v>
      </c>
      <c r="I89" s="19">
        <v>1.52</v>
      </c>
      <c r="J89" s="19">
        <v>1.3</v>
      </c>
      <c r="K89" s="19">
        <v>1.06</v>
      </c>
      <c r="L89" s="19">
        <v>8849867.0199999996</v>
      </c>
      <c r="M89" s="19">
        <v>2487122.19</v>
      </c>
      <c r="N89" s="23">
        <v>0</v>
      </c>
      <c r="O89" s="18">
        <v>3789701.23</v>
      </c>
      <c r="P89" s="19">
        <v>942685.73</v>
      </c>
      <c r="Q89" s="28">
        <v>5</v>
      </c>
      <c r="R89" s="10">
        <f>VLOOKUP($H89,'ค่ากลางกลุ่ม '!$C$2:$Y$22,4,0)</f>
        <v>24.498595744680834</v>
      </c>
      <c r="S89" s="13">
        <f>VLOOKUP($H89,'ค่ากลางกลุ่ม '!$C$2:$Y$22,10,0)</f>
        <v>29.39</v>
      </c>
      <c r="T89" s="10">
        <f>VLOOKUP($H89,'ค่ากลางกลุ่ม '!$C$2:$Y$22,5,0)</f>
        <v>18.220297872340428</v>
      </c>
      <c r="U89" s="13">
        <f>VLOOKUP($H89,'ค่ากลางกลุ่ม '!$C$2:$Y$22,11,0)</f>
        <v>10.82</v>
      </c>
      <c r="V89" s="30">
        <v>90</v>
      </c>
      <c r="W89" s="30">
        <v>60</v>
      </c>
      <c r="X89" s="30">
        <v>60</v>
      </c>
      <c r="Y89" s="30">
        <v>90</v>
      </c>
      <c r="Z89" s="30">
        <v>60</v>
      </c>
      <c r="AA89" s="7">
        <v>12.51</v>
      </c>
      <c r="AB89" s="7">
        <v>7.25</v>
      </c>
      <c r="AC89" s="9">
        <v>180.56</v>
      </c>
      <c r="AD89" s="9">
        <v>32.78</v>
      </c>
      <c r="AE89" s="9">
        <v>74.23</v>
      </c>
      <c r="AF89" s="9">
        <v>118.77</v>
      </c>
      <c r="AG89" s="9">
        <v>99.05</v>
      </c>
      <c r="AH89" s="10" t="str">
        <f t="shared" si="17"/>
        <v>0</v>
      </c>
      <c r="AI89" s="13" t="str">
        <f t="shared" si="18"/>
        <v>0</v>
      </c>
      <c r="AJ89" s="10" t="str">
        <f t="shared" si="19"/>
        <v>0</v>
      </c>
      <c r="AK89" s="13" t="str">
        <f t="shared" si="20"/>
        <v>0</v>
      </c>
      <c r="AL89" s="97">
        <f t="shared" si="21"/>
        <v>0</v>
      </c>
      <c r="AM89" s="20" t="str">
        <f t="shared" si="22"/>
        <v>1</v>
      </c>
      <c r="AN89" s="20" t="str">
        <f t="shared" si="23"/>
        <v>0</v>
      </c>
      <c r="AO89" s="20" t="str">
        <f t="shared" si="23"/>
        <v>0</v>
      </c>
      <c r="AP89" s="20" t="str">
        <f t="shared" si="23"/>
        <v>0</v>
      </c>
      <c r="AQ89" s="24">
        <f t="shared" si="24"/>
        <v>1</v>
      </c>
      <c r="AR89" s="26">
        <f t="shared" si="25"/>
        <v>1</v>
      </c>
      <c r="AS89" s="25" t="str">
        <f t="shared" si="26"/>
        <v>D</v>
      </c>
      <c r="AT89" s="27" t="str">
        <f t="shared" si="26"/>
        <v>D</v>
      </c>
      <c r="AU89" s="25" t="str">
        <f t="shared" si="27"/>
        <v>0 D</v>
      </c>
      <c r="AV89" s="27" t="str">
        <f t="shared" si="27"/>
        <v>0 D</v>
      </c>
      <c r="AW89" s="21" t="str">
        <f t="shared" si="15"/>
        <v>ไม่ผ่าน</v>
      </c>
      <c r="AX89" s="21" t="str">
        <f t="shared" si="16"/>
        <v>ไม่ผ่าน</v>
      </c>
    </row>
    <row r="90" spans="1:50" s="22" customFormat="1" x14ac:dyDescent="0.35">
      <c r="A90" s="28">
        <v>86</v>
      </c>
      <c r="B90" s="28">
        <v>8</v>
      </c>
      <c r="C90" s="18" t="s">
        <v>106</v>
      </c>
      <c r="D90" s="17" t="s">
        <v>125</v>
      </c>
      <c r="E90" s="18" t="s">
        <v>126</v>
      </c>
      <c r="F90" s="17" t="s">
        <v>233</v>
      </c>
      <c r="G90" s="28">
        <v>120</v>
      </c>
      <c r="H90" s="18" t="s">
        <v>13</v>
      </c>
      <c r="I90" s="19">
        <v>1.4</v>
      </c>
      <c r="J90" s="19">
        <v>1.18</v>
      </c>
      <c r="K90" s="19">
        <v>0.81</v>
      </c>
      <c r="L90" s="19">
        <v>24871584.550000001</v>
      </c>
      <c r="M90" s="19">
        <v>9548112.1999999993</v>
      </c>
      <c r="N90" s="23">
        <v>1</v>
      </c>
      <c r="O90" s="18">
        <v>21494068.539999999</v>
      </c>
      <c r="P90" s="19">
        <v>-11869520.550000001</v>
      </c>
      <c r="Q90" s="28">
        <v>10</v>
      </c>
      <c r="R90" s="10">
        <f>VLOOKUP($H90,'ค่ากลางกลุ่ม '!$C$2:$Y$22,4,0)</f>
        <v>20.388095238095232</v>
      </c>
      <c r="S90" s="13">
        <f>VLOOKUP($H90,'ค่ากลางกลุ่ม '!$C$2:$Y$22,10,0)</f>
        <v>24.65</v>
      </c>
      <c r="T90" s="10">
        <f>VLOOKUP($H90,'ค่ากลางกลุ่ม '!$C$2:$Y$22,5,0)</f>
        <v>12.326666666666666</v>
      </c>
      <c r="U90" s="13">
        <f>VLOOKUP($H90,'ค่ากลางกลุ่ม '!$C$2:$Y$22,11,0)</f>
        <v>9.2899999999999991</v>
      </c>
      <c r="V90" s="30">
        <v>90</v>
      </c>
      <c r="W90" s="30">
        <v>60</v>
      </c>
      <c r="X90" s="30">
        <v>60</v>
      </c>
      <c r="Y90" s="30">
        <v>90</v>
      </c>
      <c r="Z90" s="30">
        <v>60</v>
      </c>
      <c r="AA90" s="7">
        <v>14.29</v>
      </c>
      <c r="AB90" s="7">
        <v>4.3499999999999996</v>
      </c>
      <c r="AC90" s="9">
        <v>149.03</v>
      </c>
      <c r="AD90" s="9">
        <v>27.25</v>
      </c>
      <c r="AE90" s="9">
        <v>50.95</v>
      </c>
      <c r="AF90" s="9">
        <v>124.05</v>
      </c>
      <c r="AG90" s="9">
        <v>45.35</v>
      </c>
      <c r="AH90" s="10" t="str">
        <f t="shared" si="17"/>
        <v>0</v>
      </c>
      <c r="AI90" s="13" t="str">
        <f t="shared" si="18"/>
        <v>0</v>
      </c>
      <c r="AJ90" s="10" t="str">
        <f t="shared" si="19"/>
        <v>0</v>
      </c>
      <c r="AK90" s="13" t="str">
        <f t="shared" si="20"/>
        <v>0</v>
      </c>
      <c r="AL90" s="97">
        <f t="shared" si="21"/>
        <v>0</v>
      </c>
      <c r="AM90" s="20" t="str">
        <f t="shared" si="22"/>
        <v>1</v>
      </c>
      <c r="AN90" s="20" t="str">
        <f t="shared" si="23"/>
        <v>1</v>
      </c>
      <c r="AO90" s="20" t="str">
        <f t="shared" si="23"/>
        <v>0</v>
      </c>
      <c r="AP90" s="20" t="str">
        <f t="shared" si="23"/>
        <v>1</v>
      </c>
      <c r="AQ90" s="24">
        <f t="shared" si="24"/>
        <v>3</v>
      </c>
      <c r="AR90" s="26">
        <f t="shared" si="25"/>
        <v>3</v>
      </c>
      <c r="AS90" s="25" t="str">
        <f t="shared" si="26"/>
        <v>C</v>
      </c>
      <c r="AT90" s="27" t="str">
        <f t="shared" si="26"/>
        <v>C</v>
      </c>
      <c r="AU90" s="25" t="str">
        <f t="shared" si="27"/>
        <v>1 C</v>
      </c>
      <c r="AV90" s="27" t="str">
        <f t="shared" si="27"/>
        <v>1 C</v>
      </c>
      <c r="AW90" s="21" t="str">
        <f t="shared" si="15"/>
        <v>ไม่ผ่าน</v>
      </c>
      <c r="AX90" s="21" t="str">
        <f t="shared" si="16"/>
        <v>ไม่ผ่าน</v>
      </c>
    </row>
    <row r="91" spans="1:50" s="22" customFormat="1" x14ac:dyDescent="0.35">
      <c r="A91" s="28">
        <v>87</v>
      </c>
      <c r="B91" s="28">
        <v>8</v>
      </c>
      <c r="C91" s="18" t="s">
        <v>106</v>
      </c>
      <c r="D91" s="17" t="s">
        <v>127</v>
      </c>
      <c r="E91" s="18" t="s">
        <v>213</v>
      </c>
      <c r="F91" s="17" t="s">
        <v>233</v>
      </c>
      <c r="G91" s="28">
        <v>10</v>
      </c>
      <c r="H91" s="18" t="s">
        <v>7</v>
      </c>
      <c r="I91" s="19">
        <v>1.27</v>
      </c>
      <c r="J91" s="19">
        <v>1.1000000000000001</v>
      </c>
      <c r="K91" s="19">
        <v>0.78</v>
      </c>
      <c r="L91" s="19">
        <v>3534491.73</v>
      </c>
      <c r="M91" s="19">
        <v>7311637.8899999997</v>
      </c>
      <c r="N91" s="23">
        <v>2</v>
      </c>
      <c r="O91" s="18">
        <v>3409717.57</v>
      </c>
      <c r="P91" s="19">
        <v>-2899796.22</v>
      </c>
      <c r="Q91" s="28">
        <v>3</v>
      </c>
      <c r="R91" s="10">
        <f>VLOOKUP($H91,'ค่ากลางกลุ่ม '!$C$2:$Y$22,4,0)</f>
        <v>35.420789473684202</v>
      </c>
      <c r="S91" s="13">
        <f>VLOOKUP($H91,'ค่ากลางกลุ่ม '!$C$2:$Y$22,10,0)</f>
        <v>43.22</v>
      </c>
      <c r="T91" s="10">
        <f>VLOOKUP($H91,'ค่ากลางกลุ่ม '!$C$2:$Y$22,5,0)</f>
        <v>15.621842105263161</v>
      </c>
      <c r="U91" s="13">
        <f>VLOOKUP($H91,'ค่ากลางกลุ่ม '!$C$2:$Y$22,11,0)</f>
        <v>10.19</v>
      </c>
      <c r="V91" s="30">
        <v>90</v>
      </c>
      <c r="W91" s="30">
        <v>60</v>
      </c>
      <c r="X91" s="30">
        <v>60</v>
      </c>
      <c r="Y91" s="30">
        <v>90</v>
      </c>
      <c r="Z91" s="30">
        <v>60</v>
      </c>
      <c r="AA91" s="7">
        <v>15.87</v>
      </c>
      <c r="AB91" s="7">
        <v>10.02</v>
      </c>
      <c r="AC91" s="9">
        <v>179.59</v>
      </c>
      <c r="AD91" s="9">
        <v>31.36</v>
      </c>
      <c r="AE91" s="9">
        <v>179.62</v>
      </c>
      <c r="AF91" s="9">
        <v>167.34</v>
      </c>
      <c r="AG91" s="9">
        <v>90.68</v>
      </c>
      <c r="AH91" s="10" t="str">
        <f t="shared" si="17"/>
        <v>0</v>
      </c>
      <c r="AI91" s="13" t="str">
        <f t="shared" si="18"/>
        <v>0</v>
      </c>
      <c r="AJ91" s="10" t="str">
        <f t="shared" si="19"/>
        <v>0</v>
      </c>
      <c r="AK91" s="13" t="str">
        <f t="shared" si="20"/>
        <v>0</v>
      </c>
      <c r="AL91" s="97">
        <f t="shared" si="21"/>
        <v>1</v>
      </c>
      <c r="AM91" s="20" t="str">
        <f t="shared" si="22"/>
        <v>1</v>
      </c>
      <c r="AN91" s="20" t="str">
        <f t="shared" si="23"/>
        <v>0</v>
      </c>
      <c r="AO91" s="20" t="str">
        <f t="shared" si="23"/>
        <v>0</v>
      </c>
      <c r="AP91" s="20" t="str">
        <f t="shared" si="23"/>
        <v>0</v>
      </c>
      <c r="AQ91" s="24">
        <f t="shared" si="24"/>
        <v>2</v>
      </c>
      <c r="AR91" s="26">
        <f t="shared" si="25"/>
        <v>2</v>
      </c>
      <c r="AS91" s="25" t="str">
        <f t="shared" si="26"/>
        <v>C-</v>
      </c>
      <c r="AT91" s="27" t="str">
        <f t="shared" si="26"/>
        <v>C-</v>
      </c>
      <c r="AU91" s="25" t="str">
        <f t="shared" si="27"/>
        <v>2 C-</v>
      </c>
      <c r="AV91" s="27" t="str">
        <f t="shared" si="27"/>
        <v>2 C-</v>
      </c>
      <c r="AW91" s="21" t="str">
        <f t="shared" si="15"/>
        <v>ไม่ผ่าน</v>
      </c>
      <c r="AX91" s="21" t="str">
        <f t="shared" si="16"/>
        <v>ไม่ผ่าน</v>
      </c>
    </row>
    <row r="92" spans="1:50" s="22" customFormat="1" x14ac:dyDescent="0.35">
      <c r="A92" s="28">
        <v>88</v>
      </c>
      <c r="B92" s="28">
        <v>8</v>
      </c>
      <c r="C92" s="18" t="s">
        <v>106</v>
      </c>
      <c r="D92" s="17" t="s">
        <v>128</v>
      </c>
      <c r="E92" s="18" t="s">
        <v>214</v>
      </c>
      <c r="F92" s="17" t="s">
        <v>233</v>
      </c>
      <c r="G92" s="28">
        <v>10</v>
      </c>
      <c r="H92" s="18" t="s">
        <v>7</v>
      </c>
      <c r="I92" s="19">
        <v>2.52</v>
      </c>
      <c r="J92" s="19">
        <v>2.21</v>
      </c>
      <c r="K92" s="19">
        <v>1.88</v>
      </c>
      <c r="L92" s="19">
        <v>14948000.390000001</v>
      </c>
      <c r="M92" s="19">
        <v>8702500.1400000006</v>
      </c>
      <c r="N92" s="23">
        <v>0</v>
      </c>
      <c r="O92" s="18">
        <v>9469262.8599999994</v>
      </c>
      <c r="P92" s="19">
        <v>8669087.7899999991</v>
      </c>
      <c r="Q92" s="28">
        <v>3</v>
      </c>
      <c r="R92" s="10">
        <f>VLOOKUP($H92,'ค่ากลางกลุ่ม '!$C$2:$Y$22,4,0)</f>
        <v>35.420789473684202</v>
      </c>
      <c r="S92" s="13">
        <f>VLOOKUP($H92,'ค่ากลางกลุ่ม '!$C$2:$Y$22,10,0)</f>
        <v>43.22</v>
      </c>
      <c r="T92" s="10">
        <f>VLOOKUP($H92,'ค่ากลางกลุ่ม '!$C$2:$Y$22,5,0)</f>
        <v>15.621842105263161</v>
      </c>
      <c r="U92" s="13">
        <f>VLOOKUP($H92,'ค่ากลางกลุ่ม '!$C$2:$Y$22,11,0)</f>
        <v>10.19</v>
      </c>
      <c r="V92" s="30">
        <v>90</v>
      </c>
      <c r="W92" s="30">
        <v>60</v>
      </c>
      <c r="X92" s="30">
        <v>60</v>
      </c>
      <c r="Y92" s="30">
        <v>90</v>
      </c>
      <c r="Z92" s="30">
        <v>60</v>
      </c>
      <c r="AA92" s="7">
        <v>39.85</v>
      </c>
      <c r="AB92" s="7">
        <v>12.28</v>
      </c>
      <c r="AC92" s="9">
        <v>121.32</v>
      </c>
      <c r="AD92" s="9">
        <v>23.27</v>
      </c>
      <c r="AE92" s="9">
        <v>58.55</v>
      </c>
      <c r="AF92" s="9">
        <v>144.96</v>
      </c>
      <c r="AG92" s="9">
        <v>110.49</v>
      </c>
      <c r="AH92" s="10" t="str">
        <f t="shared" si="17"/>
        <v>1</v>
      </c>
      <c r="AI92" s="13" t="str">
        <f t="shared" si="18"/>
        <v>0</v>
      </c>
      <c r="AJ92" s="10" t="str">
        <f t="shared" si="19"/>
        <v>0</v>
      </c>
      <c r="AK92" s="13" t="str">
        <f t="shared" si="20"/>
        <v>1</v>
      </c>
      <c r="AL92" s="97">
        <f t="shared" si="21"/>
        <v>0</v>
      </c>
      <c r="AM92" s="20" t="str">
        <f t="shared" si="22"/>
        <v>1</v>
      </c>
      <c r="AN92" s="20" t="str">
        <f t="shared" si="23"/>
        <v>1</v>
      </c>
      <c r="AO92" s="20" t="str">
        <f t="shared" si="23"/>
        <v>0</v>
      </c>
      <c r="AP92" s="20" t="str">
        <f t="shared" si="23"/>
        <v>0</v>
      </c>
      <c r="AQ92" s="24">
        <f t="shared" si="24"/>
        <v>3</v>
      </c>
      <c r="AR92" s="26">
        <f t="shared" si="25"/>
        <v>3</v>
      </c>
      <c r="AS92" s="25" t="str">
        <f t="shared" si="26"/>
        <v>C</v>
      </c>
      <c r="AT92" s="27" t="str">
        <f t="shared" si="26"/>
        <v>C</v>
      </c>
      <c r="AU92" s="25" t="str">
        <f t="shared" si="27"/>
        <v>0 C</v>
      </c>
      <c r="AV92" s="27" t="str">
        <f t="shared" si="27"/>
        <v>0 C</v>
      </c>
      <c r="AW92" s="21" t="str">
        <f t="shared" si="15"/>
        <v>ไม่ผ่าน</v>
      </c>
      <c r="AX92" s="21" t="str">
        <f t="shared" si="16"/>
        <v>ไม่ผ่าน</v>
      </c>
    </row>
    <row r="93" spans="1:50" ht="27" thickBot="1" x14ac:dyDescent="0.45">
      <c r="A93" s="35" t="s">
        <v>23</v>
      </c>
      <c r="B93" s="35"/>
      <c r="C93" s="35"/>
      <c r="D93" s="35"/>
      <c r="E93" s="35"/>
      <c r="F93" s="35"/>
      <c r="G93" s="42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9">
        <f>COUNTIF(AH5:AH92,"1")</f>
        <v>36</v>
      </c>
      <c r="AI93" s="29">
        <f t="shared" ref="AI93:AK93" si="28">COUNTIF(AI5:AI92,"1")</f>
        <v>21</v>
      </c>
      <c r="AJ93" s="29">
        <f t="shared" si="28"/>
        <v>15</v>
      </c>
      <c r="AK93" s="29">
        <f t="shared" si="28"/>
        <v>41</v>
      </c>
      <c r="AL93" s="29">
        <f>COUNTIF(AL5:AL92,"1")</f>
        <v>9</v>
      </c>
      <c r="AM93" s="29">
        <f t="shared" ref="AM93:AP93" si="29">COUNTIF(AM5:AM92,"1")</f>
        <v>69</v>
      </c>
      <c r="AN93" s="29">
        <f t="shared" si="29"/>
        <v>37</v>
      </c>
      <c r="AO93" s="29">
        <f t="shared" si="29"/>
        <v>1</v>
      </c>
      <c r="AP93" s="29">
        <f t="shared" si="29"/>
        <v>23</v>
      </c>
      <c r="AQ93" s="35"/>
      <c r="AR93" s="35"/>
      <c r="AS93" s="35"/>
      <c r="AT93" s="35"/>
      <c r="AU93" s="35"/>
      <c r="AV93" s="35"/>
      <c r="AW93" s="29">
        <f>COUNTIF(AW5:AW92,"ผ่าน")</f>
        <v>3</v>
      </c>
      <c r="AX93" s="29">
        <f>COUNTIF(AX5:AX92,"ผ่าน")</f>
        <v>3</v>
      </c>
    </row>
    <row r="94" spans="1:50" ht="21.75" thickTop="1" x14ac:dyDescent="0.35"/>
  </sheetData>
  <mergeCells count="47">
    <mergeCell ref="AH3:AI3"/>
    <mergeCell ref="AJ3:AK3"/>
    <mergeCell ref="AL3:AL4"/>
    <mergeCell ref="AW3:AX3"/>
    <mergeCell ref="AN3:AN4"/>
    <mergeCell ref="AO3:AO4"/>
    <mergeCell ref="AP3:AP4"/>
    <mergeCell ref="AQ3:AR3"/>
    <mergeCell ref="AS3:AT3"/>
    <mergeCell ref="AU3:AV3"/>
    <mergeCell ref="AC3:AC4"/>
    <mergeCell ref="AD3:AD4"/>
    <mergeCell ref="AE3:AE4"/>
    <mergeCell ref="AF3:AF4"/>
    <mergeCell ref="AG3:AG4"/>
    <mergeCell ref="R1:AG1"/>
    <mergeCell ref="A2:Q2"/>
    <mergeCell ref="R2:Z2"/>
    <mergeCell ref="AA2:AG2"/>
    <mergeCell ref="F3:F4"/>
    <mergeCell ref="G3:G4"/>
    <mergeCell ref="H3:H4"/>
    <mergeCell ref="I3:I4"/>
    <mergeCell ref="J3:J4"/>
    <mergeCell ref="Y3:Y4"/>
    <mergeCell ref="L3:L4"/>
    <mergeCell ref="M3:M4"/>
    <mergeCell ref="N3:N4"/>
    <mergeCell ref="O3:O4"/>
    <mergeCell ref="P3:P4"/>
    <mergeCell ref="Q3:Q4"/>
    <mergeCell ref="AH2:AX2"/>
    <mergeCell ref="A3:A4"/>
    <mergeCell ref="B3:B4"/>
    <mergeCell ref="C3:C4"/>
    <mergeCell ref="D3:D4"/>
    <mergeCell ref="E3:E4"/>
    <mergeCell ref="K3:K4"/>
    <mergeCell ref="R3:S3"/>
    <mergeCell ref="T3:U3"/>
    <mergeCell ref="V3:V4"/>
    <mergeCell ref="W3:W4"/>
    <mergeCell ref="X3:X4"/>
    <mergeCell ref="AM3:AM4"/>
    <mergeCell ref="Z3:Z4"/>
    <mergeCell ref="AA3:AA4"/>
    <mergeCell ref="AB3:AB4"/>
  </mergeCells>
  <conditionalFormatting sqref="AW5:AX92">
    <cfRule type="containsText" dxfId="18" priority="3" stopIfTrue="1" operator="containsText" text="ไม่ผ่าน">
      <formula>NOT(ISERROR(SEARCH("ไม่ผ่าน",AW5)))</formula>
    </cfRule>
  </conditionalFormatting>
  <conditionalFormatting sqref="N5:N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27</vt:i4>
      </vt:variant>
    </vt:vector>
  </HeadingPairs>
  <TitlesOfParts>
    <vt:vector size="27" baseType="lpstr">
      <vt:lpstr>สรุปภาพรวมประเทศ</vt:lpstr>
      <vt:lpstr>สรุปภาพรวมจังหวัด </vt:lpstr>
      <vt:lpstr>สรุปผลการประเมิน (รายรพ.)</vt:lpstr>
      <vt:lpstr>ค่ากลางกลุ่ม </vt:lpstr>
      <vt:lpstr>ต.ค.62 </vt:lpstr>
      <vt:lpstr>พ.ย.62  </vt:lpstr>
      <vt:lpstr>ธ.ค.62</vt:lpstr>
      <vt:lpstr>ม.ค.63</vt:lpstr>
      <vt:lpstr>ก.พ.63 </vt:lpstr>
      <vt:lpstr>มี.ค.63 </vt:lpstr>
      <vt:lpstr>เม.ย.63  </vt:lpstr>
      <vt:lpstr>พ.ค.63</vt:lpstr>
      <vt:lpstr>มิ.ย.63</vt:lpstr>
      <vt:lpstr>ก.ค.63</vt:lpstr>
      <vt:lpstr>ส.ค.63</vt:lpstr>
      <vt:lpstr>ก.ย.63</vt:lpstr>
      <vt:lpstr>ต.ค.63</vt:lpstr>
      <vt:lpstr>พ.ย.63</vt:lpstr>
      <vt:lpstr>ธ.ค.63</vt:lpstr>
      <vt:lpstr>ม.ค.64</vt:lpstr>
      <vt:lpstr>ก.พ.64 </vt:lpstr>
      <vt:lpstr>มี.ค.64</vt:lpstr>
      <vt:lpstr>เม.ย.64</vt:lpstr>
      <vt:lpstr>พ.ค.64</vt:lpstr>
      <vt:lpstr>มิ.ย.64</vt:lpstr>
      <vt:lpstr>ก.ค.64</vt:lpstr>
      <vt:lpstr>ส.ค.64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Anniz</dc:creator>
  <cp:lastModifiedBy>Anniz</cp:lastModifiedBy>
  <cp:lastPrinted>2021-09-13T04:21:58Z</cp:lastPrinted>
  <dcterms:created xsi:type="dcterms:W3CDTF">2021-09-08T09:57:54Z</dcterms:created>
  <dcterms:modified xsi:type="dcterms:W3CDTF">2021-09-14T08:15:26Z</dcterms:modified>
</cp:coreProperties>
</file>