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ANWISA PHASAEN\Unitcost\unit cost ปี 2564\กุมภาพันธ์\"/>
    </mc:Choice>
  </mc:AlternateContent>
  <xr:revisionPtr revIDLastSave="0" documentId="13_ncr:1_{1B2FAEF4-2055-4CB0-87C3-D369FED9E51F}" xr6:coauthVersionLast="46" xr6:coauthVersionMax="46" xr10:uidLastSave="{00000000-0000-0000-0000-000000000000}"/>
  <bookViews>
    <workbookView xWindow="-108" yWindow="-108" windowWidth="23256" windowHeight="12576" tabRatio="881" activeTab="1" xr2:uid="{00000000-000D-0000-FFFF-FFFF00000000}"/>
  </bookViews>
  <sheets>
    <sheet name="Mean+1sd (1-64" sheetId="50" r:id="rId1"/>
    <sheet name="กุมภาพันธ์ 64" sheetId="49" r:id="rId2"/>
    <sheet name="สรุปผลการประเมิน กุมภาพันธ์-64 " sheetId="34" r:id="rId3"/>
    <sheet name="ประเทศ 1-64 " sheetId="37" r:id="rId4"/>
  </sheets>
  <externalReferences>
    <externalReference r:id="rId5"/>
  </externalReferences>
  <definedNames>
    <definedName name="_xlnm._FilterDatabase" localSheetId="1" hidden="1">'กุมภาพันธ์ 64'!$A$2:$V$101</definedName>
    <definedName name="_xlnm.Print_Area" localSheetId="1">'กุมภาพันธ์ 64'!$A$1:$V$104</definedName>
    <definedName name="_xlnm.Print_Titles" localSheetId="1">'กุมภาพันธ์ 64'!$1:$3</definedName>
  </definedNames>
  <calcPr calcId="181029"/>
</workbook>
</file>

<file path=xl/calcChain.xml><?xml version="1.0" encoding="utf-8"?>
<calcChain xmlns="http://schemas.openxmlformats.org/spreadsheetml/2006/main">
  <c r="V16" i="49" l="1"/>
  <c r="C17" i="37"/>
  <c r="E17" i="37"/>
  <c r="G17" i="37"/>
  <c r="H17" i="37"/>
  <c r="B17" i="37"/>
  <c r="V104" i="49" l="1"/>
  <c r="U104" i="49"/>
  <c r="T104" i="49"/>
  <c r="B22" i="37" l="1"/>
  <c r="C22" i="37"/>
  <c r="D22" i="37"/>
  <c r="T26" i="49" l="1"/>
  <c r="U26" i="49"/>
  <c r="V26" i="49"/>
  <c r="T27" i="49"/>
  <c r="U27" i="49"/>
  <c r="V27" i="49"/>
  <c r="T28" i="49"/>
  <c r="U28" i="49"/>
  <c r="V28" i="49"/>
  <c r="T29" i="49"/>
  <c r="U29" i="49"/>
  <c r="V29" i="49"/>
  <c r="T30" i="49"/>
  <c r="U30" i="49"/>
  <c r="V30" i="49"/>
  <c r="T31" i="49"/>
  <c r="U31" i="49"/>
  <c r="V31" i="49"/>
  <c r="T32" i="49"/>
  <c r="U32" i="49"/>
  <c r="V32" i="49"/>
  <c r="T33" i="49"/>
  <c r="U33" i="49"/>
  <c r="V33" i="49"/>
  <c r="T34" i="49"/>
  <c r="U34" i="49"/>
  <c r="V34" i="49"/>
  <c r="T35" i="49"/>
  <c r="U35" i="49"/>
  <c r="V35" i="49"/>
  <c r="V97" i="49" l="1"/>
  <c r="U97" i="49"/>
  <c r="T97" i="49"/>
  <c r="V96" i="49"/>
  <c r="U96" i="49"/>
  <c r="T96" i="49"/>
  <c r="V95" i="49"/>
  <c r="U95" i="49"/>
  <c r="T95" i="49"/>
  <c r="V94" i="49"/>
  <c r="U94" i="49"/>
  <c r="T94" i="49"/>
  <c r="V93" i="49"/>
  <c r="U93" i="49"/>
  <c r="T93" i="49"/>
  <c r="V92" i="49"/>
  <c r="U92" i="49"/>
  <c r="T92" i="49"/>
  <c r="V91" i="49"/>
  <c r="U91" i="49"/>
  <c r="T91" i="49"/>
  <c r="V90" i="49"/>
  <c r="U90" i="49"/>
  <c r="T90" i="49"/>
  <c r="V89" i="49"/>
  <c r="U89" i="49"/>
  <c r="T89" i="49"/>
  <c r="V88" i="49"/>
  <c r="U88" i="49"/>
  <c r="T88" i="49"/>
  <c r="V87" i="49"/>
  <c r="U87" i="49"/>
  <c r="T87" i="49"/>
  <c r="V86" i="49"/>
  <c r="U86" i="49"/>
  <c r="T86" i="49"/>
  <c r="V85" i="49"/>
  <c r="U85" i="49"/>
  <c r="T85" i="49"/>
  <c r="V84" i="49"/>
  <c r="U84" i="49"/>
  <c r="T84" i="49"/>
  <c r="V83" i="49"/>
  <c r="U83" i="49"/>
  <c r="T83" i="49"/>
  <c r="V82" i="49"/>
  <c r="U82" i="49"/>
  <c r="T82" i="49"/>
  <c r="V81" i="49"/>
  <c r="U81" i="49"/>
  <c r="T81" i="49"/>
  <c r="V80" i="49"/>
  <c r="U80" i="49"/>
  <c r="T80" i="49"/>
  <c r="V79" i="49"/>
  <c r="U79" i="49"/>
  <c r="T79" i="49"/>
  <c r="V78" i="49"/>
  <c r="U78" i="49"/>
  <c r="T78" i="49"/>
  <c r="V77" i="49"/>
  <c r="U77" i="49"/>
  <c r="T77" i="49"/>
  <c r="V75" i="49"/>
  <c r="U75" i="49"/>
  <c r="T75" i="49"/>
  <c r="V74" i="49"/>
  <c r="U74" i="49"/>
  <c r="T74" i="49"/>
  <c r="V73" i="49"/>
  <c r="U73" i="49"/>
  <c r="T73" i="49"/>
  <c r="V72" i="49"/>
  <c r="U72" i="49"/>
  <c r="T72" i="49"/>
  <c r="V71" i="49"/>
  <c r="U71" i="49"/>
  <c r="T71" i="49"/>
  <c r="V70" i="49"/>
  <c r="U70" i="49"/>
  <c r="T70" i="49"/>
  <c r="V68" i="49"/>
  <c r="U68" i="49"/>
  <c r="T68" i="49"/>
  <c r="V67" i="49"/>
  <c r="U67" i="49"/>
  <c r="T67" i="49"/>
  <c r="V66" i="49"/>
  <c r="U66" i="49"/>
  <c r="T66" i="49"/>
  <c r="V65" i="49"/>
  <c r="U65" i="49"/>
  <c r="T65" i="49"/>
  <c r="V64" i="49"/>
  <c r="U64" i="49"/>
  <c r="T64" i="49"/>
  <c r="V63" i="49"/>
  <c r="U63" i="49"/>
  <c r="T63" i="49"/>
  <c r="V62" i="49"/>
  <c r="U62" i="49"/>
  <c r="T62" i="49"/>
  <c r="V61" i="49"/>
  <c r="U61" i="49"/>
  <c r="T61" i="49"/>
  <c r="V60" i="49"/>
  <c r="U60" i="49"/>
  <c r="T60" i="49"/>
  <c r="V58" i="49"/>
  <c r="U58" i="49"/>
  <c r="T58" i="49"/>
  <c r="V57" i="49"/>
  <c r="U57" i="49"/>
  <c r="T57" i="49"/>
  <c r="V56" i="49"/>
  <c r="U56" i="49"/>
  <c r="T56" i="49"/>
  <c r="V55" i="49"/>
  <c r="U55" i="49"/>
  <c r="T55" i="49"/>
  <c r="V54" i="49"/>
  <c r="U54" i="49"/>
  <c r="T54" i="49"/>
  <c r="V53" i="49"/>
  <c r="U53" i="49"/>
  <c r="T53" i="49"/>
  <c r="V52" i="49"/>
  <c r="U52" i="49"/>
  <c r="T52" i="49"/>
  <c r="V51" i="49"/>
  <c r="U51" i="49"/>
  <c r="T51" i="49"/>
  <c r="V50" i="49"/>
  <c r="U50" i="49"/>
  <c r="T50" i="49"/>
  <c r="V49" i="49"/>
  <c r="U49" i="49"/>
  <c r="T49" i="49"/>
  <c r="V48" i="49"/>
  <c r="U48" i="49"/>
  <c r="T48" i="49"/>
  <c r="V47" i="49"/>
  <c r="U47" i="49"/>
  <c r="T47" i="49"/>
  <c r="V46" i="49"/>
  <c r="U46" i="49"/>
  <c r="T46" i="49"/>
  <c r="V45" i="49"/>
  <c r="U45" i="49"/>
  <c r="T45" i="49"/>
  <c r="V44" i="49"/>
  <c r="U44" i="49"/>
  <c r="T44" i="49"/>
  <c r="V43" i="49"/>
  <c r="U43" i="49"/>
  <c r="T43" i="49"/>
  <c r="V42" i="49"/>
  <c r="U42" i="49"/>
  <c r="T42" i="49"/>
  <c r="V41" i="49"/>
  <c r="U41" i="49"/>
  <c r="T41" i="49"/>
  <c r="V39" i="49"/>
  <c r="U39" i="49"/>
  <c r="T39" i="49"/>
  <c r="V38" i="49"/>
  <c r="U38" i="49"/>
  <c r="T38" i="49"/>
  <c r="V37" i="49"/>
  <c r="U37" i="49"/>
  <c r="T37" i="49"/>
  <c r="V36" i="49"/>
  <c r="U36" i="49"/>
  <c r="T36" i="49"/>
  <c r="V24" i="49"/>
  <c r="U24" i="49"/>
  <c r="T24" i="49"/>
  <c r="V23" i="49"/>
  <c r="U23" i="49"/>
  <c r="T23" i="49"/>
  <c r="V22" i="49"/>
  <c r="U22" i="49"/>
  <c r="T22" i="49"/>
  <c r="V21" i="49"/>
  <c r="U21" i="49"/>
  <c r="T21" i="49"/>
  <c r="V20" i="49"/>
  <c r="U20" i="49"/>
  <c r="T20" i="49"/>
  <c r="V19" i="49"/>
  <c r="U19" i="49"/>
  <c r="T19" i="49"/>
  <c r="V18" i="49"/>
  <c r="U18" i="49"/>
  <c r="T18" i="49"/>
  <c r="V17" i="49"/>
  <c r="U17" i="49"/>
  <c r="T17" i="49"/>
  <c r="V15" i="49"/>
  <c r="U15" i="49"/>
  <c r="T15" i="49"/>
  <c r="V14" i="49"/>
  <c r="U14" i="49"/>
  <c r="T14" i="49"/>
  <c r="V13" i="49"/>
  <c r="U13" i="49"/>
  <c r="T13" i="49"/>
  <c r="V12" i="49"/>
  <c r="U12" i="49"/>
  <c r="T12" i="49"/>
  <c r="V11" i="49"/>
  <c r="U11" i="49"/>
  <c r="T11" i="49"/>
  <c r="V10" i="49"/>
  <c r="U10" i="49"/>
  <c r="T10" i="49"/>
  <c r="V9" i="49"/>
  <c r="U9" i="49"/>
  <c r="T9" i="49"/>
  <c r="V8" i="49"/>
  <c r="U8" i="49"/>
  <c r="T8" i="49"/>
  <c r="V7" i="49"/>
  <c r="U7" i="49"/>
  <c r="T7" i="49"/>
  <c r="V6" i="49"/>
  <c r="U6" i="49"/>
  <c r="T6" i="49"/>
  <c r="V5" i="49"/>
  <c r="U5" i="49"/>
  <c r="T5" i="49"/>
  <c r="V4" i="49"/>
  <c r="U4" i="49"/>
  <c r="T4" i="49"/>
  <c r="D5" i="34" l="1"/>
  <c r="V98" i="49"/>
  <c r="D11" i="34" s="1"/>
  <c r="V25" i="49"/>
  <c r="D6" i="34" s="1"/>
  <c r="V40" i="49"/>
  <c r="D7" i="34" s="1"/>
  <c r="V59" i="49"/>
  <c r="D8" i="34" s="1"/>
  <c r="V76" i="49"/>
  <c r="D10" i="34" s="1"/>
  <c r="V69" i="49"/>
  <c r="D9" i="34" l="1"/>
  <c r="F9" i="34" s="1"/>
  <c r="V99" i="49"/>
  <c r="F5" i="34"/>
  <c r="F10" i="34"/>
  <c r="F8" i="34"/>
  <c r="F7" i="34"/>
  <c r="F6" i="34"/>
  <c r="F11" i="34"/>
  <c r="C23" i="37" l="1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I12" i="34" l="1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<sst xmlns="http://schemas.openxmlformats.org/spreadsheetml/2006/main" count="873" uniqueCount="224">
  <si>
    <t>ลำดับ</t>
  </si>
  <si>
    <t>เขต</t>
  </si>
  <si>
    <t>ชื่อจังหวัด</t>
  </si>
  <si>
    <t>รหัส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</si>
  <si>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</si>
  <si>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</si>
  <si>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</si>
  <si>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</si>
  <si>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</si>
  <si>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</si>
  <si>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</si>
  <si>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</si>
  <si>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</si>
  <si>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</si>
  <si>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</si>
  <si>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</si>
  <si>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</si>
  <si>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</si>
  <si>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</si>
  <si>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</si>
  <si>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</si>
  <si>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</si>
  <si>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</si>
  <si>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</si>
  <si>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</si>
  <si>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</si>
  <si>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</si>
  <si>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</si>
  <si>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</si>
  <si>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</si>
  <si>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</si>
  <si>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</si>
  <si>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</si>
  <si>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</si>
  <si>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</si>
  <si>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</si>
  <si>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</si>
  <si>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</si>
  <si>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</si>
  <si>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</si>
  <si>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</si>
  <si>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</si>
  <si>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</si>
  <si>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</si>
  <si>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</si>
  <si>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</si>
  <si>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</si>
  <si>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</si>
  <si>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</si>
  <si>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</si>
  <si>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</si>
  <si>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</si>
  <si>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</si>
  <si>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</si>
  <si>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</si>
  <si>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</si>
  <si>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</si>
  <si>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</si>
  <si>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</si>
  <si>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</si>
  <si>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</si>
  <si>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</si>
  <si>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</si>
  <si>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</si>
  <si>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</si>
  <si>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</si>
  <si>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</si>
  <si>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</si>
  <si>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</si>
  <si>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</si>
  <si>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</si>
  <si>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</si>
  <si>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</si>
  <si>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</si>
  <si>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</si>
  <si>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</si>
  <si>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</si>
  <si>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</si>
  <si>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</si>
  <si>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</si>
  <si>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</si>
  <si>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</si>
  <si>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</si>
  <si>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</si>
  <si>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</si>
  <si>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</si>
  <si>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</si>
  <si>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</si>
  <si>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</si>
  <si>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</si>
  <si>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</si>
  <si>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</si>
  <si>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</si>
  <si>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</si>
  <si>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</si>
  <si>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</si>
  <si>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</si>
  <si>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ต้นทุนไม่เกิน(แห่ง)</t>
  </si>
  <si>
    <t>กลุ่มเดียวกับ รพ.หนองคาย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</si>
  <si>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</si>
  <si>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</si>
  <si>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</si>
  <si>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</si>
  <si>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</si>
  <si>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</si>
  <si>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</si>
  <si>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</si>
  <si>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 xml:space="preserve"> </t>
  </si>
  <si>
    <t>Q1 Y64</t>
  </si>
  <si>
    <t>สรุปผลการประเมินต้นทุนหน่วยบริการแบบ Quick Method  ไตรมาส 1/2564</t>
  </si>
  <si>
    <t xml:space="preserve">ค่า Mean+1SD ต้นทุนการให้บริการผู้ป่วยนอกและต้นทุนป่วยใน (Quick Method) ไตรมาส 1/2564
</t>
  </si>
  <si>
    <t>หน่วยบริการ</t>
  </si>
  <si>
    <t>ประเภท</t>
  </si>
  <si>
    <t>ระดับขีดความสามารถ</t>
  </si>
  <si>
    <t>จำนวนเตียงตามจริง</t>
  </si>
  <si>
    <t xml:space="preserve"> กลุ่มระดับบริการ </t>
  </si>
  <si>
    <t>รพ.ปลาปาก</t>
  </si>
  <si>
    <t>รพช.</t>
  </si>
  <si>
    <t>F2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</si>
  <si>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</si>
  <si>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</si>
  <si>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</si>
  <si>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</si>
  <si>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</si>
  <si>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</si>
  <si>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F1</t>
  </si>
  <si>
    <t>รพ.นาหว้า</t>
  </si>
  <si>
    <t>รพ.โพนสวรรค์</t>
  </si>
  <si>
    <t>รพร.ธาตุพนม</t>
  </si>
  <si>
    <t>M2</t>
  </si>
  <si>
    <t>รพ.วังยาง</t>
  </si>
  <si>
    <t>F3</t>
  </si>
  <si>
    <t>นครพนม Count</t>
  </si>
  <si>
    <t>รพ.นครพนม</t>
  </si>
  <si>
    <t>รพท.</t>
  </si>
  <si>
    <t>S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</si>
  <si>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</si>
  <si>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</si>
  <si>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</si>
  <si>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</si>
  <si>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</si>
  <si>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</si>
  <si>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</si>
  <si>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</si>
  <si>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บึงกาฬ Count</t>
  </si>
  <si>
    <t>รพ.สกลนคร</t>
  </si>
  <si>
    <t>รพศ.</t>
  </si>
  <si>
    <t>A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</si>
  <si>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</si>
  <si>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</si>
  <si>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</si>
  <si>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</si>
  <si>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</si>
  <si>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</si>
  <si>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M1</t>
  </si>
  <si>
    <t>รพ.คําตากล้า</t>
  </si>
  <si>
    <t>รพ.บ้านม่วง</t>
  </si>
  <si>
    <t>รพ.อากาศอํานวย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</si>
  <si>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</si>
  <si>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</si>
  <si>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</si>
  <si>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</si>
  <si>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</si>
  <si>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</si>
  <si>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</si>
  <si>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สกลนคร Count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</si>
  <si>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</si>
  <si>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</si>
  <si>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</si>
  <si>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</si>
  <si>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</si>
  <si>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</si>
  <si>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</si>
  <si>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</si>
  <si>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</si>
  <si>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หนองคาย Count</t>
  </si>
  <si>
    <t>หนองบัวลําภู</t>
  </si>
  <si>
    <t>รพ.หนองบัวลําภู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</si>
  <si>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</si>
  <si>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</si>
  <si>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</si>
  <si>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</si>
  <si>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</t>
  </si>
  <si>
    <t>หนองบัวลําภู Count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</si>
  <si>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</si>
  <si>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</si>
  <si>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</si>
  <si>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</si>
  <si>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</si>
  <si>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</si>
  <si>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</si>
  <si>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</si>
  <si>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</si>
  <si>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</si>
  <si>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</si>
  <si>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</si>
  <si>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รพ.น้ําโสม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</si>
  <si>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</si>
  <si>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</si>
  <si>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</si>
  <si>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</si>
  <si>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</si>
  <si>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</si>
  <si>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</si>
  <si>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</si>
  <si>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อุดรธานี Count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</si>
  <si>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</si>
  <si>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</si>
  <si>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</si>
  <si>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</si>
  <si>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</si>
  <si>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</si>
  <si>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</si>
  <si>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</si>
  <si>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</si>
  <si>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</si>
  <si>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</si>
  <si>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</si>
  <si>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</si>
  <si>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</si>
  <si>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เลย Count</t>
  </si>
  <si>
    <t>POP UC ณ    1 เมษายน 2563</t>
  </si>
  <si>
    <t>รพ.นิคมน้ำอูน</t>
  </si>
  <si>
    <t>ผลการประเมินต้นทุนหน่วยบริการแบบ Quick Method  สำหรับเดือนกุมภาพันธ์  ปี 2564  ข้อมูล ณ วันที่ 25 มีนาคม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</si>
</sst>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0_-;\-* #,##0.0000_-;_-* &quot;-&quot;??_-;_-@_-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206">
    <xf numFmtId="0" fontId="0" fillId="0" borderId="0" xfId="0"/>
    <xf numFmtId="0" fontId="3" fillId="0" borderId="1" xfId="0" applyFont="1" applyBorder="1"/>
    <xf numFmtId="164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3" fillId="0" borderId="0" xfId="0" applyFont="1" applyBorder="1"/>
    <xf numFmtId="0" fontId="3" fillId="11" borderId="1" xfId="0" applyFont="1" applyFill="1" applyBorder="1"/>
    <xf numFmtId="2" fontId="0" fillId="11" borderId="1" xfId="0" applyNumberFormat="1" applyFill="1" applyBorder="1"/>
    <xf numFmtId="43" fontId="11" fillId="0" borderId="0" xfId="0" applyNumberFormat="1" applyFont="1" applyAlignment="1">
      <alignment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/>
    <xf numFmtId="0" fontId="15" fillId="0" borderId="1" xfId="0" applyFont="1" applyFill="1" applyBorder="1" applyAlignment="1"/>
    <xf numFmtId="0" fontId="11" fillId="7" borderId="1" xfId="0" applyFont="1" applyFill="1" applyBorder="1" applyAlignment="1"/>
    <xf numFmtId="43" fontId="4" fillId="9" borderId="1" xfId="1" applyFont="1" applyFill="1" applyBorder="1" applyAlignment="1"/>
    <xf numFmtId="165" fontId="4" fillId="9" borderId="1" xfId="1" applyNumberFormat="1" applyFont="1" applyFill="1" applyBorder="1" applyAlignment="1"/>
    <xf numFmtId="43" fontId="4" fillId="9" borderId="1" xfId="1" applyFont="1" applyFill="1" applyBorder="1" applyAlignment="1">
      <alignment horizontal="right"/>
    </xf>
    <xf numFmtId="0" fontId="4" fillId="9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7" fillId="9" borderId="1" xfId="1" applyFont="1" applyFill="1" applyBorder="1" applyAlignment="1"/>
    <xf numFmtId="43" fontId="12" fillId="0" borderId="7" xfId="1" applyFont="1" applyFill="1" applyBorder="1" applyAlignment="1">
      <alignment horizontal="right" shrinkToFit="1"/>
    </xf>
    <xf numFmtId="0" fontId="11" fillId="6" borderId="1" xfId="0" applyFont="1" applyFill="1" applyBorder="1" applyAlignment="1">
      <alignment horizontal="center" wrapText="1"/>
    </xf>
    <xf numFmtId="43" fontId="12" fillId="7" borderId="7" xfId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wrapText="1"/>
    </xf>
    <xf numFmtId="0" fontId="11" fillId="9" borderId="1" xfId="0" applyFont="1" applyFill="1" applyBorder="1" applyAlignment="1"/>
    <xf numFmtId="43" fontId="4" fillId="5" borderId="1" xfId="1" applyFont="1" applyFill="1" applyBorder="1" applyAlignment="1"/>
    <xf numFmtId="165" fontId="4" fillId="5" borderId="1" xfId="1" applyNumberFormat="1" applyFont="1" applyFill="1" applyBorder="1" applyAlignment="1"/>
    <xf numFmtId="43" fontId="4" fillId="5" borderId="1" xfId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5" fillId="0" borderId="7" xfId="1" applyFont="1" applyFill="1" applyBorder="1" applyAlignment="1">
      <alignment horizontal="right" shrinkToFit="1"/>
    </xf>
    <xf numFmtId="43" fontId="12" fillId="0" borderId="0" xfId="1" applyFont="1" applyFill="1" applyAlignment="1">
      <alignment horizontal="right" vertical="center"/>
    </xf>
    <xf numFmtId="43" fontId="12" fillId="9" borderId="7" xfId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1" fillId="6" borderId="0" xfId="1" applyFont="1" applyFill="1" applyAlignment="1"/>
    <xf numFmtId="43" fontId="11" fillId="0" borderId="0" xfId="1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11" fillId="0" borderId="0" xfId="0" applyNumberFormat="1" applyFont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Alignment="1"/>
    <xf numFmtId="43" fontId="11" fillId="0" borderId="1" xfId="0" applyNumberFormat="1" applyFont="1" applyBorder="1" applyAlignment="1"/>
    <xf numFmtId="43" fontId="11" fillId="0" borderId="0" xfId="0" applyNumberFormat="1" applyFont="1" applyBorder="1" applyAlignment="1"/>
    <xf numFmtId="0" fontId="11" fillId="9" borderId="0" xfId="0" applyFont="1" applyFill="1" applyBorder="1" applyAlignment="1"/>
    <xf numFmtId="0" fontId="11" fillId="9" borderId="0" xfId="0" applyFont="1" applyFill="1" applyAlignment="1"/>
    <xf numFmtId="0" fontId="11" fillId="7" borderId="0" xfId="0" applyFont="1" applyFill="1" applyBorder="1" applyAlignment="1"/>
    <xf numFmtId="0" fontId="11" fillId="8" borderId="0" xfId="0" applyFont="1" applyFill="1" applyBorder="1" applyAlignment="1"/>
    <xf numFmtId="0" fontId="11" fillId="8" borderId="0" xfId="0" applyFont="1" applyFill="1" applyAlignment="1"/>
    <xf numFmtId="0" fontId="11" fillId="6" borderId="1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43" fontId="11" fillId="9" borderId="0" xfId="1" applyFont="1" applyFill="1" applyBorder="1" applyAlignment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12" fillId="0" borderId="7" xfId="0" applyNumberFormat="1" applyFont="1" applyFill="1" applyBorder="1" applyAlignment="1">
      <alignment horizontal="center" vertical="top" shrinkToFit="1"/>
    </xf>
    <xf numFmtId="0" fontId="15" fillId="0" borderId="7" xfId="0" applyFont="1" applyFill="1" applyBorder="1" applyAlignment="1">
      <alignment horizontal="left" vertical="top" wrapText="1"/>
    </xf>
    <xf numFmtId="4" fontId="12" fillId="0" borderId="7" xfId="0" applyNumberFormat="1" applyFont="1" applyFill="1" applyBorder="1" applyAlignment="1">
      <alignment horizontal="center" vertical="top" shrinkToFit="1"/>
    </xf>
    <xf numFmtId="2" fontId="12" fillId="0" borderId="7" xfId="0" applyNumberFormat="1" applyFont="1" applyFill="1" applyBorder="1" applyAlignment="1">
      <alignment horizontal="center" vertical="top" shrinkToFit="1"/>
    </xf>
    <xf numFmtId="1" fontId="12" fillId="12" borderId="7" xfId="0" applyNumberFormat="1" applyFont="1" applyFill="1" applyBorder="1" applyAlignment="1">
      <alignment horizontal="center" vertical="top" shrinkToFit="1"/>
    </xf>
    <xf numFmtId="0" fontId="15" fillId="12" borderId="7" xfId="0" applyFont="1" applyFill="1" applyBorder="1" applyAlignment="1">
      <alignment horizontal="left" vertical="top" wrapText="1"/>
    </xf>
    <xf numFmtId="0" fontId="11" fillId="12" borderId="7" xfId="0" applyFont="1" applyFill="1" applyBorder="1" applyAlignment="1">
      <alignment horizontal="center" wrapText="1"/>
    </xf>
    <xf numFmtId="0" fontId="18" fillId="12" borderId="7" xfId="0" applyFont="1" applyFill="1" applyBorder="1" applyAlignment="1">
      <alignment horizontal="center" vertical="top" wrapText="1"/>
    </xf>
    <xf numFmtId="1" fontId="14" fillId="12" borderId="7" xfId="0" applyNumberFormat="1" applyFont="1" applyFill="1" applyBorder="1" applyAlignment="1">
      <alignment horizontal="center" vertical="top" shrinkToFit="1"/>
    </xf>
    <xf numFmtId="2" fontId="14" fillId="12" borderId="7" xfId="0" applyNumberFormat="1" applyFont="1" applyFill="1" applyBorder="1" applyAlignment="1">
      <alignment horizontal="center" vertical="top" shrinkToFit="1"/>
    </xf>
    <xf numFmtId="4" fontId="14" fillId="12" borderId="7" xfId="0" applyNumberFormat="1" applyFont="1" applyFill="1" applyBorder="1" applyAlignment="1">
      <alignment horizontal="center" vertical="top" shrinkToFit="1"/>
    </xf>
    <xf numFmtId="43" fontId="12" fillId="0" borderId="12" xfId="1" applyFont="1" applyFill="1" applyBorder="1" applyAlignment="1">
      <alignment horizontal="right" shrinkToFit="1"/>
    </xf>
    <xf numFmtId="43" fontId="4" fillId="9" borderId="8" xfId="1" applyFont="1" applyFill="1" applyBorder="1" applyAlignment="1"/>
    <xf numFmtId="43" fontId="12" fillId="0" borderId="13" xfId="1" applyFont="1" applyFill="1" applyBorder="1" applyAlignment="1">
      <alignment horizontal="right" shrinkToFit="1"/>
    </xf>
    <xf numFmtId="43" fontId="4" fillId="9" borderId="6" xfId="1" applyFont="1" applyFill="1" applyBorder="1" applyAlignment="1"/>
    <xf numFmtId="43" fontId="12" fillId="7" borderId="13" xfId="1" applyFont="1" applyFill="1" applyBorder="1" applyAlignment="1">
      <alignment horizontal="right" shrinkToFit="1"/>
    </xf>
    <xf numFmtId="43" fontId="17" fillId="9" borderId="6" xfId="1" applyFont="1" applyFill="1" applyBorder="1" applyAlignment="1"/>
    <xf numFmtId="43" fontId="15" fillId="0" borderId="12" xfId="1" applyFont="1" applyFill="1" applyBorder="1" applyAlignment="1">
      <alignment horizontal="right" shrinkToFit="1"/>
    </xf>
    <xf numFmtId="43" fontId="4" fillId="5" borderId="8" xfId="1" applyFont="1" applyFill="1" applyBorder="1" applyAlignment="1"/>
    <xf numFmtId="43" fontId="15" fillId="0" borderId="13" xfId="1" applyFont="1" applyFill="1" applyBorder="1" applyAlignment="1">
      <alignment horizontal="right" shrinkToFit="1"/>
    </xf>
    <xf numFmtId="0" fontId="15" fillId="0" borderId="1" xfId="0" applyFont="1" applyBorder="1" applyAlignment="1">
      <alignment horizontal="center" wrapText="1"/>
    </xf>
    <xf numFmtId="4" fontId="12" fillId="0" borderId="0" xfId="5" applyNumberFormat="1" applyFont="1" applyFill="1" applyBorder="1" applyAlignment="1">
      <alignment horizontal="right" shrinkToFit="1"/>
    </xf>
    <xf numFmtId="3" fontId="12" fillId="0" borderId="0" xfId="5" applyNumberFormat="1" applyFont="1" applyFill="1" applyBorder="1" applyAlignment="1">
      <alignment horizontal="right" shrinkToFit="1"/>
    </xf>
    <xf numFmtId="2" fontId="12" fillId="0" borderId="0" xfId="5" applyNumberFormat="1" applyFont="1" applyFill="1" applyBorder="1" applyAlignment="1">
      <alignment horizontal="right" shrinkToFit="1"/>
    </xf>
    <xf numFmtId="0" fontId="12" fillId="10" borderId="0" xfId="5" applyFont="1" applyFill="1" applyBorder="1" applyAlignment="1">
      <alignment horizontal="left" wrapText="1"/>
    </xf>
    <xf numFmtId="4" fontId="15" fillId="0" borderId="0" xfId="5" applyNumberFormat="1" applyFont="1" applyFill="1" applyBorder="1" applyAlignment="1">
      <alignment horizontal="right" shrinkToFit="1"/>
    </xf>
    <xf numFmtId="3" fontId="15" fillId="0" borderId="0" xfId="5" applyNumberFormat="1" applyFont="1" applyFill="1" applyBorder="1" applyAlignment="1">
      <alignment horizontal="right" shrinkToFit="1"/>
    </xf>
    <xf numFmtId="2" fontId="15" fillId="0" borderId="0" xfId="5" applyNumberFormat="1" applyFont="1" applyFill="1" applyBorder="1" applyAlignment="1">
      <alignment horizontal="right" shrinkToFi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5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/>
    <xf numFmtId="3" fontId="11" fillId="0" borderId="0" xfId="0" applyNumberFormat="1" applyFont="1" applyFill="1" applyAlignment="1"/>
    <xf numFmtId="1" fontId="12" fillId="13" borderId="7" xfId="0" applyNumberFormat="1" applyFont="1" applyFill="1" applyBorder="1" applyAlignment="1">
      <alignment horizontal="center" vertical="top" shrinkToFit="1"/>
    </xf>
    <xf numFmtId="4" fontId="12" fillId="13" borderId="7" xfId="0" applyNumberFormat="1" applyFont="1" applyFill="1" applyBorder="1" applyAlignment="1">
      <alignment horizontal="center" vertical="top" shrinkToFit="1"/>
    </xf>
    <xf numFmtId="2" fontId="12" fillId="13" borderId="7" xfId="0" applyNumberFormat="1" applyFont="1" applyFill="1" applyBorder="1" applyAlignment="1">
      <alignment horizontal="center" vertical="top" shrinkToFit="1"/>
    </xf>
    <xf numFmtId="0" fontId="11" fillId="13" borderId="7" xfId="0" applyFont="1" applyFill="1" applyBorder="1" applyAlignment="1">
      <alignment horizontal="center" wrapText="1"/>
    </xf>
    <xf numFmtId="0" fontId="19" fillId="0" borderId="1" xfId="0" applyFont="1" applyBorder="1" applyAlignment="1"/>
    <xf numFmtId="165" fontId="11" fillId="0" borderId="1" xfId="1" applyNumberFormat="1" applyFont="1" applyBorder="1" applyAlignment="1"/>
    <xf numFmtId="165" fontId="11" fillId="0" borderId="1" xfId="1" applyNumberFormat="1" applyFont="1" applyFill="1" applyBorder="1" applyAlignment="1"/>
    <xf numFmtId="165" fontId="11" fillId="7" borderId="1" xfId="1" applyNumberFormat="1" applyFont="1" applyFill="1" applyBorder="1" applyAlignment="1"/>
    <xf numFmtId="165" fontId="15" fillId="0" borderId="1" xfId="1" applyNumberFormat="1" applyFont="1" applyFill="1" applyBorder="1" applyAlignment="1"/>
    <xf numFmtId="165" fontId="15" fillId="0" borderId="1" xfId="1" applyNumberFormat="1" applyFont="1" applyBorder="1" applyAlignment="1"/>
    <xf numFmtId="43" fontId="4" fillId="3" borderId="1" xfId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43" fontId="4" fillId="0" borderId="0" xfId="1" applyFont="1" applyFill="1" applyBorder="1" applyAlignment="1"/>
    <xf numFmtId="165" fontId="4" fillId="0" borderId="0" xfId="1" applyNumberFormat="1" applyFont="1" applyFill="1" applyBorder="1" applyAlignment="1"/>
    <xf numFmtId="166" fontId="4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43" fontId="11" fillId="0" borderId="0" xfId="1" applyFont="1" applyFill="1" applyAlignment="1"/>
    <xf numFmtId="43" fontId="11" fillId="0" borderId="0" xfId="1" applyFont="1" applyFill="1" applyBorder="1" applyAlignment="1"/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7" fontId="3" fillId="5" borderId="1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horizontal="center" vertical="top" shrinkToFit="1"/>
    </xf>
    <xf numFmtId="43" fontId="12" fillId="0" borderId="12" xfId="1" applyFont="1" applyFill="1" applyBorder="1" applyAlignment="1">
      <alignment vertical="center" shrinkToFit="1"/>
    </xf>
    <xf numFmtId="2" fontId="12" fillId="7" borderId="13" xfId="1" applyNumberFormat="1" applyFont="1" applyFill="1" applyBorder="1" applyAlignment="1">
      <alignment horizontal="right" shrinkToFit="1"/>
    </xf>
    <xf numFmtId="43" fontId="4" fillId="5" borderId="6" xfId="1" applyFont="1" applyFill="1" applyBorder="1" applyAlignment="1"/>
    <xf numFmtId="43" fontId="12" fillId="0" borderId="1" xfId="1" applyFont="1" applyFill="1" applyBorder="1" applyAlignment="1">
      <alignment horizontal="right" shrinkToFit="1"/>
    </xf>
    <xf numFmtId="43" fontId="12" fillId="7" borderId="1" xfId="1" applyFont="1" applyFill="1" applyBorder="1" applyAlignment="1">
      <alignment horizontal="right" shrinkToFit="1"/>
    </xf>
    <xf numFmtId="43" fontId="15" fillId="0" borderId="1" xfId="1" applyFont="1" applyFill="1" applyBorder="1" applyAlignment="1">
      <alignment horizontal="right" shrinkToFit="1"/>
    </xf>
    <xf numFmtId="2" fontId="12" fillId="0" borderId="1" xfId="1" applyNumberFormat="1" applyFont="1" applyFill="1" applyBorder="1" applyAlignment="1">
      <alignment horizontal="right" shrinkToFit="1"/>
    </xf>
    <xf numFmtId="166" fontId="4" fillId="9" borderId="1" xfId="1" applyNumberFormat="1" applyFont="1" applyFill="1" applyBorder="1" applyAlignment="1"/>
    <xf numFmtId="166" fontId="4" fillId="5" borderId="1" xfId="1" applyNumberFormat="1" applyFont="1" applyFill="1" applyBorder="1" applyAlignment="1"/>
    <xf numFmtId="0" fontId="4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20" fillId="2" borderId="2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43" fontId="15" fillId="7" borderId="1" xfId="1" applyFont="1" applyFill="1" applyBorder="1" applyAlignment="1">
      <alignment horizontal="right" shrinkToFit="1"/>
    </xf>
    <xf numFmtId="43" fontId="15" fillId="7" borderId="13" xfId="1" applyFont="1" applyFill="1" applyBorder="1" applyAlignment="1">
      <alignment horizontal="right" shrinkToFit="1"/>
    </xf>
  </cellXfs>
  <cellStyles count="6">
    <cellStyle name="Normal 2" xfId="2" xr:uid="{00000000-0005-0000-0000-000002000000}"/>
    <cellStyle name="จุลภาค" xfId="1" builtinId="3"/>
    <cellStyle name="ปกติ" xfId="0" builtinId="0"/>
    <cellStyle name="ปกติ 2" xfId="3" xr:uid="{00000000-0005-0000-0000-000003000000}"/>
    <cellStyle name="ปกติ 3" xfId="4" xr:uid="{00000000-0005-0000-0000-000004000000}"/>
    <cellStyle name="ปกติ 3 2" xfId="5" xr:uid="{00000000-0005-0000-0000-000005000000}"/>
  </cellStyles>
  <dxfs count="6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31791305001921"/>
          <c:y val="0.17044392888388951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กุมภาพันธ์-64 '!$B$16</c:f>
              <c:strCache>
                <c:ptCount val="1"/>
                <c:pt idx="0">
                  <c:v>Q1 Y64</c:v>
                </c:pt>
              </c:strCache>
            </c:strRef>
          </c:tx>
          <c:invertIfNegative val="0"/>
          <c:cat>
            <c:strRef>
              <c:f>'สรุปผลการประเมิน กุมภาพันธ์-64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กุมภาพันธ์-64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94.444444444444443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94.318181818181827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กุมภาพันธ์-64 '!$C$16</c:f>
              <c:strCache>
                <c:ptCount val="1"/>
                <c:pt idx="0">
                  <c:v>ม.ค.-64</c:v>
                </c:pt>
              </c:strCache>
            </c:strRef>
          </c:tx>
          <c:invertIfNegative val="0"/>
          <c:cat>
            <c:strRef>
              <c:f>'สรุปผลการประเมิน กุมภาพันธ์-64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กุมภาพันธ์-64 '!$C$17:$C$24</c:f>
              <c:numCache>
                <c:formatCode>0.00</c:formatCode>
                <c:ptCount val="8"/>
                <c:pt idx="0">
                  <c:v>83.333333333333343</c:v>
                </c:pt>
                <c:pt idx="1">
                  <c:v>87.5</c:v>
                </c:pt>
                <c:pt idx="2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C-4D79-BA19-BA8E17E9CC34}"/>
            </c:ext>
          </c:extLst>
        </c:ser>
        <c:ser>
          <c:idx val="1"/>
          <c:order val="2"/>
          <c:tx>
            <c:strRef>
              <c:f>'สรุปผลการประเมิน กุมภาพันธ์-64 '!$D$16</c:f>
              <c:strCache>
                <c:ptCount val="1"/>
                <c:pt idx="0">
                  <c:v>ก.พ.-64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'สรุปผลการประเมิน กุมภาพันธ์-64 '!$D$17:$D$24</c:f>
              <c:numCache>
                <c:formatCode>0.00</c:formatCode>
                <c:ptCount val="8"/>
                <c:pt idx="0">
                  <c:v>83.333333333333343</c:v>
                </c:pt>
                <c:pt idx="1">
                  <c:v>87.5</c:v>
                </c:pt>
                <c:pt idx="2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C-43C0-AAC7-EA7025FD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373888"/>
        <c:axId val="238375680"/>
        <c:axId val="0"/>
      </c:bar3DChart>
      <c:catAx>
        <c:axId val="23837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8375680"/>
        <c:crosses val="autoZero"/>
        <c:auto val="1"/>
        <c:lblAlgn val="ctr"/>
        <c:lblOffset val="100"/>
        <c:noMultiLvlLbl val="0"/>
      </c:catAx>
      <c:valAx>
        <c:axId val="2383756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3837388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9.5979384829456046E-2"/>
          <c:h val="0.154819463919749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1-64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2D-4BE3-A5C3-EE38A6944A08}"/>
                </c:ext>
              </c:extLst>
            </c:dLbl>
            <c:dLbl>
              <c:idx val="1"/>
              <c:layout>
                <c:manualLayout>
                  <c:x val="-1.5104240396215448E-3"/>
                  <c:y val="-6.22287823557639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2D-4BE3-A5C3-EE38A6944A08}"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2D-4BE3-A5C3-EE38A6944A08}"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2D-4BE3-A5C3-EE38A6944A08}"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2D-4BE3-A5C3-EE38A6944A08}"/>
                </c:ext>
              </c:extLst>
            </c:dLbl>
            <c:dLbl>
              <c:idx val="5"/>
              <c:layout>
                <c:manualLayout>
                  <c:x val="2.3472669778950213E-5"/>
                  <c:y val="5.3686373534566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2D-4BE3-A5C3-EE38A6944A08}"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2D-4BE3-A5C3-EE38A6944A08}"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2D-4BE3-A5C3-EE38A6944A08}"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2D-4BE3-A5C3-EE38A6944A08}"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2D-4BE3-A5C3-EE38A6944A08}"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2D-4BE3-A5C3-EE38A6944A08}"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2D-4BE3-A5C3-EE38A6944A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1-64 '!$D$22:$D$33</c:f>
              <c:numCache>
                <c:formatCode>0.00</c:formatCode>
                <c:ptCount val="12"/>
                <c:pt idx="0">
                  <c:v>83.33</c:v>
                </c:pt>
                <c:pt idx="1">
                  <c:v>82.98</c:v>
                </c:pt>
                <c:pt idx="2">
                  <c:v>94.44</c:v>
                </c:pt>
                <c:pt idx="3">
                  <c:v>78.87</c:v>
                </c:pt>
                <c:pt idx="4">
                  <c:v>88.06</c:v>
                </c:pt>
                <c:pt idx="5">
                  <c:v>72.599999999999994</c:v>
                </c:pt>
                <c:pt idx="6">
                  <c:v>76.62</c:v>
                </c:pt>
                <c:pt idx="7">
                  <c:v>94.32</c:v>
                </c:pt>
                <c:pt idx="8">
                  <c:v>84.27</c:v>
                </c:pt>
                <c:pt idx="9">
                  <c:v>87.32</c:v>
                </c:pt>
                <c:pt idx="10">
                  <c:v>81.48</c:v>
                </c:pt>
                <c:pt idx="11">
                  <c:v>60.26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8834432"/>
        <c:axId val="238837120"/>
      </c:barChart>
      <c:catAx>
        <c:axId val="23883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37120"/>
        <c:crosses val="autoZero"/>
        <c:auto val="1"/>
        <c:lblAlgn val="ctr"/>
        <c:lblOffset val="100"/>
        <c:noMultiLvlLbl val="0"/>
      </c:catAx>
      <c:valAx>
        <c:axId val="2388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3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624840</xdr:colOff>
      <xdr:row>13</xdr:row>
      <xdr:rowOff>304800</xdr:rowOff>
    </xdr:from>
    <xdr:to>
      <xdr:col>16</xdr:col>
      <xdr:colOff>182880</xdr:colOff>
      <xdr:row>29</xdr:row>
      <xdr:rowOff>160020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0.11092</cdr:x>
      <cdr:y>0.26175</cdr:y>
    </cdr:from>
    <cdr:to>
      <cdr:x>0.88952</cdr:x>
      <cdr:y>0.26746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0B173CD0-76A4-4FB5-8246-3C0C7EA502BF}"/>
            </a:ext>
          </a:extLst>
        </cdr:cNvPr>
        <cdr:cNvCxnSpPr/>
      </cdr:nvCxnSpPr>
      <cdr:spPr>
        <a:xfrm xmlns:a="http://schemas.openxmlformats.org/drawingml/2006/main" flipV="1">
          <a:off x="742971" y="1164810"/>
          <a:ext cx="5215048" cy="2541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0.84057</cdr:x>
      <cdr:y>0.06786</cdr:y>
    </cdr:from>
    <cdr:to>
      <cdr:x>0.98669</cdr:x>
      <cdr:y>0.13546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257825" y="300439"/>
          <a:ext cx="1087826" cy="2992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4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th-TH" sz="1400" b="1" u="none" baseline="0">
              <a:latin typeface="TH SarabunPSK" pitchFamily="34" charset="-34"/>
              <a:cs typeface="TH SarabunPSK" pitchFamily="34" charset="-34"/>
            </a:rPr>
            <a:t> 85</a:t>
          </a:r>
          <a:r>
            <a:rPr lang="en-US" sz="1400" b="1" u="none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baseline="0">
              <a:latin typeface="TH SarabunPSK" pitchFamily="34" charset="-34"/>
              <a:cs typeface="TH SarabunPSK" pitchFamily="34" charset="-34"/>
            </a:rPr>
            <a:t>85%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0.07379</cdr:x>
      <cdr:y>0.21947</cdr:y>
    </cdr:from>
    <cdr:to>
      <cdr:x>0.91357</cdr:x>
      <cdr:y>0.22359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470E0B01-46E2-40B3-A47C-AE9B4A4AC831}"/>
            </a:ext>
          </a:extLst>
        </cdr:cNvPr>
        <cdr:cNvCxnSpPr/>
      </cdr:nvCxnSpPr>
      <cdr:spPr>
        <a:xfrm xmlns:a="http://schemas.openxmlformats.org/drawingml/2006/main" flipV="1">
          <a:off x="610898" y="1144334"/>
          <a:ext cx="6952649" cy="2148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view="pageBreakPreview" zoomScale="60" zoomScaleNormal="100" workbookViewId="0">
      <selection activeCell="B9" sqref="B9"/>
    </sheetView>
  </sheetViews>
  <sheetFormatPr defaultColWidth="9" defaultRowHeight="21"/>
  <cols>
    <col min="1" max="1" width="5.109375" style="27" bestFit="1" customWidth="1"/>
    <col min="2" max="2" width="19" style="27" customWidth="1"/>
    <col min="3" max="3" width="7.88671875" style="27" customWidth="1"/>
    <col min="4" max="4" width="7.5546875" style="27" bestFit="1" customWidth="1"/>
    <col min="5" max="5" width="6.88671875" style="27" bestFit="1" customWidth="1"/>
    <col min="6" max="6" width="8.5546875" style="27" customWidth="1"/>
    <col min="7" max="7" width="7.77734375" style="27" customWidth="1"/>
    <col min="8" max="8" width="8.21875" style="27" customWidth="1"/>
    <col min="9" max="9" width="7.5546875" style="27" bestFit="1" customWidth="1"/>
    <col min="10" max="10" width="9.109375" style="27" customWidth="1"/>
    <col min="11" max="16384" width="9" style="27"/>
  </cols>
  <sheetData>
    <row r="1" spans="1:10">
      <c r="A1" s="174" t="s">
        <v>110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>
      <c r="A2" s="175" t="s">
        <v>0</v>
      </c>
      <c r="B2" s="175" t="s">
        <v>29</v>
      </c>
      <c r="C2" s="175" t="s">
        <v>30</v>
      </c>
      <c r="D2" s="176" t="s">
        <v>31</v>
      </c>
      <c r="E2" s="176"/>
      <c r="F2" s="176"/>
      <c r="G2" s="175" t="s">
        <v>30</v>
      </c>
      <c r="H2" s="177" t="s">
        <v>32</v>
      </c>
      <c r="I2" s="177"/>
      <c r="J2" s="177"/>
    </row>
    <row r="3" spans="1:10" ht="63">
      <c r="A3" s="175"/>
      <c r="B3" s="175"/>
      <c r="C3" s="175"/>
      <c r="D3" s="28" t="s">
        <v>33</v>
      </c>
      <c r="E3" s="90" t="s">
        <v>34</v>
      </c>
      <c r="F3" s="31" t="s">
        <v>10</v>
      </c>
      <c r="G3" s="175"/>
      <c r="H3" s="29" t="s">
        <v>33</v>
      </c>
      <c r="I3" s="30" t="s">
        <v>34</v>
      </c>
      <c r="J3" s="90" t="s">
        <v>10</v>
      </c>
    </row>
    <row r="4" spans="1:10" ht="21.6" customHeight="1">
      <c r="A4" s="92">
        <v>1</v>
      </c>
      <c r="B4" s="93" t="s">
        <v>38</v>
      </c>
      <c r="C4" s="138"/>
      <c r="D4" s="139"/>
      <c r="E4" s="140"/>
      <c r="F4" s="139"/>
      <c r="G4" s="141"/>
      <c r="H4" s="141"/>
      <c r="I4" s="141"/>
      <c r="J4" s="141"/>
    </row>
    <row r="5" spans="1:10" ht="21.6" customHeight="1">
      <c r="A5" s="92">
        <v>2</v>
      </c>
      <c r="B5" s="93" t="s">
        <v>39</v>
      </c>
      <c r="C5" s="92">
        <v>39</v>
      </c>
      <c r="D5" s="95">
        <v>1005.85</v>
      </c>
      <c r="E5" s="95">
        <v>599.94000000000005</v>
      </c>
      <c r="F5" s="94">
        <v>1605.79</v>
      </c>
      <c r="G5" s="92">
        <v>32</v>
      </c>
      <c r="H5" s="94">
        <v>25092.65</v>
      </c>
      <c r="I5" s="94">
        <v>13770.23</v>
      </c>
      <c r="J5" s="94">
        <v>38862.879999999997</v>
      </c>
    </row>
    <row r="6" spans="1:10" ht="21.6" customHeight="1">
      <c r="A6" s="92">
        <v>3</v>
      </c>
      <c r="B6" s="93" t="s">
        <v>40</v>
      </c>
      <c r="C6" s="92">
        <v>39</v>
      </c>
      <c r="D6" s="95">
        <v>698.17</v>
      </c>
      <c r="E6" s="95">
        <v>131.78</v>
      </c>
      <c r="F6" s="95">
        <v>829.95</v>
      </c>
      <c r="G6" s="92">
        <v>25</v>
      </c>
      <c r="H6" s="94">
        <v>15224.45</v>
      </c>
      <c r="I6" s="94">
        <v>6437.41</v>
      </c>
      <c r="J6" s="94">
        <v>21661.86</v>
      </c>
    </row>
    <row r="7" spans="1:10" ht="21.6" customHeight="1">
      <c r="A7" s="92">
        <v>4</v>
      </c>
      <c r="B7" s="93" t="s">
        <v>41</v>
      </c>
      <c r="C7" s="92">
        <v>9</v>
      </c>
      <c r="D7" s="95">
        <v>701</v>
      </c>
      <c r="E7" s="95">
        <v>257.49</v>
      </c>
      <c r="F7" s="95">
        <v>958.49</v>
      </c>
      <c r="G7" s="92">
        <v>7</v>
      </c>
      <c r="H7" s="94">
        <v>25585.73</v>
      </c>
      <c r="I7" s="94">
        <v>13621.24</v>
      </c>
      <c r="J7" s="94">
        <v>39206.97</v>
      </c>
    </row>
    <row r="8" spans="1:10" ht="21.6" customHeight="1">
      <c r="A8" s="92">
        <v>5</v>
      </c>
      <c r="B8" s="93" t="s">
        <v>42</v>
      </c>
      <c r="C8" s="92">
        <v>256</v>
      </c>
      <c r="D8" s="95">
        <v>835.7</v>
      </c>
      <c r="E8" s="95">
        <v>320.83999999999997</v>
      </c>
      <c r="F8" s="94">
        <v>1156.54</v>
      </c>
      <c r="G8" s="92">
        <v>256</v>
      </c>
      <c r="H8" s="94">
        <v>17404.77</v>
      </c>
      <c r="I8" s="94">
        <v>7581.03</v>
      </c>
      <c r="J8" s="94">
        <v>24985.79</v>
      </c>
    </row>
    <row r="9" spans="1:10" ht="21.6" customHeight="1">
      <c r="A9" s="92">
        <v>6</v>
      </c>
      <c r="B9" s="93" t="s">
        <v>99</v>
      </c>
      <c r="C9" s="92">
        <v>233</v>
      </c>
      <c r="D9" s="95">
        <v>787.05</v>
      </c>
      <c r="E9" s="95">
        <v>181.81</v>
      </c>
      <c r="F9" s="94">
        <v>968.86</v>
      </c>
      <c r="G9" s="92">
        <v>233</v>
      </c>
      <c r="H9" s="94">
        <v>15025.83</v>
      </c>
      <c r="I9" s="94">
        <v>6291.79</v>
      </c>
      <c r="J9" s="94">
        <v>21317.62</v>
      </c>
    </row>
    <row r="10" spans="1:10" ht="21.6" customHeight="1">
      <c r="A10" s="92">
        <v>7</v>
      </c>
      <c r="B10" s="93" t="s">
        <v>44</v>
      </c>
      <c r="C10" s="92">
        <v>20</v>
      </c>
      <c r="D10" s="95">
        <v>838.37</v>
      </c>
      <c r="E10" s="95">
        <v>165.04</v>
      </c>
      <c r="F10" s="94">
        <v>1003.42</v>
      </c>
      <c r="G10" s="92">
        <v>20</v>
      </c>
      <c r="H10" s="94">
        <v>17240.32</v>
      </c>
      <c r="I10" s="94">
        <v>7687.22</v>
      </c>
      <c r="J10" s="94">
        <v>24927.54</v>
      </c>
    </row>
    <row r="11" spans="1:10" ht="21.6" customHeight="1">
      <c r="A11" s="96">
        <v>8</v>
      </c>
      <c r="B11" s="97" t="s">
        <v>45</v>
      </c>
      <c r="C11" s="98"/>
      <c r="D11" s="98"/>
      <c r="E11" s="98"/>
      <c r="F11" s="98"/>
      <c r="G11" s="98"/>
      <c r="H11" s="98"/>
      <c r="I11" s="98"/>
      <c r="J11" s="98"/>
    </row>
    <row r="12" spans="1:10" ht="21.6" customHeight="1">
      <c r="A12" s="92">
        <v>9</v>
      </c>
      <c r="B12" s="93" t="s">
        <v>46</v>
      </c>
      <c r="C12" s="92">
        <v>35</v>
      </c>
      <c r="D12" s="95">
        <v>763.76</v>
      </c>
      <c r="E12" s="95">
        <v>163.85</v>
      </c>
      <c r="F12" s="95">
        <v>927.61</v>
      </c>
      <c r="G12" s="92">
        <v>35</v>
      </c>
      <c r="H12" s="94">
        <v>16296.02</v>
      </c>
      <c r="I12" s="94">
        <v>6990.35</v>
      </c>
      <c r="J12" s="94">
        <v>23286.37</v>
      </c>
    </row>
    <row r="13" spans="1:10" ht="21.6" customHeight="1">
      <c r="A13" s="92">
        <v>10</v>
      </c>
      <c r="B13" s="93" t="s">
        <v>47</v>
      </c>
      <c r="C13" s="92">
        <v>56</v>
      </c>
      <c r="D13" s="95">
        <v>770.5</v>
      </c>
      <c r="E13" s="95">
        <v>113.77</v>
      </c>
      <c r="F13" s="95">
        <v>884.27</v>
      </c>
      <c r="G13" s="92">
        <v>56</v>
      </c>
      <c r="H13" s="94">
        <v>14517.56</v>
      </c>
      <c r="I13" s="94">
        <v>3448.01</v>
      </c>
      <c r="J13" s="94">
        <v>17965.580000000002</v>
      </c>
    </row>
    <row r="14" spans="1:10" ht="21.6" customHeight="1">
      <c r="A14" s="96">
        <v>11</v>
      </c>
      <c r="B14" s="97" t="s">
        <v>48</v>
      </c>
      <c r="C14" s="98"/>
      <c r="D14" s="98"/>
      <c r="E14" s="98"/>
      <c r="F14" s="98"/>
      <c r="G14" s="98"/>
      <c r="H14" s="98"/>
      <c r="I14" s="98"/>
      <c r="J14" s="98"/>
    </row>
    <row r="15" spans="1:10" ht="21.6" customHeight="1">
      <c r="A15" s="92">
        <v>12</v>
      </c>
      <c r="B15" s="93" t="s">
        <v>101</v>
      </c>
      <c r="C15" s="92">
        <v>25</v>
      </c>
      <c r="D15" s="95">
        <v>830.03</v>
      </c>
      <c r="E15" s="95">
        <v>187.69</v>
      </c>
      <c r="F15" s="95">
        <v>1017.72</v>
      </c>
      <c r="G15" s="92">
        <v>25</v>
      </c>
      <c r="H15" s="94">
        <v>17533.580000000002</v>
      </c>
      <c r="I15" s="94">
        <v>8793.69</v>
      </c>
      <c r="J15" s="94">
        <v>26327.279999999999</v>
      </c>
    </row>
    <row r="16" spans="1:10" ht="21.6" customHeight="1">
      <c r="A16" s="92">
        <v>13</v>
      </c>
      <c r="B16" s="93" t="s">
        <v>102</v>
      </c>
      <c r="C16" s="92">
        <v>65</v>
      </c>
      <c r="D16" s="95">
        <v>758.41</v>
      </c>
      <c r="E16" s="95">
        <v>113.93</v>
      </c>
      <c r="F16" s="95">
        <v>872.34</v>
      </c>
      <c r="G16" s="92">
        <v>65</v>
      </c>
      <c r="H16" s="94">
        <v>15177.49</v>
      </c>
      <c r="I16" s="94">
        <v>4962.1000000000004</v>
      </c>
      <c r="J16" s="94">
        <v>20139.599999999999</v>
      </c>
    </row>
    <row r="17" spans="1:10" ht="21.6" customHeight="1">
      <c r="A17" s="92">
        <v>14</v>
      </c>
      <c r="B17" s="93" t="s">
        <v>103</v>
      </c>
      <c r="C17" s="92">
        <v>7</v>
      </c>
      <c r="D17" s="95">
        <v>871.28</v>
      </c>
      <c r="E17" s="95">
        <v>262.02</v>
      </c>
      <c r="F17" s="94">
        <v>1133.29</v>
      </c>
      <c r="G17" s="92">
        <v>7</v>
      </c>
      <c r="H17" s="94">
        <v>18316.419999999998</v>
      </c>
      <c r="I17" s="94">
        <v>4715.55</v>
      </c>
      <c r="J17" s="94">
        <v>23031.97</v>
      </c>
    </row>
    <row r="18" spans="1:10" ht="21.6" customHeight="1">
      <c r="A18" s="92">
        <v>15</v>
      </c>
      <c r="B18" s="93" t="s">
        <v>104</v>
      </c>
      <c r="C18" s="92">
        <v>31</v>
      </c>
      <c r="D18" s="95">
        <v>790.35</v>
      </c>
      <c r="E18" s="95">
        <v>117.78</v>
      </c>
      <c r="F18" s="95">
        <v>908.13</v>
      </c>
      <c r="G18" s="92">
        <v>31</v>
      </c>
      <c r="H18" s="94">
        <v>15572.96</v>
      </c>
      <c r="I18" s="94">
        <v>2759.52</v>
      </c>
      <c r="J18" s="94">
        <v>18332.48</v>
      </c>
    </row>
    <row r="19" spans="1:10" ht="21.6" customHeight="1">
      <c r="A19" s="92">
        <v>16</v>
      </c>
      <c r="B19" s="93" t="s">
        <v>53</v>
      </c>
      <c r="C19" s="92">
        <v>26</v>
      </c>
      <c r="D19" s="95">
        <v>889.72</v>
      </c>
      <c r="E19" s="95">
        <v>139.27000000000001</v>
      </c>
      <c r="F19" s="94">
        <v>1029</v>
      </c>
      <c r="G19" s="92">
        <v>26</v>
      </c>
      <c r="H19" s="94">
        <v>15631.59</v>
      </c>
      <c r="I19" s="94">
        <v>2486.48</v>
      </c>
      <c r="J19" s="94">
        <v>18118.060000000001</v>
      </c>
    </row>
    <row r="20" spans="1:10" ht="21.6" customHeight="1">
      <c r="A20" s="92">
        <v>17</v>
      </c>
      <c r="B20" s="93" t="s">
        <v>37</v>
      </c>
      <c r="C20" s="92">
        <v>23</v>
      </c>
      <c r="D20" s="95">
        <v>923.72</v>
      </c>
      <c r="E20" s="95">
        <v>106.72</v>
      </c>
      <c r="F20" s="94">
        <v>1030.44</v>
      </c>
      <c r="G20" s="92">
        <v>23</v>
      </c>
      <c r="H20" s="94">
        <v>14389.9</v>
      </c>
      <c r="I20" s="94">
        <v>3541.76</v>
      </c>
      <c r="J20" s="94">
        <v>17931.66</v>
      </c>
    </row>
    <row r="21" spans="1:10" ht="21.6" customHeight="1">
      <c r="A21" s="92">
        <v>18</v>
      </c>
      <c r="B21" s="93" t="s">
        <v>54</v>
      </c>
      <c r="C21" s="92">
        <v>15</v>
      </c>
      <c r="D21" s="94">
        <v>1049.9000000000001</v>
      </c>
      <c r="E21" s="95">
        <v>200.08</v>
      </c>
      <c r="F21" s="94">
        <v>1249.97</v>
      </c>
      <c r="G21" s="92">
        <v>15</v>
      </c>
      <c r="H21" s="94">
        <v>15706.91</v>
      </c>
      <c r="I21" s="94">
        <v>2569.46</v>
      </c>
      <c r="J21" s="94">
        <v>18276.37</v>
      </c>
    </row>
    <row r="22" spans="1:10" ht="21.6" customHeight="1">
      <c r="A22" s="92">
        <v>19</v>
      </c>
      <c r="B22" s="93" t="s">
        <v>55</v>
      </c>
      <c r="C22" s="92">
        <v>16</v>
      </c>
      <c r="D22" s="94">
        <v>1126.7</v>
      </c>
      <c r="E22" s="95">
        <v>188.86</v>
      </c>
      <c r="F22" s="94">
        <v>1315.56</v>
      </c>
      <c r="G22" s="92">
        <v>16</v>
      </c>
      <c r="H22" s="94">
        <v>13983.36</v>
      </c>
      <c r="I22" s="94">
        <v>1616.19</v>
      </c>
      <c r="J22" s="94">
        <v>15599.55</v>
      </c>
    </row>
    <row r="23" spans="1:10" ht="21.6" customHeight="1">
      <c r="A23" s="92">
        <v>20</v>
      </c>
      <c r="B23" s="93" t="s">
        <v>56</v>
      </c>
      <c r="C23" s="92">
        <v>3</v>
      </c>
      <c r="D23" s="94">
        <v>1271.76</v>
      </c>
      <c r="E23" s="95">
        <v>192.48</v>
      </c>
      <c r="F23" s="94">
        <v>1464.24</v>
      </c>
      <c r="G23" s="92">
        <v>3</v>
      </c>
      <c r="H23" s="94">
        <v>14560.25</v>
      </c>
      <c r="I23" s="95">
        <v>219.28</v>
      </c>
      <c r="J23" s="94">
        <v>14779.53</v>
      </c>
    </row>
    <row r="24" spans="1:10" ht="21.6" customHeight="1">
      <c r="A24" s="98"/>
      <c r="B24" s="99" t="s">
        <v>27</v>
      </c>
      <c r="C24" s="100">
        <v>898</v>
      </c>
      <c r="D24" s="101">
        <v>823.33</v>
      </c>
      <c r="E24" s="101">
        <v>261.91000000000003</v>
      </c>
      <c r="F24" s="102">
        <v>1085.24</v>
      </c>
      <c r="G24" s="100">
        <v>875</v>
      </c>
      <c r="H24" s="102">
        <v>16369.97</v>
      </c>
      <c r="I24" s="102">
        <v>7092.75</v>
      </c>
      <c r="J24" s="102">
        <v>23462.720000000001</v>
      </c>
    </row>
    <row r="26" spans="1:10">
      <c r="D26" s="36"/>
    </row>
    <row r="27" spans="1:10">
      <c r="D27" s="36"/>
      <c r="F27" s="36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9"/>
  <sheetViews>
    <sheetView tabSelected="1" view="pageBreakPreview" zoomScale="90" zoomScaleNormal="90" zoomScaleSheetLayoutView="90" workbookViewId="0">
      <pane ySplit="3" topLeftCell="A46" activePane="bottomLeft" state="frozen"/>
      <selection pane="bottomLeft" activeCell="L65" sqref="L65"/>
    </sheetView>
  </sheetViews>
  <sheetFormatPr defaultColWidth="9.88671875" defaultRowHeight="21"/>
  <cols>
    <col min="1" max="1" width="4.109375" style="58" customWidth="1"/>
    <col min="2" max="2" width="3.21875" style="58" customWidth="1"/>
    <col min="3" max="3" width="8.33203125" style="58" customWidth="1"/>
    <col min="4" max="4" width="5.88671875" style="58" customWidth="1"/>
    <col min="5" max="5" width="16.44140625" style="58" customWidth="1"/>
    <col min="6" max="6" width="7" style="58" customWidth="1"/>
    <col min="7" max="7" width="9.33203125" style="58" customWidth="1"/>
    <col min="8" max="8" width="8.77734375" style="58" customWidth="1"/>
    <col min="9" max="9" width="9" style="58" customWidth="1"/>
    <col min="10" max="10" width="4.5546875" style="59" customWidth="1"/>
    <col min="11" max="11" width="19.44140625" style="58" customWidth="1"/>
    <col min="12" max="12" width="11.5546875" style="58" customWidth="1"/>
    <col min="13" max="13" width="9.5546875" style="58" bestFit="1" customWidth="1"/>
    <col min="14" max="14" width="8.44140625" style="58" bestFit="1" customWidth="1"/>
    <col min="15" max="15" width="9.6640625" style="58" bestFit="1" customWidth="1"/>
    <col min="16" max="16" width="13" style="58" bestFit="1" customWidth="1"/>
    <col min="17" max="17" width="9.6640625" style="58" bestFit="1" customWidth="1"/>
    <col min="18" max="18" width="8.44140625" style="58" bestFit="1" customWidth="1"/>
    <col min="19" max="19" width="9.6640625" style="58" bestFit="1" customWidth="1"/>
    <col min="20" max="21" width="5.109375" style="58" bestFit="1" customWidth="1"/>
    <col min="22" max="22" width="5.44140625" style="58" customWidth="1"/>
    <col min="23" max="25" width="15" style="58" hidden="1" customWidth="1"/>
    <col min="26" max="27" width="9.88671875" style="58" hidden="1" customWidth="1"/>
    <col min="28" max="29" width="11" style="67" hidden="1" customWidth="1"/>
    <col min="30" max="31" width="9.88671875" style="58" hidden="1" customWidth="1"/>
    <col min="32" max="33" width="11" style="67" hidden="1" customWidth="1"/>
    <col min="34" max="34" width="9.88671875" style="58" hidden="1" customWidth="1"/>
    <col min="35" max="35" width="0" style="58" hidden="1" customWidth="1"/>
    <col min="36" max="37" width="11" style="67" hidden="1" customWidth="1"/>
    <col min="38" max="43" width="0" style="58" hidden="1" customWidth="1"/>
    <col min="44" max="44" width="12.44140625" style="58" customWidth="1"/>
    <col min="45" max="16384" width="9.88671875" style="58"/>
  </cols>
  <sheetData>
    <row r="1" spans="1:42">
      <c r="A1" s="193" t="s">
        <v>223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63"/>
      <c r="X1" s="63"/>
      <c r="Y1" s="63"/>
      <c r="Z1" s="64"/>
      <c r="AA1" s="65"/>
      <c r="AB1" s="66" t="s">
        <v>77</v>
      </c>
    </row>
    <row r="2" spans="1:42" ht="21" customHeight="1">
      <c r="A2" s="177" t="s">
        <v>0</v>
      </c>
      <c r="B2" s="177" t="s">
        <v>1</v>
      </c>
      <c r="C2" s="177" t="s">
        <v>2</v>
      </c>
      <c r="D2" s="177" t="s">
        <v>3</v>
      </c>
      <c r="E2" s="192" t="s">
        <v>111</v>
      </c>
      <c r="F2" s="188" t="s">
        <v>112</v>
      </c>
      <c r="G2" s="188" t="s">
        <v>113</v>
      </c>
      <c r="H2" s="188" t="s">
        <v>114</v>
      </c>
      <c r="I2" s="190" t="s">
        <v>221</v>
      </c>
      <c r="J2" s="184" t="s">
        <v>95</v>
      </c>
      <c r="K2" s="186" t="s">
        <v>115</v>
      </c>
      <c r="L2" s="177" t="s">
        <v>4</v>
      </c>
      <c r="M2" s="177"/>
      <c r="N2" s="177"/>
      <c r="O2" s="177"/>
      <c r="P2" s="177" t="s">
        <v>5</v>
      </c>
      <c r="Q2" s="177"/>
      <c r="R2" s="177"/>
      <c r="S2" s="177"/>
      <c r="T2" s="177" t="s">
        <v>6</v>
      </c>
      <c r="U2" s="177"/>
      <c r="V2" s="177"/>
      <c r="W2" s="178" t="s">
        <v>78</v>
      </c>
      <c r="X2" s="180" t="s">
        <v>65</v>
      </c>
      <c r="Y2" s="182" t="s">
        <v>78</v>
      </c>
      <c r="Z2" s="68"/>
      <c r="AA2" s="68"/>
      <c r="AB2" s="69"/>
      <c r="AC2" s="69"/>
      <c r="AD2" s="68"/>
      <c r="AE2" s="68"/>
      <c r="AF2" s="69"/>
      <c r="AG2" s="69"/>
      <c r="AH2" s="68"/>
      <c r="AI2" s="68"/>
    </row>
    <row r="3" spans="1:42" ht="63">
      <c r="A3" s="177"/>
      <c r="B3" s="177"/>
      <c r="C3" s="177"/>
      <c r="D3" s="177"/>
      <c r="E3" s="192"/>
      <c r="F3" s="189"/>
      <c r="G3" s="189"/>
      <c r="H3" s="189"/>
      <c r="I3" s="191"/>
      <c r="J3" s="185"/>
      <c r="K3" s="187"/>
      <c r="L3" s="148" t="s">
        <v>7</v>
      </c>
      <c r="M3" s="149" t="s">
        <v>8</v>
      </c>
      <c r="N3" s="135" t="s">
        <v>9</v>
      </c>
      <c r="O3" s="135" t="s">
        <v>10</v>
      </c>
      <c r="P3" s="148" t="s">
        <v>11</v>
      </c>
      <c r="Q3" s="135" t="s">
        <v>12</v>
      </c>
      <c r="R3" s="135" t="s">
        <v>13</v>
      </c>
      <c r="S3" s="28" t="s">
        <v>10</v>
      </c>
      <c r="T3" s="135" t="s">
        <v>14</v>
      </c>
      <c r="U3" s="135" t="s">
        <v>15</v>
      </c>
      <c r="V3" s="135" t="s">
        <v>16</v>
      </c>
      <c r="W3" s="179"/>
      <c r="X3" s="181"/>
      <c r="Y3" s="183"/>
      <c r="Z3" s="68"/>
      <c r="AA3" s="68"/>
      <c r="AB3" s="69"/>
      <c r="AC3" s="69"/>
      <c r="AD3" s="70"/>
      <c r="AE3" s="68"/>
      <c r="AF3" s="71"/>
      <c r="AG3" s="69"/>
      <c r="AH3" s="68"/>
      <c r="AI3" s="68"/>
      <c r="AJ3" s="69"/>
      <c r="AK3" s="69"/>
      <c r="AL3" s="70"/>
      <c r="AM3" s="68"/>
      <c r="AN3" s="71"/>
      <c r="AO3" s="68"/>
      <c r="AP3" s="68"/>
    </row>
    <row r="4" spans="1:42" ht="19.2" customHeight="1">
      <c r="A4" s="120">
        <v>1</v>
      </c>
      <c r="B4" s="120">
        <v>8</v>
      </c>
      <c r="C4" s="37" t="s">
        <v>17</v>
      </c>
      <c r="D4" s="120">
        <v>10711</v>
      </c>
      <c r="E4" s="37" t="s">
        <v>133</v>
      </c>
      <c r="F4" s="120" t="s">
        <v>134</v>
      </c>
      <c r="G4" s="120" t="s">
        <v>135</v>
      </c>
      <c r="H4" s="120">
        <v>366</v>
      </c>
      <c r="I4" s="143">
        <v>109122</v>
      </c>
      <c r="J4" s="120">
        <v>16</v>
      </c>
      <c r="K4" s="37" t="s">
        <v>53</v>
      </c>
      <c r="L4" s="48">
        <v>138771523.38999999</v>
      </c>
      <c r="M4" s="48">
        <v>124466</v>
      </c>
      <c r="N4" s="48">
        <v>1114.94</v>
      </c>
      <c r="O4" s="103">
        <v>1029</v>
      </c>
      <c r="P4" s="167">
        <v>214792231.00999999</v>
      </c>
      <c r="Q4" s="167">
        <v>13743.88</v>
      </c>
      <c r="R4" s="105">
        <v>15628.2</v>
      </c>
      <c r="S4" s="48">
        <v>18118.060000000001</v>
      </c>
      <c r="T4" s="38" t="str">
        <f t="shared" ref="T4:T15" si="0">IF(N4&lt;O4,"ผ่าน","ไม่ผ่าน")</f>
        <v>ไม่ผ่าน</v>
      </c>
      <c r="U4" s="38" t="str">
        <f>IF(R4&lt;S4,"ผ่าน","ไม่ผ่าน")</f>
        <v>ผ่าน</v>
      </c>
      <c r="V4" s="38" t="str">
        <f t="shared" ref="V4:V15" si="1">IF(AND(N4&lt;O4,R4&lt;S4),"ผ่าน","ไม่ผ่าน")</f>
        <v>ไม่ผ่าน</v>
      </c>
      <c r="W4" s="37"/>
      <c r="X4" s="68" t="s">
        <v>53</v>
      </c>
      <c r="Y4" s="68" t="s">
        <v>53</v>
      </c>
      <c r="Z4" s="113" t="s">
        <v>79</v>
      </c>
      <c r="AA4" s="113"/>
      <c r="AB4" s="114"/>
      <c r="AC4" s="114"/>
      <c r="AD4" s="115"/>
      <c r="AE4" s="115"/>
      <c r="AF4" s="115"/>
      <c r="AG4" s="115"/>
      <c r="AH4" s="113"/>
      <c r="AI4" s="113"/>
      <c r="AJ4" s="113"/>
      <c r="AK4" s="113"/>
      <c r="AL4" s="113"/>
      <c r="AM4" s="113"/>
      <c r="AN4" s="113"/>
      <c r="AO4" s="72"/>
      <c r="AP4" s="68"/>
    </row>
    <row r="5" spans="1:42">
      <c r="A5" s="120">
        <v>2</v>
      </c>
      <c r="B5" s="120">
        <v>8</v>
      </c>
      <c r="C5" s="37" t="s">
        <v>17</v>
      </c>
      <c r="D5" s="120">
        <v>11104</v>
      </c>
      <c r="E5" s="37" t="s">
        <v>116</v>
      </c>
      <c r="F5" s="120" t="s">
        <v>117</v>
      </c>
      <c r="G5" s="120" t="s">
        <v>118</v>
      </c>
      <c r="H5" s="120">
        <v>40</v>
      </c>
      <c r="I5" s="143">
        <v>40087</v>
      </c>
      <c r="J5" s="120">
        <v>6</v>
      </c>
      <c r="K5" s="37" t="s">
        <v>99</v>
      </c>
      <c r="L5" s="48">
        <v>31392174.969999999</v>
      </c>
      <c r="M5" s="48">
        <v>36987</v>
      </c>
      <c r="N5" s="48">
        <v>848.74</v>
      </c>
      <c r="O5" s="103">
        <v>968.86</v>
      </c>
      <c r="P5" s="167">
        <v>6574553.5999999996</v>
      </c>
      <c r="Q5" s="167">
        <v>403.6</v>
      </c>
      <c r="R5" s="105">
        <v>16289.89</v>
      </c>
      <c r="S5" s="48">
        <v>21317.62</v>
      </c>
      <c r="T5" s="38" t="str">
        <f t="shared" si="0"/>
        <v>ผ่าน</v>
      </c>
      <c r="U5" s="38" t="str">
        <f t="shared" ref="U5:U15" si="2">IF(R5&lt;S5,"ผ่าน","ไม่ผ่าน")</f>
        <v>ผ่าน</v>
      </c>
      <c r="V5" s="38" t="str">
        <f t="shared" si="1"/>
        <v>ผ่าน</v>
      </c>
      <c r="W5" s="37"/>
      <c r="X5" s="68" t="s">
        <v>43</v>
      </c>
      <c r="Y5" s="68" t="s">
        <v>43</v>
      </c>
      <c r="Z5" s="113" t="s">
        <v>80</v>
      </c>
      <c r="AA5" s="113"/>
      <c r="AB5" s="114"/>
      <c r="AC5" s="114"/>
      <c r="AD5" s="115"/>
      <c r="AE5" s="115"/>
      <c r="AF5" s="115"/>
      <c r="AG5" s="115"/>
      <c r="AH5" s="113"/>
      <c r="AI5" s="113"/>
      <c r="AJ5" s="115"/>
      <c r="AK5" s="113"/>
      <c r="AL5" s="113"/>
      <c r="AM5" s="113"/>
      <c r="AN5" s="113"/>
      <c r="AO5" s="72"/>
      <c r="AP5" s="68"/>
    </row>
    <row r="6" spans="1:42">
      <c r="A6" s="120">
        <v>3</v>
      </c>
      <c r="B6" s="120">
        <v>8</v>
      </c>
      <c r="C6" s="37" t="s">
        <v>17</v>
      </c>
      <c r="D6" s="120">
        <v>11105</v>
      </c>
      <c r="E6" s="37" t="s">
        <v>119</v>
      </c>
      <c r="F6" s="120" t="s">
        <v>117</v>
      </c>
      <c r="G6" s="120" t="s">
        <v>118</v>
      </c>
      <c r="H6" s="120">
        <v>47</v>
      </c>
      <c r="I6" s="143">
        <v>44547</v>
      </c>
      <c r="J6" s="120">
        <v>6</v>
      </c>
      <c r="K6" s="37" t="s">
        <v>99</v>
      </c>
      <c r="L6" s="48">
        <v>30239610.359999999</v>
      </c>
      <c r="M6" s="48">
        <v>37446</v>
      </c>
      <c r="N6" s="48">
        <v>807.55</v>
      </c>
      <c r="O6" s="103">
        <v>968.86</v>
      </c>
      <c r="P6" s="167">
        <v>8345895.2699999996</v>
      </c>
      <c r="Q6" s="167">
        <v>525.69000000000005</v>
      </c>
      <c r="R6" s="105">
        <v>15876.14</v>
      </c>
      <c r="S6" s="48">
        <v>21317.62</v>
      </c>
      <c r="T6" s="38" t="str">
        <f t="shared" si="0"/>
        <v>ผ่าน</v>
      </c>
      <c r="U6" s="38" t="str">
        <f>IF(R6&lt;S6,"ผ่าน","ไม่ผ่าน")</f>
        <v>ผ่าน</v>
      </c>
      <c r="V6" s="38" t="str">
        <f t="shared" si="1"/>
        <v>ผ่าน</v>
      </c>
      <c r="W6" s="37"/>
      <c r="X6" s="68" t="s">
        <v>43</v>
      </c>
      <c r="Y6" s="68" t="s">
        <v>43</v>
      </c>
      <c r="Z6" s="113" t="s">
        <v>80</v>
      </c>
      <c r="AA6" s="113"/>
      <c r="AB6" s="114"/>
      <c r="AC6" s="114"/>
      <c r="AD6" s="115"/>
      <c r="AE6" s="115"/>
      <c r="AF6" s="115"/>
      <c r="AG6" s="115"/>
      <c r="AH6" s="113"/>
      <c r="AI6" s="113"/>
      <c r="AJ6" s="113"/>
      <c r="AK6" s="113"/>
      <c r="AL6" s="113"/>
      <c r="AM6" s="113"/>
      <c r="AN6" s="113"/>
      <c r="AO6" s="72"/>
      <c r="AP6" s="68"/>
    </row>
    <row r="7" spans="1:42" s="75" customFormat="1" ht="21.6" customHeight="1">
      <c r="A7" s="120">
        <v>4</v>
      </c>
      <c r="B7" s="121">
        <v>8</v>
      </c>
      <c r="C7" s="39" t="s">
        <v>17</v>
      </c>
      <c r="D7" s="121">
        <v>11106</v>
      </c>
      <c r="E7" s="39" t="s">
        <v>120</v>
      </c>
      <c r="F7" s="121" t="s">
        <v>117</v>
      </c>
      <c r="G7" s="121" t="s">
        <v>118</v>
      </c>
      <c r="H7" s="121">
        <v>43</v>
      </c>
      <c r="I7" s="144">
        <v>26830</v>
      </c>
      <c r="J7" s="121">
        <v>5</v>
      </c>
      <c r="K7" s="40" t="s">
        <v>42</v>
      </c>
      <c r="L7" s="48">
        <v>28889354.52</v>
      </c>
      <c r="M7" s="48">
        <v>33724</v>
      </c>
      <c r="N7" s="48">
        <v>856.64</v>
      </c>
      <c r="O7" s="103">
        <v>1156.54</v>
      </c>
      <c r="P7" s="167">
        <v>9746526.1199999992</v>
      </c>
      <c r="Q7" s="167">
        <v>368.42</v>
      </c>
      <c r="R7" s="105">
        <v>26455.03</v>
      </c>
      <c r="S7" s="48">
        <v>24985.79</v>
      </c>
      <c r="T7" s="38" t="str">
        <f t="shared" si="0"/>
        <v>ผ่าน</v>
      </c>
      <c r="U7" s="38" t="str">
        <f t="shared" si="2"/>
        <v>ไม่ผ่าน</v>
      </c>
      <c r="V7" s="38" t="str">
        <f t="shared" si="1"/>
        <v>ไม่ผ่าน</v>
      </c>
      <c r="W7" s="39"/>
      <c r="X7" s="73" t="s">
        <v>43</v>
      </c>
      <c r="Y7" s="73" t="s">
        <v>42</v>
      </c>
      <c r="Z7" s="113" t="s">
        <v>81</v>
      </c>
      <c r="AA7" s="113"/>
      <c r="AB7" s="114"/>
      <c r="AC7" s="114"/>
      <c r="AD7" s="115"/>
      <c r="AE7" s="115"/>
      <c r="AF7" s="115"/>
      <c r="AG7" s="115"/>
      <c r="AH7" s="113"/>
      <c r="AI7" s="113"/>
      <c r="AJ7" s="115"/>
      <c r="AK7" s="113"/>
      <c r="AL7" s="113"/>
      <c r="AM7" s="113"/>
      <c r="AN7" s="113"/>
      <c r="AO7" s="74"/>
      <c r="AP7" s="73"/>
    </row>
    <row r="8" spans="1:42">
      <c r="A8" s="120">
        <v>5</v>
      </c>
      <c r="B8" s="120">
        <v>8</v>
      </c>
      <c r="C8" s="37" t="s">
        <v>17</v>
      </c>
      <c r="D8" s="120">
        <v>11107</v>
      </c>
      <c r="E8" s="37" t="s">
        <v>121</v>
      </c>
      <c r="F8" s="120" t="s">
        <v>117</v>
      </c>
      <c r="G8" s="120" t="s">
        <v>118</v>
      </c>
      <c r="H8" s="120">
        <v>40</v>
      </c>
      <c r="I8" s="143">
        <v>17572</v>
      </c>
      <c r="J8" s="120">
        <v>5</v>
      </c>
      <c r="K8" s="37" t="s">
        <v>42</v>
      </c>
      <c r="L8" s="48">
        <v>19005251.449999999</v>
      </c>
      <c r="M8" s="48">
        <v>22936</v>
      </c>
      <c r="N8" s="48">
        <v>828.62</v>
      </c>
      <c r="O8" s="103">
        <v>1156.54</v>
      </c>
      <c r="P8" s="167">
        <v>6358516.4400000004</v>
      </c>
      <c r="Q8" s="167">
        <v>410.84</v>
      </c>
      <c r="R8" s="105">
        <v>15476.92</v>
      </c>
      <c r="S8" s="48">
        <v>24985.79</v>
      </c>
      <c r="T8" s="38" t="str">
        <f t="shared" si="0"/>
        <v>ผ่าน</v>
      </c>
      <c r="U8" s="38" t="str">
        <f t="shared" si="2"/>
        <v>ผ่าน</v>
      </c>
      <c r="V8" s="38" t="str">
        <f t="shared" si="1"/>
        <v>ผ่าน</v>
      </c>
      <c r="W8" s="76"/>
      <c r="X8" s="77" t="s">
        <v>42</v>
      </c>
      <c r="Y8" s="77" t="s">
        <v>42</v>
      </c>
      <c r="Z8" s="113" t="s">
        <v>81</v>
      </c>
      <c r="AA8" s="113"/>
      <c r="AB8" s="114"/>
      <c r="AC8" s="114"/>
      <c r="AD8" s="115"/>
      <c r="AE8" s="115"/>
      <c r="AF8" s="115"/>
      <c r="AG8" s="115"/>
      <c r="AH8" s="113"/>
      <c r="AI8" s="113"/>
      <c r="AJ8" s="115"/>
      <c r="AK8" s="113"/>
      <c r="AL8" s="113"/>
      <c r="AM8" s="113"/>
      <c r="AN8" s="113"/>
      <c r="AO8" s="72"/>
      <c r="AP8" s="68"/>
    </row>
    <row r="9" spans="1:42">
      <c r="A9" s="120">
        <v>6</v>
      </c>
      <c r="B9" s="120">
        <v>8</v>
      </c>
      <c r="C9" s="37" t="s">
        <v>17</v>
      </c>
      <c r="D9" s="120">
        <v>11108</v>
      </c>
      <c r="E9" s="37" t="s">
        <v>122</v>
      </c>
      <c r="F9" s="120" t="s">
        <v>117</v>
      </c>
      <c r="G9" s="120" t="s">
        <v>118</v>
      </c>
      <c r="H9" s="120">
        <v>39</v>
      </c>
      <c r="I9" s="143">
        <v>33060</v>
      </c>
      <c r="J9" s="120">
        <v>6</v>
      </c>
      <c r="K9" s="37" t="s">
        <v>99</v>
      </c>
      <c r="L9" s="48">
        <v>37333415.68</v>
      </c>
      <c r="M9" s="48">
        <v>51786</v>
      </c>
      <c r="N9" s="48">
        <v>720.92</v>
      </c>
      <c r="O9" s="103">
        <v>968.86</v>
      </c>
      <c r="P9" s="167">
        <v>6910796.5300000003</v>
      </c>
      <c r="Q9" s="167">
        <v>544.96</v>
      </c>
      <c r="R9" s="105">
        <v>12681.29</v>
      </c>
      <c r="S9" s="48">
        <v>21317.62</v>
      </c>
      <c r="T9" s="38" t="str">
        <f t="shared" si="0"/>
        <v>ผ่าน</v>
      </c>
      <c r="U9" s="38" t="str">
        <f t="shared" si="2"/>
        <v>ผ่าน</v>
      </c>
      <c r="V9" s="38" t="str">
        <f t="shared" si="1"/>
        <v>ผ่าน</v>
      </c>
      <c r="W9" s="37"/>
      <c r="X9" s="68" t="s">
        <v>43</v>
      </c>
      <c r="Y9" s="68" t="s">
        <v>43</v>
      </c>
      <c r="Z9" s="113" t="s">
        <v>80</v>
      </c>
      <c r="AA9" s="113"/>
      <c r="AB9" s="114"/>
      <c r="AC9" s="114"/>
      <c r="AD9" s="115"/>
      <c r="AE9" s="115"/>
      <c r="AF9" s="115"/>
      <c r="AG9" s="115"/>
      <c r="AH9" s="113"/>
      <c r="AI9" s="113"/>
      <c r="AJ9" s="113"/>
      <c r="AK9" s="113"/>
      <c r="AL9" s="113"/>
      <c r="AM9" s="113"/>
      <c r="AN9" s="113"/>
      <c r="AO9" s="72"/>
      <c r="AP9" s="68"/>
    </row>
    <row r="10" spans="1:42">
      <c r="A10" s="120">
        <v>7</v>
      </c>
      <c r="B10" s="120">
        <v>8</v>
      </c>
      <c r="C10" s="37" t="s">
        <v>17</v>
      </c>
      <c r="D10" s="120">
        <v>11109</v>
      </c>
      <c r="E10" s="37" t="s">
        <v>123</v>
      </c>
      <c r="F10" s="120" t="s">
        <v>117</v>
      </c>
      <c r="G10" s="120" t="s">
        <v>118</v>
      </c>
      <c r="H10" s="120">
        <v>60</v>
      </c>
      <c r="I10" s="143">
        <v>55233</v>
      </c>
      <c r="J10" s="120">
        <v>6</v>
      </c>
      <c r="K10" s="37" t="s">
        <v>99</v>
      </c>
      <c r="L10" s="48">
        <v>38963270.520000003</v>
      </c>
      <c r="M10" s="48">
        <v>42642</v>
      </c>
      <c r="N10" s="48">
        <v>913.73</v>
      </c>
      <c r="O10" s="103">
        <v>968.86</v>
      </c>
      <c r="P10" s="167">
        <v>13246797.85</v>
      </c>
      <c r="Q10" s="167">
        <v>783.27</v>
      </c>
      <c r="R10" s="105">
        <v>16912.11</v>
      </c>
      <c r="S10" s="48">
        <v>21317.62</v>
      </c>
      <c r="T10" s="38" t="str">
        <f t="shared" si="0"/>
        <v>ผ่าน</v>
      </c>
      <c r="U10" s="38" t="str">
        <f t="shared" si="2"/>
        <v>ผ่าน</v>
      </c>
      <c r="V10" s="38" t="str">
        <f t="shared" si="1"/>
        <v>ผ่าน</v>
      </c>
      <c r="W10" s="37"/>
      <c r="X10" s="68" t="s">
        <v>44</v>
      </c>
      <c r="Y10" s="68" t="s">
        <v>44</v>
      </c>
      <c r="Z10" s="113" t="s">
        <v>82</v>
      </c>
      <c r="AA10" s="113"/>
      <c r="AB10" s="114"/>
      <c r="AC10" s="114"/>
      <c r="AD10" s="115"/>
      <c r="AE10" s="115"/>
      <c r="AF10" s="115"/>
      <c r="AG10" s="115"/>
      <c r="AH10" s="113"/>
      <c r="AI10" s="113"/>
      <c r="AJ10" s="113"/>
      <c r="AK10" s="113"/>
      <c r="AL10" s="113"/>
      <c r="AM10" s="113"/>
      <c r="AN10" s="113"/>
      <c r="AO10" s="72"/>
      <c r="AP10" s="68"/>
    </row>
    <row r="11" spans="1:42">
      <c r="A11" s="120">
        <v>8</v>
      </c>
      <c r="B11" s="120">
        <v>8</v>
      </c>
      <c r="C11" s="37" t="s">
        <v>17</v>
      </c>
      <c r="D11" s="120">
        <v>11110</v>
      </c>
      <c r="E11" s="37" t="s">
        <v>124</v>
      </c>
      <c r="F11" s="120" t="s">
        <v>117</v>
      </c>
      <c r="G11" s="120" t="s">
        <v>125</v>
      </c>
      <c r="H11" s="120">
        <v>90</v>
      </c>
      <c r="I11" s="143">
        <v>53283</v>
      </c>
      <c r="J11" s="120">
        <v>10</v>
      </c>
      <c r="K11" s="37" t="s">
        <v>47</v>
      </c>
      <c r="L11" s="48">
        <v>50494419.170000002</v>
      </c>
      <c r="M11" s="48">
        <v>59307</v>
      </c>
      <c r="N11" s="48">
        <v>851.41</v>
      </c>
      <c r="O11" s="103">
        <v>884.27</v>
      </c>
      <c r="P11" s="167">
        <v>23868012.890000001</v>
      </c>
      <c r="Q11" s="167">
        <v>1605.79</v>
      </c>
      <c r="R11" s="105">
        <v>14863.75</v>
      </c>
      <c r="S11" s="48">
        <v>17965.580000000002</v>
      </c>
      <c r="T11" s="38" t="str">
        <f t="shared" si="0"/>
        <v>ผ่าน</v>
      </c>
      <c r="U11" s="38" t="str">
        <f t="shared" si="2"/>
        <v>ผ่าน</v>
      </c>
      <c r="V11" s="38" t="str">
        <f t="shared" si="1"/>
        <v>ผ่าน</v>
      </c>
      <c r="W11" s="37"/>
      <c r="X11" s="68" t="s">
        <v>47</v>
      </c>
      <c r="Y11" s="68" t="s">
        <v>47</v>
      </c>
      <c r="Z11" s="113" t="s">
        <v>83</v>
      </c>
      <c r="AA11" s="113"/>
      <c r="AB11" s="114"/>
      <c r="AC11" s="114"/>
      <c r="AD11" s="115"/>
      <c r="AE11" s="115"/>
      <c r="AF11" s="115"/>
      <c r="AG11" s="115"/>
      <c r="AH11" s="113"/>
      <c r="AI11" s="113"/>
      <c r="AJ11" s="113"/>
      <c r="AK11" s="113"/>
      <c r="AL11" s="113"/>
      <c r="AM11" s="113"/>
      <c r="AN11" s="113"/>
      <c r="AO11" s="72"/>
      <c r="AP11" s="68"/>
    </row>
    <row r="12" spans="1:42">
      <c r="A12" s="120">
        <v>9</v>
      </c>
      <c r="B12" s="120">
        <v>8</v>
      </c>
      <c r="C12" s="37" t="s">
        <v>17</v>
      </c>
      <c r="D12" s="120">
        <v>11111</v>
      </c>
      <c r="E12" s="37" t="s">
        <v>126</v>
      </c>
      <c r="F12" s="120" t="s">
        <v>117</v>
      </c>
      <c r="G12" s="120" t="s">
        <v>118</v>
      </c>
      <c r="H12" s="120">
        <v>36</v>
      </c>
      <c r="I12" s="143">
        <v>37785</v>
      </c>
      <c r="J12" s="120">
        <v>6</v>
      </c>
      <c r="K12" s="37" t="s">
        <v>99</v>
      </c>
      <c r="L12" s="48">
        <v>31174553.190000001</v>
      </c>
      <c r="M12" s="48">
        <v>46902</v>
      </c>
      <c r="N12" s="61">
        <v>664.67</v>
      </c>
      <c r="O12" s="103">
        <v>968.86</v>
      </c>
      <c r="P12" s="167">
        <v>8706880.5</v>
      </c>
      <c r="Q12" s="167">
        <v>667.53</v>
      </c>
      <c r="R12" s="105">
        <v>13043.44</v>
      </c>
      <c r="S12" s="48">
        <v>21317.62</v>
      </c>
      <c r="T12" s="38" t="str">
        <f t="shared" si="0"/>
        <v>ผ่าน</v>
      </c>
      <c r="U12" s="38" t="str">
        <f t="shared" si="2"/>
        <v>ผ่าน</v>
      </c>
      <c r="V12" s="38" t="str">
        <f t="shared" si="1"/>
        <v>ผ่าน</v>
      </c>
      <c r="W12" s="37"/>
      <c r="X12" s="68" t="s">
        <v>43</v>
      </c>
      <c r="Y12" s="68" t="s">
        <v>43</v>
      </c>
      <c r="Z12" s="113" t="s">
        <v>80</v>
      </c>
      <c r="AA12" s="113"/>
      <c r="AB12" s="114"/>
      <c r="AC12" s="114"/>
      <c r="AD12" s="115"/>
      <c r="AE12" s="115"/>
      <c r="AF12" s="115"/>
      <c r="AG12" s="115"/>
      <c r="AH12" s="113"/>
      <c r="AI12" s="113"/>
      <c r="AJ12" s="115"/>
      <c r="AK12" s="113"/>
      <c r="AL12" s="113"/>
      <c r="AM12" s="113"/>
      <c r="AN12" s="113"/>
      <c r="AO12" s="72"/>
      <c r="AP12" s="68"/>
    </row>
    <row r="13" spans="1:42">
      <c r="A13" s="120">
        <v>10</v>
      </c>
      <c r="B13" s="120">
        <v>8</v>
      </c>
      <c r="C13" s="37" t="s">
        <v>17</v>
      </c>
      <c r="D13" s="120">
        <v>11112</v>
      </c>
      <c r="E13" s="37" t="s">
        <v>127</v>
      </c>
      <c r="F13" s="120" t="s">
        <v>117</v>
      </c>
      <c r="G13" s="120" t="s">
        <v>118</v>
      </c>
      <c r="H13" s="120">
        <v>36</v>
      </c>
      <c r="I13" s="143">
        <v>43329</v>
      </c>
      <c r="J13" s="120">
        <v>6</v>
      </c>
      <c r="K13" s="37" t="s">
        <v>99</v>
      </c>
      <c r="L13" s="48">
        <v>34891626.5</v>
      </c>
      <c r="M13" s="48">
        <v>47041</v>
      </c>
      <c r="N13" s="48">
        <v>741.73</v>
      </c>
      <c r="O13" s="103">
        <v>968.86</v>
      </c>
      <c r="P13" s="167">
        <v>11142099.49</v>
      </c>
      <c r="Q13" s="167">
        <v>820.99</v>
      </c>
      <c r="R13" s="105">
        <v>13571.6</v>
      </c>
      <c r="S13" s="48">
        <v>21317.62</v>
      </c>
      <c r="T13" s="38" t="str">
        <f t="shared" si="0"/>
        <v>ผ่าน</v>
      </c>
      <c r="U13" s="38" t="str">
        <f t="shared" si="2"/>
        <v>ผ่าน</v>
      </c>
      <c r="V13" s="38" t="str">
        <f t="shared" si="1"/>
        <v>ผ่าน</v>
      </c>
      <c r="W13" s="37"/>
      <c r="X13" s="68" t="s">
        <v>43</v>
      </c>
      <c r="Y13" s="68" t="s">
        <v>43</v>
      </c>
      <c r="Z13" s="113" t="s">
        <v>80</v>
      </c>
      <c r="AA13" s="113"/>
      <c r="AB13" s="114"/>
      <c r="AC13" s="114"/>
      <c r="AD13" s="115"/>
      <c r="AE13" s="115"/>
      <c r="AF13" s="115"/>
      <c r="AG13" s="115"/>
      <c r="AH13" s="113"/>
      <c r="AI13" s="113"/>
      <c r="AJ13" s="115"/>
      <c r="AK13" s="113"/>
      <c r="AL13" s="113"/>
      <c r="AM13" s="113"/>
      <c r="AN13" s="113"/>
      <c r="AO13" s="72"/>
      <c r="AP13" s="68"/>
    </row>
    <row r="14" spans="1:42">
      <c r="A14" s="120">
        <v>11</v>
      </c>
      <c r="B14" s="120">
        <v>8</v>
      </c>
      <c r="C14" s="37" t="s">
        <v>17</v>
      </c>
      <c r="D14" s="120">
        <v>11451</v>
      </c>
      <c r="E14" s="37" t="s">
        <v>128</v>
      </c>
      <c r="F14" s="120" t="s">
        <v>117</v>
      </c>
      <c r="G14" s="120" t="s">
        <v>129</v>
      </c>
      <c r="H14" s="120">
        <v>118</v>
      </c>
      <c r="I14" s="143">
        <v>61277</v>
      </c>
      <c r="J14" s="120">
        <v>13</v>
      </c>
      <c r="K14" s="37" t="s">
        <v>102</v>
      </c>
      <c r="L14" s="48">
        <v>54416502.450000003</v>
      </c>
      <c r="M14" s="48">
        <v>67953</v>
      </c>
      <c r="N14" s="48">
        <v>800.8</v>
      </c>
      <c r="O14" s="103">
        <v>872.34</v>
      </c>
      <c r="P14" s="167">
        <v>46090380.939999998</v>
      </c>
      <c r="Q14" s="167">
        <v>2983.3</v>
      </c>
      <c r="R14" s="105">
        <v>15449.46</v>
      </c>
      <c r="S14" s="48">
        <v>20139.599999999999</v>
      </c>
      <c r="T14" s="38" t="str">
        <f t="shared" si="0"/>
        <v>ผ่าน</v>
      </c>
      <c r="U14" s="38" t="str">
        <f t="shared" si="2"/>
        <v>ผ่าน</v>
      </c>
      <c r="V14" s="38" t="str">
        <f t="shared" si="1"/>
        <v>ผ่าน</v>
      </c>
      <c r="W14" s="37"/>
      <c r="X14" s="68" t="s">
        <v>50</v>
      </c>
      <c r="Y14" s="68" t="s">
        <v>50</v>
      </c>
      <c r="Z14" s="113" t="s">
        <v>84</v>
      </c>
      <c r="AA14" s="113"/>
      <c r="AB14" s="114"/>
      <c r="AC14" s="114"/>
      <c r="AD14" s="115"/>
      <c r="AE14" s="115"/>
      <c r="AF14" s="115"/>
      <c r="AG14" s="115"/>
      <c r="AH14" s="113"/>
      <c r="AI14" s="113"/>
      <c r="AJ14" s="113"/>
      <c r="AK14" s="113"/>
      <c r="AL14" s="113"/>
      <c r="AM14" s="113"/>
      <c r="AN14" s="113"/>
      <c r="AO14" s="72"/>
      <c r="AP14" s="68"/>
    </row>
    <row r="15" spans="1:42">
      <c r="A15" s="120">
        <v>12</v>
      </c>
      <c r="B15" s="120">
        <v>8</v>
      </c>
      <c r="C15" s="37" t="s">
        <v>17</v>
      </c>
      <c r="D15" s="120">
        <v>40840</v>
      </c>
      <c r="E15" s="37" t="s">
        <v>130</v>
      </c>
      <c r="F15" s="120" t="s">
        <v>117</v>
      </c>
      <c r="G15" s="120" t="s">
        <v>131</v>
      </c>
      <c r="H15" s="120">
        <v>25</v>
      </c>
      <c r="I15" s="143">
        <v>11569</v>
      </c>
      <c r="J15" s="120">
        <v>2</v>
      </c>
      <c r="K15" s="41" t="s">
        <v>39</v>
      </c>
      <c r="L15" s="48">
        <v>10759446.91</v>
      </c>
      <c r="M15" s="48">
        <v>16649</v>
      </c>
      <c r="N15" s="48">
        <v>646.25</v>
      </c>
      <c r="O15" s="103">
        <v>1605.79</v>
      </c>
      <c r="P15" s="167">
        <v>3631804.77</v>
      </c>
      <c r="Q15" s="167">
        <v>156.12</v>
      </c>
      <c r="R15" s="105">
        <v>23263.07</v>
      </c>
      <c r="S15" s="48">
        <v>38862.879999999997</v>
      </c>
      <c r="T15" s="38" t="str">
        <f t="shared" si="0"/>
        <v>ผ่าน</v>
      </c>
      <c r="U15" s="38" t="str">
        <f t="shared" si="2"/>
        <v>ผ่าน</v>
      </c>
      <c r="V15" s="38" t="str">
        <f t="shared" si="1"/>
        <v>ผ่าน</v>
      </c>
      <c r="W15" s="37"/>
      <c r="X15" s="68" t="s">
        <v>39</v>
      </c>
      <c r="Y15" s="68" t="s">
        <v>39</v>
      </c>
      <c r="Z15" s="113" t="s">
        <v>75</v>
      </c>
      <c r="AA15" s="113"/>
      <c r="AB15" s="114"/>
      <c r="AC15" s="114"/>
      <c r="AD15" s="115"/>
      <c r="AE15" s="115"/>
      <c r="AF15" s="113"/>
      <c r="AG15" s="115"/>
      <c r="AH15" s="113"/>
      <c r="AI15" s="113"/>
      <c r="AJ15" s="115"/>
      <c r="AK15" s="113"/>
      <c r="AL15" s="113"/>
      <c r="AM15" s="113"/>
      <c r="AN15" s="113"/>
      <c r="AO15" s="72"/>
      <c r="AP15" s="68"/>
    </row>
    <row r="16" spans="1:42" s="79" customFormat="1">
      <c r="A16" s="122"/>
      <c r="B16" s="123"/>
      <c r="C16" s="124" t="s">
        <v>132</v>
      </c>
      <c r="D16" s="123"/>
      <c r="E16" s="124"/>
      <c r="F16" s="123"/>
      <c r="G16" s="123"/>
      <c r="H16" s="123"/>
      <c r="I16" s="43"/>
      <c r="J16" s="123"/>
      <c r="K16" s="124"/>
      <c r="L16" s="42"/>
      <c r="M16" s="42"/>
      <c r="N16" s="42"/>
      <c r="O16" s="104"/>
      <c r="P16" s="42"/>
      <c r="Q16" s="42"/>
      <c r="R16" s="106"/>
      <c r="S16" s="44"/>
      <c r="T16" s="45"/>
      <c r="U16" s="45"/>
      <c r="V16" s="45">
        <f>COUNTIF(V4:V15,"ผ่าน")</f>
        <v>10</v>
      </c>
      <c r="W16" s="53"/>
      <c r="X16" s="78"/>
      <c r="Y16" s="78"/>
      <c r="Z16" s="116"/>
      <c r="AA16" s="113"/>
      <c r="AB16" s="116"/>
      <c r="AC16" s="114"/>
      <c r="AD16" s="116"/>
      <c r="AE16" s="115"/>
      <c r="AF16" s="116"/>
      <c r="AG16" s="115"/>
      <c r="AH16" s="116"/>
      <c r="AI16" s="113"/>
      <c r="AJ16" s="116"/>
      <c r="AK16" s="113"/>
      <c r="AL16" s="116"/>
      <c r="AM16" s="113"/>
      <c r="AN16" s="116"/>
      <c r="AO16" s="72"/>
      <c r="AP16" s="78"/>
    </row>
    <row r="17" spans="1:42" ht="24.6" customHeight="1">
      <c r="A17" s="120">
        <v>13</v>
      </c>
      <c r="B17" s="120">
        <v>8</v>
      </c>
      <c r="C17" s="37" t="s">
        <v>18</v>
      </c>
      <c r="D17" s="120">
        <v>11040</v>
      </c>
      <c r="E17" s="37" t="s">
        <v>136</v>
      </c>
      <c r="F17" s="120" t="s">
        <v>134</v>
      </c>
      <c r="G17" s="120" t="s">
        <v>135</v>
      </c>
      <c r="H17" s="120">
        <v>262</v>
      </c>
      <c r="I17" s="143">
        <v>77013</v>
      </c>
      <c r="J17" s="120">
        <v>16</v>
      </c>
      <c r="K17" s="37" t="s">
        <v>53</v>
      </c>
      <c r="L17" s="48">
        <v>101485651.09999999</v>
      </c>
      <c r="M17" s="48">
        <v>91934</v>
      </c>
      <c r="N17" s="48">
        <v>1103.9000000000001</v>
      </c>
      <c r="O17" s="103">
        <v>1029</v>
      </c>
      <c r="P17" s="167">
        <v>155915456.18000001</v>
      </c>
      <c r="Q17" s="167">
        <v>9142.73</v>
      </c>
      <c r="R17" s="105">
        <v>17053.5</v>
      </c>
      <c r="S17" s="48">
        <v>18118.060000000001</v>
      </c>
      <c r="T17" s="38" t="str">
        <f t="shared" ref="T17:T24" si="3">IF(N17&lt;O17,"ผ่าน","ไม่ผ่าน")</f>
        <v>ไม่ผ่าน</v>
      </c>
      <c r="U17" s="38" t="str">
        <f t="shared" ref="U17:U24" si="4">IF(R17&lt;S17,"ผ่าน","ไม่ผ่าน")</f>
        <v>ผ่าน</v>
      </c>
      <c r="V17" s="38" t="str">
        <f t="shared" ref="V17:V24" si="5">IF(AND(N17&lt;O17,R17&lt;S17),"ผ่าน","ไม่ผ่าน")</f>
        <v>ไม่ผ่าน</v>
      </c>
      <c r="W17" s="37"/>
      <c r="X17" s="68" t="s">
        <v>53</v>
      </c>
      <c r="Y17" s="68" t="s">
        <v>53</v>
      </c>
      <c r="Z17" s="113" t="s">
        <v>79</v>
      </c>
      <c r="AA17" s="113"/>
      <c r="AB17" s="114"/>
      <c r="AC17" s="114"/>
      <c r="AD17" s="115"/>
      <c r="AE17" s="115"/>
      <c r="AF17" s="115"/>
      <c r="AG17" s="115"/>
      <c r="AH17" s="113"/>
      <c r="AI17" s="113"/>
      <c r="AJ17" s="113"/>
      <c r="AK17" s="113"/>
      <c r="AL17" s="113"/>
      <c r="AM17" s="113"/>
      <c r="AN17" s="113"/>
      <c r="AO17" s="72"/>
      <c r="AP17" s="68"/>
    </row>
    <row r="18" spans="1:42">
      <c r="A18" s="120">
        <v>14</v>
      </c>
      <c r="B18" s="120">
        <v>8</v>
      </c>
      <c r="C18" s="37" t="s">
        <v>18</v>
      </c>
      <c r="D18" s="120">
        <v>11041</v>
      </c>
      <c r="E18" s="37" t="s">
        <v>137</v>
      </c>
      <c r="F18" s="120" t="s">
        <v>117</v>
      </c>
      <c r="G18" s="120" t="s">
        <v>118</v>
      </c>
      <c r="H18" s="120">
        <v>41</v>
      </c>
      <c r="I18" s="143">
        <v>41867</v>
      </c>
      <c r="J18" s="120">
        <v>6</v>
      </c>
      <c r="K18" s="37" t="s">
        <v>99</v>
      </c>
      <c r="L18" s="48">
        <v>29843775.079999998</v>
      </c>
      <c r="M18" s="48">
        <v>38616</v>
      </c>
      <c r="N18" s="48">
        <v>772.83</v>
      </c>
      <c r="O18" s="103">
        <v>968.86</v>
      </c>
      <c r="P18" s="167">
        <v>10618384.93</v>
      </c>
      <c r="Q18" s="167">
        <v>705.81</v>
      </c>
      <c r="R18" s="105">
        <v>15044.19</v>
      </c>
      <c r="S18" s="48">
        <v>21317.62</v>
      </c>
      <c r="T18" s="38" t="str">
        <f t="shared" si="3"/>
        <v>ผ่าน</v>
      </c>
      <c r="U18" s="38" t="str">
        <f t="shared" si="4"/>
        <v>ผ่าน</v>
      </c>
      <c r="V18" s="38" t="str">
        <f t="shared" si="5"/>
        <v>ผ่าน</v>
      </c>
      <c r="W18" s="37"/>
      <c r="X18" s="68" t="s">
        <v>43</v>
      </c>
      <c r="Y18" s="68" t="s">
        <v>43</v>
      </c>
      <c r="Z18" s="113" t="s">
        <v>80</v>
      </c>
      <c r="AA18" s="113"/>
      <c r="AB18" s="114"/>
      <c r="AC18" s="114"/>
      <c r="AD18" s="115"/>
      <c r="AE18" s="115"/>
      <c r="AF18" s="115"/>
      <c r="AG18" s="115"/>
      <c r="AH18" s="113"/>
      <c r="AI18" s="113"/>
      <c r="AJ18" s="113"/>
      <c r="AK18" s="113"/>
      <c r="AL18" s="113"/>
      <c r="AM18" s="113"/>
      <c r="AN18" s="113"/>
      <c r="AO18" s="72"/>
      <c r="AP18" s="68"/>
    </row>
    <row r="19" spans="1:42">
      <c r="A19" s="120">
        <v>15</v>
      </c>
      <c r="B19" s="120">
        <v>8</v>
      </c>
      <c r="C19" s="37" t="s">
        <v>18</v>
      </c>
      <c r="D19" s="120">
        <v>11043</v>
      </c>
      <c r="E19" s="37" t="s">
        <v>138</v>
      </c>
      <c r="F19" s="120" t="s">
        <v>117</v>
      </c>
      <c r="G19" s="120" t="s">
        <v>118</v>
      </c>
      <c r="H19" s="120">
        <v>74</v>
      </c>
      <c r="I19" s="143">
        <v>48249</v>
      </c>
      <c r="J19" s="120">
        <v>6</v>
      </c>
      <c r="K19" s="125" t="s">
        <v>99</v>
      </c>
      <c r="L19" s="48">
        <v>31320101.18</v>
      </c>
      <c r="M19" s="48">
        <v>50859</v>
      </c>
      <c r="N19" s="48">
        <v>615.82000000000005</v>
      </c>
      <c r="O19" s="103">
        <v>968.86</v>
      </c>
      <c r="P19" s="167">
        <v>18702382.100000001</v>
      </c>
      <c r="Q19" s="167">
        <v>1099.42</v>
      </c>
      <c r="R19" s="105">
        <v>17011.2</v>
      </c>
      <c r="S19" s="48">
        <v>21317.62</v>
      </c>
      <c r="T19" s="38" t="str">
        <f t="shared" si="3"/>
        <v>ผ่าน</v>
      </c>
      <c r="U19" s="38" t="str">
        <f t="shared" si="4"/>
        <v>ผ่าน</v>
      </c>
      <c r="V19" s="38" t="str">
        <f t="shared" si="5"/>
        <v>ผ่าน</v>
      </c>
      <c r="W19" s="37"/>
      <c r="X19" s="68" t="s">
        <v>43</v>
      </c>
      <c r="Y19" s="68" t="s">
        <v>85</v>
      </c>
      <c r="Z19" s="113" t="s">
        <v>80</v>
      </c>
      <c r="AA19" s="113"/>
      <c r="AB19" s="114"/>
      <c r="AC19" s="114"/>
      <c r="AD19" s="115"/>
      <c r="AE19" s="115"/>
      <c r="AF19" s="115"/>
      <c r="AG19" s="115"/>
      <c r="AH19" s="113"/>
      <c r="AI19" s="113"/>
      <c r="AJ19" s="113"/>
      <c r="AK19" s="113"/>
      <c r="AL19" s="113"/>
      <c r="AM19" s="113"/>
      <c r="AN19" s="113"/>
      <c r="AO19" s="72"/>
      <c r="AP19" s="68"/>
    </row>
    <row r="20" spans="1:42" s="75" customFormat="1">
      <c r="A20" s="120">
        <v>16</v>
      </c>
      <c r="B20" s="121">
        <v>8</v>
      </c>
      <c r="C20" s="39" t="s">
        <v>18</v>
      </c>
      <c r="D20" s="121">
        <v>11046</v>
      </c>
      <c r="E20" s="39" t="s">
        <v>139</v>
      </c>
      <c r="F20" s="121" t="s">
        <v>117</v>
      </c>
      <c r="G20" s="121" t="s">
        <v>129</v>
      </c>
      <c r="H20" s="121">
        <v>116</v>
      </c>
      <c r="I20" s="144">
        <v>53734</v>
      </c>
      <c r="J20" s="121">
        <v>13</v>
      </c>
      <c r="K20" s="39" t="s">
        <v>102</v>
      </c>
      <c r="L20" s="48">
        <v>40735820.350000001</v>
      </c>
      <c r="M20" s="48">
        <v>51967</v>
      </c>
      <c r="N20" s="48">
        <v>783.88</v>
      </c>
      <c r="O20" s="103">
        <v>872.34</v>
      </c>
      <c r="P20" s="167">
        <v>41459503.659999996</v>
      </c>
      <c r="Q20" s="167">
        <v>2639.42</v>
      </c>
      <c r="R20" s="105">
        <v>15707.84</v>
      </c>
      <c r="S20" s="48">
        <v>20139.599999999999</v>
      </c>
      <c r="T20" s="46" t="str">
        <f t="shared" si="3"/>
        <v>ผ่าน</v>
      </c>
      <c r="U20" s="46" t="str">
        <f t="shared" si="4"/>
        <v>ผ่าน</v>
      </c>
      <c r="V20" s="46" t="str">
        <f t="shared" si="5"/>
        <v>ผ่าน</v>
      </c>
      <c r="W20" s="39"/>
      <c r="X20" s="73">
        <v>10503</v>
      </c>
      <c r="Y20" s="73">
        <v>527.05999999999995</v>
      </c>
      <c r="Z20" s="113" t="s">
        <v>83</v>
      </c>
      <c r="AA20" s="113"/>
      <c r="AB20" s="114"/>
      <c r="AC20" s="114"/>
      <c r="AD20" s="115"/>
      <c r="AE20" s="115"/>
      <c r="AF20" s="115"/>
      <c r="AG20" s="115"/>
      <c r="AH20" s="113"/>
      <c r="AI20" s="113"/>
      <c r="AJ20" s="113"/>
      <c r="AK20" s="113"/>
      <c r="AL20" s="113"/>
      <c r="AM20" s="113"/>
      <c r="AN20" s="113"/>
      <c r="AO20" s="74"/>
      <c r="AP20" s="73"/>
    </row>
    <row r="21" spans="1:42">
      <c r="A21" s="120">
        <v>17</v>
      </c>
      <c r="B21" s="120">
        <v>8</v>
      </c>
      <c r="C21" s="37" t="s">
        <v>18</v>
      </c>
      <c r="D21" s="120">
        <v>11047</v>
      </c>
      <c r="E21" s="37" t="s">
        <v>140</v>
      </c>
      <c r="F21" s="120" t="s">
        <v>117</v>
      </c>
      <c r="G21" s="120" t="s">
        <v>118</v>
      </c>
      <c r="H21" s="120">
        <v>37</v>
      </c>
      <c r="I21" s="143">
        <v>31408</v>
      </c>
      <c r="J21" s="120">
        <v>6</v>
      </c>
      <c r="K21" s="37" t="s">
        <v>99</v>
      </c>
      <c r="L21" s="48">
        <v>28370448.77</v>
      </c>
      <c r="M21" s="48">
        <v>35599</v>
      </c>
      <c r="N21" s="48">
        <v>796.95</v>
      </c>
      <c r="O21" s="103">
        <v>968.86</v>
      </c>
      <c r="P21" s="167">
        <v>10922125.939999999</v>
      </c>
      <c r="Q21" s="167">
        <v>737.99</v>
      </c>
      <c r="R21" s="105">
        <v>14799.87</v>
      </c>
      <c r="S21" s="48">
        <v>21317.62</v>
      </c>
      <c r="T21" s="38" t="str">
        <f t="shared" si="3"/>
        <v>ผ่าน</v>
      </c>
      <c r="U21" s="38" t="str">
        <f t="shared" si="4"/>
        <v>ผ่าน</v>
      </c>
      <c r="V21" s="38" t="str">
        <f t="shared" si="5"/>
        <v>ผ่าน</v>
      </c>
      <c r="W21" s="37"/>
      <c r="X21" s="68" t="s">
        <v>43</v>
      </c>
      <c r="Y21" s="68" t="s">
        <v>43</v>
      </c>
      <c r="Z21" s="113" t="s">
        <v>80</v>
      </c>
      <c r="AA21" s="113"/>
      <c r="AB21" s="114"/>
      <c r="AC21" s="114"/>
      <c r="AD21" s="115"/>
      <c r="AE21" s="115"/>
      <c r="AF21" s="115"/>
      <c r="AG21" s="115"/>
      <c r="AH21" s="113"/>
      <c r="AI21" s="113"/>
      <c r="AJ21" s="113"/>
      <c r="AK21" s="113"/>
      <c r="AL21" s="113"/>
      <c r="AM21" s="113"/>
      <c r="AN21" s="113"/>
      <c r="AO21" s="72"/>
      <c r="AP21" s="68"/>
    </row>
    <row r="22" spans="1:42">
      <c r="A22" s="120">
        <v>18</v>
      </c>
      <c r="B22" s="120">
        <v>8</v>
      </c>
      <c r="C22" s="37" t="s">
        <v>18</v>
      </c>
      <c r="D22" s="120">
        <v>11048</v>
      </c>
      <c r="E22" s="37" t="s">
        <v>141</v>
      </c>
      <c r="F22" s="120" t="s">
        <v>117</v>
      </c>
      <c r="G22" s="120" t="s">
        <v>118</v>
      </c>
      <c r="H22" s="120">
        <v>58</v>
      </c>
      <c r="I22" s="143">
        <v>30604</v>
      </c>
      <c r="J22" s="120">
        <v>6</v>
      </c>
      <c r="K22" s="37" t="s">
        <v>99</v>
      </c>
      <c r="L22" s="48">
        <v>27527526.59</v>
      </c>
      <c r="M22" s="48">
        <v>31051</v>
      </c>
      <c r="N22" s="48">
        <v>886.53</v>
      </c>
      <c r="O22" s="103">
        <v>968.86</v>
      </c>
      <c r="P22" s="167">
        <v>14864489.98</v>
      </c>
      <c r="Q22" s="167">
        <v>949.8</v>
      </c>
      <c r="R22" s="105">
        <v>15650.13</v>
      </c>
      <c r="S22" s="48">
        <v>21317.62</v>
      </c>
      <c r="T22" s="38" t="str">
        <f t="shared" si="3"/>
        <v>ผ่าน</v>
      </c>
      <c r="U22" s="38" t="str">
        <f t="shared" si="4"/>
        <v>ผ่าน</v>
      </c>
      <c r="V22" s="38" t="str">
        <f t="shared" si="5"/>
        <v>ผ่าน</v>
      </c>
      <c r="W22" s="37"/>
      <c r="X22" s="68" t="s">
        <v>43</v>
      </c>
      <c r="Y22" s="68" t="s">
        <v>43</v>
      </c>
      <c r="Z22" s="113" t="s">
        <v>80</v>
      </c>
      <c r="AA22" s="113"/>
      <c r="AB22" s="114"/>
      <c r="AC22" s="114"/>
      <c r="AD22" s="115"/>
      <c r="AE22" s="115"/>
      <c r="AF22" s="115"/>
      <c r="AG22" s="115"/>
      <c r="AH22" s="113"/>
      <c r="AI22" s="113"/>
      <c r="AJ22" s="113"/>
      <c r="AK22" s="113"/>
      <c r="AL22" s="113"/>
      <c r="AM22" s="113"/>
      <c r="AN22" s="113"/>
      <c r="AO22" s="72"/>
      <c r="AP22" s="68"/>
    </row>
    <row r="23" spans="1:42">
      <c r="A23" s="120">
        <v>19</v>
      </c>
      <c r="B23" s="120">
        <v>8</v>
      </c>
      <c r="C23" s="37" t="s">
        <v>18</v>
      </c>
      <c r="D23" s="120">
        <v>11049</v>
      </c>
      <c r="E23" s="37" t="s">
        <v>142</v>
      </c>
      <c r="F23" s="120" t="s">
        <v>117</v>
      </c>
      <c r="G23" s="120" t="s">
        <v>118</v>
      </c>
      <c r="H23" s="120">
        <v>38</v>
      </c>
      <c r="I23" s="143">
        <v>31783</v>
      </c>
      <c r="J23" s="120">
        <v>6</v>
      </c>
      <c r="K23" s="37" t="s">
        <v>99</v>
      </c>
      <c r="L23" s="48">
        <v>22684835.780000001</v>
      </c>
      <c r="M23" s="48">
        <v>31072</v>
      </c>
      <c r="N23" s="48">
        <v>730.07</v>
      </c>
      <c r="O23" s="103">
        <v>968.86</v>
      </c>
      <c r="P23" s="167">
        <v>10858567.35</v>
      </c>
      <c r="Q23" s="168">
        <v>603.03</v>
      </c>
      <c r="R23" s="107">
        <v>18006.8</v>
      </c>
      <c r="S23" s="48">
        <v>21317.62</v>
      </c>
      <c r="T23" s="38" t="str">
        <f t="shared" si="3"/>
        <v>ผ่าน</v>
      </c>
      <c r="U23" s="38" t="str">
        <f t="shared" si="4"/>
        <v>ผ่าน</v>
      </c>
      <c r="V23" s="38" t="str">
        <f t="shared" si="5"/>
        <v>ผ่าน</v>
      </c>
      <c r="W23" s="37"/>
      <c r="X23" s="68" t="s">
        <v>43</v>
      </c>
      <c r="Y23" s="68" t="s">
        <v>43</v>
      </c>
      <c r="Z23" s="113" t="s">
        <v>80</v>
      </c>
      <c r="AA23" s="113"/>
      <c r="AB23" s="114"/>
      <c r="AC23" s="114"/>
      <c r="AD23" s="115"/>
      <c r="AE23" s="115"/>
      <c r="AF23" s="115"/>
      <c r="AG23" s="115"/>
      <c r="AH23" s="113"/>
      <c r="AI23" s="113"/>
      <c r="AJ23" s="113"/>
      <c r="AK23" s="113"/>
      <c r="AL23" s="113"/>
      <c r="AM23" s="113"/>
      <c r="AN23" s="113"/>
      <c r="AO23" s="72"/>
      <c r="AP23" s="68"/>
    </row>
    <row r="24" spans="1:42">
      <c r="A24" s="120">
        <v>20</v>
      </c>
      <c r="B24" s="120">
        <v>8</v>
      </c>
      <c r="C24" s="37" t="s">
        <v>18</v>
      </c>
      <c r="D24" s="120">
        <v>11050</v>
      </c>
      <c r="E24" s="37" t="s">
        <v>143</v>
      </c>
      <c r="F24" s="120" t="s">
        <v>117</v>
      </c>
      <c r="G24" s="120" t="s">
        <v>131</v>
      </c>
      <c r="H24" s="120">
        <v>32</v>
      </c>
      <c r="I24" s="143">
        <v>11275</v>
      </c>
      <c r="J24" s="120">
        <v>2</v>
      </c>
      <c r="K24" s="37" t="s">
        <v>39</v>
      </c>
      <c r="L24" s="48">
        <v>13844786.050000001</v>
      </c>
      <c r="M24" s="48">
        <v>16091</v>
      </c>
      <c r="N24" s="48">
        <v>860.41</v>
      </c>
      <c r="O24" s="103">
        <v>1605.79</v>
      </c>
      <c r="P24" s="167">
        <v>6549425.9299999997</v>
      </c>
      <c r="Q24" s="167">
        <v>325.95</v>
      </c>
      <c r="R24" s="105">
        <v>20093.23</v>
      </c>
      <c r="S24" s="48">
        <v>38862.879999999997</v>
      </c>
      <c r="T24" s="38" t="str">
        <f t="shared" si="3"/>
        <v>ผ่าน</v>
      </c>
      <c r="U24" s="38" t="str">
        <f t="shared" si="4"/>
        <v>ผ่าน</v>
      </c>
      <c r="V24" s="38" t="str">
        <f t="shared" si="5"/>
        <v>ผ่าน</v>
      </c>
      <c r="W24" s="37"/>
      <c r="X24" s="68" t="s">
        <v>39</v>
      </c>
      <c r="Y24" s="68" t="s">
        <v>39</v>
      </c>
      <c r="Z24" s="113" t="s">
        <v>75</v>
      </c>
      <c r="AA24" s="113"/>
      <c r="AB24" s="114"/>
      <c r="AC24" s="114"/>
      <c r="AD24" s="115"/>
      <c r="AE24" s="115"/>
      <c r="AF24" s="113"/>
      <c r="AG24" s="115"/>
      <c r="AH24" s="113"/>
      <c r="AI24" s="113"/>
      <c r="AJ24" s="115"/>
      <c r="AK24" s="113"/>
      <c r="AL24" s="113"/>
      <c r="AM24" s="113"/>
      <c r="AN24" s="113"/>
      <c r="AO24" s="72"/>
      <c r="AP24" s="68"/>
    </row>
    <row r="25" spans="1:42" s="79" customFormat="1">
      <c r="A25" s="122"/>
      <c r="B25" s="123"/>
      <c r="C25" s="124" t="s">
        <v>144</v>
      </c>
      <c r="D25" s="123"/>
      <c r="E25" s="124"/>
      <c r="F25" s="123"/>
      <c r="G25" s="123"/>
      <c r="H25" s="123"/>
      <c r="I25" s="43"/>
      <c r="J25" s="123"/>
      <c r="K25" s="124"/>
      <c r="L25" s="42"/>
      <c r="M25" s="42"/>
      <c r="N25" s="42"/>
      <c r="O25" s="104"/>
      <c r="P25" s="47"/>
      <c r="Q25" s="47"/>
      <c r="R25" s="108"/>
      <c r="S25" s="44"/>
      <c r="T25" s="45"/>
      <c r="U25" s="45"/>
      <c r="V25" s="45">
        <f>COUNTIF(V17:V24,"ผ่าน")</f>
        <v>7</v>
      </c>
      <c r="W25" s="53"/>
      <c r="X25" s="78"/>
      <c r="Y25" s="78"/>
      <c r="Z25" s="116"/>
      <c r="AA25" s="113"/>
      <c r="AB25" s="116"/>
      <c r="AC25" s="114"/>
      <c r="AD25" s="116"/>
      <c r="AE25" s="115"/>
      <c r="AF25" s="116"/>
      <c r="AG25" s="115"/>
      <c r="AH25" s="116"/>
      <c r="AI25" s="113"/>
      <c r="AJ25" s="116"/>
      <c r="AK25" s="113"/>
      <c r="AL25" s="116"/>
      <c r="AM25" s="113"/>
      <c r="AN25" s="116"/>
      <c r="AO25" s="72"/>
      <c r="AP25" s="78"/>
    </row>
    <row r="26" spans="1:42">
      <c r="A26" s="120">
        <v>21</v>
      </c>
      <c r="B26" s="120">
        <v>8</v>
      </c>
      <c r="C26" s="37" t="s">
        <v>19</v>
      </c>
      <c r="D26" s="120">
        <v>10705</v>
      </c>
      <c r="E26" s="37" t="s">
        <v>206</v>
      </c>
      <c r="F26" s="120" t="s">
        <v>134</v>
      </c>
      <c r="G26" s="120" t="s">
        <v>135</v>
      </c>
      <c r="H26" s="120">
        <v>541</v>
      </c>
      <c r="I26" s="143">
        <v>92939</v>
      </c>
      <c r="J26" s="120">
        <v>17</v>
      </c>
      <c r="K26" s="37" t="s">
        <v>37</v>
      </c>
      <c r="L26" s="48">
        <v>182274389.99000001</v>
      </c>
      <c r="M26" s="48">
        <v>187946</v>
      </c>
      <c r="N26" s="48">
        <v>969.82</v>
      </c>
      <c r="O26" s="103">
        <v>1030.44</v>
      </c>
      <c r="P26" s="167">
        <v>306284540.06</v>
      </c>
      <c r="Q26" s="167">
        <v>21302.02</v>
      </c>
      <c r="R26" s="105">
        <v>14378.19</v>
      </c>
      <c r="S26" s="48">
        <v>17931.66</v>
      </c>
      <c r="T26" s="38" t="str">
        <f t="shared" ref="T26:T39" si="6">IF(N26&lt;O26,"ผ่าน","ไม่ผ่าน")</f>
        <v>ผ่าน</v>
      </c>
      <c r="U26" s="38" t="str">
        <f t="shared" ref="U26:U39" si="7">IF(R26&lt;S26,"ผ่าน","ไม่ผ่าน")</f>
        <v>ผ่าน</v>
      </c>
      <c r="V26" s="38" t="str">
        <f t="shared" ref="V26:V39" si="8">IF(AND(N26&lt;O26,R26&lt;S26),"ผ่าน","ไม่ผ่าน")</f>
        <v>ผ่าน</v>
      </c>
      <c r="W26" s="37"/>
      <c r="X26" s="68" t="s">
        <v>37</v>
      </c>
      <c r="Y26" s="68" t="s">
        <v>37</v>
      </c>
      <c r="Z26" s="113" t="s">
        <v>86</v>
      </c>
      <c r="AA26" s="113"/>
      <c r="AB26" s="114"/>
      <c r="AC26" s="114"/>
      <c r="AD26" s="115"/>
      <c r="AE26" s="115"/>
      <c r="AF26" s="113"/>
      <c r="AG26" s="115"/>
      <c r="AH26" s="113"/>
      <c r="AI26" s="113"/>
      <c r="AJ26" s="113"/>
      <c r="AK26" s="113"/>
      <c r="AL26" s="113"/>
      <c r="AM26" s="113"/>
      <c r="AN26" s="113"/>
      <c r="AO26" s="72"/>
      <c r="AP26" s="68"/>
    </row>
    <row r="27" spans="1:42">
      <c r="A27" s="120">
        <v>22</v>
      </c>
      <c r="B27" s="120">
        <v>8</v>
      </c>
      <c r="C27" s="37" t="s">
        <v>19</v>
      </c>
      <c r="D27" s="120">
        <v>11030</v>
      </c>
      <c r="E27" s="37" t="s">
        <v>207</v>
      </c>
      <c r="F27" s="120" t="s">
        <v>117</v>
      </c>
      <c r="G27" s="120" t="s">
        <v>118</v>
      </c>
      <c r="H27" s="120">
        <v>40</v>
      </c>
      <c r="I27" s="143">
        <v>21433</v>
      </c>
      <c r="J27" s="120">
        <v>5</v>
      </c>
      <c r="K27" s="41" t="s">
        <v>42</v>
      </c>
      <c r="L27" s="48">
        <v>15564531.279999999</v>
      </c>
      <c r="M27" s="48">
        <v>26420</v>
      </c>
      <c r="N27" s="48">
        <v>589.12</v>
      </c>
      <c r="O27" s="103">
        <v>1156.54</v>
      </c>
      <c r="P27" s="167">
        <v>12450779.9</v>
      </c>
      <c r="Q27" s="167">
        <v>773.8</v>
      </c>
      <c r="R27" s="105">
        <v>16090.45</v>
      </c>
      <c r="S27" s="48">
        <v>24985.79</v>
      </c>
      <c r="T27" s="38" t="str">
        <f t="shared" si="6"/>
        <v>ผ่าน</v>
      </c>
      <c r="U27" s="38" t="str">
        <f t="shared" si="7"/>
        <v>ผ่าน</v>
      </c>
      <c r="V27" s="38" t="str">
        <f t="shared" si="8"/>
        <v>ผ่าน</v>
      </c>
      <c r="W27" s="37"/>
      <c r="X27" s="68" t="s">
        <v>42</v>
      </c>
      <c r="Y27" s="68" t="s">
        <v>42</v>
      </c>
      <c r="Z27" s="113" t="s">
        <v>81</v>
      </c>
      <c r="AA27" s="113"/>
      <c r="AB27" s="114"/>
      <c r="AC27" s="114"/>
      <c r="AD27" s="115"/>
      <c r="AE27" s="115"/>
      <c r="AF27" s="115"/>
      <c r="AG27" s="115"/>
      <c r="AH27" s="113"/>
      <c r="AI27" s="113"/>
      <c r="AJ27" s="113"/>
      <c r="AK27" s="113"/>
      <c r="AL27" s="113"/>
      <c r="AM27" s="113"/>
      <c r="AN27" s="113"/>
      <c r="AO27" s="72"/>
      <c r="AP27" s="68"/>
    </row>
    <row r="28" spans="1:42">
      <c r="A28" s="120">
        <v>23</v>
      </c>
      <c r="B28" s="120">
        <v>8</v>
      </c>
      <c r="C28" s="37" t="s">
        <v>19</v>
      </c>
      <c r="D28" s="120">
        <v>11031</v>
      </c>
      <c r="E28" s="37" t="s">
        <v>208</v>
      </c>
      <c r="F28" s="120" t="s">
        <v>117</v>
      </c>
      <c r="G28" s="120" t="s">
        <v>118</v>
      </c>
      <c r="H28" s="120">
        <v>59</v>
      </c>
      <c r="I28" s="143">
        <v>47346</v>
      </c>
      <c r="J28" s="120">
        <v>6</v>
      </c>
      <c r="K28" s="125" t="s">
        <v>99</v>
      </c>
      <c r="L28" s="48">
        <v>41264402.210000001</v>
      </c>
      <c r="M28" s="48">
        <v>54549</v>
      </c>
      <c r="N28" s="48">
        <v>756.46</v>
      </c>
      <c r="O28" s="103">
        <v>968.86</v>
      </c>
      <c r="P28" s="167">
        <v>15659531.76</v>
      </c>
      <c r="Q28" s="167">
        <v>922.77</v>
      </c>
      <c r="R28" s="105">
        <v>16970.22</v>
      </c>
      <c r="S28" s="48">
        <v>21317.62</v>
      </c>
      <c r="T28" s="38" t="str">
        <f t="shared" si="6"/>
        <v>ผ่าน</v>
      </c>
      <c r="U28" s="38" t="str">
        <f t="shared" si="7"/>
        <v>ผ่าน</v>
      </c>
      <c r="V28" s="38" t="str">
        <f t="shared" si="8"/>
        <v>ผ่าน</v>
      </c>
      <c r="W28" s="37"/>
      <c r="X28" s="68" t="s">
        <v>43</v>
      </c>
      <c r="Y28" s="68" t="s">
        <v>43</v>
      </c>
      <c r="Z28" s="113" t="s">
        <v>80</v>
      </c>
      <c r="AA28" s="113"/>
      <c r="AB28" s="114"/>
      <c r="AC28" s="114"/>
      <c r="AD28" s="115"/>
      <c r="AE28" s="115"/>
      <c r="AF28" s="115"/>
      <c r="AG28" s="115"/>
      <c r="AH28" s="113"/>
      <c r="AI28" s="113"/>
      <c r="AJ28" s="113"/>
      <c r="AK28" s="113"/>
      <c r="AL28" s="113"/>
      <c r="AM28" s="113"/>
      <c r="AN28" s="113"/>
      <c r="AO28" s="72"/>
      <c r="AP28" s="68"/>
    </row>
    <row r="29" spans="1:42">
      <c r="A29" s="120">
        <v>24</v>
      </c>
      <c r="B29" s="120">
        <v>8</v>
      </c>
      <c r="C29" s="37" t="s">
        <v>19</v>
      </c>
      <c r="D29" s="120">
        <v>11032</v>
      </c>
      <c r="E29" s="37" t="s">
        <v>209</v>
      </c>
      <c r="F29" s="120" t="s">
        <v>117</v>
      </c>
      <c r="G29" s="120" t="s">
        <v>118</v>
      </c>
      <c r="H29" s="120">
        <v>53</v>
      </c>
      <c r="I29" s="143">
        <v>34313</v>
      </c>
      <c r="J29" s="120">
        <v>6</v>
      </c>
      <c r="K29" s="37" t="s">
        <v>99</v>
      </c>
      <c r="L29" s="48">
        <v>28315638.359999999</v>
      </c>
      <c r="M29" s="48">
        <v>31786</v>
      </c>
      <c r="N29" s="48">
        <v>890.82</v>
      </c>
      <c r="O29" s="103">
        <v>968.86</v>
      </c>
      <c r="P29" s="167">
        <v>11946426.689999999</v>
      </c>
      <c r="Q29" s="167">
        <v>978.19</v>
      </c>
      <c r="R29" s="105">
        <v>12212.78</v>
      </c>
      <c r="S29" s="48">
        <v>21317.62</v>
      </c>
      <c r="T29" s="38" t="str">
        <f t="shared" si="6"/>
        <v>ผ่าน</v>
      </c>
      <c r="U29" s="38" t="str">
        <f t="shared" si="7"/>
        <v>ผ่าน</v>
      </c>
      <c r="V29" s="38" t="str">
        <f t="shared" si="8"/>
        <v>ผ่าน</v>
      </c>
      <c r="W29" s="37"/>
      <c r="X29" s="68" t="s">
        <v>43</v>
      </c>
      <c r="Y29" s="68" t="s">
        <v>43</v>
      </c>
      <c r="Z29" s="113" t="s">
        <v>80</v>
      </c>
      <c r="AA29" s="113"/>
      <c r="AB29" s="114"/>
      <c r="AC29" s="114"/>
      <c r="AD29" s="115"/>
      <c r="AE29" s="115"/>
      <c r="AF29" s="115"/>
      <c r="AG29" s="115"/>
      <c r="AH29" s="113"/>
      <c r="AI29" s="113"/>
      <c r="AJ29" s="113"/>
      <c r="AK29" s="113"/>
      <c r="AL29" s="113"/>
      <c r="AM29" s="113"/>
      <c r="AN29" s="113"/>
      <c r="AO29" s="72"/>
      <c r="AP29" s="68"/>
    </row>
    <row r="30" spans="1:42">
      <c r="A30" s="120">
        <v>25</v>
      </c>
      <c r="B30" s="120">
        <v>8</v>
      </c>
      <c r="C30" s="37" t="s">
        <v>19</v>
      </c>
      <c r="D30" s="120">
        <v>11033</v>
      </c>
      <c r="E30" s="37" t="s">
        <v>210</v>
      </c>
      <c r="F30" s="120" t="s">
        <v>117</v>
      </c>
      <c r="G30" s="120" t="s">
        <v>131</v>
      </c>
      <c r="H30" s="120">
        <v>30</v>
      </c>
      <c r="I30" s="143">
        <v>8720</v>
      </c>
      <c r="J30" s="120">
        <v>2</v>
      </c>
      <c r="K30" s="37" t="s">
        <v>39</v>
      </c>
      <c r="L30" s="48">
        <v>16805387.469999999</v>
      </c>
      <c r="M30" s="48">
        <v>15028</v>
      </c>
      <c r="N30" s="48">
        <v>1118.27</v>
      </c>
      <c r="O30" s="103">
        <v>1605.79</v>
      </c>
      <c r="P30" s="167">
        <v>5436753.2000000002</v>
      </c>
      <c r="Q30" s="167">
        <v>287.08</v>
      </c>
      <c r="R30" s="105">
        <v>18938.150000000001</v>
      </c>
      <c r="S30" s="48">
        <v>38862.879999999997</v>
      </c>
      <c r="T30" s="38" t="str">
        <f t="shared" si="6"/>
        <v>ผ่าน</v>
      </c>
      <c r="U30" s="38" t="str">
        <f t="shared" si="7"/>
        <v>ผ่าน</v>
      </c>
      <c r="V30" s="38" t="str">
        <f t="shared" si="8"/>
        <v>ผ่าน</v>
      </c>
      <c r="W30" s="37"/>
      <c r="X30" s="68" t="s">
        <v>39</v>
      </c>
      <c r="Y30" s="68" t="s">
        <v>39</v>
      </c>
      <c r="Z30" s="113" t="s">
        <v>75</v>
      </c>
      <c r="AA30" s="113"/>
      <c r="AB30" s="114"/>
      <c r="AC30" s="114"/>
      <c r="AD30" s="115"/>
      <c r="AE30" s="115"/>
      <c r="AF30" s="113"/>
      <c r="AG30" s="115"/>
      <c r="AH30" s="113"/>
      <c r="AI30" s="113"/>
      <c r="AJ30" s="115"/>
      <c r="AK30" s="113"/>
      <c r="AL30" s="113"/>
      <c r="AM30" s="113"/>
      <c r="AN30" s="113"/>
      <c r="AO30" s="72"/>
      <c r="AP30" s="68"/>
    </row>
    <row r="31" spans="1:42">
      <c r="A31" s="120">
        <v>26</v>
      </c>
      <c r="B31" s="120">
        <v>8</v>
      </c>
      <c r="C31" s="37" t="s">
        <v>19</v>
      </c>
      <c r="D31" s="120">
        <v>11034</v>
      </c>
      <c r="E31" s="37" t="s">
        <v>211</v>
      </c>
      <c r="F31" s="120" t="s">
        <v>117</v>
      </c>
      <c r="G31" s="120" t="s">
        <v>118</v>
      </c>
      <c r="H31" s="120">
        <v>32</v>
      </c>
      <c r="I31" s="143">
        <v>18270</v>
      </c>
      <c r="J31" s="120">
        <v>5</v>
      </c>
      <c r="K31" s="37" t="s">
        <v>42</v>
      </c>
      <c r="L31" s="48">
        <v>18446900.969999999</v>
      </c>
      <c r="M31" s="48">
        <v>26893</v>
      </c>
      <c r="N31" s="48">
        <v>685.94</v>
      </c>
      <c r="O31" s="103">
        <v>1156.54</v>
      </c>
      <c r="P31" s="167">
        <v>9176903.6999999993</v>
      </c>
      <c r="Q31" s="167">
        <v>744.31</v>
      </c>
      <c r="R31" s="105">
        <v>12329.34</v>
      </c>
      <c r="S31" s="48">
        <v>24985.79</v>
      </c>
      <c r="T31" s="38" t="str">
        <f t="shared" si="6"/>
        <v>ผ่าน</v>
      </c>
      <c r="U31" s="38" t="str">
        <f t="shared" si="7"/>
        <v>ผ่าน</v>
      </c>
      <c r="V31" s="38" t="str">
        <f t="shared" si="8"/>
        <v>ผ่าน</v>
      </c>
      <c r="W31" s="37"/>
      <c r="X31" s="68" t="s">
        <v>42</v>
      </c>
      <c r="Y31" s="68" t="s">
        <v>42</v>
      </c>
      <c r="Z31" s="113" t="s">
        <v>81</v>
      </c>
      <c r="AA31" s="113"/>
      <c r="AB31" s="114"/>
      <c r="AC31" s="114"/>
      <c r="AD31" s="115"/>
      <c r="AE31" s="115"/>
      <c r="AF31" s="115"/>
      <c r="AG31" s="115"/>
      <c r="AH31" s="113"/>
      <c r="AI31" s="113"/>
      <c r="AJ31" s="115"/>
      <c r="AK31" s="113"/>
      <c r="AL31" s="113"/>
      <c r="AM31" s="113"/>
      <c r="AN31" s="113"/>
      <c r="AO31" s="72"/>
      <c r="AP31" s="68"/>
    </row>
    <row r="32" spans="1:42">
      <c r="A32" s="120">
        <v>27</v>
      </c>
      <c r="B32" s="120">
        <v>8</v>
      </c>
      <c r="C32" s="37" t="s">
        <v>19</v>
      </c>
      <c r="D32" s="120">
        <v>11035</v>
      </c>
      <c r="E32" s="37" t="s">
        <v>212</v>
      </c>
      <c r="F32" s="120" t="s">
        <v>117</v>
      </c>
      <c r="G32" s="120" t="s">
        <v>118</v>
      </c>
      <c r="H32" s="120">
        <v>50</v>
      </c>
      <c r="I32" s="143">
        <v>21178</v>
      </c>
      <c r="J32" s="120">
        <v>5</v>
      </c>
      <c r="K32" s="37" t="s">
        <v>42</v>
      </c>
      <c r="L32" s="48">
        <v>25664150.68</v>
      </c>
      <c r="M32" s="48">
        <v>30944</v>
      </c>
      <c r="N32" s="48">
        <v>829.37</v>
      </c>
      <c r="O32" s="103">
        <v>1156.54</v>
      </c>
      <c r="P32" s="167">
        <v>9530364.2200000007</v>
      </c>
      <c r="Q32" s="167">
        <v>571.41999999999996</v>
      </c>
      <c r="R32" s="105">
        <v>16678.32</v>
      </c>
      <c r="S32" s="48">
        <v>24985.79</v>
      </c>
      <c r="T32" s="38" t="str">
        <f t="shared" si="6"/>
        <v>ผ่าน</v>
      </c>
      <c r="U32" s="38" t="str">
        <f t="shared" si="7"/>
        <v>ผ่าน</v>
      </c>
      <c r="V32" s="38" t="str">
        <f t="shared" si="8"/>
        <v>ผ่าน</v>
      </c>
      <c r="W32" s="37"/>
      <c r="X32" s="68" t="s">
        <v>42</v>
      </c>
      <c r="Y32" s="68" t="s">
        <v>42</v>
      </c>
      <c r="Z32" s="113" t="s">
        <v>81</v>
      </c>
      <c r="AA32" s="113"/>
      <c r="AB32" s="114"/>
      <c r="AC32" s="114"/>
      <c r="AD32" s="115"/>
      <c r="AE32" s="115"/>
      <c r="AF32" s="115"/>
      <c r="AG32" s="115"/>
      <c r="AH32" s="113"/>
      <c r="AI32" s="113"/>
      <c r="AJ32" s="113"/>
      <c r="AK32" s="113"/>
      <c r="AL32" s="113"/>
      <c r="AM32" s="113"/>
      <c r="AN32" s="113"/>
      <c r="AO32" s="72"/>
      <c r="AP32" s="68"/>
    </row>
    <row r="33" spans="1:42" s="82" customFormat="1">
      <c r="A33" s="120">
        <v>28</v>
      </c>
      <c r="B33" s="126">
        <v>8</v>
      </c>
      <c r="C33" s="41" t="s">
        <v>19</v>
      </c>
      <c r="D33" s="126">
        <v>11036</v>
      </c>
      <c r="E33" s="41" t="s">
        <v>213</v>
      </c>
      <c r="F33" s="126" t="s">
        <v>117</v>
      </c>
      <c r="G33" s="126" t="s">
        <v>125</v>
      </c>
      <c r="H33" s="126">
        <v>113</v>
      </c>
      <c r="I33" s="145">
        <v>86720</v>
      </c>
      <c r="J33" s="126">
        <v>10</v>
      </c>
      <c r="K33" s="125" t="s">
        <v>47</v>
      </c>
      <c r="L33" s="48">
        <v>68868938.109999999</v>
      </c>
      <c r="M33" s="48">
        <v>84542</v>
      </c>
      <c r="N33" s="48">
        <v>814.61</v>
      </c>
      <c r="O33" s="103">
        <v>884.27</v>
      </c>
      <c r="P33" s="167">
        <v>33819927.109999999</v>
      </c>
      <c r="Q33" s="167">
        <v>2556.94</v>
      </c>
      <c r="R33" s="105">
        <v>13226.7</v>
      </c>
      <c r="S33" s="48">
        <v>17965.580000000002</v>
      </c>
      <c r="T33" s="38" t="str">
        <f t="shared" si="6"/>
        <v>ผ่าน</v>
      </c>
      <c r="U33" s="38" t="str">
        <f t="shared" si="7"/>
        <v>ผ่าน</v>
      </c>
      <c r="V33" s="38" t="str">
        <f t="shared" si="8"/>
        <v>ผ่าน</v>
      </c>
      <c r="W33" s="41"/>
      <c r="X33" s="80" t="s">
        <v>47</v>
      </c>
      <c r="Y33" s="80" t="s">
        <v>47</v>
      </c>
      <c r="Z33" s="113" t="s">
        <v>83</v>
      </c>
      <c r="AA33" s="113"/>
      <c r="AB33" s="114"/>
      <c r="AC33" s="114"/>
      <c r="AD33" s="115"/>
      <c r="AE33" s="115"/>
      <c r="AF33" s="115"/>
      <c r="AG33" s="115"/>
      <c r="AH33" s="113"/>
      <c r="AI33" s="113"/>
      <c r="AJ33" s="113"/>
      <c r="AK33" s="113"/>
      <c r="AL33" s="113"/>
      <c r="AM33" s="113"/>
      <c r="AN33" s="113"/>
      <c r="AO33" s="72"/>
      <c r="AP33" s="81"/>
    </row>
    <row r="34" spans="1:42" s="82" customFormat="1">
      <c r="A34" s="120">
        <v>29</v>
      </c>
      <c r="B34" s="126">
        <v>8</v>
      </c>
      <c r="C34" s="41" t="s">
        <v>19</v>
      </c>
      <c r="D34" s="126">
        <v>11037</v>
      </c>
      <c r="E34" s="41" t="s">
        <v>214</v>
      </c>
      <c r="F34" s="126" t="s">
        <v>117</v>
      </c>
      <c r="G34" s="126" t="s">
        <v>118</v>
      </c>
      <c r="H34" s="126">
        <v>51</v>
      </c>
      <c r="I34" s="145">
        <v>26751</v>
      </c>
      <c r="J34" s="126">
        <v>5</v>
      </c>
      <c r="K34" s="125" t="s">
        <v>42</v>
      </c>
      <c r="L34" s="48">
        <v>21301608.539999999</v>
      </c>
      <c r="M34" s="48">
        <v>34064</v>
      </c>
      <c r="N34" s="48">
        <v>625.34</v>
      </c>
      <c r="O34" s="103">
        <v>1156.54</v>
      </c>
      <c r="P34" s="167">
        <v>11921680.380000001</v>
      </c>
      <c r="Q34" s="167">
        <v>694.89</v>
      </c>
      <c r="R34" s="105">
        <v>17156.099999999999</v>
      </c>
      <c r="S34" s="48">
        <v>24985.79</v>
      </c>
      <c r="T34" s="38" t="str">
        <f t="shared" si="6"/>
        <v>ผ่าน</v>
      </c>
      <c r="U34" s="38" t="str">
        <f t="shared" si="7"/>
        <v>ผ่าน</v>
      </c>
      <c r="V34" s="38" t="str">
        <f t="shared" si="8"/>
        <v>ผ่าน</v>
      </c>
      <c r="W34" s="41"/>
      <c r="X34" s="80" t="s">
        <v>42</v>
      </c>
      <c r="Y34" s="80" t="s">
        <v>42</v>
      </c>
      <c r="Z34" s="113" t="s">
        <v>81</v>
      </c>
      <c r="AA34" s="113"/>
      <c r="AB34" s="114"/>
      <c r="AC34" s="114"/>
      <c r="AD34" s="115"/>
      <c r="AE34" s="115"/>
      <c r="AF34" s="115"/>
      <c r="AG34" s="115"/>
      <c r="AH34" s="113"/>
      <c r="AI34" s="113"/>
      <c r="AJ34" s="113"/>
      <c r="AK34" s="113"/>
      <c r="AL34" s="113"/>
      <c r="AM34" s="113"/>
      <c r="AN34" s="113"/>
      <c r="AO34" s="72"/>
      <c r="AP34" s="81"/>
    </row>
    <row r="35" spans="1:42">
      <c r="A35" s="120">
        <v>30</v>
      </c>
      <c r="B35" s="120">
        <v>8</v>
      </c>
      <c r="C35" s="37" t="s">
        <v>19</v>
      </c>
      <c r="D35" s="120">
        <v>11038</v>
      </c>
      <c r="E35" s="37" t="s">
        <v>215</v>
      </c>
      <c r="F35" s="120" t="s">
        <v>117</v>
      </c>
      <c r="G35" s="120" t="s">
        <v>118</v>
      </c>
      <c r="H35" s="120">
        <v>42</v>
      </c>
      <c r="I35" s="143">
        <v>20168</v>
      </c>
      <c r="J35" s="120">
        <v>5</v>
      </c>
      <c r="K35" s="37" t="s">
        <v>42</v>
      </c>
      <c r="L35" s="48">
        <v>20390968.25</v>
      </c>
      <c r="M35" s="48">
        <v>26357</v>
      </c>
      <c r="N35" s="48">
        <v>773.65</v>
      </c>
      <c r="O35" s="103">
        <v>1156.54</v>
      </c>
      <c r="P35" s="167">
        <v>11701209.310000001</v>
      </c>
      <c r="Q35" s="167">
        <v>838.07</v>
      </c>
      <c r="R35" s="105">
        <v>13962.07</v>
      </c>
      <c r="S35" s="48">
        <v>24985.79</v>
      </c>
      <c r="T35" s="38" t="str">
        <f t="shared" si="6"/>
        <v>ผ่าน</v>
      </c>
      <c r="U35" s="38" t="str">
        <f t="shared" si="7"/>
        <v>ผ่าน</v>
      </c>
      <c r="V35" s="38" t="str">
        <f t="shared" si="8"/>
        <v>ผ่าน</v>
      </c>
      <c r="W35" s="37"/>
      <c r="X35" s="68" t="s">
        <v>42</v>
      </c>
      <c r="Y35" s="68" t="s">
        <v>42</v>
      </c>
      <c r="Z35" s="113" t="s">
        <v>81</v>
      </c>
      <c r="AA35" s="113"/>
      <c r="AB35" s="114"/>
      <c r="AC35" s="114"/>
      <c r="AD35" s="115"/>
      <c r="AE35" s="115"/>
      <c r="AF35" s="115"/>
      <c r="AG35" s="115"/>
      <c r="AH35" s="113"/>
      <c r="AI35" s="113"/>
      <c r="AJ35" s="113"/>
      <c r="AK35" s="113"/>
      <c r="AL35" s="113"/>
      <c r="AM35" s="113"/>
      <c r="AN35" s="113"/>
      <c r="AO35" s="72"/>
      <c r="AP35" s="68"/>
    </row>
    <row r="36" spans="1:42">
      <c r="A36" s="120">
        <v>31</v>
      </c>
      <c r="B36" s="120">
        <v>8</v>
      </c>
      <c r="C36" s="37" t="s">
        <v>19</v>
      </c>
      <c r="D36" s="120">
        <v>11039</v>
      </c>
      <c r="E36" s="37" t="s">
        <v>216</v>
      </c>
      <c r="F36" s="120" t="s">
        <v>117</v>
      </c>
      <c r="G36" s="120" t="s">
        <v>118</v>
      </c>
      <c r="H36" s="120">
        <v>49</v>
      </c>
      <c r="I36" s="143">
        <v>32337</v>
      </c>
      <c r="J36" s="120">
        <v>6</v>
      </c>
      <c r="K36" s="37" t="s">
        <v>99</v>
      </c>
      <c r="L36" s="48">
        <v>30700370.780000001</v>
      </c>
      <c r="M36" s="48">
        <v>46479</v>
      </c>
      <c r="N36" s="48">
        <v>660.52</v>
      </c>
      <c r="O36" s="103">
        <v>968.86</v>
      </c>
      <c r="P36" s="167">
        <v>13010930.630000001</v>
      </c>
      <c r="Q36" s="167">
        <v>1116.7</v>
      </c>
      <c r="R36" s="105">
        <v>11651.26</v>
      </c>
      <c r="S36" s="48">
        <v>21317.62</v>
      </c>
      <c r="T36" s="38" t="str">
        <f t="shared" si="6"/>
        <v>ผ่าน</v>
      </c>
      <c r="U36" s="38" t="str">
        <f t="shared" si="7"/>
        <v>ผ่าน</v>
      </c>
      <c r="V36" s="38" t="str">
        <f t="shared" si="8"/>
        <v>ผ่าน</v>
      </c>
      <c r="W36" s="37"/>
      <c r="X36" s="68" t="s">
        <v>43</v>
      </c>
      <c r="Y36" s="68" t="s">
        <v>43</v>
      </c>
      <c r="Z36" s="113" t="s">
        <v>80</v>
      </c>
      <c r="AA36" s="113"/>
      <c r="AB36" s="114"/>
      <c r="AC36" s="114"/>
      <c r="AD36" s="115"/>
      <c r="AE36" s="115"/>
      <c r="AF36" s="115"/>
      <c r="AG36" s="115"/>
      <c r="AH36" s="113"/>
      <c r="AI36" s="113"/>
      <c r="AJ36" s="113"/>
      <c r="AK36" s="113"/>
      <c r="AL36" s="113"/>
      <c r="AM36" s="113"/>
      <c r="AN36" s="113"/>
      <c r="AO36" s="72"/>
      <c r="AP36" s="68"/>
    </row>
    <row r="37" spans="1:42">
      <c r="A37" s="120">
        <v>32</v>
      </c>
      <c r="B37" s="120">
        <v>8</v>
      </c>
      <c r="C37" s="37" t="s">
        <v>19</v>
      </c>
      <c r="D37" s="120">
        <v>11447</v>
      </c>
      <c r="E37" s="37" t="s">
        <v>217</v>
      </c>
      <c r="F37" s="120" t="s">
        <v>117</v>
      </c>
      <c r="G37" s="120" t="s">
        <v>129</v>
      </c>
      <c r="H37" s="120">
        <v>60</v>
      </c>
      <c r="I37" s="143">
        <v>41671</v>
      </c>
      <c r="J37" s="120">
        <v>12</v>
      </c>
      <c r="K37" s="37" t="s">
        <v>101</v>
      </c>
      <c r="L37" s="48">
        <v>48110514.549999997</v>
      </c>
      <c r="M37" s="48">
        <v>51581</v>
      </c>
      <c r="N37" s="48">
        <v>932.72</v>
      </c>
      <c r="O37" s="103">
        <v>1017.72</v>
      </c>
      <c r="P37" s="167">
        <v>19218561.449999999</v>
      </c>
      <c r="Q37" s="167">
        <v>1248.69</v>
      </c>
      <c r="R37" s="105">
        <v>15391.03</v>
      </c>
      <c r="S37" s="48">
        <v>26327.279999999999</v>
      </c>
      <c r="T37" s="38" t="str">
        <f t="shared" si="6"/>
        <v>ผ่าน</v>
      </c>
      <c r="U37" s="38" t="str">
        <f t="shared" si="7"/>
        <v>ผ่าน</v>
      </c>
      <c r="V37" s="38" t="str">
        <f t="shared" si="8"/>
        <v>ผ่าน</v>
      </c>
      <c r="W37" s="37"/>
      <c r="X37" s="68" t="s">
        <v>74</v>
      </c>
      <c r="Y37" s="68" t="s">
        <v>49</v>
      </c>
      <c r="Z37" s="113" t="s">
        <v>87</v>
      </c>
      <c r="AA37" s="113"/>
      <c r="AB37" s="114"/>
      <c r="AC37" s="114"/>
      <c r="AD37" s="115"/>
      <c r="AE37" s="115"/>
      <c r="AF37" s="115"/>
      <c r="AG37" s="115"/>
      <c r="AH37" s="113"/>
      <c r="AI37" s="113"/>
      <c r="AJ37" s="113"/>
      <c r="AK37" s="113"/>
      <c r="AL37" s="113"/>
      <c r="AM37" s="113"/>
      <c r="AN37" s="113"/>
      <c r="AO37" s="72"/>
      <c r="AP37" s="68"/>
    </row>
    <row r="38" spans="1:42">
      <c r="A38" s="120">
        <v>33</v>
      </c>
      <c r="B38" s="120">
        <v>8</v>
      </c>
      <c r="C38" s="37" t="s">
        <v>19</v>
      </c>
      <c r="D38" s="120">
        <v>14133</v>
      </c>
      <c r="E38" s="37" t="s">
        <v>218</v>
      </c>
      <c r="F38" s="120" t="s">
        <v>117</v>
      </c>
      <c r="G38" s="120" t="s">
        <v>118</v>
      </c>
      <c r="H38" s="120">
        <v>38</v>
      </c>
      <c r="I38" s="143">
        <v>31423</v>
      </c>
      <c r="J38" s="120">
        <v>6</v>
      </c>
      <c r="K38" s="37" t="s">
        <v>99</v>
      </c>
      <c r="L38" s="48">
        <v>23034150.710000001</v>
      </c>
      <c r="M38" s="48">
        <v>32758</v>
      </c>
      <c r="N38" s="48">
        <v>703.16</v>
      </c>
      <c r="O38" s="103">
        <v>968.86</v>
      </c>
      <c r="P38" s="167">
        <v>10772433.25</v>
      </c>
      <c r="Q38" s="167">
        <v>865.83</v>
      </c>
      <c r="R38" s="105">
        <v>12441.74</v>
      </c>
      <c r="S38" s="48">
        <v>21317.62</v>
      </c>
      <c r="T38" s="38" t="str">
        <f t="shared" si="6"/>
        <v>ผ่าน</v>
      </c>
      <c r="U38" s="38" t="str">
        <f t="shared" si="7"/>
        <v>ผ่าน</v>
      </c>
      <c r="V38" s="38" t="str">
        <f t="shared" si="8"/>
        <v>ผ่าน</v>
      </c>
      <c r="W38" s="37"/>
      <c r="X38" s="68" t="s">
        <v>43</v>
      </c>
      <c r="Y38" s="68" t="s">
        <v>43</v>
      </c>
      <c r="Z38" s="113" t="s">
        <v>80</v>
      </c>
      <c r="AA38" s="113"/>
      <c r="AB38" s="114"/>
      <c r="AC38" s="114"/>
      <c r="AD38" s="115"/>
      <c r="AE38" s="115"/>
      <c r="AF38" s="115"/>
      <c r="AG38" s="115"/>
      <c r="AH38" s="113"/>
      <c r="AI38" s="113"/>
      <c r="AJ38" s="113"/>
      <c r="AK38" s="113"/>
      <c r="AL38" s="113"/>
      <c r="AM38" s="113"/>
      <c r="AN38" s="113"/>
      <c r="AO38" s="72"/>
      <c r="AP38" s="68"/>
    </row>
    <row r="39" spans="1:42" s="75" customFormat="1">
      <c r="A39" s="120">
        <v>34</v>
      </c>
      <c r="B39" s="121">
        <v>8</v>
      </c>
      <c r="C39" s="39" t="s">
        <v>19</v>
      </c>
      <c r="D39" s="121">
        <v>28861</v>
      </c>
      <c r="E39" s="39" t="s">
        <v>219</v>
      </c>
      <c r="F39" s="121" t="s">
        <v>117</v>
      </c>
      <c r="G39" s="121" t="s">
        <v>118</v>
      </c>
      <c r="H39" s="121">
        <v>30</v>
      </c>
      <c r="I39" s="144">
        <v>19866</v>
      </c>
      <c r="J39" s="121">
        <v>5</v>
      </c>
      <c r="K39" s="39" t="s">
        <v>42</v>
      </c>
      <c r="L39" s="48">
        <v>16676305.560000001</v>
      </c>
      <c r="M39" s="48">
        <v>23246</v>
      </c>
      <c r="N39" s="48">
        <v>717.38</v>
      </c>
      <c r="O39" s="103">
        <v>1156.54</v>
      </c>
      <c r="P39" s="167">
        <v>7342885.0499999998</v>
      </c>
      <c r="Q39" s="167">
        <v>553.05999999999995</v>
      </c>
      <c r="R39" s="105">
        <v>13276.78</v>
      </c>
      <c r="S39" s="48">
        <v>24985.79</v>
      </c>
      <c r="T39" s="46" t="str">
        <f t="shared" si="6"/>
        <v>ผ่าน</v>
      </c>
      <c r="U39" s="46" t="str">
        <f t="shared" si="7"/>
        <v>ผ่าน</v>
      </c>
      <c r="V39" s="46" t="str">
        <f t="shared" si="8"/>
        <v>ผ่าน</v>
      </c>
      <c r="W39" s="39"/>
      <c r="X39" s="73" t="s">
        <v>40</v>
      </c>
      <c r="Y39" s="73" t="s">
        <v>40</v>
      </c>
      <c r="Z39" s="113" t="s">
        <v>76</v>
      </c>
      <c r="AA39" s="113"/>
      <c r="AB39" s="114"/>
      <c r="AC39" s="114"/>
      <c r="AD39" s="115"/>
      <c r="AE39" s="115"/>
      <c r="AF39" s="115"/>
      <c r="AG39" s="115"/>
      <c r="AH39" s="113"/>
      <c r="AI39" s="113"/>
      <c r="AJ39" s="113"/>
      <c r="AK39" s="113"/>
      <c r="AL39" s="113"/>
      <c r="AM39" s="113"/>
      <c r="AN39" s="113"/>
      <c r="AO39" s="74"/>
      <c r="AP39" s="73"/>
    </row>
    <row r="40" spans="1:42" s="79" customFormat="1">
      <c r="A40" s="122"/>
      <c r="B40" s="123"/>
      <c r="C40" s="124" t="s">
        <v>220</v>
      </c>
      <c r="D40" s="123"/>
      <c r="E40" s="124"/>
      <c r="F40" s="123"/>
      <c r="G40" s="123"/>
      <c r="H40" s="123"/>
      <c r="I40" s="43"/>
      <c r="J40" s="123"/>
      <c r="K40" s="124"/>
      <c r="L40" s="42"/>
      <c r="M40" s="42"/>
      <c r="N40" s="42"/>
      <c r="O40" s="104"/>
      <c r="P40" s="42"/>
      <c r="Q40" s="42"/>
      <c r="R40" s="106"/>
      <c r="S40" s="44"/>
      <c r="T40" s="45"/>
      <c r="U40" s="45"/>
      <c r="V40" s="45">
        <f>COUNTIF(V26:V39,"ผ่าน")</f>
        <v>14</v>
      </c>
      <c r="W40" s="53"/>
      <c r="X40" s="78"/>
      <c r="Y40" s="78"/>
      <c r="Z40" s="116"/>
      <c r="AA40" s="113"/>
      <c r="AB40" s="116"/>
      <c r="AC40" s="114"/>
      <c r="AD40" s="116"/>
      <c r="AE40" s="115"/>
      <c r="AF40" s="116"/>
      <c r="AG40" s="115"/>
      <c r="AH40" s="116"/>
      <c r="AI40" s="113"/>
      <c r="AJ40" s="116"/>
      <c r="AK40" s="113"/>
      <c r="AL40" s="116"/>
      <c r="AM40" s="113"/>
      <c r="AN40" s="116"/>
      <c r="AO40" s="72"/>
      <c r="AP40" s="78"/>
    </row>
    <row r="41" spans="1:42">
      <c r="A41" s="120">
        <v>35</v>
      </c>
      <c r="B41" s="120">
        <v>8</v>
      </c>
      <c r="C41" s="37" t="s">
        <v>20</v>
      </c>
      <c r="D41" s="120">
        <v>10710</v>
      </c>
      <c r="E41" s="37" t="s">
        <v>145</v>
      </c>
      <c r="F41" s="120" t="s">
        <v>146</v>
      </c>
      <c r="G41" s="120" t="s">
        <v>147</v>
      </c>
      <c r="H41" s="120">
        <v>882</v>
      </c>
      <c r="I41" s="143">
        <v>143387</v>
      </c>
      <c r="J41" s="120">
        <v>19</v>
      </c>
      <c r="K41" s="127" t="s">
        <v>55</v>
      </c>
      <c r="L41" s="48">
        <v>331675273.74000001</v>
      </c>
      <c r="M41" s="48">
        <v>323428</v>
      </c>
      <c r="N41" s="48">
        <v>1025.5</v>
      </c>
      <c r="O41" s="103">
        <v>1315.56</v>
      </c>
      <c r="P41" s="167">
        <v>539868529.22000003</v>
      </c>
      <c r="Q41" s="167">
        <v>35241.25</v>
      </c>
      <c r="R41" s="107">
        <v>15319.22</v>
      </c>
      <c r="S41" s="48">
        <v>15599.55</v>
      </c>
      <c r="T41" s="38" t="str">
        <f t="shared" ref="T41:T58" si="9">IF(N41&lt;O41,"ผ่าน","ไม่ผ่าน")</f>
        <v>ผ่าน</v>
      </c>
      <c r="U41" s="38" t="str">
        <f t="shared" ref="U41:U58" si="10">IF(R41&lt;S41,"ผ่าน","ไม่ผ่าน")</f>
        <v>ผ่าน</v>
      </c>
      <c r="V41" s="38" t="str">
        <f t="shared" ref="V41:V58" si="11">IF(AND(N41&lt;O41,R41&lt;S41),"ผ่าน","ไม่ผ่าน")</f>
        <v>ผ่าน</v>
      </c>
      <c r="W41" s="37"/>
      <c r="X41" s="68" t="s">
        <v>54</v>
      </c>
      <c r="Y41" s="68" t="s">
        <v>54</v>
      </c>
      <c r="Z41" s="113" t="s">
        <v>88</v>
      </c>
      <c r="AA41" s="113"/>
      <c r="AB41" s="114"/>
      <c r="AC41" s="114"/>
      <c r="AD41" s="115"/>
      <c r="AE41" s="115"/>
      <c r="AF41" s="113"/>
      <c r="AG41" s="115"/>
      <c r="AH41" s="113"/>
      <c r="AI41" s="113"/>
      <c r="AJ41" s="113"/>
      <c r="AK41" s="113"/>
      <c r="AL41" s="113"/>
      <c r="AM41" s="113"/>
      <c r="AN41" s="113"/>
      <c r="AO41" s="72"/>
      <c r="AP41" s="68"/>
    </row>
    <row r="42" spans="1:42">
      <c r="A42" s="120">
        <v>36</v>
      </c>
      <c r="B42" s="120">
        <v>8</v>
      </c>
      <c r="C42" s="37" t="s">
        <v>20</v>
      </c>
      <c r="D42" s="120">
        <v>11089</v>
      </c>
      <c r="E42" s="37" t="s">
        <v>148</v>
      </c>
      <c r="F42" s="120" t="s">
        <v>117</v>
      </c>
      <c r="G42" s="120" t="s">
        <v>118</v>
      </c>
      <c r="H42" s="120">
        <v>40</v>
      </c>
      <c r="I42" s="143">
        <v>35642</v>
      </c>
      <c r="J42" s="120">
        <v>6</v>
      </c>
      <c r="K42" s="37" t="s">
        <v>99</v>
      </c>
      <c r="L42" s="48">
        <v>27570670.100000001</v>
      </c>
      <c r="M42" s="48">
        <v>38111</v>
      </c>
      <c r="N42" s="48">
        <v>723.43</v>
      </c>
      <c r="O42" s="103">
        <v>968.86</v>
      </c>
      <c r="P42" s="167">
        <v>10464905.390000001</v>
      </c>
      <c r="Q42" s="167">
        <v>706.46</v>
      </c>
      <c r="R42" s="105">
        <v>14813.19</v>
      </c>
      <c r="S42" s="48">
        <v>21317.62</v>
      </c>
      <c r="T42" s="38" t="str">
        <f t="shared" si="9"/>
        <v>ผ่าน</v>
      </c>
      <c r="U42" s="38" t="str">
        <f t="shared" si="10"/>
        <v>ผ่าน</v>
      </c>
      <c r="V42" s="38" t="str">
        <f t="shared" si="11"/>
        <v>ผ่าน</v>
      </c>
      <c r="W42" s="37"/>
      <c r="X42" s="68" t="s">
        <v>43</v>
      </c>
      <c r="Y42" s="68" t="s">
        <v>43</v>
      </c>
      <c r="Z42" s="113" t="s">
        <v>80</v>
      </c>
      <c r="AA42" s="113"/>
      <c r="AB42" s="114"/>
      <c r="AC42" s="114"/>
      <c r="AD42" s="115"/>
      <c r="AE42" s="115"/>
      <c r="AF42" s="115"/>
      <c r="AG42" s="115"/>
      <c r="AH42" s="113"/>
      <c r="AI42" s="113"/>
      <c r="AJ42" s="113"/>
      <c r="AK42" s="113"/>
      <c r="AL42" s="113"/>
      <c r="AM42" s="113"/>
      <c r="AN42" s="113"/>
      <c r="AO42" s="72"/>
      <c r="AP42" s="68"/>
    </row>
    <row r="43" spans="1:42">
      <c r="A43" s="120">
        <v>37</v>
      </c>
      <c r="B43" s="120">
        <v>8</v>
      </c>
      <c r="C43" s="37" t="s">
        <v>20</v>
      </c>
      <c r="D43" s="120">
        <v>11090</v>
      </c>
      <c r="E43" s="37" t="s">
        <v>149</v>
      </c>
      <c r="F43" s="120" t="s">
        <v>117</v>
      </c>
      <c r="G43" s="120" t="s">
        <v>118</v>
      </c>
      <c r="H43" s="120">
        <v>39</v>
      </c>
      <c r="I43" s="143">
        <v>24048</v>
      </c>
      <c r="J43" s="120">
        <v>5</v>
      </c>
      <c r="K43" s="125" t="s">
        <v>42</v>
      </c>
      <c r="L43" s="48">
        <v>22870202.949999999</v>
      </c>
      <c r="M43" s="48">
        <v>25593</v>
      </c>
      <c r="N43" s="48">
        <v>893.61</v>
      </c>
      <c r="O43" s="103">
        <v>1156.54</v>
      </c>
      <c r="P43" s="167">
        <v>7303718.5800000001</v>
      </c>
      <c r="Q43" s="167">
        <v>532.94000000000005</v>
      </c>
      <c r="R43" s="105">
        <v>13704.69</v>
      </c>
      <c r="S43" s="48">
        <v>24985.79</v>
      </c>
      <c r="T43" s="38" t="str">
        <f t="shared" si="9"/>
        <v>ผ่าน</v>
      </c>
      <c r="U43" s="38" t="str">
        <f t="shared" si="10"/>
        <v>ผ่าน</v>
      </c>
      <c r="V43" s="38" t="str">
        <f t="shared" si="11"/>
        <v>ผ่าน</v>
      </c>
      <c r="W43" s="37"/>
      <c r="X43" s="68" t="s">
        <v>42</v>
      </c>
      <c r="Y43" s="68" t="s">
        <v>42</v>
      </c>
      <c r="Z43" s="113" t="s">
        <v>81</v>
      </c>
      <c r="AA43" s="113"/>
      <c r="AB43" s="114"/>
      <c r="AC43" s="114"/>
      <c r="AD43" s="115"/>
      <c r="AE43" s="115"/>
      <c r="AF43" s="115"/>
      <c r="AG43" s="115"/>
      <c r="AH43" s="113"/>
      <c r="AI43" s="113"/>
      <c r="AJ43" s="115"/>
      <c r="AK43" s="113"/>
      <c r="AL43" s="113"/>
      <c r="AM43" s="113"/>
      <c r="AN43" s="113"/>
      <c r="AO43" s="72"/>
      <c r="AP43" s="68"/>
    </row>
    <row r="44" spans="1:42">
      <c r="A44" s="120">
        <v>38</v>
      </c>
      <c r="B44" s="120">
        <v>8</v>
      </c>
      <c r="C44" s="37" t="s">
        <v>20</v>
      </c>
      <c r="D44" s="120">
        <v>11091</v>
      </c>
      <c r="E44" s="142" t="s">
        <v>150</v>
      </c>
      <c r="F44" s="120" t="s">
        <v>117</v>
      </c>
      <c r="G44" s="120" t="s">
        <v>118</v>
      </c>
      <c r="H44" s="120">
        <v>90</v>
      </c>
      <c r="I44" s="143">
        <v>55854</v>
      </c>
      <c r="J44" s="120">
        <v>6</v>
      </c>
      <c r="K44" s="125" t="s">
        <v>99</v>
      </c>
      <c r="L44" s="48">
        <v>43141229.740000002</v>
      </c>
      <c r="M44" s="48">
        <v>51431</v>
      </c>
      <c r="N44" s="48">
        <v>838.82</v>
      </c>
      <c r="O44" s="103">
        <v>968.86</v>
      </c>
      <c r="P44" s="167">
        <v>32481530.030000001</v>
      </c>
      <c r="Q44" s="167">
        <v>1915.48</v>
      </c>
      <c r="R44" s="105">
        <v>16957.37</v>
      </c>
      <c r="S44" s="48">
        <v>21317.62</v>
      </c>
      <c r="T44" s="38" t="str">
        <f t="shared" si="9"/>
        <v>ผ่าน</v>
      </c>
      <c r="U44" s="38" t="str">
        <f t="shared" si="10"/>
        <v>ผ่าน</v>
      </c>
      <c r="V44" s="38" t="str">
        <f t="shared" si="11"/>
        <v>ผ่าน</v>
      </c>
      <c r="W44" s="37"/>
      <c r="X44" s="68" t="s">
        <v>43</v>
      </c>
      <c r="Y44" s="68" t="s">
        <v>43</v>
      </c>
      <c r="Z44" s="113" t="s">
        <v>80</v>
      </c>
      <c r="AA44" s="113"/>
      <c r="AB44" s="114"/>
      <c r="AC44" s="114"/>
      <c r="AD44" s="115"/>
      <c r="AE44" s="115"/>
      <c r="AF44" s="115"/>
      <c r="AG44" s="115"/>
      <c r="AH44" s="113"/>
      <c r="AI44" s="113"/>
      <c r="AJ44" s="113"/>
      <c r="AK44" s="113"/>
      <c r="AL44" s="113"/>
      <c r="AM44" s="113"/>
      <c r="AN44" s="113"/>
      <c r="AO44" s="72"/>
      <c r="AP44" s="68"/>
    </row>
    <row r="45" spans="1:42">
      <c r="A45" s="120">
        <v>39</v>
      </c>
      <c r="B45" s="120">
        <v>8</v>
      </c>
      <c r="C45" s="37" t="s">
        <v>20</v>
      </c>
      <c r="D45" s="120">
        <v>11092</v>
      </c>
      <c r="E45" s="37" t="s">
        <v>151</v>
      </c>
      <c r="F45" s="120" t="s">
        <v>117</v>
      </c>
      <c r="G45" s="120" t="s">
        <v>125</v>
      </c>
      <c r="H45" s="120">
        <v>114</v>
      </c>
      <c r="I45" s="143">
        <v>39318</v>
      </c>
      <c r="J45" s="120">
        <v>9</v>
      </c>
      <c r="K45" s="125" t="s">
        <v>46</v>
      </c>
      <c r="L45" s="48">
        <v>39204519.460000001</v>
      </c>
      <c r="M45" s="48">
        <v>52208</v>
      </c>
      <c r="N45" s="48">
        <v>750.93</v>
      </c>
      <c r="O45" s="103">
        <v>927.61</v>
      </c>
      <c r="P45" s="167">
        <v>29758031.469999999</v>
      </c>
      <c r="Q45" s="167">
        <v>1869.98</v>
      </c>
      <c r="R45" s="105">
        <v>15913.55</v>
      </c>
      <c r="S45" s="48">
        <v>23286.37</v>
      </c>
      <c r="T45" s="38" t="str">
        <f t="shared" si="9"/>
        <v>ผ่าน</v>
      </c>
      <c r="U45" s="38" t="str">
        <f t="shared" si="10"/>
        <v>ผ่าน</v>
      </c>
      <c r="V45" s="38" t="str">
        <f t="shared" si="11"/>
        <v>ผ่าน</v>
      </c>
      <c r="W45" s="37"/>
      <c r="X45" s="68" t="s">
        <v>46</v>
      </c>
      <c r="Y45" s="68" t="s">
        <v>46</v>
      </c>
      <c r="Z45" s="113" t="s">
        <v>89</v>
      </c>
      <c r="AA45" s="113"/>
      <c r="AB45" s="114"/>
      <c r="AC45" s="114"/>
      <c r="AD45" s="115"/>
      <c r="AE45" s="115"/>
      <c r="AF45" s="115"/>
      <c r="AG45" s="115"/>
      <c r="AH45" s="113"/>
      <c r="AI45" s="113"/>
      <c r="AJ45" s="113"/>
      <c r="AK45" s="113"/>
      <c r="AL45" s="113"/>
      <c r="AM45" s="113"/>
      <c r="AN45" s="113"/>
      <c r="AO45" s="72"/>
      <c r="AP45" s="68"/>
    </row>
    <row r="46" spans="1:42">
      <c r="A46" s="120">
        <v>40</v>
      </c>
      <c r="B46" s="120">
        <v>8</v>
      </c>
      <c r="C46" s="37" t="s">
        <v>20</v>
      </c>
      <c r="D46" s="120">
        <v>11093</v>
      </c>
      <c r="E46" s="37" t="s">
        <v>152</v>
      </c>
      <c r="F46" s="120" t="s">
        <v>117</v>
      </c>
      <c r="G46" s="120" t="s">
        <v>118</v>
      </c>
      <c r="H46" s="120">
        <v>38</v>
      </c>
      <c r="I46" s="143">
        <v>38022</v>
      </c>
      <c r="J46" s="120">
        <v>6</v>
      </c>
      <c r="K46" s="37" t="s">
        <v>99</v>
      </c>
      <c r="L46" s="48">
        <v>32881950.539999999</v>
      </c>
      <c r="M46" s="48">
        <v>37708</v>
      </c>
      <c r="N46" s="48">
        <v>872.02</v>
      </c>
      <c r="O46" s="103">
        <v>968.86</v>
      </c>
      <c r="P46" s="167">
        <v>9532756.6300000008</v>
      </c>
      <c r="Q46" s="167">
        <v>705.53</v>
      </c>
      <c r="R46" s="105">
        <v>13511.52</v>
      </c>
      <c r="S46" s="48">
        <v>21317.62</v>
      </c>
      <c r="T46" s="38" t="str">
        <f t="shared" si="9"/>
        <v>ผ่าน</v>
      </c>
      <c r="U46" s="38" t="str">
        <f t="shared" si="10"/>
        <v>ผ่าน</v>
      </c>
      <c r="V46" s="38" t="str">
        <f t="shared" si="11"/>
        <v>ผ่าน</v>
      </c>
      <c r="W46" s="37"/>
      <c r="X46" s="68" t="s">
        <v>43</v>
      </c>
      <c r="Y46" s="68" t="s">
        <v>43</v>
      </c>
      <c r="Z46" s="113" t="s">
        <v>80</v>
      </c>
      <c r="AA46" s="113"/>
      <c r="AB46" s="114"/>
      <c r="AC46" s="114"/>
      <c r="AD46" s="115"/>
      <c r="AE46" s="115"/>
      <c r="AF46" s="115"/>
      <c r="AG46" s="115"/>
      <c r="AH46" s="113"/>
      <c r="AI46" s="113"/>
      <c r="AJ46" s="113"/>
      <c r="AK46" s="113"/>
      <c r="AL46" s="113"/>
      <c r="AM46" s="113"/>
      <c r="AN46" s="113"/>
      <c r="AO46" s="72"/>
      <c r="AP46" s="68"/>
    </row>
    <row r="47" spans="1:42">
      <c r="A47" s="120">
        <v>41</v>
      </c>
      <c r="B47" s="120">
        <v>8</v>
      </c>
      <c r="C47" s="37" t="s">
        <v>20</v>
      </c>
      <c r="D47" s="120">
        <v>11094</v>
      </c>
      <c r="E47" s="37" t="s">
        <v>222</v>
      </c>
      <c r="F47" s="120" t="s">
        <v>117</v>
      </c>
      <c r="G47" s="120" t="s">
        <v>131</v>
      </c>
      <c r="H47" s="120">
        <v>15</v>
      </c>
      <c r="I47" s="143">
        <v>10626</v>
      </c>
      <c r="J47" s="120">
        <v>2</v>
      </c>
      <c r="K47" s="37" t="s">
        <v>39</v>
      </c>
      <c r="L47" s="48">
        <v>16066698.300000001</v>
      </c>
      <c r="M47" s="48">
        <v>12959</v>
      </c>
      <c r="N47" s="48">
        <v>1239.81</v>
      </c>
      <c r="O47" s="103">
        <v>1605.79</v>
      </c>
      <c r="P47" s="167">
        <v>4785465.82</v>
      </c>
      <c r="Q47" s="167">
        <v>208.44</v>
      </c>
      <c r="R47" s="105">
        <v>22959.01</v>
      </c>
      <c r="S47" s="48">
        <v>38862.879999999997</v>
      </c>
      <c r="T47" s="38" t="str">
        <f t="shared" si="9"/>
        <v>ผ่าน</v>
      </c>
      <c r="U47" s="38" t="str">
        <f t="shared" si="10"/>
        <v>ผ่าน</v>
      </c>
      <c r="V47" s="38" t="str">
        <f t="shared" si="11"/>
        <v>ผ่าน</v>
      </c>
      <c r="W47" s="37"/>
      <c r="X47" s="68" t="s">
        <v>39</v>
      </c>
      <c r="Y47" s="68" t="s">
        <v>39</v>
      </c>
      <c r="Z47" s="113" t="s">
        <v>75</v>
      </c>
      <c r="AA47" s="113"/>
      <c r="AB47" s="114"/>
      <c r="AC47" s="114"/>
      <c r="AD47" s="115"/>
      <c r="AE47" s="115"/>
      <c r="AF47" s="113"/>
      <c r="AG47" s="115"/>
      <c r="AH47" s="113"/>
      <c r="AI47" s="113"/>
      <c r="AJ47" s="115"/>
      <c r="AK47" s="113"/>
      <c r="AL47" s="113"/>
      <c r="AM47" s="113"/>
      <c r="AN47" s="113"/>
      <c r="AO47" s="72"/>
      <c r="AP47" s="68"/>
    </row>
    <row r="48" spans="1:42" s="75" customFormat="1" ht="21.6" customHeight="1">
      <c r="A48" s="120">
        <v>42</v>
      </c>
      <c r="B48" s="121">
        <v>8</v>
      </c>
      <c r="C48" s="39" t="s">
        <v>20</v>
      </c>
      <c r="D48" s="121">
        <v>11095</v>
      </c>
      <c r="E48" s="39" t="s">
        <v>153</v>
      </c>
      <c r="F48" s="121" t="s">
        <v>134</v>
      </c>
      <c r="G48" s="121" t="s">
        <v>154</v>
      </c>
      <c r="H48" s="121">
        <v>214</v>
      </c>
      <c r="I48" s="144">
        <v>92581</v>
      </c>
      <c r="J48" s="121">
        <v>15</v>
      </c>
      <c r="K48" s="127" t="s">
        <v>104</v>
      </c>
      <c r="L48" s="48">
        <v>96436510.049999997</v>
      </c>
      <c r="M48" s="48">
        <v>101407</v>
      </c>
      <c r="N48" s="48">
        <v>950.98</v>
      </c>
      <c r="O48" s="103">
        <v>908.13</v>
      </c>
      <c r="P48" s="167">
        <v>79279056.060000002</v>
      </c>
      <c r="Q48" s="167">
        <v>5622.83</v>
      </c>
      <c r="R48" s="105">
        <v>14099.48</v>
      </c>
      <c r="S48" s="48">
        <v>18332.48</v>
      </c>
      <c r="T48" s="38" t="str">
        <f t="shared" si="9"/>
        <v>ไม่ผ่าน</v>
      </c>
      <c r="U48" s="38" t="str">
        <f t="shared" si="10"/>
        <v>ผ่าน</v>
      </c>
      <c r="V48" s="38" t="str">
        <f t="shared" si="11"/>
        <v>ไม่ผ่าน</v>
      </c>
      <c r="W48" s="39"/>
      <c r="X48" s="73" t="s">
        <v>90</v>
      </c>
      <c r="Y48" s="73" t="s">
        <v>49</v>
      </c>
      <c r="Z48" s="113" t="s">
        <v>87</v>
      </c>
      <c r="AA48" s="113"/>
      <c r="AB48" s="114"/>
      <c r="AC48" s="114"/>
      <c r="AD48" s="115"/>
      <c r="AE48" s="115"/>
      <c r="AF48" s="115"/>
      <c r="AG48" s="115"/>
      <c r="AH48" s="113"/>
      <c r="AI48" s="113"/>
      <c r="AJ48" s="113"/>
      <c r="AK48" s="113"/>
      <c r="AL48" s="113"/>
      <c r="AM48" s="113"/>
      <c r="AN48" s="113"/>
      <c r="AO48" s="74"/>
      <c r="AP48" s="73"/>
    </row>
    <row r="49" spans="1:44" s="75" customFormat="1">
      <c r="A49" s="120">
        <v>43</v>
      </c>
      <c r="B49" s="121">
        <v>8</v>
      </c>
      <c r="C49" s="39" t="s">
        <v>20</v>
      </c>
      <c r="D49" s="121">
        <v>11096</v>
      </c>
      <c r="E49" s="39" t="s">
        <v>155</v>
      </c>
      <c r="F49" s="121" t="s">
        <v>117</v>
      </c>
      <c r="G49" s="121" t="s">
        <v>118</v>
      </c>
      <c r="H49" s="121">
        <v>38</v>
      </c>
      <c r="I49" s="144">
        <v>30434</v>
      </c>
      <c r="J49" s="121">
        <v>6</v>
      </c>
      <c r="K49" s="39" t="s">
        <v>99</v>
      </c>
      <c r="L49" s="48">
        <v>27927101.190000001</v>
      </c>
      <c r="M49" s="48">
        <v>30365</v>
      </c>
      <c r="N49" s="48">
        <v>919.71</v>
      </c>
      <c r="O49" s="103">
        <v>968.86</v>
      </c>
      <c r="P49" s="167">
        <v>9834106.0999999996</v>
      </c>
      <c r="Q49" s="167">
        <v>683.13</v>
      </c>
      <c r="R49" s="105">
        <v>14395.58</v>
      </c>
      <c r="S49" s="48">
        <v>21317.62</v>
      </c>
      <c r="T49" s="38" t="str">
        <f t="shared" si="9"/>
        <v>ผ่าน</v>
      </c>
      <c r="U49" s="38" t="str">
        <f t="shared" si="10"/>
        <v>ผ่าน</v>
      </c>
      <c r="V49" s="38" t="str">
        <f t="shared" si="11"/>
        <v>ผ่าน</v>
      </c>
      <c r="W49" s="39"/>
      <c r="X49" s="73" t="s">
        <v>43</v>
      </c>
      <c r="Y49" s="73" t="s">
        <v>43</v>
      </c>
      <c r="Z49" s="113" t="s">
        <v>80</v>
      </c>
      <c r="AA49" s="113"/>
      <c r="AB49" s="114"/>
      <c r="AC49" s="114"/>
      <c r="AD49" s="115"/>
      <c r="AE49" s="115"/>
      <c r="AF49" s="115"/>
      <c r="AG49" s="115"/>
      <c r="AH49" s="113"/>
      <c r="AI49" s="113"/>
      <c r="AJ49" s="113"/>
      <c r="AK49" s="113"/>
      <c r="AL49" s="113"/>
      <c r="AM49" s="113"/>
      <c r="AN49" s="113"/>
      <c r="AO49" s="74"/>
      <c r="AP49" s="73"/>
    </row>
    <row r="50" spans="1:44" s="75" customFormat="1" ht="21.6" customHeight="1">
      <c r="A50" s="120">
        <v>44</v>
      </c>
      <c r="B50" s="121">
        <v>8</v>
      </c>
      <c r="C50" s="39" t="s">
        <v>20</v>
      </c>
      <c r="D50" s="121">
        <v>11097</v>
      </c>
      <c r="E50" s="39" t="s">
        <v>156</v>
      </c>
      <c r="F50" s="121" t="s">
        <v>117</v>
      </c>
      <c r="G50" s="121" t="s">
        <v>125</v>
      </c>
      <c r="H50" s="121">
        <v>78</v>
      </c>
      <c r="I50" s="144">
        <v>52829</v>
      </c>
      <c r="J50" s="121">
        <v>10</v>
      </c>
      <c r="K50" s="125" t="s">
        <v>47</v>
      </c>
      <c r="L50" s="48">
        <v>46939991.850000001</v>
      </c>
      <c r="M50" s="48">
        <v>52520</v>
      </c>
      <c r="N50" s="48">
        <v>893.75</v>
      </c>
      <c r="O50" s="103">
        <v>884.27</v>
      </c>
      <c r="P50" s="167">
        <v>26941115.59</v>
      </c>
      <c r="Q50" s="167">
        <v>1506.18</v>
      </c>
      <c r="R50" s="105">
        <v>17887.099999999999</v>
      </c>
      <c r="S50" s="48">
        <v>17965.580000000002</v>
      </c>
      <c r="T50" s="38" t="str">
        <f t="shared" si="9"/>
        <v>ไม่ผ่าน</v>
      </c>
      <c r="U50" s="38" t="str">
        <f t="shared" si="10"/>
        <v>ผ่าน</v>
      </c>
      <c r="V50" s="38" t="str">
        <f t="shared" si="11"/>
        <v>ไม่ผ่าน</v>
      </c>
      <c r="W50" s="39"/>
      <c r="X50" s="73" t="s">
        <v>47</v>
      </c>
      <c r="Y50" s="73" t="s">
        <v>43</v>
      </c>
      <c r="Z50" s="113" t="s">
        <v>80</v>
      </c>
      <c r="AA50" s="113"/>
      <c r="AB50" s="114"/>
      <c r="AC50" s="114"/>
      <c r="AD50" s="115"/>
      <c r="AE50" s="115"/>
      <c r="AF50" s="115"/>
      <c r="AG50" s="115"/>
      <c r="AH50" s="113"/>
      <c r="AI50" s="113"/>
      <c r="AJ50" s="113"/>
      <c r="AK50" s="113"/>
      <c r="AL50" s="113"/>
      <c r="AM50" s="113"/>
      <c r="AN50" s="113"/>
      <c r="AO50" s="74"/>
      <c r="AP50" s="73"/>
    </row>
    <row r="51" spans="1:44" s="75" customFormat="1">
      <c r="A51" s="120">
        <v>45</v>
      </c>
      <c r="B51" s="121">
        <v>8</v>
      </c>
      <c r="C51" s="39" t="s">
        <v>20</v>
      </c>
      <c r="D51" s="121">
        <v>11098</v>
      </c>
      <c r="E51" s="39" t="s">
        <v>157</v>
      </c>
      <c r="F51" s="121" t="s">
        <v>117</v>
      </c>
      <c r="G51" s="121" t="s">
        <v>125</v>
      </c>
      <c r="H51" s="121">
        <v>119</v>
      </c>
      <c r="I51" s="144">
        <v>53134</v>
      </c>
      <c r="J51" s="121">
        <v>10</v>
      </c>
      <c r="K51" s="125" t="s">
        <v>47</v>
      </c>
      <c r="L51" s="48">
        <v>45240769.219999999</v>
      </c>
      <c r="M51" s="48">
        <v>59063</v>
      </c>
      <c r="N51" s="48">
        <v>765.97</v>
      </c>
      <c r="O51" s="103">
        <v>884.27</v>
      </c>
      <c r="P51" s="167">
        <v>27585481.879999999</v>
      </c>
      <c r="Q51" s="167">
        <v>2214.16</v>
      </c>
      <c r="R51" s="105">
        <v>12458.65</v>
      </c>
      <c r="S51" s="48">
        <v>17965.580000000002</v>
      </c>
      <c r="T51" s="38" t="str">
        <f t="shared" si="9"/>
        <v>ผ่าน</v>
      </c>
      <c r="U51" s="38" t="str">
        <f t="shared" si="10"/>
        <v>ผ่าน</v>
      </c>
      <c r="V51" s="38" t="str">
        <f t="shared" si="11"/>
        <v>ผ่าน</v>
      </c>
      <c r="W51" s="83"/>
      <c r="X51" s="73" t="s">
        <v>47</v>
      </c>
      <c r="Y51" s="73" t="s">
        <v>43</v>
      </c>
      <c r="Z51" s="113" t="s">
        <v>80</v>
      </c>
      <c r="AA51" s="113"/>
      <c r="AB51" s="114"/>
      <c r="AC51" s="114"/>
      <c r="AD51" s="115"/>
      <c r="AE51" s="115"/>
      <c r="AF51" s="115"/>
      <c r="AG51" s="115"/>
      <c r="AH51" s="113"/>
      <c r="AI51" s="113"/>
      <c r="AJ51" s="113"/>
      <c r="AK51" s="113"/>
      <c r="AL51" s="113"/>
      <c r="AM51" s="113"/>
      <c r="AN51" s="113"/>
      <c r="AO51" s="74"/>
      <c r="AP51" s="73"/>
    </row>
    <row r="52" spans="1:44">
      <c r="A52" s="120">
        <v>46</v>
      </c>
      <c r="B52" s="120">
        <v>8</v>
      </c>
      <c r="C52" s="37" t="s">
        <v>20</v>
      </c>
      <c r="D52" s="120">
        <v>11099</v>
      </c>
      <c r="E52" s="37" t="s">
        <v>158</v>
      </c>
      <c r="F52" s="120" t="s">
        <v>117</v>
      </c>
      <c r="G52" s="120" t="s">
        <v>118</v>
      </c>
      <c r="H52" s="120">
        <v>45</v>
      </c>
      <c r="I52" s="143">
        <v>26365</v>
      </c>
      <c r="J52" s="120">
        <v>5</v>
      </c>
      <c r="K52" s="125" t="s">
        <v>42</v>
      </c>
      <c r="L52" s="48">
        <v>21614435.84</v>
      </c>
      <c r="M52" s="48">
        <v>26306</v>
      </c>
      <c r="N52" s="48">
        <v>821.65</v>
      </c>
      <c r="O52" s="103">
        <v>1156.54</v>
      </c>
      <c r="P52" s="167">
        <v>12543173.130000001</v>
      </c>
      <c r="Q52" s="167">
        <v>763.77</v>
      </c>
      <c r="R52" s="105">
        <v>16422.68</v>
      </c>
      <c r="S52" s="48">
        <v>24985.79</v>
      </c>
      <c r="T52" s="38" t="str">
        <f t="shared" si="9"/>
        <v>ผ่าน</v>
      </c>
      <c r="U52" s="38" t="str">
        <f t="shared" si="10"/>
        <v>ผ่าน</v>
      </c>
      <c r="V52" s="38" t="str">
        <f t="shared" si="11"/>
        <v>ผ่าน</v>
      </c>
      <c r="W52" s="37"/>
      <c r="X52" s="68" t="s">
        <v>42</v>
      </c>
      <c r="Y52" s="68" t="s">
        <v>42</v>
      </c>
      <c r="Z52" s="113" t="s">
        <v>81</v>
      </c>
      <c r="AA52" s="113"/>
      <c r="AB52" s="114"/>
      <c r="AC52" s="114"/>
      <c r="AD52" s="115"/>
      <c r="AE52" s="115"/>
      <c r="AF52" s="115"/>
      <c r="AG52" s="115"/>
      <c r="AH52" s="113"/>
      <c r="AI52" s="113"/>
      <c r="AJ52" s="113"/>
      <c r="AK52" s="113"/>
      <c r="AL52" s="113"/>
      <c r="AM52" s="113"/>
      <c r="AN52" s="113"/>
      <c r="AO52" s="72"/>
      <c r="AP52" s="68"/>
    </row>
    <row r="53" spans="1:44">
      <c r="A53" s="120">
        <v>47</v>
      </c>
      <c r="B53" s="120">
        <v>8</v>
      </c>
      <c r="C53" s="37" t="s">
        <v>20</v>
      </c>
      <c r="D53" s="120">
        <v>11100</v>
      </c>
      <c r="E53" s="37" t="s">
        <v>159</v>
      </c>
      <c r="F53" s="120" t="s">
        <v>117</v>
      </c>
      <c r="G53" s="120" t="s">
        <v>118</v>
      </c>
      <c r="H53" s="120">
        <v>38</v>
      </c>
      <c r="I53" s="143">
        <v>17915</v>
      </c>
      <c r="J53" s="120">
        <v>5</v>
      </c>
      <c r="K53" s="37" t="s">
        <v>42</v>
      </c>
      <c r="L53" s="48">
        <v>16243189.09</v>
      </c>
      <c r="M53" s="48">
        <v>23980</v>
      </c>
      <c r="N53" s="48">
        <v>677.36</v>
      </c>
      <c r="O53" s="103">
        <v>1156.54</v>
      </c>
      <c r="P53" s="167">
        <v>10043555.82</v>
      </c>
      <c r="Q53" s="167">
        <v>512.75</v>
      </c>
      <c r="R53" s="105">
        <v>19587.490000000002</v>
      </c>
      <c r="S53" s="48">
        <v>24985.79</v>
      </c>
      <c r="T53" s="38" t="str">
        <f t="shared" si="9"/>
        <v>ผ่าน</v>
      </c>
      <c r="U53" s="38" t="str">
        <f t="shared" si="10"/>
        <v>ผ่าน</v>
      </c>
      <c r="V53" s="38" t="str">
        <f t="shared" si="11"/>
        <v>ผ่าน</v>
      </c>
      <c r="W53" s="37"/>
      <c r="X53" s="68" t="s">
        <v>42</v>
      </c>
      <c r="Y53" s="68" t="s">
        <v>42</v>
      </c>
      <c r="Z53" s="113" t="s">
        <v>81</v>
      </c>
      <c r="AA53" s="113"/>
      <c r="AB53" s="114"/>
      <c r="AC53" s="114"/>
      <c r="AD53" s="115"/>
      <c r="AE53" s="115"/>
      <c r="AF53" s="115"/>
      <c r="AG53" s="115"/>
      <c r="AH53" s="113"/>
      <c r="AI53" s="113"/>
      <c r="AJ53" s="115"/>
      <c r="AK53" s="113"/>
      <c r="AL53" s="113"/>
      <c r="AM53" s="113"/>
      <c r="AN53" s="113"/>
      <c r="AO53" s="72"/>
      <c r="AP53" s="68"/>
    </row>
    <row r="54" spans="1:44">
      <c r="A54" s="120">
        <v>48</v>
      </c>
      <c r="B54" s="120">
        <v>8</v>
      </c>
      <c r="C54" s="37" t="s">
        <v>20</v>
      </c>
      <c r="D54" s="120">
        <v>11101</v>
      </c>
      <c r="E54" s="37" t="s">
        <v>160</v>
      </c>
      <c r="F54" s="120" t="s">
        <v>117</v>
      </c>
      <c r="G54" s="120" t="s">
        <v>118</v>
      </c>
      <c r="H54" s="120">
        <v>42</v>
      </c>
      <c r="I54" s="143">
        <v>24927</v>
      </c>
      <c r="J54" s="120">
        <v>5</v>
      </c>
      <c r="K54" s="41" t="s">
        <v>42</v>
      </c>
      <c r="L54" s="48">
        <v>29632807.859999999</v>
      </c>
      <c r="M54" s="48">
        <v>35622</v>
      </c>
      <c r="N54" s="48">
        <v>831.87</v>
      </c>
      <c r="O54" s="103">
        <v>1156.54</v>
      </c>
      <c r="P54" s="167">
        <v>12480158.48</v>
      </c>
      <c r="Q54" s="167">
        <v>760.65</v>
      </c>
      <c r="R54" s="105">
        <v>16407.3</v>
      </c>
      <c r="S54" s="48">
        <v>24985.79</v>
      </c>
      <c r="T54" s="38" t="str">
        <f t="shared" si="9"/>
        <v>ผ่าน</v>
      </c>
      <c r="U54" s="38" t="str">
        <f t="shared" si="10"/>
        <v>ผ่าน</v>
      </c>
      <c r="V54" s="38" t="str">
        <f t="shared" si="11"/>
        <v>ผ่าน</v>
      </c>
      <c r="W54" s="37"/>
      <c r="X54" s="68" t="s">
        <v>42</v>
      </c>
      <c r="Y54" s="68" t="s">
        <v>42</v>
      </c>
      <c r="Z54" s="113" t="s">
        <v>81</v>
      </c>
      <c r="AA54" s="113"/>
      <c r="AB54" s="114"/>
      <c r="AC54" s="114"/>
      <c r="AD54" s="115"/>
      <c r="AE54" s="115"/>
      <c r="AF54" s="115"/>
      <c r="AG54" s="115"/>
      <c r="AH54" s="113"/>
      <c r="AI54" s="113"/>
      <c r="AJ54" s="113"/>
      <c r="AK54" s="113"/>
      <c r="AL54" s="113"/>
      <c r="AM54" s="113"/>
      <c r="AN54" s="113"/>
      <c r="AO54" s="72"/>
      <c r="AP54" s="68"/>
    </row>
    <row r="55" spans="1:44">
      <c r="A55" s="120">
        <v>49</v>
      </c>
      <c r="B55" s="120">
        <v>8</v>
      </c>
      <c r="C55" s="37" t="s">
        <v>20</v>
      </c>
      <c r="D55" s="120">
        <v>11102</v>
      </c>
      <c r="E55" s="37" t="s">
        <v>161</v>
      </c>
      <c r="F55" s="120" t="s">
        <v>117</v>
      </c>
      <c r="G55" s="120" t="s">
        <v>118</v>
      </c>
      <c r="H55" s="120">
        <v>40</v>
      </c>
      <c r="I55" s="143">
        <v>33084</v>
      </c>
      <c r="J55" s="120">
        <v>6</v>
      </c>
      <c r="K55" s="37" t="s">
        <v>99</v>
      </c>
      <c r="L55" s="48">
        <v>26712507.59</v>
      </c>
      <c r="M55" s="48">
        <v>31771</v>
      </c>
      <c r="N55" s="48">
        <v>840.78</v>
      </c>
      <c r="O55" s="103">
        <v>968.86</v>
      </c>
      <c r="P55" s="167">
        <v>8532776.1199999992</v>
      </c>
      <c r="Q55" s="167">
        <v>603.54</v>
      </c>
      <c r="R55" s="105">
        <v>14137.81</v>
      </c>
      <c r="S55" s="48">
        <v>21317.62</v>
      </c>
      <c r="T55" s="38" t="str">
        <f t="shared" si="9"/>
        <v>ผ่าน</v>
      </c>
      <c r="U55" s="38" t="str">
        <f t="shared" si="10"/>
        <v>ผ่าน</v>
      </c>
      <c r="V55" s="38" t="str">
        <f t="shared" si="11"/>
        <v>ผ่าน</v>
      </c>
      <c r="W55" s="37"/>
      <c r="X55" s="68" t="s">
        <v>43</v>
      </c>
      <c r="Y55" s="68" t="s">
        <v>43</v>
      </c>
      <c r="Z55" s="113" t="s">
        <v>80</v>
      </c>
      <c r="AA55" s="113"/>
      <c r="AB55" s="114"/>
      <c r="AC55" s="114"/>
      <c r="AD55" s="115"/>
      <c r="AE55" s="115"/>
      <c r="AF55" s="115"/>
      <c r="AG55" s="115"/>
      <c r="AH55" s="113"/>
      <c r="AI55" s="113"/>
      <c r="AJ55" s="115"/>
      <c r="AK55" s="113"/>
      <c r="AL55" s="113"/>
      <c r="AM55" s="113"/>
      <c r="AN55" s="113"/>
      <c r="AO55" s="72"/>
      <c r="AP55" s="68"/>
    </row>
    <row r="56" spans="1:44">
      <c r="A56" s="120">
        <v>50</v>
      </c>
      <c r="B56" s="120">
        <v>8</v>
      </c>
      <c r="C56" s="37" t="s">
        <v>20</v>
      </c>
      <c r="D56" s="120">
        <v>11103</v>
      </c>
      <c r="E56" s="37" t="s">
        <v>162</v>
      </c>
      <c r="F56" s="120" t="s">
        <v>117</v>
      </c>
      <c r="G56" s="120" t="s">
        <v>118</v>
      </c>
      <c r="H56" s="120">
        <v>34</v>
      </c>
      <c r="I56" s="143">
        <v>28128</v>
      </c>
      <c r="J56" s="120">
        <v>5</v>
      </c>
      <c r="K56" s="41" t="s">
        <v>42</v>
      </c>
      <c r="L56" s="48">
        <v>23825120.170000002</v>
      </c>
      <c r="M56" s="48">
        <v>32246</v>
      </c>
      <c r="N56" s="48">
        <v>738.86</v>
      </c>
      <c r="O56" s="103">
        <v>1156.54</v>
      </c>
      <c r="P56" s="167">
        <v>7694626.0899999999</v>
      </c>
      <c r="Q56" s="167">
        <v>720.13</v>
      </c>
      <c r="R56" s="105">
        <v>10685.05</v>
      </c>
      <c r="S56" s="48">
        <v>24985.79</v>
      </c>
      <c r="T56" s="38" t="str">
        <f t="shared" si="9"/>
        <v>ผ่าน</v>
      </c>
      <c r="U56" s="38" t="str">
        <f t="shared" si="10"/>
        <v>ผ่าน</v>
      </c>
      <c r="V56" s="38" t="str">
        <f t="shared" si="11"/>
        <v>ผ่าน</v>
      </c>
      <c r="W56" s="37"/>
      <c r="X56" s="68" t="s">
        <v>42</v>
      </c>
      <c r="Y56" s="68" t="s">
        <v>42</v>
      </c>
      <c r="Z56" s="113" t="s">
        <v>81</v>
      </c>
      <c r="AA56" s="113"/>
      <c r="AB56" s="114"/>
      <c r="AC56" s="114"/>
      <c r="AD56" s="115"/>
      <c r="AE56" s="115"/>
      <c r="AF56" s="115"/>
      <c r="AG56" s="115"/>
      <c r="AH56" s="113"/>
      <c r="AI56" s="113"/>
      <c r="AJ56" s="113"/>
      <c r="AK56" s="113"/>
      <c r="AL56" s="113"/>
      <c r="AM56" s="113"/>
      <c r="AN56" s="113"/>
      <c r="AO56" s="72"/>
      <c r="AP56" s="68"/>
    </row>
    <row r="57" spans="1:44" s="85" customFormat="1">
      <c r="A57" s="120">
        <v>51</v>
      </c>
      <c r="B57" s="128">
        <v>8</v>
      </c>
      <c r="C57" s="40" t="s">
        <v>20</v>
      </c>
      <c r="D57" s="128">
        <v>11450</v>
      </c>
      <c r="E57" s="40" t="s">
        <v>163</v>
      </c>
      <c r="F57" s="128" t="s">
        <v>134</v>
      </c>
      <c r="G57" s="128" t="s">
        <v>154</v>
      </c>
      <c r="H57" s="128">
        <v>240</v>
      </c>
      <c r="I57" s="146">
        <v>114703</v>
      </c>
      <c r="J57" s="128">
        <v>15</v>
      </c>
      <c r="K57" s="40" t="s">
        <v>104</v>
      </c>
      <c r="L57" s="48">
        <v>107463715.3</v>
      </c>
      <c r="M57" s="48">
        <v>138117</v>
      </c>
      <c r="N57" s="48">
        <v>778.06</v>
      </c>
      <c r="O57" s="103">
        <v>908.13</v>
      </c>
      <c r="P57" s="167">
        <v>102671989.78</v>
      </c>
      <c r="Q57" s="167">
        <v>7394.01</v>
      </c>
      <c r="R57" s="105">
        <v>13885.84</v>
      </c>
      <c r="S57" s="48">
        <v>18332.48</v>
      </c>
      <c r="T57" s="38" t="str">
        <f t="shared" si="9"/>
        <v>ผ่าน</v>
      </c>
      <c r="U57" s="38" t="str">
        <f t="shared" si="10"/>
        <v>ผ่าน</v>
      </c>
      <c r="V57" s="38" t="str">
        <f t="shared" si="11"/>
        <v>ผ่าน</v>
      </c>
      <c r="W57" s="40"/>
      <c r="X57" s="84" t="s">
        <v>51</v>
      </c>
      <c r="Y57" s="84" t="s">
        <v>52</v>
      </c>
      <c r="Z57" s="113" t="s">
        <v>91</v>
      </c>
      <c r="AA57" s="113"/>
      <c r="AB57" s="114"/>
      <c r="AC57" s="114"/>
      <c r="AD57" s="115"/>
      <c r="AE57" s="115"/>
      <c r="AF57" s="115"/>
      <c r="AG57" s="115"/>
      <c r="AH57" s="113"/>
      <c r="AI57" s="113"/>
      <c r="AJ57" s="113"/>
      <c r="AK57" s="113"/>
      <c r="AL57" s="113"/>
      <c r="AM57" s="113"/>
      <c r="AN57" s="113"/>
      <c r="AO57" s="74"/>
      <c r="AP57" s="84"/>
    </row>
    <row r="58" spans="1:44">
      <c r="A58" s="120">
        <v>52</v>
      </c>
      <c r="B58" s="120">
        <v>8</v>
      </c>
      <c r="C58" s="37" t="s">
        <v>20</v>
      </c>
      <c r="D58" s="120">
        <v>21323</v>
      </c>
      <c r="E58" s="142" t="s">
        <v>164</v>
      </c>
      <c r="F58" s="120" t="s">
        <v>117</v>
      </c>
      <c r="G58" s="120" t="s">
        <v>118</v>
      </c>
      <c r="H58" s="120">
        <v>46</v>
      </c>
      <c r="I58" s="143">
        <v>28489</v>
      </c>
      <c r="J58" s="120">
        <v>5</v>
      </c>
      <c r="K58" s="41" t="s">
        <v>42</v>
      </c>
      <c r="L58" s="48">
        <v>19280818.91</v>
      </c>
      <c r="M58" s="48">
        <v>21266</v>
      </c>
      <c r="N58" s="48">
        <v>906.65</v>
      </c>
      <c r="O58" s="103">
        <v>1156.54</v>
      </c>
      <c r="P58" s="167">
        <v>12679365.65</v>
      </c>
      <c r="Q58" s="167">
        <v>889.43</v>
      </c>
      <c r="R58" s="105">
        <v>14255.55</v>
      </c>
      <c r="S58" s="48">
        <v>24985.79</v>
      </c>
      <c r="T58" s="38" t="str">
        <f t="shared" si="9"/>
        <v>ผ่าน</v>
      </c>
      <c r="U58" s="38" t="str">
        <f t="shared" si="10"/>
        <v>ผ่าน</v>
      </c>
      <c r="V58" s="38" t="str">
        <f t="shared" si="11"/>
        <v>ผ่าน</v>
      </c>
      <c r="W58" s="37"/>
      <c r="X58" s="68" t="s">
        <v>42</v>
      </c>
      <c r="Y58" s="68" t="s">
        <v>42</v>
      </c>
      <c r="Z58" s="113" t="s">
        <v>81</v>
      </c>
      <c r="AA58" s="113"/>
      <c r="AB58" s="114"/>
      <c r="AC58" s="114"/>
      <c r="AD58" s="115"/>
      <c r="AE58" s="115"/>
      <c r="AF58" s="115"/>
      <c r="AG58" s="115"/>
      <c r="AH58" s="113"/>
      <c r="AI58" s="113"/>
      <c r="AJ58" s="113"/>
      <c r="AK58" s="113"/>
      <c r="AL58" s="113"/>
      <c r="AM58" s="113"/>
      <c r="AN58" s="113"/>
      <c r="AO58" s="72"/>
      <c r="AP58" s="68"/>
    </row>
    <row r="59" spans="1:44" s="79" customFormat="1">
      <c r="A59" s="122"/>
      <c r="B59" s="123"/>
      <c r="C59" s="124" t="s">
        <v>165</v>
      </c>
      <c r="D59" s="123"/>
      <c r="E59" s="124"/>
      <c r="F59" s="123"/>
      <c r="G59" s="123"/>
      <c r="H59" s="123"/>
      <c r="I59" s="43"/>
      <c r="J59" s="123"/>
      <c r="K59" s="124"/>
      <c r="L59" s="42"/>
      <c r="M59" s="42"/>
      <c r="N59" s="42"/>
      <c r="O59" s="104"/>
      <c r="P59" s="42"/>
      <c r="Q59" s="42"/>
      <c r="R59" s="106"/>
      <c r="S59" s="42"/>
      <c r="T59" s="45"/>
      <c r="U59" s="45"/>
      <c r="V59" s="45">
        <f>COUNTIF(V41:V58,"ผ่าน")</f>
        <v>16</v>
      </c>
      <c r="W59" s="53"/>
      <c r="X59" s="78"/>
      <c r="Y59" s="78"/>
      <c r="Z59" s="78"/>
      <c r="AA59" s="113"/>
      <c r="AB59" s="86"/>
      <c r="AC59" s="114"/>
      <c r="AD59" s="78"/>
      <c r="AE59" s="115"/>
      <c r="AF59" s="86"/>
      <c r="AG59" s="115"/>
      <c r="AH59" s="78"/>
      <c r="AI59" s="113"/>
      <c r="AJ59" s="86"/>
      <c r="AK59" s="113"/>
      <c r="AL59" s="78"/>
      <c r="AM59" s="113"/>
      <c r="AN59" s="78"/>
      <c r="AO59" s="72"/>
      <c r="AP59" s="78"/>
    </row>
    <row r="60" spans="1:44">
      <c r="A60" s="120">
        <v>53</v>
      </c>
      <c r="B60" s="120">
        <v>8</v>
      </c>
      <c r="C60" s="37" t="s">
        <v>21</v>
      </c>
      <c r="D60" s="120">
        <v>10706</v>
      </c>
      <c r="E60" s="37" t="s">
        <v>166</v>
      </c>
      <c r="F60" s="120" t="s">
        <v>134</v>
      </c>
      <c r="G60" s="120" t="s">
        <v>135</v>
      </c>
      <c r="H60" s="120">
        <v>400</v>
      </c>
      <c r="I60" s="143">
        <v>113268</v>
      </c>
      <c r="J60" s="120">
        <v>16</v>
      </c>
      <c r="K60" s="37" t="s">
        <v>53</v>
      </c>
      <c r="L60" s="48">
        <v>184972114.88999999</v>
      </c>
      <c r="M60" s="48">
        <v>183736</v>
      </c>
      <c r="N60" s="48">
        <v>1006.73</v>
      </c>
      <c r="O60" s="163">
        <v>1029</v>
      </c>
      <c r="P60" s="167">
        <v>242020612.63</v>
      </c>
      <c r="Q60" s="167">
        <v>15298.21</v>
      </c>
      <c r="R60" s="105">
        <v>15820.19</v>
      </c>
      <c r="S60" s="48">
        <v>18118.060000000001</v>
      </c>
      <c r="T60" s="38" t="str">
        <f t="shared" ref="T60:T68" si="12">IF(N60&lt;O60,"ผ่าน","ไม่ผ่าน")</f>
        <v>ผ่าน</v>
      </c>
      <c r="U60" s="38" t="str">
        <f t="shared" ref="U60:U68" si="13">IF(R60&lt;S60,"ผ่าน","ไม่ผ่าน")</f>
        <v>ผ่าน</v>
      </c>
      <c r="V60" s="38" t="str">
        <f t="shared" ref="V60:V68" si="14">IF(AND(N60&lt;O60,R60&lt;S60),"ผ่าน","ไม่ผ่าน")</f>
        <v>ผ่าน</v>
      </c>
      <c r="W60" s="37"/>
      <c r="X60" s="68" t="s">
        <v>53</v>
      </c>
      <c r="Y60" s="68" t="s">
        <v>53</v>
      </c>
      <c r="Z60" s="113" t="s">
        <v>79</v>
      </c>
      <c r="AA60" s="113"/>
      <c r="AB60" s="114"/>
      <c r="AC60" s="114"/>
      <c r="AD60" s="115"/>
      <c r="AE60" s="115"/>
      <c r="AF60" s="115"/>
      <c r="AG60" s="115"/>
      <c r="AH60" s="113"/>
      <c r="AI60" s="113"/>
      <c r="AJ60" s="113"/>
      <c r="AK60" s="113"/>
      <c r="AL60" s="113"/>
      <c r="AM60" s="113"/>
      <c r="AN60" s="113"/>
      <c r="AO60" s="72"/>
      <c r="AP60" s="68"/>
    </row>
    <row r="61" spans="1:44">
      <c r="A61" s="120">
        <v>54</v>
      </c>
      <c r="B61" s="120">
        <v>8</v>
      </c>
      <c r="C61" s="37" t="s">
        <v>21</v>
      </c>
      <c r="D61" s="129">
        <v>11042</v>
      </c>
      <c r="E61" s="130" t="s">
        <v>167</v>
      </c>
      <c r="F61" s="129" t="s">
        <v>117</v>
      </c>
      <c r="G61" s="129" t="s">
        <v>125</v>
      </c>
      <c r="H61" s="129">
        <v>109</v>
      </c>
      <c r="I61" s="147">
        <v>58405</v>
      </c>
      <c r="J61" s="129">
        <v>10</v>
      </c>
      <c r="K61" s="130" t="s">
        <v>47</v>
      </c>
      <c r="L61" s="60">
        <v>47941488.670000002</v>
      </c>
      <c r="M61" s="60">
        <v>61105</v>
      </c>
      <c r="N61" s="60">
        <v>784.58</v>
      </c>
      <c r="O61" s="109">
        <v>884.27</v>
      </c>
      <c r="P61" s="169">
        <v>46494423.299999997</v>
      </c>
      <c r="Q61" s="169">
        <v>2638.91</v>
      </c>
      <c r="R61" s="111">
        <v>17618.830000000002</v>
      </c>
      <c r="S61" s="60">
        <v>17965.580000000002</v>
      </c>
      <c r="T61" s="112" t="str">
        <f t="shared" si="12"/>
        <v>ผ่าน</v>
      </c>
      <c r="U61" s="112" t="str">
        <f t="shared" si="13"/>
        <v>ผ่าน</v>
      </c>
      <c r="V61" s="112" t="str">
        <f t="shared" si="14"/>
        <v>ผ่าน</v>
      </c>
      <c r="W61" s="37"/>
      <c r="X61" s="68" t="s">
        <v>47</v>
      </c>
      <c r="Y61" s="68" t="s">
        <v>47</v>
      </c>
      <c r="Z61" s="113" t="s">
        <v>83</v>
      </c>
      <c r="AA61" s="113"/>
      <c r="AB61" s="114"/>
      <c r="AC61" s="114"/>
      <c r="AD61" s="115"/>
      <c r="AE61" s="115"/>
      <c r="AF61" s="115"/>
      <c r="AG61" s="115"/>
      <c r="AH61" s="113"/>
      <c r="AI61" s="113"/>
      <c r="AJ61" s="113"/>
      <c r="AK61" s="113"/>
      <c r="AL61" s="113"/>
      <c r="AM61" s="113"/>
      <c r="AN61" s="113"/>
      <c r="AO61" s="72"/>
      <c r="AP61" s="68"/>
    </row>
    <row r="62" spans="1:44">
      <c r="A62" s="120">
        <v>55</v>
      </c>
      <c r="B62" s="120">
        <v>8</v>
      </c>
      <c r="C62" s="37" t="s">
        <v>21</v>
      </c>
      <c r="D62" s="120">
        <v>11044</v>
      </c>
      <c r="E62" s="37" t="s">
        <v>168</v>
      </c>
      <c r="F62" s="120" t="s">
        <v>117</v>
      </c>
      <c r="G62" s="120" t="s">
        <v>118</v>
      </c>
      <c r="H62" s="120">
        <v>33</v>
      </c>
      <c r="I62" s="143">
        <v>23639</v>
      </c>
      <c r="J62" s="120">
        <v>5</v>
      </c>
      <c r="K62" s="41" t="s">
        <v>42</v>
      </c>
      <c r="L62" s="48">
        <v>24693803.59</v>
      </c>
      <c r="M62" s="48">
        <v>27064</v>
      </c>
      <c r="N62" s="48">
        <v>912.42</v>
      </c>
      <c r="O62" s="103">
        <v>1156.54</v>
      </c>
      <c r="P62" s="167">
        <v>8375002.9000000004</v>
      </c>
      <c r="Q62" s="167">
        <v>503.17</v>
      </c>
      <c r="R62" s="105">
        <v>16644.46</v>
      </c>
      <c r="S62" s="48">
        <v>24985.79</v>
      </c>
      <c r="T62" s="38" t="str">
        <f t="shared" si="12"/>
        <v>ผ่าน</v>
      </c>
      <c r="U62" s="38" t="str">
        <f t="shared" si="13"/>
        <v>ผ่าน</v>
      </c>
      <c r="V62" s="38" t="str">
        <f t="shared" si="14"/>
        <v>ผ่าน</v>
      </c>
      <c r="W62" s="37"/>
      <c r="X62" s="68" t="s">
        <v>42</v>
      </c>
      <c r="Y62" s="68" t="s">
        <v>42</v>
      </c>
      <c r="Z62" s="113" t="s">
        <v>81</v>
      </c>
      <c r="AA62" s="113"/>
      <c r="AB62" s="114"/>
      <c r="AC62" s="114"/>
      <c r="AD62" s="115"/>
      <c r="AE62" s="115"/>
      <c r="AF62" s="115"/>
      <c r="AG62" s="115"/>
      <c r="AH62" s="113"/>
      <c r="AI62" s="113"/>
      <c r="AJ62" s="115"/>
      <c r="AK62" s="113"/>
      <c r="AL62" s="113"/>
      <c r="AM62" s="113"/>
      <c r="AN62" s="113"/>
      <c r="AO62" s="72"/>
      <c r="AP62" s="68"/>
    </row>
    <row r="63" spans="1:44">
      <c r="A63" s="120">
        <v>56</v>
      </c>
      <c r="B63" s="120">
        <v>8</v>
      </c>
      <c r="C63" s="37" t="s">
        <v>21</v>
      </c>
      <c r="D63" s="120">
        <v>11045</v>
      </c>
      <c r="E63" s="37" t="s">
        <v>169</v>
      </c>
      <c r="F63" s="120" t="s">
        <v>117</v>
      </c>
      <c r="G63" s="120" t="s">
        <v>118</v>
      </c>
      <c r="H63" s="120">
        <v>71</v>
      </c>
      <c r="I63" s="143">
        <v>20295</v>
      </c>
      <c r="J63" s="120">
        <v>5</v>
      </c>
      <c r="K63" s="37" t="s">
        <v>42</v>
      </c>
      <c r="L63" s="48">
        <v>28039637.93</v>
      </c>
      <c r="M63" s="48">
        <v>29223</v>
      </c>
      <c r="N63" s="48">
        <v>959.51</v>
      </c>
      <c r="O63" s="103">
        <v>1156.54</v>
      </c>
      <c r="P63" s="167">
        <v>13733084.5</v>
      </c>
      <c r="Q63" s="167">
        <v>716.33</v>
      </c>
      <c r="R63" s="105">
        <v>19171.330000000002</v>
      </c>
      <c r="S63" s="48">
        <v>24985.79</v>
      </c>
      <c r="T63" s="38" t="str">
        <f t="shared" si="12"/>
        <v>ผ่าน</v>
      </c>
      <c r="U63" s="38" t="str">
        <f t="shared" si="13"/>
        <v>ผ่าน</v>
      </c>
      <c r="V63" s="38" t="str">
        <f t="shared" si="14"/>
        <v>ผ่าน</v>
      </c>
      <c r="W63" s="37"/>
      <c r="X63" s="68" t="s">
        <v>42</v>
      </c>
      <c r="Y63" s="68" t="s">
        <v>42</v>
      </c>
      <c r="Z63" s="113" t="s">
        <v>81</v>
      </c>
      <c r="AA63" s="113"/>
      <c r="AB63" s="114"/>
      <c r="AC63" s="114"/>
      <c r="AD63" s="115"/>
      <c r="AE63" s="115"/>
      <c r="AF63" s="115"/>
      <c r="AG63" s="115"/>
      <c r="AH63" s="113"/>
      <c r="AI63" s="113"/>
      <c r="AJ63" s="113"/>
      <c r="AK63" s="113"/>
      <c r="AL63" s="113"/>
      <c r="AM63" s="113"/>
      <c r="AN63" s="113"/>
      <c r="AO63" s="72"/>
      <c r="AP63" s="68"/>
    </row>
    <row r="64" spans="1:44" s="75" customFormat="1" ht="21.6" customHeight="1">
      <c r="A64" s="120">
        <v>57</v>
      </c>
      <c r="B64" s="128">
        <v>8</v>
      </c>
      <c r="C64" s="40" t="s">
        <v>21</v>
      </c>
      <c r="D64" s="128">
        <v>11448</v>
      </c>
      <c r="E64" s="40" t="s">
        <v>170</v>
      </c>
      <c r="F64" s="128" t="s">
        <v>117</v>
      </c>
      <c r="G64" s="128" t="s">
        <v>129</v>
      </c>
      <c r="H64" s="128">
        <v>283</v>
      </c>
      <c r="I64" s="146">
        <v>63880</v>
      </c>
      <c r="J64" s="128">
        <v>13</v>
      </c>
      <c r="K64" s="40" t="s">
        <v>102</v>
      </c>
      <c r="L64" s="60">
        <v>88026348.109999999</v>
      </c>
      <c r="M64" s="60">
        <v>92572</v>
      </c>
      <c r="N64" s="60">
        <v>950.9</v>
      </c>
      <c r="O64" s="109">
        <v>872.34</v>
      </c>
      <c r="P64" s="169">
        <v>178650816.47999999</v>
      </c>
      <c r="Q64" s="169">
        <v>9284.27</v>
      </c>
      <c r="R64" s="111">
        <v>19242.32</v>
      </c>
      <c r="S64" s="60">
        <v>20139.599999999999</v>
      </c>
      <c r="T64" s="46" t="str">
        <f t="shared" si="12"/>
        <v>ไม่ผ่าน</v>
      </c>
      <c r="U64" s="46" t="str">
        <f t="shared" si="13"/>
        <v>ผ่าน</v>
      </c>
      <c r="V64" s="46" t="str">
        <f t="shared" si="14"/>
        <v>ไม่ผ่าน</v>
      </c>
      <c r="W64" s="39" t="s">
        <v>98</v>
      </c>
      <c r="X64" s="73" t="s">
        <v>50</v>
      </c>
      <c r="Y64" s="73" t="s">
        <v>50</v>
      </c>
      <c r="Z64" s="113" t="s">
        <v>84</v>
      </c>
      <c r="AA64" s="113"/>
      <c r="AB64" s="114"/>
      <c r="AC64" s="114"/>
      <c r="AD64" s="115"/>
      <c r="AE64" s="115"/>
      <c r="AF64" s="115"/>
      <c r="AG64" s="115"/>
      <c r="AH64" s="113"/>
      <c r="AI64" s="113"/>
      <c r="AJ64" s="113"/>
      <c r="AK64" s="113"/>
      <c r="AL64" s="113"/>
      <c r="AM64" s="113"/>
      <c r="AN64" s="113"/>
      <c r="AO64" s="74"/>
      <c r="AP64" s="73"/>
      <c r="AR64" s="87" t="s">
        <v>105</v>
      </c>
    </row>
    <row r="65" spans="1:44" s="75" customFormat="1">
      <c r="A65" s="120">
        <v>58</v>
      </c>
      <c r="B65" s="121">
        <v>8</v>
      </c>
      <c r="C65" s="39" t="s">
        <v>21</v>
      </c>
      <c r="D65" s="121">
        <v>21356</v>
      </c>
      <c r="E65" s="39" t="s">
        <v>171</v>
      </c>
      <c r="F65" s="121" t="s">
        <v>117</v>
      </c>
      <c r="G65" s="121" t="s">
        <v>131</v>
      </c>
      <c r="H65" s="121">
        <v>28</v>
      </c>
      <c r="I65" s="144">
        <v>20366</v>
      </c>
      <c r="J65" s="121">
        <v>3</v>
      </c>
      <c r="K65" s="40" t="s">
        <v>40</v>
      </c>
      <c r="L65" s="48">
        <v>16115914.07</v>
      </c>
      <c r="M65" s="48">
        <v>23347</v>
      </c>
      <c r="N65" s="48">
        <v>690.28</v>
      </c>
      <c r="O65" s="103">
        <v>829.95</v>
      </c>
      <c r="P65" s="167">
        <v>9004341.9499999993</v>
      </c>
      <c r="Q65" s="167">
        <v>443.49</v>
      </c>
      <c r="R65" s="107">
        <v>20303.57</v>
      </c>
      <c r="S65" s="48">
        <v>21661.86</v>
      </c>
      <c r="T65" s="38" t="str">
        <f t="shared" si="12"/>
        <v>ผ่าน</v>
      </c>
      <c r="U65" s="49" t="str">
        <f t="shared" si="13"/>
        <v>ผ่าน</v>
      </c>
      <c r="V65" s="38" t="str">
        <f t="shared" si="14"/>
        <v>ผ่าน</v>
      </c>
      <c r="W65" s="51"/>
      <c r="X65" s="88" t="s">
        <v>41</v>
      </c>
      <c r="Y65" s="88" t="s">
        <v>40</v>
      </c>
      <c r="Z65" s="113" t="s">
        <v>76</v>
      </c>
      <c r="AA65" s="113"/>
      <c r="AB65" s="114"/>
      <c r="AC65" s="114"/>
      <c r="AD65" s="115"/>
      <c r="AE65" s="115"/>
      <c r="AF65" s="115"/>
      <c r="AG65" s="115"/>
      <c r="AH65" s="113"/>
      <c r="AI65" s="113"/>
      <c r="AJ65" s="115"/>
      <c r="AK65" s="113"/>
      <c r="AL65" s="113"/>
      <c r="AM65" s="113"/>
      <c r="AN65" s="113"/>
      <c r="AO65" s="74"/>
      <c r="AP65" s="73"/>
    </row>
    <row r="66" spans="1:44" s="75" customFormat="1">
      <c r="A66" s="120">
        <v>59</v>
      </c>
      <c r="B66" s="121">
        <v>8</v>
      </c>
      <c r="C66" s="39" t="s">
        <v>21</v>
      </c>
      <c r="D66" s="121">
        <v>28778</v>
      </c>
      <c r="E66" s="39" t="s">
        <v>172</v>
      </c>
      <c r="F66" s="121" t="s">
        <v>117</v>
      </c>
      <c r="G66" s="121" t="s">
        <v>131</v>
      </c>
      <c r="H66" s="121">
        <v>23</v>
      </c>
      <c r="I66" s="144">
        <v>11913</v>
      </c>
      <c r="J66" s="121">
        <v>2</v>
      </c>
      <c r="K66" s="131" t="s">
        <v>39</v>
      </c>
      <c r="L66" s="48">
        <v>11651425.960000001</v>
      </c>
      <c r="M66" s="48">
        <v>11519</v>
      </c>
      <c r="N66" s="48">
        <v>1011.5</v>
      </c>
      <c r="O66" s="103">
        <v>1605.79</v>
      </c>
      <c r="P66" s="167">
        <v>5867010.4100000001</v>
      </c>
      <c r="Q66" s="167">
        <v>229.22</v>
      </c>
      <c r="R66" s="107">
        <v>25595.52</v>
      </c>
      <c r="S66" s="48">
        <v>38862.879999999997</v>
      </c>
      <c r="T66" s="38" t="str">
        <f t="shared" si="12"/>
        <v>ผ่าน</v>
      </c>
      <c r="U66" s="49" t="str">
        <f>IF(R66&lt;S66,"ผ่าน","ไม่ผ่าน")</f>
        <v>ผ่าน</v>
      </c>
      <c r="V66" s="38" t="str">
        <f t="shared" si="14"/>
        <v>ผ่าน</v>
      </c>
      <c r="W66" s="39"/>
      <c r="X66" s="73" t="s">
        <v>40</v>
      </c>
      <c r="Y66" s="73" t="s">
        <v>39</v>
      </c>
      <c r="Z66" s="113" t="s">
        <v>75</v>
      </c>
      <c r="AA66" s="113"/>
      <c r="AB66" s="114"/>
      <c r="AC66" s="114"/>
      <c r="AD66" s="113"/>
      <c r="AE66" s="115"/>
      <c r="AF66" s="113"/>
      <c r="AG66" s="115"/>
      <c r="AH66" s="115"/>
      <c r="AI66" s="113"/>
      <c r="AJ66" s="115"/>
      <c r="AK66" s="113"/>
      <c r="AL66" s="115"/>
      <c r="AM66" s="113"/>
      <c r="AN66" s="113"/>
      <c r="AO66" s="74"/>
      <c r="AP66" s="73"/>
    </row>
    <row r="67" spans="1:44" s="75" customFormat="1" ht="21.6" customHeight="1">
      <c r="A67" s="120">
        <v>60</v>
      </c>
      <c r="B67" s="121">
        <v>8</v>
      </c>
      <c r="C67" s="39" t="s">
        <v>21</v>
      </c>
      <c r="D67" s="121">
        <v>28811</v>
      </c>
      <c r="E67" s="39" t="s">
        <v>173</v>
      </c>
      <c r="F67" s="121" t="s">
        <v>117</v>
      </c>
      <c r="G67" s="121" t="s">
        <v>118</v>
      </c>
      <c r="H67" s="121">
        <v>30</v>
      </c>
      <c r="I67" s="144">
        <v>36464</v>
      </c>
      <c r="J67" s="121">
        <v>6</v>
      </c>
      <c r="K67" s="39" t="s">
        <v>99</v>
      </c>
      <c r="L67" s="48">
        <v>19108645.48</v>
      </c>
      <c r="M67" s="48">
        <v>26477</v>
      </c>
      <c r="N67" s="48">
        <v>721.71</v>
      </c>
      <c r="O67" s="103">
        <v>968.86</v>
      </c>
      <c r="P67" s="167">
        <v>7340296.0099999998</v>
      </c>
      <c r="Q67" s="167">
        <v>340.07</v>
      </c>
      <c r="R67" s="105">
        <v>21584.51</v>
      </c>
      <c r="S67" s="48">
        <v>21317.62</v>
      </c>
      <c r="T67" s="46" t="str">
        <f t="shared" si="12"/>
        <v>ผ่าน</v>
      </c>
      <c r="U67" s="46" t="str">
        <f t="shared" si="13"/>
        <v>ไม่ผ่าน</v>
      </c>
      <c r="V67" s="46" t="str">
        <f t="shared" si="14"/>
        <v>ไม่ผ่าน</v>
      </c>
      <c r="W67" s="39"/>
      <c r="X67" s="73" t="s">
        <v>41</v>
      </c>
      <c r="Y67" s="73" t="s">
        <v>41</v>
      </c>
      <c r="Z67" s="113" t="s">
        <v>92</v>
      </c>
      <c r="AA67" s="113"/>
      <c r="AB67" s="114"/>
      <c r="AC67" s="114"/>
      <c r="AD67" s="115"/>
      <c r="AE67" s="115"/>
      <c r="AF67" s="115"/>
      <c r="AG67" s="115"/>
      <c r="AH67" s="113"/>
      <c r="AI67" s="113"/>
      <c r="AJ67" s="113"/>
      <c r="AK67" s="113"/>
      <c r="AL67" s="113"/>
      <c r="AM67" s="113"/>
      <c r="AN67" s="113"/>
      <c r="AO67" s="74"/>
      <c r="AP67" s="73"/>
    </row>
    <row r="68" spans="1:44" ht="23.4" customHeight="1">
      <c r="A68" s="120">
        <v>61</v>
      </c>
      <c r="B68" s="120">
        <v>8</v>
      </c>
      <c r="C68" s="37" t="s">
        <v>21</v>
      </c>
      <c r="D68" s="120">
        <v>28815</v>
      </c>
      <c r="E68" s="37" t="s">
        <v>174</v>
      </c>
      <c r="F68" s="120" t="s">
        <v>117</v>
      </c>
      <c r="G68" s="120" t="s">
        <v>131</v>
      </c>
      <c r="H68" s="120">
        <v>30</v>
      </c>
      <c r="I68" s="143">
        <v>29000</v>
      </c>
      <c r="J68" s="120">
        <v>4</v>
      </c>
      <c r="K68" s="37" t="s">
        <v>41</v>
      </c>
      <c r="L68" s="48">
        <v>16718118.699999999</v>
      </c>
      <c r="M68" s="48">
        <v>22056</v>
      </c>
      <c r="N68" s="48">
        <v>757.99</v>
      </c>
      <c r="O68" s="103">
        <v>958.49</v>
      </c>
      <c r="P68" s="167">
        <v>8877091</v>
      </c>
      <c r="Q68" s="204">
        <v>453.52</v>
      </c>
      <c r="R68" s="205">
        <v>19573.91</v>
      </c>
      <c r="S68" s="48">
        <v>39206.97</v>
      </c>
      <c r="T68" s="38" t="str">
        <f t="shared" si="12"/>
        <v>ผ่าน</v>
      </c>
      <c r="U68" s="38" t="str">
        <f t="shared" si="13"/>
        <v>ผ่าน</v>
      </c>
      <c r="V68" s="38" t="str">
        <f t="shared" si="14"/>
        <v>ผ่าน</v>
      </c>
      <c r="W68" s="37"/>
      <c r="X68" s="68" t="s">
        <v>41</v>
      </c>
      <c r="Y68" s="68" t="s">
        <v>41</v>
      </c>
      <c r="Z68" s="113" t="s">
        <v>92</v>
      </c>
      <c r="AA68" s="113"/>
      <c r="AB68" s="114"/>
      <c r="AC68" s="114"/>
      <c r="AD68" s="115"/>
      <c r="AE68" s="115"/>
      <c r="AF68" s="115"/>
      <c r="AG68" s="115"/>
      <c r="AH68" s="113"/>
      <c r="AI68" s="113"/>
      <c r="AJ68" s="115"/>
      <c r="AK68" s="113"/>
      <c r="AL68" s="115"/>
      <c r="AM68" s="113"/>
      <c r="AN68" s="113"/>
      <c r="AO68" s="72"/>
      <c r="AP68" s="68"/>
    </row>
    <row r="69" spans="1:44" s="79" customFormat="1">
      <c r="A69" s="122"/>
      <c r="B69" s="123"/>
      <c r="C69" s="124" t="s">
        <v>175</v>
      </c>
      <c r="D69" s="123"/>
      <c r="E69" s="124"/>
      <c r="F69" s="123"/>
      <c r="G69" s="123"/>
      <c r="H69" s="123"/>
      <c r="I69" s="43"/>
      <c r="J69" s="123"/>
      <c r="K69" s="124"/>
      <c r="L69" s="42"/>
      <c r="M69" s="42"/>
      <c r="N69" s="42"/>
      <c r="O69" s="104"/>
      <c r="P69" s="42"/>
      <c r="Q69" s="42"/>
      <c r="R69" s="106"/>
      <c r="S69" s="42"/>
      <c r="T69" s="45"/>
      <c r="U69" s="45"/>
      <c r="V69" s="45">
        <f>COUNTIF(V60:V68,"ผ่าน")</f>
        <v>7</v>
      </c>
      <c r="W69" s="53"/>
      <c r="X69" s="78"/>
      <c r="Y69" s="78"/>
      <c r="Z69" s="116"/>
      <c r="AA69" s="113"/>
      <c r="AB69" s="116"/>
      <c r="AC69" s="114"/>
      <c r="AD69" s="116"/>
      <c r="AE69" s="115"/>
      <c r="AF69" s="116"/>
      <c r="AG69" s="115"/>
      <c r="AH69" s="116"/>
      <c r="AI69" s="113"/>
      <c r="AJ69" s="116"/>
      <c r="AK69" s="113"/>
      <c r="AL69" s="116"/>
      <c r="AM69" s="113"/>
      <c r="AN69" s="116"/>
      <c r="AO69" s="72"/>
      <c r="AP69" s="78"/>
    </row>
    <row r="70" spans="1:44">
      <c r="A70" s="120">
        <v>62</v>
      </c>
      <c r="B70" s="120">
        <v>8</v>
      </c>
      <c r="C70" s="37" t="s">
        <v>176</v>
      </c>
      <c r="D70" s="120">
        <v>10704</v>
      </c>
      <c r="E70" s="37" t="s">
        <v>177</v>
      </c>
      <c r="F70" s="120" t="s">
        <v>134</v>
      </c>
      <c r="G70" s="120" t="s">
        <v>135</v>
      </c>
      <c r="H70" s="120">
        <v>353</v>
      </c>
      <c r="I70" s="143">
        <v>99555</v>
      </c>
      <c r="J70" s="120">
        <v>16</v>
      </c>
      <c r="K70" s="37" t="s">
        <v>53</v>
      </c>
      <c r="L70" s="48">
        <v>102748310.17</v>
      </c>
      <c r="M70" s="48">
        <v>119414</v>
      </c>
      <c r="N70" s="48">
        <v>860.44</v>
      </c>
      <c r="O70" s="103">
        <v>1029</v>
      </c>
      <c r="P70" s="167">
        <v>163072148.16</v>
      </c>
      <c r="Q70" s="167">
        <v>12874.78</v>
      </c>
      <c r="R70" s="105">
        <v>12666.01</v>
      </c>
      <c r="S70" s="48">
        <v>18118.060000000001</v>
      </c>
      <c r="T70" s="38" t="str">
        <f t="shared" ref="T70:T75" si="15">IF(N70&lt;O70,"ผ่าน","ไม่ผ่าน")</f>
        <v>ผ่าน</v>
      </c>
      <c r="U70" s="38" t="str">
        <f t="shared" ref="U70:U75" si="16">IF(R70&lt;S70,"ผ่าน","ไม่ผ่าน")</f>
        <v>ผ่าน</v>
      </c>
      <c r="V70" s="38" t="str">
        <f t="shared" ref="V70:V75" si="17">IF(AND(N70&lt;O70,R70&lt;S70),"ผ่าน","ไม่ผ่าน")</f>
        <v>ผ่าน</v>
      </c>
      <c r="W70" s="37"/>
      <c r="X70" s="68" t="s">
        <v>53</v>
      </c>
      <c r="Y70" s="68" t="s">
        <v>53</v>
      </c>
      <c r="Z70" s="113" t="s">
        <v>79</v>
      </c>
      <c r="AA70" s="113"/>
      <c r="AB70" s="114"/>
      <c r="AC70" s="114"/>
      <c r="AD70" s="115"/>
      <c r="AE70" s="115"/>
      <c r="AF70" s="115"/>
      <c r="AG70" s="115"/>
      <c r="AH70" s="113"/>
      <c r="AI70" s="113"/>
      <c r="AJ70" s="113"/>
      <c r="AK70" s="113"/>
      <c r="AL70" s="113"/>
      <c r="AM70" s="113"/>
      <c r="AN70" s="113"/>
      <c r="AO70" s="72"/>
      <c r="AP70" s="68"/>
    </row>
    <row r="71" spans="1:44" s="75" customFormat="1">
      <c r="A71" s="121">
        <v>63</v>
      </c>
      <c r="B71" s="121">
        <v>8</v>
      </c>
      <c r="C71" s="39" t="s">
        <v>176</v>
      </c>
      <c r="D71" s="121">
        <v>10991</v>
      </c>
      <c r="E71" s="39" t="s">
        <v>178</v>
      </c>
      <c r="F71" s="121" t="s">
        <v>117</v>
      </c>
      <c r="G71" s="121" t="s">
        <v>125</v>
      </c>
      <c r="H71" s="121">
        <v>78</v>
      </c>
      <c r="I71" s="144">
        <v>69676</v>
      </c>
      <c r="J71" s="121">
        <v>10</v>
      </c>
      <c r="K71" s="125" t="s">
        <v>47</v>
      </c>
      <c r="L71" s="48">
        <v>45800824.850000001</v>
      </c>
      <c r="M71" s="48">
        <v>53230</v>
      </c>
      <c r="N71" s="48">
        <v>860.43</v>
      </c>
      <c r="O71" s="103">
        <v>884.27</v>
      </c>
      <c r="P71" s="167">
        <v>22926667.870000001</v>
      </c>
      <c r="Q71" s="167">
        <v>1308.3599999999999</v>
      </c>
      <c r="R71" s="105">
        <v>17523.18</v>
      </c>
      <c r="S71" s="48">
        <v>17965.580000000002</v>
      </c>
      <c r="T71" s="38" t="str">
        <f t="shared" si="15"/>
        <v>ผ่าน</v>
      </c>
      <c r="U71" s="38" t="str">
        <f t="shared" si="16"/>
        <v>ผ่าน</v>
      </c>
      <c r="V71" s="38" t="str">
        <f t="shared" si="17"/>
        <v>ผ่าน</v>
      </c>
      <c r="W71" s="39"/>
      <c r="X71" s="73" t="s">
        <v>47</v>
      </c>
      <c r="Y71" s="73" t="s">
        <v>44</v>
      </c>
      <c r="Z71" s="113" t="s">
        <v>82</v>
      </c>
      <c r="AA71" s="113"/>
      <c r="AB71" s="114"/>
      <c r="AC71" s="114"/>
      <c r="AD71" s="115"/>
      <c r="AE71" s="115"/>
      <c r="AF71" s="115"/>
      <c r="AG71" s="115"/>
      <c r="AH71" s="113"/>
      <c r="AI71" s="113"/>
      <c r="AJ71" s="113"/>
      <c r="AK71" s="113"/>
      <c r="AL71" s="113"/>
      <c r="AM71" s="113"/>
      <c r="AN71" s="113"/>
      <c r="AO71" s="74"/>
      <c r="AP71" s="73"/>
    </row>
    <row r="72" spans="1:44">
      <c r="A72" s="120">
        <v>64</v>
      </c>
      <c r="B72" s="120">
        <v>8</v>
      </c>
      <c r="C72" s="37" t="s">
        <v>176</v>
      </c>
      <c r="D72" s="120">
        <v>10992</v>
      </c>
      <c r="E72" s="37" t="s">
        <v>179</v>
      </c>
      <c r="F72" s="120" t="s">
        <v>117</v>
      </c>
      <c r="G72" s="120" t="s">
        <v>118</v>
      </c>
      <c r="H72" s="120">
        <v>40</v>
      </c>
      <c r="I72" s="143">
        <v>46962</v>
      </c>
      <c r="J72" s="120">
        <v>6</v>
      </c>
      <c r="K72" s="125" t="s">
        <v>99</v>
      </c>
      <c r="L72" s="48">
        <v>34657423.369999997</v>
      </c>
      <c r="M72" s="48">
        <v>40698</v>
      </c>
      <c r="N72" s="48">
        <v>851.58</v>
      </c>
      <c r="O72" s="103">
        <v>968.86</v>
      </c>
      <c r="P72" s="167">
        <v>11644251.539999999</v>
      </c>
      <c r="Q72" s="167">
        <v>726.02</v>
      </c>
      <c r="R72" s="105">
        <v>16038.54</v>
      </c>
      <c r="S72" s="48">
        <v>21317.62</v>
      </c>
      <c r="T72" s="38" t="str">
        <f t="shared" si="15"/>
        <v>ผ่าน</v>
      </c>
      <c r="U72" s="38" t="str">
        <f t="shared" si="16"/>
        <v>ผ่าน</v>
      </c>
      <c r="V72" s="38" t="str">
        <f t="shared" si="17"/>
        <v>ผ่าน</v>
      </c>
      <c r="W72" s="37"/>
      <c r="X72" s="68" t="s">
        <v>43</v>
      </c>
      <c r="Y72" s="68" t="s">
        <v>43</v>
      </c>
      <c r="Z72" s="113" t="s">
        <v>80</v>
      </c>
      <c r="AA72" s="113"/>
      <c r="AB72" s="114"/>
      <c r="AC72" s="114"/>
      <c r="AD72" s="115"/>
      <c r="AE72" s="115"/>
      <c r="AF72" s="115"/>
      <c r="AG72" s="115"/>
      <c r="AH72" s="113"/>
      <c r="AI72" s="113"/>
      <c r="AJ72" s="113"/>
      <c r="AK72" s="113"/>
      <c r="AL72" s="113"/>
      <c r="AM72" s="113"/>
      <c r="AN72" s="113"/>
      <c r="AO72" s="72"/>
      <c r="AP72" s="68"/>
    </row>
    <row r="73" spans="1:44">
      <c r="A73" s="121">
        <v>65</v>
      </c>
      <c r="B73" s="120">
        <v>8</v>
      </c>
      <c r="C73" s="37" t="s">
        <v>176</v>
      </c>
      <c r="D73" s="120">
        <v>10993</v>
      </c>
      <c r="E73" s="37" t="s">
        <v>180</v>
      </c>
      <c r="F73" s="120" t="s">
        <v>117</v>
      </c>
      <c r="G73" s="120" t="s">
        <v>125</v>
      </c>
      <c r="H73" s="120">
        <v>90</v>
      </c>
      <c r="I73" s="143">
        <v>82808</v>
      </c>
      <c r="J73" s="120">
        <v>10</v>
      </c>
      <c r="K73" s="125" t="s">
        <v>47</v>
      </c>
      <c r="L73" s="48">
        <v>49898428.880000003</v>
      </c>
      <c r="M73" s="48">
        <v>71986</v>
      </c>
      <c r="N73" s="48">
        <v>693.17</v>
      </c>
      <c r="O73" s="103">
        <v>884.27</v>
      </c>
      <c r="P73" s="167">
        <v>34722024.170000002</v>
      </c>
      <c r="Q73" s="167">
        <v>2383.34</v>
      </c>
      <c r="R73" s="105">
        <v>14568.62</v>
      </c>
      <c r="S73" s="48">
        <v>17965.580000000002</v>
      </c>
      <c r="T73" s="38" t="str">
        <f t="shared" si="15"/>
        <v>ผ่าน</v>
      </c>
      <c r="U73" s="38" t="str">
        <f t="shared" si="16"/>
        <v>ผ่าน</v>
      </c>
      <c r="V73" s="38" t="str">
        <f t="shared" si="17"/>
        <v>ผ่าน</v>
      </c>
      <c r="W73" s="37"/>
      <c r="X73" s="68" t="s">
        <v>47</v>
      </c>
      <c r="Y73" s="68" t="s">
        <v>47</v>
      </c>
      <c r="Z73" s="113" t="s">
        <v>83</v>
      </c>
      <c r="AA73" s="113"/>
      <c r="AB73" s="114"/>
      <c r="AC73" s="114"/>
      <c r="AD73" s="115"/>
      <c r="AE73" s="115"/>
      <c r="AF73" s="115"/>
      <c r="AG73" s="115"/>
      <c r="AH73" s="113"/>
      <c r="AI73" s="113"/>
      <c r="AJ73" s="113"/>
      <c r="AK73" s="113"/>
      <c r="AL73" s="113"/>
      <c r="AM73" s="113"/>
      <c r="AN73" s="113"/>
      <c r="AO73" s="72"/>
      <c r="AP73" s="68"/>
    </row>
    <row r="74" spans="1:44">
      <c r="A74" s="120">
        <v>66</v>
      </c>
      <c r="B74" s="120">
        <v>8</v>
      </c>
      <c r="C74" s="37" t="s">
        <v>176</v>
      </c>
      <c r="D74" s="120">
        <v>10994</v>
      </c>
      <c r="E74" s="37" t="s">
        <v>181</v>
      </c>
      <c r="F74" s="120" t="s">
        <v>117</v>
      </c>
      <c r="G74" s="120" t="s">
        <v>118</v>
      </c>
      <c r="H74" s="120">
        <v>66</v>
      </c>
      <c r="I74" s="143">
        <v>53254</v>
      </c>
      <c r="J74" s="120">
        <v>6</v>
      </c>
      <c r="K74" s="125" t="s">
        <v>99</v>
      </c>
      <c r="L74" s="48">
        <v>36325948.880000003</v>
      </c>
      <c r="M74" s="48">
        <v>42739</v>
      </c>
      <c r="N74" s="48">
        <v>849.95</v>
      </c>
      <c r="O74" s="103">
        <v>968.86</v>
      </c>
      <c r="P74" s="167">
        <v>13693777.720000001</v>
      </c>
      <c r="Q74" s="167">
        <v>904.76</v>
      </c>
      <c r="R74" s="105">
        <v>15135.32</v>
      </c>
      <c r="S74" s="48">
        <v>21317.62</v>
      </c>
      <c r="T74" s="38" t="str">
        <f t="shared" si="15"/>
        <v>ผ่าน</v>
      </c>
      <c r="U74" s="38" t="str">
        <f t="shared" si="16"/>
        <v>ผ่าน</v>
      </c>
      <c r="V74" s="38" t="str">
        <f t="shared" si="17"/>
        <v>ผ่าน</v>
      </c>
      <c r="W74" s="37"/>
      <c r="X74" s="68" t="s">
        <v>43</v>
      </c>
      <c r="Y74" s="68" t="s">
        <v>43</v>
      </c>
      <c r="Z74" s="113" t="s">
        <v>80</v>
      </c>
      <c r="AA74" s="113"/>
      <c r="AB74" s="114"/>
      <c r="AC74" s="114"/>
      <c r="AD74" s="115"/>
      <c r="AE74" s="115"/>
      <c r="AF74" s="115"/>
      <c r="AG74" s="115"/>
      <c r="AH74" s="113"/>
      <c r="AI74" s="113"/>
      <c r="AJ74" s="113"/>
      <c r="AK74" s="113"/>
      <c r="AL74" s="113"/>
      <c r="AM74" s="113"/>
      <c r="AN74" s="113"/>
      <c r="AO74" s="72"/>
      <c r="AP74" s="68"/>
    </row>
    <row r="75" spans="1:44">
      <c r="A75" s="121">
        <v>67</v>
      </c>
      <c r="B75" s="120">
        <v>8</v>
      </c>
      <c r="C75" s="37" t="s">
        <v>176</v>
      </c>
      <c r="D75" s="120">
        <v>23367</v>
      </c>
      <c r="E75" s="37" t="s">
        <v>182</v>
      </c>
      <c r="F75" s="120" t="s">
        <v>117</v>
      </c>
      <c r="G75" s="120" t="s">
        <v>118</v>
      </c>
      <c r="H75" s="120">
        <v>46</v>
      </c>
      <c r="I75" s="143">
        <v>29003</v>
      </c>
      <c r="J75" s="120">
        <v>5</v>
      </c>
      <c r="K75" s="125" t="s">
        <v>42</v>
      </c>
      <c r="L75" s="48">
        <v>25526449.879999999</v>
      </c>
      <c r="M75" s="48">
        <v>31478</v>
      </c>
      <c r="N75" s="48">
        <v>810.93</v>
      </c>
      <c r="O75" s="103">
        <v>1156.54</v>
      </c>
      <c r="P75" s="167">
        <v>13775795.539999999</v>
      </c>
      <c r="Q75" s="167">
        <v>840.48</v>
      </c>
      <c r="R75" s="105">
        <v>16390.330000000002</v>
      </c>
      <c r="S75" s="48">
        <v>24985.79</v>
      </c>
      <c r="T75" s="38" t="str">
        <f t="shared" si="15"/>
        <v>ผ่าน</v>
      </c>
      <c r="U75" s="38" t="str">
        <f t="shared" si="16"/>
        <v>ผ่าน</v>
      </c>
      <c r="V75" s="38" t="str">
        <f t="shared" si="17"/>
        <v>ผ่าน</v>
      </c>
      <c r="W75" s="37"/>
      <c r="X75" s="68" t="s">
        <v>42</v>
      </c>
      <c r="Y75" s="68" t="s">
        <v>42</v>
      </c>
      <c r="Z75" s="113" t="s">
        <v>81</v>
      </c>
      <c r="AA75" s="113"/>
      <c r="AB75" s="114"/>
      <c r="AC75" s="114"/>
      <c r="AD75" s="115"/>
      <c r="AE75" s="115"/>
      <c r="AF75" s="115"/>
      <c r="AG75" s="115"/>
      <c r="AH75" s="113"/>
      <c r="AI75" s="113"/>
      <c r="AJ75" s="113"/>
      <c r="AK75" s="113"/>
      <c r="AL75" s="113"/>
      <c r="AM75" s="113"/>
      <c r="AN75" s="113"/>
      <c r="AO75" s="72"/>
      <c r="AP75" s="68"/>
    </row>
    <row r="76" spans="1:44" s="79" customFormat="1">
      <c r="A76" s="122"/>
      <c r="B76" s="123"/>
      <c r="C76" s="124" t="s">
        <v>183</v>
      </c>
      <c r="D76" s="123"/>
      <c r="E76" s="124"/>
      <c r="F76" s="123"/>
      <c r="G76" s="123"/>
      <c r="H76" s="123"/>
      <c r="I76" s="43"/>
      <c r="J76" s="123"/>
      <c r="K76" s="124"/>
      <c r="L76" s="42"/>
      <c r="M76" s="42"/>
      <c r="N76" s="42"/>
      <c r="O76" s="104"/>
      <c r="P76" s="42"/>
      <c r="Q76" s="42"/>
      <c r="R76" s="106"/>
      <c r="S76" s="62"/>
      <c r="T76" s="45"/>
      <c r="U76" s="45"/>
      <c r="V76" s="45">
        <f>COUNTIF(V70:V75,"ผ่าน")</f>
        <v>6</v>
      </c>
      <c r="W76" s="53"/>
      <c r="X76" s="78"/>
      <c r="Y76" s="78"/>
      <c r="Z76" s="116"/>
      <c r="AA76" s="113"/>
      <c r="AB76" s="116"/>
      <c r="AC76" s="114"/>
      <c r="AD76" s="116"/>
      <c r="AE76" s="115"/>
      <c r="AF76" s="116"/>
      <c r="AG76" s="115"/>
      <c r="AH76" s="116"/>
      <c r="AI76" s="113"/>
      <c r="AJ76" s="116"/>
      <c r="AK76" s="113"/>
      <c r="AL76" s="116"/>
      <c r="AM76" s="113"/>
      <c r="AN76" s="116"/>
      <c r="AO76" s="72"/>
      <c r="AP76" s="78"/>
    </row>
    <row r="77" spans="1:44" s="75" customFormat="1">
      <c r="A77" s="121">
        <v>68</v>
      </c>
      <c r="B77" s="121">
        <v>8</v>
      </c>
      <c r="C77" s="40" t="s">
        <v>23</v>
      </c>
      <c r="D77" s="128">
        <v>10671</v>
      </c>
      <c r="E77" s="40" t="s">
        <v>184</v>
      </c>
      <c r="F77" s="128" t="s">
        <v>146</v>
      </c>
      <c r="G77" s="128" t="s">
        <v>147</v>
      </c>
      <c r="H77" s="128">
        <v>1148</v>
      </c>
      <c r="I77" s="146">
        <v>257542</v>
      </c>
      <c r="J77" s="128">
        <v>20</v>
      </c>
      <c r="K77" s="40" t="s">
        <v>56</v>
      </c>
      <c r="L77" s="60">
        <v>375792555.70999998</v>
      </c>
      <c r="M77" s="60">
        <v>327224</v>
      </c>
      <c r="N77" s="60">
        <v>1148.43</v>
      </c>
      <c r="O77" s="109">
        <v>1464.24</v>
      </c>
      <c r="P77" s="169">
        <v>1033454154.4299999</v>
      </c>
      <c r="Q77" s="169">
        <v>72479.600000000006</v>
      </c>
      <c r="R77" s="111">
        <v>14258.55</v>
      </c>
      <c r="S77" s="60">
        <v>14779.53</v>
      </c>
      <c r="T77" s="38" t="str">
        <f t="shared" ref="T77:T97" si="18">IF(N77&lt;O77,"ผ่าน","ไม่ผ่าน")</f>
        <v>ผ่าน</v>
      </c>
      <c r="U77" s="38" t="str">
        <f t="shared" ref="U77:U97" si="19">IF(R77&lt;S77,"ผ่าน","ไม่ผ่าน")</f>
        <v>ผ่าน</v>
      </c>
      <c r="V77" s="38" t="str">
        <f t="shared" ref="V77:V97" si="20">IF(AND(N77&lt;O77,R77&lt;S77),"ผ่าน","ไม่ผ่าน")</f>
        <v>ผ่าน</v>
      </c>
      <c r="W77" s="39"/>
      <c r="X77" s="73" t="s">
        <v>56</v>
      </c>
      <c r="Y77" s="73" t="s">
        <v>55</v>
      </c>
      <c r="Z77" s="113" t="s">
        <v>93</v>
      </c>
      <c r="AA77" s="113"/>
      <c r="AB77" s="114"/>
      <c r="AC77" s="114"/>
      <c r="AD77" s="113"/>
      <c r="AE77" s="115"/>
      <c r="AF77" s="113"/>
      <c r="AG77" s="115"/>
      <c r="AH77" s="113"/>
      <c r="AI77" s="113"/>
      <c r="AJ77" s="113"/>
      <c r="AK77" s="113"/>
      <c r="AL77" s="113"/>
      <c r="AM77" s="113"/>
      <c r="AN77" s="113"/>
      <c r="AO77" s="74"/>
      <c r="AP77" s="73"/>
    </row>
    <row r="78" spans="1:44" s="75" customFormat="1">
      <c r="A78" s="121">
        <v>69</v>
      </c>
      <c r="B78" s="121">
        <v>8</v>
      </c>
      <c r="C78" s="39" t="s">
        <v>23</v>
      </c>
      <c r="D78" s="121">
        <v>11013</v>
      </c>
      <c r="E78" s="39" t="s">
        <v>185</v>
      </c>
      <c r="F78" s="121" t="s">
        <v>117</v>
      </c>
      <c r="G78" s="121" t="s">
        <v>118</v>
      </c>
      <c r="H78" s="121">
        <v>52</v>
      </c>
      <c r="I78" s="144">
        <v>51670</v>
      </c>
      <c r="J78" s="121">
        <v>6</v>
      </c>
      <c r="K78" s="51" t="s">
        <v>99</v>
      </c>
      <c r="L78" s="48">
        <v>34022098.030000001</v>
      </c>
      <c r="M78" s="48">
        <v>53225</v>
      </c>
      <c r="N78" s="48">
        <v>639.21</v>
      </c>
      <c r="O78" s="103">
        <v>968.86</v>
      </c>
      <c r="P78" s="167">
        <v>20052008.260000002</v>
      </c>
      <c r="Q78" s="167">
        <v>1497.64</v>
      </c>
      <c r="R78" s="105">
        <v>13389.07</v>
      </c>
      <c r="S78" s="48">
        <v>21317.62</v>
      </c>
      <c r="T78" s="38" t="str">
        <f t="shared" si="18"/>
        <v>ผ่าน</v>
      </c>
      <c r="U78" s="38" t="str">
        <f t="shared" si="19"/>
        <v>ผ่าน</v>
      </c>
      <c r="V78" s="38" t="str">
        <f t="shared" si="20"/>
        <v>ผ่าน</v>
      </c>
      <c r="W78" s="39"/>
      <c r="X78" s="73" t="s">
        <v>43</v>
      </c>
      <c r="Y78" s="73" t="s">
        <v>43</v>
      </c>
      <c r="Z78" s="113" t="s">
        <v>80</v>
      </c>
      <c r="AA78" s="113"/>
      <c r="AB78" s="114"/>
      <c r="AC78" s="114"/>
      <c r="AD78" s="115"/>
      <c r="AE78" s="115"/>
      <c r="AF78" s="115"/>
      <c r="AG78" s="115"/>
      <c r="AH78" s="113"/>
      <c r="AI78" s="113"/>
      <c r="AJ78" s="113"/>
      <c r="AK78" s="113"/>
      <c r="AL78" s="113"/>
      <c r="AM78" s="113"/>
      <c r="AN78" s="113"/>
      <c r="AO78" s="74"/>
      <c r="AP78" s="73"/>
      <c r="AR78" s="136"/>
    </row>
    <row r="79" spans="1:44" s="75" customFormat="1">
      <c r="A79" s="121">
        <v>70</v>
      </c>
      <c r="B79" s="121">
        <v>8</v>
      </c>
      <c r="C79" s="39" t="s">
        <v>23</v>
      </c>
      <c r="D79" s="121">
        <v>11014</v>
      </c>
      <c r="E79" s="39" t="s">
        <v>186</v>
      </c>
      <c r="F79" s="121" t="s">
        <v>117</v>
      </c>
      <c r="G79" s="121" t="s">
        <v>118</v>
      </c>
      <c r="H79" s="121">
        <v>60</v>
      </c>
      <c r="I79" s="144">
        <v>49879</v>
      </c>
      <c r="J79" s="121">
        <v>6</v>
      </c>
      <c r="K79" s="131" t="s">
        <v>99</v>
      </c>
      <c r="L79" s="48">
        <v>28137858.760000002</v>
      </c>
      <c r="M79" s="48">
        <v>43071</v>
      </c>
      <c r="N79" s="48">
        <v>653.29</v>
      </c>
      <c r="O79" s="103">
        <v>968.86</v>
      </c>
      <c r="P79" s="167">
        <v>22619197.84</v>
      </c>
      <c r="Q79" s="167">
        <v>1281.46</v>
      </c>
      <c r="R79" s="105">
        <v>17651.150000000001</v>
      </c>
      <c r="S79" s="48">
        <v>21317.62</v>
      </c>
      <c r="T79" s="38" t="str">
        <f t="shared" si="18"/>
        <v>ผ่าน</v>
      </c>
      <c r="U79" s="38" t="str">
        <f t="shared" si="19"/>
        <v>ผ่าน</v>
      </c>
      <c r="V79" s="38" t="str">
        <f t="shared" si="20"/>
        <v>ผ่าน</v>
      </c>
      <c r="W79" s="51"/>
      <c r="X79" s="88" t="s">
        <v>44</v>
      </c>
      <c r="Y79" s="88" t="s">
        <v>43</v>
      </c>
      <c r="Z79" s="113" t="s">
        <v>80</v>
      </c>
      <c r="AA79" s="113"/>
      <c r="AB79" s="114"/>
      <c r="AC79" s="114"/>
      <c r="AD79" s="115"/>
      <c r="AE79" s="115"/>
      <c r="AF79" s="115"/>
      <c r="AG79" s="115"/>
      <c r="AH79" s="113"/>
      <c r="AI79" s="113"/>
      <c r="AJ79" s="113"/>
      <c r="AK79" s="113"/>
      <c r="AL79" s="113"/>
      <c r="AM79" s="113"/>
      <c r="AN79" s="113"/>
      <c r="AO79" s="74"/>
      <c r="AP79" s="73"/>
      <c r="AR79" s="137"/>
    </row>
    <row r="80" spans="1:44" s="75" customFormat="1">
      <c r="A80" s="121">
        <v>71</v>
      </c>
      <c r="B80" s="121">
        <v>8</v>
      </c>
      <c r="C80" s="39" t="s">
        <v>23</v>
      </c>
      <c r="D80" s="121">
        <v>11015</v>
      </c>
      <c r="E80" s="39" t="s">
        <v>187</v>
      </c>
      <c r="F80" s="121" t="s">
        <v>134</v>
      </c>
      <c r="G80" s="121" t="s">
        <v>154</v>
      </c>
      <c r="H80" s="121">
        <v>199</v>
      </c>
      <c r="I80" s="144">
        <v>84440</v>
      </c>
      <c r="J80" s="121">
        <v>14</v>
      </c>
      <c r="K80" s="39" t="s">
        <v>103</v>
      </c>
      <c r="L80" s="48">
        <v>102310693.92</v>
      </c>
      <c r="M80" s="48">
        <v>115194</v>
      </c>
      <c r="N80" s="50">
        <v>888.16</v>
      </c>
      <c r="O80" s="103">
        <v>1133.29</v>
      </c>
      <c r="P80" s="167">
        <v>113450873.15000001</v>
      </c>
      <c r="Q80" s="167">
        <v>9323.84</v>
      </c>
      <c r="R80" s="105">
        <v>12167.83</v>
      </c>
      <c r="S80" s="48">
        <v>23031.97</v>
      </c>
      <c r="T80" s="38" t="str">
        <f t="shared" si="18"/>
        <v>ผ่าน</v>
      </c>
      <c r="U80" s="38" t="str">
        <f t="shared" si="19"/>
        <v>ผ่าน</v>
      </c>
      <c r="V80" s="38" t="str">
        <f t="shared" si="20"/>
        <v>ผ่าน</v>
      </c>
      <c r="W80" s="39"/>
      <c r="X80" s="73" t="s">
        <v>51</v>
      </c>
      <c r="Y80" s="73" t="s">
        <v>51</v>
      </c>
      <c r="Z80" s="113" t="s">
        <v>94</v>
      </c>
      <c r="AA80" s="113"/>
      <c r="AB80" s="114"/>
      <c r="AC80" s="114"/>
      <c r="AD80" s="115"/>
      <c r="AE80" s="115"/>
      <c r="AF80" s="115"/>
      <c r="AG80" s="115"/>
      <c r="AH80" s="113"/>
      <c r="AI80" s="113"/>
      <c r="AJ80" s="113"/>
      <c r="AK80" s="113"/>
      <c r="AL80" s="113"/>
      <c r="AM80" s="113"/>
      <c r="AN80" s="113"/>
      <c r="AO80" s="74"/>
      <c r="AP80" s="73"/>
    </row>
    <row r="81" spans="1:44" s="75" customFormat="1">
      <c r="A81" s="121">
        <v>72</v>
      </c>
      <c r="B81" s="121">
        <v>8</v>
      </c>
      <c r="C81" s="39" t="s">
        <v>23</v>
      </c>
      <c r="D81" s="121">
        <v>11016</v>
      </c>
      <c r="E81" s="39" t="s">
        <v>188</v>
      </c>
      <c r="F81" s="121" t="s">
        <v>117</v>
      </c>
      <c r="G81" s="121" t="s">
        <v>131</v>
      </c>
      <c r="H81" s="121">
        <v>8</v>
      </c>
      <c r="I81" s="144">
        <v>4003</v>
      </c>
      <c r="J81" s="121">
        <v>2</v>
      </c>
      <c r="K81" s="39" t="s">
        <v>39</v>
      </c>
      <c r="L81" s="48">
        <v>12947144.77</v>
      </c>
      <c r="M81" s="48">
        <v>9436</v>
      </c>
      <c r="N81" s="48">
        <v>1372.1</v>
      </c>
      <c r="O81" s="103">
        <v>1605.79</v>
      </c>
      <c r="P81" s="170">
        <v>0</v>
      </c>
      <c r="Q81" s="170">
        <v>0</v>
      </c>
      <c r="R81" s="165">
        <v>0</v>
      </c>
      <c r="S81" s="48">
        <v>38862.879999999997</v>
      </c>
      <c r="T81" s="38" t="str">
        <f t="shared" si="18"/>
        <v>ผ่าน</v>
      </c>
      <c r="U81" s="38" t="str">
        <f t="shared" si="19"/>
        <v>ผ่าน</v>
      </c>
      <c r="V81" s="38" t="str">
        <f t="shared" si="20"/>
        <v>ผ่าน</v>
      </c>
      <c r="W81" s="39"/>
      <c r="X81" s="73" t="s">
        <v>39</v>
      </c>
      <c r="Y81" s="73" t="s">
        <v>39</v>
      </c>
      <c r="Z81" s="113" t="s">
        <v>75</v>
      </c>
      <c r="AA81" s="113"/>
      <c r="AB81" s="114"/>
      <c r="AC81" s="114"/>
      <c r="AD81" s="115"/>
      <c r="AE81" s="115"/>
      <c r="AF81" s="113"/>
      <c r="AG81" s="115"/>
      <c r="AH81" s="113"/>
      <c r="AI81" s="113"/>
      <c r="AJ81" s="115"/>
      <c r="AK81" s="113"/>
      <c r="AL81" s="113"/>
      <c r="AM81" s="113"/>
      <c r="AN81" s="113"/>
      <c r="AO81" s="74"/>
      <c r="AP81" s="73"/>
      <c r="AR81" s="136"/>
    </row>
    <row r="82" spans="1:44" s="75" customFormat="1">
      <c r="A82" s="121">
        <v>73</v>
      </c>
      <c r="B82" s="121">
        <v>8</v>
      </c>
      <c r="C82" s="39" t="s">
        <v>23</v>
      </c>
      <c r="D82" s="121">
        <v>11017</v>
      </c>
      <c r="E82" s="39" t="s">
        <v>189</v>
      </c>
      <c r="F82" s="121" t="s">
        <v>117</v>
      </c>
      <c r="G82" s="121" t="s">
        <v>118</v>
      </c>
      <c r="H82" s="121">
        <v>40</v>
      </c>
      <c r="I82" s="144">
        <v>37281</v>
      </c>
      <c r="J82" s="121">
        <v>6</v>
      </c>
      <c r="K82" s="39" t="s">
        <v>99</v>
      </c>
      <c r="L82" s="48">
        <v>29708339.07</v>
      </c>
      <c r="M82" s="48">
        <v>41081</v>
      </c>
      <c r="N82" s="48">
        <v>723.16</v>
      </c>
      <c r="O82" s="103">
        <v>968.86</v>
      </c>
      <c r="P82" s="167">
        <v>14492772.09</v>
      </c>
      <c r="Q82" s="167">
        <v>934.09</v>
      </c>
      <c r="R82" s="105">
        <v>15515.39</v>
      </c>
      <c r="S82" s="48">
        <v>21317.62</v>
      </c>
      <c r="T82" s="38" t="str">
        <f t="shared" si="18"/>
        <v>ผ่าน</v>
      </c>
      <c r="U82" s="38" t="str">
        <f t="shared" si="19"/>
        <v>ผ่าน</v>
      </c>
      <c r="V82" s="38" t="str">
        <f t="shared" si="20"/>
        <v>ผ่าน</v>
      </c>
      <c r="W82" s="39"/>
      <c r="X82" s="73" t="s">
        <v>43</v>
      </c>
      <c r="Y82" s="73" t="s">
        <v>43</v>
      </c>
      <c r="Z82" s="113" t="s">
        <v>80</v>
      </c>
      <c r="AA82" s="113"/>
      <c r="AB82" s="114"/>
      <c r="AC82" s="114"/>
      <c r="AD82" s="115"/>
      <c r="AE82" s="115"/>
      <c r="AF82" s="115"/>
      <c r="AG82" s="115"/>
      <c r="AH82" s="113"/>
      <c r="AI82" s="113"/>
      <c r="AJ82" s="113"/>
      <c r="AK82" s="113"/>
      <c r="AL82" s="113"/>
      <c r="AM82" s="113"/>
      <c r="AN82" s="113"/>
      <c r="AO82" s="74"/>
      <c r="AP82" s="73"/>
    </row>
    <row r="83" spans="1:44" s="75" customFormat="1">
      <c r="A83" s="121">
        <v>74</v>
      </c>
      <c r="B83" s="121">
        <v>8</v>
      </c>
      <c r="C83" s="39" t="s">
        <v>23</v>
      </c>
      <c r="D83" s="121">
        <v>11018</v>
      </c>
      <c r="E83" s="39" t="s">
        <v>190</v>
      </c>
      <c r="F83" s="121" t="s">
        <v>117</v>
      </c>
      <c r="G83" s="121" t="s">
        <v>129</v>
      </c>
      <c r="H83" s="121">
        <v>126</v>
      </c>
      <c r="I83" s="144">
        <v>91463</v>
      </c>
      <c r="J83" s="121">
        <v>13</v>
      </c>
      <c r="K83" s="40" t="s">
        <v>102</v>
      </c>
      <c r="L83" s="48">
        <v>70525183.959999993</v>
      </c>
      <c r="M83" s="48">
        <v>87967</v>
      </c>
      <c r="N83" s="48">
        <v>801.72</v>
      </c>
      <c r="O83" s="164">
        <v>872.34</v>
      </c>
      <c r="P83" s="167">
        <v>48802265.590000004</v>
      </c>
      <c r="Q83" s="167">
        <v>3687.7</v>
      </c>
      <c r="R83" s="105">
        <v>13233.81</v>
      </c>
      <c r="S83" s="48">
        <v>20139.599999999999</v>
      </c>
      <c r="T83" s="38" t="str">
        <f t="shared" si="18"/>
        <v>ผ่าน</v>
      </c>
      <c r="U83" s="38" t="str">
        <f t="shared" si="19"/>
        <v>ผ่าน</v>
      </c>
      <c r="V83" s="38" t="str">
        <f t="shared" si="20"/>
        <v>ผ่าน</v>
      </c>
      <c r="W83" s="39"/>
      <c r="X83" s="73" t="s">
        <v>50</v>
      </c>
      <c r="Y83" s="73" t="s">
        <v>49</v>
      </c>
      <c r="Z83" s="113" t="s">
        <v>87</v>
      </c>
      <c r="AA83" s="113"/>
      <c r="AB83" s="114"/>
      <c r="AC83" s="114"/>
      <c r="AD83" s="115"/>
      <c r="AE83" s="115"/>
      <c r="AF83" s="115"/>
      <c r="AG83" s="115"/>
      <c r="AH83" s="113"/>
      <c r="AI83" s="113"/>
      <c r="AJ83" s="113"/>
      <c r="AK83" s="113"/>
      <c r="AL83" s="113"/>
      <c r="AM83" s="113"/>
      <c r="AN83" s="113"/>
      <c r="AO83" s="74"/>
      <c r="AP83" s="73"/>
    </row>
    <row r="84" spans="1:44">
      <c r="A84" s="121">
        <v>75</v>
      </c>
      <c r="B84" s="120">
        <v>8</v>
      </c>
      <c r="C84" s="37" t="s">
        <v>23</v>
      </c>
      <c r="D84" s="120">
        <v>11019</v>
      </c>
      <c r="E84" s="37" t="s">
        <v>191</v>
      </c>
      <c r="F84" s="120" t="s">
        <v>117</v>
      </c>
      <c r="G84" s="120" t="s">
        <v>118</v>
      </c>
      <c r="H84" s="120">
        <v>30</v>
      </c>
      <c r="I84" s="143">
        <v>25221</v>
      </c>
      <c r="J84" s="120">
        <v>5</v>
      </c>
      <c r="K84" s="125" t="s">
        <v>42</v>
      </c>
      <c r="L84" s="48">
        <v>25648921.57</v>
      </c>
      <c r="M84" s="48">
        <v>32608</v>
      </c>
      <c r="N84" s="48">
        <v>786.58</v>
      </c>
      <c r="O84" s="103">
        <v>1156.54</v>
      </c>
      <c r="P84" s="167">
        <v>7593567.5300000003</v>
      </c>
      <c r="Q84" s="167">
        <v>471.94</v>
      </c>
      <c r="R84" s="105">
        <v>16090.11</v>
      </c>
      <c r="S84" s="48">
        <v>24985.79</v>
      </c>
      <c r="T84" s="38" t="str">
        <f t="shared" si="18"/>
        <v>ผ่าน</v>
      </c>
      <c r="U84" s="38" t="str">
        <f t="shared" si="19"/>
        <v>ผ่าน</v>
      </c>
      <c r="V84" s="38" t="str">
        <f t="shared" si="20"/>
        <v>ผ่าน</v>
      </c>
      <c r="W84" s="37"/>
      <c r="X84" s="68" t="s">
        <v>42</v>
      </c>
      <c r="Y84" s="68" t="s">
        <v>42</v>
      </c>
      <c r="Z84" s="113" t="s">
        <v>81</v>
      </c>
      <c r="AA84" s="113"/>
      <c r="AB84" s="114"/>
      <c r="AC84" s="114"/>
      <c r="AD84" s="115"/>
      <c r="AE84" s="115"/>
      <c r="AF84" s="115"/>
      <c r="AG84" s="115"/>
      <c r="AH84" s="113"/>
      <c r="AI84" s="113"/>
      <c r="AJ84" s="113"/>
      <c r="AK84" s="113"/>
      <c r="AL84" s="113"/>
      <c r="AM84" s="113"/>
      <c r="AN84" s="113"/>
      <c r="AO84" s="72"/>
      <c r="AP84" s="68"/>
    </row>
    <row r="85" spans="1:44">
      <c r="A85" s="121">
        <v>76</v>
      </c>
      <c r="B85" s="120">
        <v>8</v>
      </c>
      <c r="C85" s="37" t="s">
        <v>23</v>
      </c>
      <c r="D85" s="120">
        <v>11020</v>
      </c>
      <c r="E85" s="37" t="s">
        <v>192</v>
      </c>
      <c r="F85" s="120" t="s">
        <v>117</v>
      </c>
      <c r="G85" s="120" t="s">
        <v>118</v>
      </c>
      <c r="H85" s="120">
        <v>30</v>
      </c>
      <c r="I85" s="143">
        <v>29856</v>
      </c>
      <c r="J85" s="120">
        <v>5</v>
      </c>
      <c r="K85" s="37" t="s">
        <v>42</v>
      </c>
      <c r="L85" s="48">
        <v>25558086.170000002</v>
      </c>
      <c r="M85" s="48">
        <v>35246</v>
      </c>
      <c r="N85" s="48">
        <v>725.13</v>
      </c>
      <c r="O85" s="103">
        <v>1156.54</v>
      </c>
      <c r="P85" s="167">
        <v>9737350.6300000008</v>
      </c>
      <c r="Q85" s="167">
        <v>604.9</v>
      </c>
      <c r="R85" s="105">
        <v>16097.43</v>
      </c>
      <c r="S85" s="48">
        <v>24985.79</v>
      </c>
      <c r="T85" s="38" t="str">
        <f t="shared" si="18"/>
        <v>ผ่าน</v>
      </c>
      <c r="U85" s="38" t="str">
        <f t="shared" si="19"/>
        <v>ผ่าน</v>
      </c>
      <c r="V85" s="38" t="str">
        <f t="shared" si="20"/>
        <v>ผ่าน</v>
      </c>
      <c r="W85" s="37"/>
      <c r="X85" s="68" t="s">
        <v>43</v>
      </c>
      <c r="Y85" s="68" t="s">
        <v>43</v>
      </c>
      <c r="Z85" s="113" t="s">
        <v>80</v>
      </c>
      <c r="AA85" s="113"/>
      <c r="AB85" s="114"/>
      <c r="AC85" s="114"/>
      <c r="AD85" s="115"/>
      <c r="AE85" s="115"/>
      <c r="AF85" s="115"/>
      <c r="AG85" s="115"/>
      <c r="AH85" s="113"/>
      <c r="AI85" s="113"/>
      <c r="AJ85" s="115"/>
      <c r="AK85" s="113"/>
      <c r="AL85" s="113"/>
      <c r="AM85" s="113"/>
      <c r="AN85" s="113"/>
      <c r="AO85" s="72"/>
      <c r="AP85" s="68"/>
    </row>
    <row r="86" spans="1:44">
      <c r="A86" s="121">
        <v>77</v>
      </c>
      <c r="B86" s="120">
        <v>8</v>
      </c>
      <c r="C86" s="37" t="s">
        <v>23</v>
      </c>
      <c r="D86" s="120">
        <v>11021</v>
      </c>
      <c r="E86" s="37" t="s">
        <v>193</v>
      </c>
      <c r="F86" s="120" t="s">
        <v>117</v>
      </c>
      <c r="G86" s="120" t="s">
        <v>118</v>
      </c>
      <c r="H86" s="120">
        <v>38</v>
      </c>
      <c r="I86" s="143">
        <v>36781</v>
      </c>
      <c r="J86" s="120">
        <v>6</v>
      </c>
      <c r="K86" s="37" t="s">
        <v>99</v>
      </c>
      <c r="L86" s="48">
        <v>25221780.620000001</v>
      </c>
      <c r="M86" s="48">
        <v>35830</v>
      </c>
      <c r="N86" s="48">
        <v>703.93</v>
      </c>
      <c r="O86" s="103">
        <v>968.86</v>
      </c>
      <c r="P86" s="167">
        <v>11944562.869999999</v>
      </c>
      <c r="Q86" s="167">
        <v>871.27</v>
      </c>
      <c r="R86" s="105">
        <v>13709.37</v>
      </c>
      <c r="S86" s="48">
        <v>21317.62</v>
      </c>
      <c r="T86" s="38" t="str">
        <f t="shared" si="18"/>
        <v>ผ่าน</v>
      </c>
      <c r="U86" s="38" t="str">
        <f t="shared" si="19"/>
        <v>ผ่าน</v>
      </c>
      <c r="V86" s="38" t="str">
        <f t="shared" si="20"/>
        <v>ผ่าน</v>
      </c>
      <c r="W86" s="37"/>
      <c r="X86" s="68" t="s">
        <v>43</v>
      </c>
      <c r="Y86" s="68" t="s">
        <v>43</v>
      </c>
      <c r="Z86" s="113" t="s">
        <v>80</v>
      </c>
      <c r="AA86" s="113"/>
      <c r="AB86" s="114"/>
      <c r="AC86" s="114"/>
      <c r="AD86" s="115"/>
      <c r="AE86" s="115"/>
      <c r="AF86" s="115"/>
      <c r="AG86" s="115"/>
      <c r="AH86" s="113"/>
      <c r="AI86" s="113"/>
      <c r="AJ86" s="113"/>
      <c r="AK86" s="113"/>
      <c r="AL86" s="113"/>
      <c r="AM86" s="113"/>
      <c r="AN86" s="113"/>
      <c r="AO86" s="72"/>
      <c r="AP86" s="68"/>
    </row>
    <row r="87" spans="1:44">
      <c r="A87" s="121">
        <v>78</v>
      </c>
      <c r="B87" s="129">
        <v>8</v>
      </c>
      <c r="C87" s="130" t="s">
        <v>23</v>
      </c>
      <c r="D87" s="129">
        <v>11022</v>
      </c>
      <c r="E87" s="130" t="s">
        <v>194</v>
      </c>
      <c r="F87" s="129" t="s">
        <v>117</v>
      </c>
      <c r="G87" s="129" t="s">
        <v>118</v>
      </c>
      <c r="H87" s="129">
        <v>55</v>
      </c>
      <c r="I87" s="147">
        <v>43659</v>
      </c>
      <c r="J87" s="129">
        <v>6</v>
      </c>
      <c r="K87" s="130" t="s">
        <v>99</v>
      </c>
      <c r="L87" s="48">
        <v>25596211.420000002</v>
      </c>
      <c r="M87" s="48">
        <v>37820</v>
      </c>
      <c r="N87" s="48">
        <v>676.79</v>
      </c>
      <c r="O87" s="103">
        <v>968.86</v>
      </c>
      <c r="P87" s="167">
        <v>22029865.960000001</v>
      </c>
      <c r="Q87" s="167">
        <v>1171.6400000000001</v>
      </c>
      <c r="R87" s="105">
        <v>18802.599999999999</v>
      </c>
      <c r="S87" s="48">
        <v>21317.62</v>
      </c>
      <c r="T87" s="38" t="str">
        <f t="shared" si="18"/>
        <v>ผ่าน</v>
      </c>
      <c r="U87" s="38" t="str">
        <f t="shared" si="19"/>
        <v>ผ่าน</v>
      </c>
      <c r="V87" s="38" t="str">
        <f t="shared" si="20"/>
        <v>ผ่าน</v>
      </c>
      <c r="W87" s="37"/>
      <c r="X87" s="68" t="s">
        <v>43</v>
      </c>
      <c r="Y87" s="68" t="s">
        <v>43</v>
      </c>
      <c r="Z87" s="113" t="s">
        <v>80</v>
      </c>
      <c r="AA87" s="113"/>
      <c r="AB87" s="114"/>
      <c r="AC87" s="114"/>
      <c r="AD87" s="115"/>
      <c r="AE87" s="115"/>
      <c r="AF87" s="115"/>
      <c r="AG87" s="115"/>
      <c r="AH87" s="113"/>
      <c r="AI87" s="113"/>
      <c r="AJ87" s="113"/>
      <c r="AK87" s="113"/>
      <c r="AL87" s="113"/>
      <c r="AM87" s="113"/>
      <c r="AN87" s="113"/>
      <c r="AO87" s="72"/>
      <c r="AP87" s="68"/>
    </row>
    <row r="88" spans="1:44">
      <c r="A88" s="121">
        <v>79</v>
      </c>
      <c r="B88" s="120">
        <v>8</v>
      </c>
      <c r="C88" s="37" t="s">
        <v>23</v>
      </c>
      <c r="D88" s="120">
        <v>11023</v>
      </c>
      <c r="E88" s="37" t="s">
        <v>195</v>
      </c>
      <c r="F88" s="120" t="s">
        <v>117</v>
      </c>
      <c r="G88" s="120" t="s">
        <v>129</v>
      </c>
      <c r="H88" s="120">
        <v>114</v>
      </c>
      <c r="I88" s="143">
        <v>86983</v>
      </c>
      <c r="J88" s="120">
        <v>13</v>
      </c>
      <c r="K88" s="37" t="s">
        <v>102</v>
      </c>
      <c r="L88" s="48">
        <v>63324761.799999997</v>
      </c>
      <c r="M88" s="48">
        <v>85088</v>
      </c>
      <c r="N88" s="48">
        <v>744.23</v>
      </c>
      <c r="O88" s="103">
        <v>872.34</v>
      </c>
      <c r="P88" s="167">
        <v>51352455.93</v>
      </c>
      <c r="Q88" s="167">
        <v>3525.6</v>
      </c>
      <c r="R88" s="105">
        <v>14565.59</v>
      </c>
      <c r="S88" s="48">
        <v>20139.599999999999</v>
      </c>
      <c r="T88" s="38" t="str">
        <f t="shared" si="18"/>
        <v>ผ่าน</v>
      </c>
      <c r="U88" s="38" t="str">
        <f t="shared" si="19"/>
        <v>ผ่าน</v>
      </c>
      <c r="V88" s="38" t="str">
        <f t="shared" si="20"/>
        <v>ผ่าน</v>
      </c>
      <c r="W88" s="37"/>
      <c r="X88" s="68" t="s">
        <v>74</v>
      </c>
      <c r="Y88" s="68" t="s">
        <v>49</v>
      </c>
      <c r="Z88" s="113" t="s">
        <v>87</v>
      </c>
      <c r="AA88" s="113"/>
      <c r="AB88" s="114"/>
      <c r="AC88" s="114"/>
      <c r="AD88" s="115"/>
      <c r="AE88" s="115"/>
      <c r="AF88" s="115"/>
      <c r="AG88" s="115"/>
      <c r="AH88" s="113"/>
      <c r="AI88" s="113"/>
      <c r="AJ88" s="113"/>
      <c r="AK88" s="113"/>
      <c r="AL88" s="113"/>
      <c r="AM88" s="113"/>
      <c r="AN88" s="113"/>
      <c r="AO88" s="72"/>
      <c r="AP88" s="68"/>
    </row>
    <row r="89" spans="1:44">
      <c r="A89" s="121">
        <v>80</v>
      </c>
      <c r="B89" s="120">
        <v>8</v>
      </c>
      <c r="C89" s="37" t="s">
        <v>23</v>
      </c>
      <c r="D89" s="120">
        <v>11024</v>
      </c>
      <c r="E89" s="39" t="s">
        <v>196</v>
      </c>
      <c r="F89" s="121" t="s">
        <v>117</v>
      </c>
      <c r="G89" s="121" t="s">
        <v>118</v>
      </c>
      <c r="H89" s="121">
        <v>88</v>
      </c>
      <c r="I89" s="144">
        <v>47093</v>
      </c>
      <c r="J89" s="121">
        <v>6</v>
      </c>
      <c r="K89" s="132" t="s">
        <v>99</v>
      </c>
      <c r="L89" s="48">
        <v>30572774.710000001</v>
      </c>
      <c r="M89" s="48">
        <v>60574</v>
      </c>
      <c r="N89" s="48">
        <v>504.72</v>
      </c>
      <c r="O89" s="103">
        <v>968.86</v>
      </c>
      <c r="P89" s="167">
        <v>24864124.800000001</v>
      </c>
      <c r="Q89" s="167">
        <v>1475.28</v>
      </c>
      <c r="R89" s="105">
        <v>16853.82</v>
      </c>
      <c r="S89" s="48">
        <v>21317.62</v>
      </c>
      <c r="T89" s="38" t="str">
        <f t="shared" si="18"/>
        <v>ผ่าน</v>
      </c>
      <c r="U89" s="38" t="str">
        <f t="shared" si="19"/>
        <v>ผ่าน</v>
      </c>
      <c r="V89" s="38" t="str">
        <f t="shared" si="20"/>
        <v>ผ่าน</v>
      </c>
      <c r="W89" s="37"/>
      <c r="X89" s="68" t="s">
        <v>43</v>
      </c>
      <c r="Y89" s="68" t="s">
        <v>43</v>
      </c>
      <c r="Z89" s="113" t="s">
        <v>80</v>
      </c>
      <c r="AA89" s="113"/>
      <c r="AB89" s="114"/>
      <c r="AC89" s="114"/>
      <c r="AD89" s="115"/>
      <c r="AE89" s="115"/>
      <c r="AF89" s="115"/>
      <c r="AG89" s="115"/>
      <c r="AH89" s="113"/>
      <c r="AI89" s="113"/>
      <c r="AJ89" s="113"/>
      <c r="AK89" s="113"/>
      <c r="AL89" s="113"/>
      <c r="AM89" s="113"/>
      <c r="AN89" s="113"/>
      <c r="AO89" s="72"/>
      <c r="AP89" s="68"/>
    </row>
    <row r="90" spans="1:44">
      <c r="A90" s="121">
        <v>81</v>
      </c>
      <c r="B90" s="120">
        <v>8</v>
      </c>
      <c r="C90" s="37" t="s">
        <v>23</v>
      </c>
      <c r="D90" s="120">
        <v>11025</v>
      </c>
      <c r="E90" s="39" t="s">
        <v>197</v>
      </c>
      <c r="F90" s="121" t="s">
        <v>117</v>
      </c>
      <c r="G90" s="121" t="s">
        <v>125</v>
      </c>
      <c r="H90" s="121">
        <v>114</v>
      </c>
      <c r="I90" s="144">
        <v>88597</v>
      </c>
      <c r="J90" s="121">
        <v>10</v>
      </c>
      <c r="K90" s="51" t="s">
        <v>47</v>
      </c>
      <c r="L90" s="48">
        <v>57263249.25</v>
      </c>
      <c r="M90" s="48">
        <v>82147</v>
      </c>
      <c r="N90" s="48">
        <v>697.08</v>
      </c>
      <c r="O90" s="103">
        <v>884.27</v>
      </c>
      <c r="P90" s="167">
        <v>35980531.009999998</v>
      </c>
      <c r="Q90" s="167">
        <v>2770</v>
      </c>
      <c r="R90" s="105">
        <v>12989.37</v>
      </c>
      <c r="S90" s="48">
        <v>17965.580000000002</v>
      </c>
      <c r="T90" s="38" t="str">
        <f t="shared" si="18"/>
        <v>ผ่าน</v>
      </c>
      <c r="U90" s="38" t="str">
        <f t="shared" si="19"/>
        <v>ผ่าน</v>
      </c>
      <c r="V90" s="38" t="str">
        <f t="shared" si="20"/>
        <v>ผ่าน</v>
      </c>
      <c r="W90" s="37"/>
      <c r="X90" s="68" t="s">
        <v>47</v>
      </c>
      <c r="Y90" s="68" t="s">
        <v>47</v>
      </c>
      <c r="Z90" s="113" t="s">
        <v>83</v>
      </c>
      <c r="AA90" s="113"/>
      <c r="AB90" s="114"/>
      <c r="AC90" s="114"/>
      <c r="AD90" s="115"/>
      <c r="AE90" s="115"/>
      <c r="AF90" s="115"/>
      <c r="AG90" s="115"/>
      <c r="AH90" s="113"/>
      <c r="AI90" s="113"/>
      <c r="AJ90" s="113"/>
      <c r="AK90" s="113"/>
      <c r="AL90" s="113"/>
      <c r="AM90" s="113"/>
      <c r="AN90" s="113"/>
      <c r="AO90" s="72"/>
      <c r="AP90" s="68"/>
    </row>
    <row r="91" spans="1:44">
      <c r="A91" s="121">
        <v>82</v>
      </c>
      <c r="B91" s="120">
        <v>8</v>
      </c>
      <c r="C91" s="37" t="s">
        <v>23</v>
      </c>
      <c r="D91" s="120">
        <v>11026</v>
      </c>
      <c r="E91" s="39" t="s">
        <v>198</v>
      </c>
      <c r="F91" s="121" t="s">
        <v>117</v>
      </c>
      <c r="G91" s="121" t="s">
        <v>118</v>
      </c>
      <c r="H91" s="121">
        <v>30</v>
      </c>
      <c r="I91" s="144">
        <v>22357</v>
      </c>
      <c r="J91" s="121">
        <v>5</v>
      </c>
      <c r="K91" s="39" t="s">
        <v>42</v>
      </c>
      <c r="L91" s="48">
        <v>21363048.420000002</v>
      </c>
      <c r="M91" s="48">
        <v>27905</v>
      </c>
      <c r="N91" s="48">
        <v>765.56</v>
      </c>
      <c r="O91" s="103">
        <v>1156.54</v>
      </c>
      <c r="P91" s="167">
        <v>7153842.4800000004</v>
      </c>
      <c r="Q91" s="167">
        <v>579.04999999999995</v>
      </c>
      <c r="R91" s="105">
        <v>12354.52</v>
      </c>
      <c r="S91" s="48">
        <v>24985.79</v>
      </c>
      <c r="T91" s="38" t="str">
        <f t="shared" si="18"/>
        <v>ผ่าน</v>
      </c>
      <c r="U91" s="38" t="str">
        <f t="shared" si="19"/>
        <v>ผ่าน</v>
      </c>
      <c r="V91" s="38" t="str">
        <f t="shared" si="20"/>
        <v>ผ่าน</v>
      </c>
      <c r="W91" s="37"/>
      <c r="X91" s="68" t="s">
        <v>42</v>
      </c>
      <c r="Y91" s="68" t="s">
        <v>42</v>
      </c>
      <c r="Z91" s="113" t="s">
        <v>81</v>
      </c>
      <c r="AA91" s="113"/>
      <c r="AB91" s="114"/>
      <c r="AC91" s="114"/>
      <c r="AD91" s="115"/>
      <c r="AE91" s="115"/>
      <c r="AF91" s="115"/>
      <c r="AG91" s="115"/>
      <c r="AH91" s="113"/>
      <c r="AI91" s="113"/>
      <c r="AJ91" s="113"/>
      <c r="AK91" s="113"/>
      <c r="AL91" s="113"/>
      <c r="AM91" s="113"/>
      <c r="AN91" s="113"/>
      <c r="AO91" s="72"/>
      <c r="AP91" s="68"/>
    </row>
    <row r="92" spans="1:44">
      <c r="A92" s="121">
        <v>83</v>
      </c>
      <c r="B92" s="120">
        <v>8</v>
      </c>
      <c r="C92" s="37" t="s">
        <v>23</v>
      </c>
      <c r="D92" s="120">
        <v>11027</v>
      </c>
      <c r="E92" s="39" t="s">
        <v>199</v>
      </c>
      <c r="F92" s="121" t="s">
        <v>117</v>
      </c>
      <c r="G92" s="121" t="s">
        <v>118</v>
      </c>
      <c r="H92" s="121">
        <v>30</v>
      </c>
      <c r="I92" s="144">
        <v>21081</v>
      </c>
      <c r="J92" s="121">
        <v>5</v>
      </c>
      <c r="K92" s="39" t="s">
        <v>42</v>
      </c>
      <c r="L92" s="48">
        <v>19561180.48</v>
      </c>
      <c r="M92" s="48">
        <v>25418</v>
      </c>
      <c r="N92" s="48">
        <v>769.58</v>
      </c>
      <c r="O92" s="103">
        <v>1156.54</v>
      </c>
      <c r="P92" s="167">
        <v>8647524.0199999996</v>
      </c>
      <c r="Q92" s="167">
        <v>518.02</v>
      </c>
      <c r="R92" s="105">
        <v>16693.52</v>
      </c>
      <c r="S92" s="48">
        <v>24985.79</v>
      </c>
      <c r="T92" s="38" t="str">
        <f t="shared" si="18"/>
        <v>ผ่าน</v>
      </c>
      <c r="U92" s="38" t="str">
        <f t="shared" si="19"/>
        <v>ผ่าน</v>
      </c>
      <c r="V92" s="38" t="str">
        <f t="shared" si="20"/>
        <v>ผ่าน</v>
      </c>
      <c r="W92" s="37"/>
      <c r="X92" s="68" t="s">
        <v>42</v>
      </c>
      <c r="Y92" s="68" t="s">
        <v>42</v>
      </c>
      <c r="Z92" s="113" t="s">
        <v>81</v>
      </c>
      <c r="AA92" s="113"/>
      <c r="AB92" s="114"/>
      <c r="AC92" s="114"/>
      <c r="AD92" s="115"/>
      <c r="AE92" s="115"/>
      <c r="AF92" s="115"/>
      <c r="AG92" s="115"/>
      <c r="AH92" s="113"/>
      <c r="AI92" s="113"/>
      <c r="AJ92" s="115"/>
      <c r="AK92" s="113"/>
      <c r="AL92" s="113"/>
      <c r="AM92" s="113"/>
      <c r="AN92" s="113"/>
      <c r="AO92" s="72"/>
      <c r="AP92" s="68"/>
    </row>
    <row r="93" spans="1:44">
      <c r="A93" s="121">
        <v>84</v>
      </c>
      <c r="B93" s="120">
        <v>8</v>
      </c>
      <c r="C93" s="37" t="s">
        <v>23</v>
      </c>
      <c r="D93" s="120">
        <v>11028</v>
      </c>
      <c r="E93" s="39" t="s">
        <v>200</v>
      </c>
      <c r="F93" s="121" t="s">
        <v>117</v>
      </c>
      <c r="G93" s="121" t="s">
        <v>118</v>
      </c>
      <c r="H93" s="121">
        <v>36</v>
      </c>
      <c r="I93" s="144">
        <v>23849</v>
      </c>
      <c r="J93" s="121">
        <v>5</v>
      </c>
      <c r="K93" s="39" t="s">
        <v>42</v>
      </c>
      <c r="L93" s="48">
        <v>17685725.199999999</v>
      </c>
      <c r="M93" s="48">
        <v>22033</v>
      </c>
      <c r="N93" s="48">
        <v>802.69</v>
      </c>
      <c r="O93" s="103">
        <v>1156.54</v>
      </c>
      <c r="P93" s="167">
        <v>8914825.5</v>
      </c>
      <c r="Q93" s="167">
        <v>570.26</v>
      </c>
      <c r="R93" s="105">
        <v>15632.86</v>
      </c>
      <c r="S93" s="48">
        <v>24985.79</v>
      </c>
      <c r="T93" s="38" t="str">
        <f t="shared" si="18"/>
        <v>ผ่าน</v>
      </c>
      <c r="U93" s="38" t="str">
        <f t="shared" si="19"/>
        <v>ผ่าน</v>
      </c>
      <c r="V93" s="38" t="str">
        <f t="shared" si="20"/>
        <v>ผ่าน</v>
      </c>
      <c r="W93" s="37"/>
      <c r="X93" s="68" t="s">
        <v>42</v>
      </c>
      <c r="Y93" s="68" t="s">
        <v>42</v>
      </c>
      <c r="Z93" s="113" t="s">
        <v>81</v>
      </c>
      <c r="AA93" s="113"/>
      <c r="AB93" s="114"/>
      <c r="AC93" s="114"/>
      <c r="AD93" s="115"/>
      <c r="AE93" s="115"/>
      <c r="AF93" s="115"/>
      <c r="AG93" s="115"/>
      <c r="AH93" s="113"/>
      <c r="AI93" s="113"/>
      <c r="AJ93" s="115"/>
      <c r="AK93" s="113"/>
      <c r="AL93" s="113"/>
      <c r="AM93" s="113"/>
      <c r="AN93" s="113"/>
      <c r="AO93" s="72"/>
      <c r="AP93" s="68"/>
    </row>
    <row r="94" spans="1:44">
      <c r="A94" s="121">
        <v>85</v>
      </c>
      <c r="B94" s="120">
        <v>8</v>
      </c>
      <c r="C94" s="37" t="s">
        <v>23</v>
      </c>
      <c r="D94" s="120">
        <v>11029</v>
      </c>
      <c r="E94" s="39" t="s">
        <v>201</v>
      </c>
      <c r="F94" s="121" t="s">
        <v>117</v>
      </c>
      <c r="G94" s="121" t="s">
        <v>118</v>
      </c>
      <c r="H94" s="121">
        <v>30</v>
      </c>
      <c r="I94" s="144">
        <v>19487</v>
      </c>
      <c r="J94" s="121">
        <v>5</v>
      </c>
      <c r="K94" s="39" t="s">
        <v>42</v>
      </c>
      <c r="L94" s="48">
        <v>17594730.219999999</v>
      </c>
      <c r="M94" s="48">
        <v>21708</v>
      </c>
      <c r="N94" s="48">
        <v>810.52</v>
      </c>
      <c r="O94" s="103">
        <v>1156.54</v>
      </c>
      <c r="P94" s="167">
        <v>10648369.98</v>
      </c>
      <c r="Q94" s="167">
        <v>640.79</v>
      </c>
      <c r="R94" s="105">
        <v>16617.490000000002</v>
      </c>
      <c r="S94" s="48">
        <v>24985.79</v>
      </c>
      <c r="T94" s="38" t="str">
        <f t="shared" si="18"/>
        <v>ผ่าน</v>
      </c>
      <c r="U94" s="38" t="str">
        <f t="shared" si="19"/>
        <v>ผ่าน</v>
      </c>
      <c r="V94" s="38" t="str">
        <f t="shared" si="20"/>
        <v>ผ่าน</v>
      </c>
      <c r="W94" s="37"/>
      <c r="X94" s="68" t="s">
        <v>42</v>
      </c>
      <c r="Y94" s="68" t="s">
        <v>42</v>
      </c>
      <c r="Z94" s="113" t="s">
        <v>81</v>
      </c>
      <c r="AA94" s="113"/>
      <c r="AB94" s="114"/>
      <c r="AC94" s="114"/>
      <c r="AD94" s="115"/>
      <c r="AE94" s="115"/>
      <c r="AF94" s="115"/>
      <c r="AG94" s="115"/>
      <c r="AH94" s="113"/>
      <c r="AI94" s="113"/>
      <c r="AJ94" s="113"/>
      <c r="AK94" s="113"/>
      <c r="AL94" s="113"/>
      <c r="AM94" s="113"/>
      <c r="AN94" s="113"/>
      <c r="AO94" s="72"/>
      <c r="AP94" s="68"/>
    </row>
    <row r="95" spans="1:44" s="85" customFormat="1">
      <c r="A95" s="121">
        <v>86</v>
      </c>
      <c r="B95" s="128">
        <v>8</v>
      </c>
      <c r="C95" s="40" t="s">
        <v>23</v>
      </c>
      <c r="D95" s="128">
        <v>11446</v>
      </c>
      <c r="E95" s="40" t="s">
        <v>202</v>
      </c>
      <c r="F95" s="128" t="s">
        <v>117</v>
      </c>
      <c r="G95" s="128" t="s">
        <v>129</v>
      </c>
      <c r="H95" s="128">
        <v>139</v>
      </c>
      <c r="I95" s="146">
        <v>98360</v>
      </c>
      <c r="J95" s="128">
        <v>13</v>
      </c>
      <c r="K95" s="131" t="s">
        <v>102</v>
      </c>
      <c r="L95" s="60">
        <v>68848853.780000001</v>
      </c>
      <c r="M95" s="60">
        <v>111184</v>
      </c>
      <c r="N95" s="60">
        <v>619.23</v>
      </c>
      <c r="O95" s="109">
        <v>872.34</v>
      </c>
      <c r="P95" s="169">
        <v>58739451.409999996</v>
      </c>
      <c r="Q95" s="169">
        <v>3905.76</v>
      </c>
      <c r="R95" s="111">
        <v>15039.2</v>
      </c>
      <c r="S95" s="60">
        <v>20139.599999999999</v>
      </c>
      <c r="T95" s="52" t="str">
        <f t="shared" si="18"/>
        <v>ผ่าน</v>
      </c>
      <c r="U95" s="52" t="str">
        <f t="shared" si="19"/>
        <v>ผ่าน</v>
      </c>
      <c r="V95" s="52" t="str">
        <f t="shared" si="20"/>
        <v>ผ่าน</v>
      </c>
      <c r="W95" s="40"/>
      <c r="X95" s="84" t="s">
        <v>47</v>
      </c>
      <c r="Y95" s="84" t="s">
        <v>47</v>
      </c>
      <c r="Z95" s="117" t="s">
        <v>83</v>
      </c>
      <c r="AA95" s="117"/>
      <c r="AB95" s="118"/>
      <c r="AC95" s="118"/>
      <c r="AD95" s="119"/>
      <c r="AE95" s="119"/>
      <c r="AF95" s="119"/>
      <c r="AG95" s="119"/>
      <c r="AH95" s="117"/>
      <c r="AI95" s="117"/>
      <c r="AJ95" s="117"/>
      <c r="AK95" s="117"/>
      <c r="AL95" s="117"/>
      <c r="AM95" s="117"/>
      <c r="AN95" s="117"/>
      <c r="AO95" s="89"/>
      <c r="AP95" s="84"/>
    </row>
    <row r="96" spans="1:44">
      <c r="A96" s="121">
        <v>87</v>
      </c>
      <c r="B96" s="120">
        <v>8</v>
      </c>
      <c r="C96" s="37" t="s">
        <v>23</v>
      </c>
      <c r="D96" s="120">
        <v>25058</v>
      </c>
      <c r="E96" s="37" t="s">
        <v>203</v>
      </c>
      <c r="F96" s="120" t="s">
        <v>117</v>
      </c>
      <c r="G96" s="120" t="s">
        <v>131</v>
      </c>
      <c r="H96" s="120">
        <v>30</v>
      </c>
      <c r="I96" s="143">
        <v>18138</v>
      </c>
      <c r="J96" s="120">
        <v>3</v>
      </c>
      <c r="K96" s="41" t="s">
        <v>40</v>
      </c>
      <c r="L96" s="48">
        <v>15220148.35</v>
      </c>
      <c r="M96" s="48">
        <v>22062</v>
      </c>
      <c r="N96" s="48">
        <v>689.88</v>
      </c>
      <c r="O96" s="103">
        <v>829.95</v>
      </c>
      <c r="P96" s="167">
        <v>6896473.8499999996</v>
      </c>
      <c r="Q96" s="167">
        <v>464.43</v>
      </c>
      <c r="R96" s="105">
        <v>14849.45</v>
      </c>
      <c r="S96" s="48">
        <v>21661.86</v>
      </c>
      <c r="T96" s="38" t="str">
        <f t="shared" si="18"/>
        <v>ผ่าน</v>
      </c>
      <c r="U96" s="38" t="str">
        <f t="shared" si="19"/>
        <v>ผ่าน</v>
      </c>
      <c r="V96" s="38" t="str">
        <f t="shared" si="20"/>
        <v>ผ่าน</v>
      </c>
      <c r="W96" s="37"/>
      <c r="X96" s="68" t="s">
        <v>40</v>
      </c>
      <c r="Y96" s="68" t="s">
        <v>40</v>
      </c>
      <c r="Z96" s="113" t="s">
        <v>76</v>
      </c>
      <c r="AA96" s="113"/>
      <c r="AB96" s="114"/>
      <c r="AC96" s="114"/>
      <c r="AD96" s="115"/>
      <c r="AE96" s="115"/>
      <c r="AF96" s="115"/>
      <c r="AG96" s="115"/>
      <c r="AH96" s="113"/>
      <c r="AI96" s="113"/>
      <c r="AJ96" s="115"/>
      <c r="AK96" s="113"/>
      <c r="AL96" s="113"/>
      <c r="AM96" s="113"/>
      <c r="AN96" s="113"/>
      <c r="AO96" s="72"/>
      <c r="AP96" s="68"/>
    </row>
    <row r="97" spans="1:44">
      <c r="A97" s="121">
        <v>88</v>
      </c>
      <c r="B97" s="120">
        <v>8</v>
      </c>
      <c r="C97" s="37" t="s">
        <v>23</v>
      </c>
      <c r="D97" s="120">
        <v>25059</v>
      </c>
      <c r="E97" s="37" t="s">
        <v>204</v>
      </c>
      <c r="F97" s="120" t="s">
        <v>117</v>
      </c>
      <c r="G97" s="120" t="s">
        <v>131</v>
      </c>
      <c r="H97" s="120">
        <v>30</v>
      </c>
      <c r="I97" s="143">
        <v>19247</v>
      </c>
      <c r="J97" s="120">
        <v>3</v>
      </c>
      <c r="K97" s="41" t="s">
        <v>40</v>
      </c>
      <c r="L97" s="48">
        <v>13049703.9</v>
      </c>
      <c r="M97" s="48">
        <v>20131</v>
      </c>
      <c r="N97" s="48">
        <v>648.24</v>
      </c>
      <c r="O97" s="103">
        <v>829.95</v>
      </c>
      <c r="P97" s="167">
        <v>6590678.4400000004</v>
      </c>
      <c r="Q97" s="167">
        <v>476.6</v>
      </c>
      <c r="R97" s="105">
        <v>13828.56</v>
      </c>
      <c r="S97" s="48">
        <v>21661.86</v>
      </c>
      <c r="T97" s="38" t="str">
        <f t="shared" si="18"/>
        <v>ผ่าน</v>
      </c>
      <c r="U97" s="38" t="str">
        <f t="shared" si="19"/>
        <v>ผ่าน</v>
      </c>
      <c r="V97" s="38" t="str">
        <f t="shared" si="20"/>
        <v>ผ่าน</v>
      </c>
      <c r="W97" s="37"/>
      <c r="X97" s="68" t="s">
        <v>40</v>
      </c>
      <c r="Y97" s="68" t="s">
        <v>40</v>
      </c>
      <c r="Z97" s="113" t="s">
        <v>76</v>
      </c>
      <c r="AA97" s="113"/>
      <c r="AB97" s="114"/>
      <c r="AC97" s="114"/>
      <c r="AD97" s="115"/>
      <c r="AE97" s="115"/>
      <c r="AF97" s="115"/>
      <c r="AG97" s="115"/>
      <c r="AH97" s="113"/>
      <c r="AI97" s="113"/>
      <c r="AJ97" s="115"/>
      <c r="AK97" s="113"/>
      <c r="AL97" s="113"/>
      <c r="AM97" s="113"/>
      <c r="AN97" s="113"/>
      <c r="AO97" s="72"/>
      <c r="AP97" s="68"/>
    </row>
    <row r="98" spans="1:44" s="79" customFormat="1">
      <c r="A98" s="53"/>
      <c r="B98" s="123"/>
      <c r="C98" s="124" t="s">
        <v>205</v>
      </c>
      <c r="D98" s="123"/>
      <c r="E98" s="124"/>
      <c r="F98" s="124"/>
      <c r="G98" s="124"/>
      <c r="H98" s="124"/>
      <c r="I98" s="124"/>
      <c r="J98" s="123"/>
      <c r="K98" s="124"/>
      <c r="L98" s="42"/>
      <c r="M98" s="43"/>
      <c r="N98" s="42"/>
      <c r="O98" s="104"/>
      <c r="P98" s="42"/>
      <c r="Q98" s="171"/>
      <c r="R98" s="106"/>
      <c r="S98" s="44"/>
      <c r="T98" s="45"/>
      <c r="U98" s="45"/>
      <c r="V98" s="45">
        <f>COUNTIF(V77:V97,"ผ่าน")</f>
        <v>21</v>
      </c>
      <c r="W98" s="53"/>
      <c r="X98" s="78"/>
      <c r="Y98" s="78"/>
      <c r="Z98" s="78"/>
      <c r="AA98" s="113"/>
      <c r="AB98" s="86"/>
      <c r="AC98" s="114"/>
      <c r="AD98" s="78"/>
      <c r="AE98" s="115"/>
      <c r="AF98" s="86"/>
      <c r="AG98" s="115"/>
      <c r="AH98" s="78"/>
      <c r="AI98" s="113"/>
      <c r="AJ98" s="86"/>
      <c r="AK98" s="113"/>
      <c r="AL98" s="78"/>
      <c r="AM98" s="113"/>
      <c r="AN98" s="78"/>
      <c r="AO98" s="72"/>
      <c r="AP98" s="78"/>
    </row>
    <row r="99" spans="1:44">
      <c r="A99" s="37"/>
      <c r="B99" s="133"/>
      <c r="C99" s="133" t="s">
        <v>100</v>
      </c>
      <c r="D99" s="133"/>
      <c r="E99" s="134"/>
      <c r="F99" s="134"/>
      <c r="G99" s="134"/>
      <c r="H99" s="134"/>
      <c r="I99" s="134"/>
      <c r="J99" s="133"/>
      <c r="K99" s="134"/>
      <c r="L99" s="54"/>
      <c r="M99" s="55"/>
      <c r="N99" s="54"/>
      <c r="O99" s="110"/>
      <c r="P99" s="54"/>
      <c r="Q99" s="172"/>
      <c r="R99" s="166"/>
      <c r="S99" s="56"/>
      <c r="T99" s="57"/>
      <c r="U99" s="57"/>
      <c r="V99" s="57">
        <f>SUM(V98,V76,V69,V59,V40,V25,V16)</f>
        <v>81</v>
      </c>
      <c r="W99" s="37"/>
      <c r="X99" s="68"/>
      <c r="Y99" s="68"/>
      <c r="AJ99" s="69"/>
      <c r="AK99" s="69"/>
      <c r="AL99" s="68"/>
      <c r="AM99" s="68"/>
      <c r="AN99" s="68"/>
      <c r="AO99" s="68"/>
      <c r="AP99" s="68"/>
    </row>
    <row r="100" spans="1:44" s="75" customFormat="1">
      <c r="A100" s="73"/>
      <c r="B100" s="150"/>
      <c r="C100" s="150"/>
      <c r="D100" s="150"/>
      <c r="E100" s="151"/>
      <c r="F100" s="151"/>
      <c r="G100" s="151"/>
      <c r="H100" s="151"/>
      <c r="I100" s="151"/>
      <c r="J100" s="150"/>
      <c r="K100" s="151"/>
      <c r="L100" s="152"/>
      <c r="M100" s="153"/>
      <c r="N100" s="152"/>
      <c r="O100" s="152"/>
      <c r="P100" s="152"/>
      <c r="Q100" s="154"/>
      <c r="R100" s="152"/>
      <c r="S100" s="155"/>
      <c r="T100" s="156"/>
      <c r="U100" s="156"/>
      <c r="V100" s="156"/>
      <c r="W100" s="73"/>
      <c r="X100" s="73"/>
      <c r="Y100" s="73"/>
      <c r="AB100" s="157"/>
      <c r="AC100" s="157"/>
      <c r="AF100" s="157"/>
      <c r="AG100" s="157"/>
      <c r="AJ100" s="158"/>
      <c r="AK100" s="158"/>
      <c r="AL100" s="73"/>
      <c r="AM100" s="73"/>
      <c r="AN100" s="73"/>
      <c r="AO100" s="73"/>
      <c r="AP100" s="73"/>
    </row>
    <row r="101" spans="1:44">
      <c r="B101" s="58" t="s">
        <v>106</v>
      </c>
    </row>
    <row r="102" spans="1:44" ht="21" customHeight="1">
      <c r="A102" s="177" t="s">
        <v>0</v>
      </c>
      <c r="B102" s="177" t="s">
        <v>1</v>
      </c>
      <c r="C102" s="177" t="s">
        <v>2</v>
      </c>
      <c r="D102" s="177" t="s">
        <v>3</v>
      </c>
      <c r="E102" s="192" t="s">
        <v>111</v>
      </c>
      <c r="F102" s="188" t="s">
        <v>112</v>
      </c>
      <c r="G102" s="188" t="s">
        <v>113</v>
      </c>
      <c r="H102" s="188" t="s">
        <v>114</v>
      </c>
      <c r="I102" s="190" t="s">
        <v>221</v>
      </c>
      <c r="J102" s="184" t="s">
        <v>95</v>
      </c>
      <c r="K102" s="186" t="s">
        <v>115</v>
      </c>
      <c r="L102" s="177" t="s">
        <v>4</v>
      </c>
      <c r="M102" s="177"/>
      <c r="N102" s="177"/>
      <c r="O102" s="177"/>
      <c r="P102" s="177" t="s">
        <v>5</v>
      </c>
      <c r="Q102" s="177"/>
      <c r="R102" s="177"/>
      <c r="S102" s="177"/>
      <c r="T102" s="177" t="s">
        <v>6</v>
      </c>
      <c r="U102" s="177"/>
      <c r="V102" s="177"/>
      <c r="W102" s="178" t="s">
        <v>78</v>
      </c>
      <c r="X102" s="180" t="s">
        <v>65</v>
      </c>
      <c r="Y102" s="182" t="s">
        <v>78</v>
      </c>
      <c r="Z102" s="68"/>
      <c r="AA102" s="68"/>
      <c r="AB102" s="69"/>
      <c r="AC102" s="69"/>
      <c r="AD102" s="68"/>
      <c r="AE102" s="68"/>
      <c r="AF102" s="69"/>
      <c r="AG102" s="69"/>
      <c r="AH102" s="68"/>
      <c r="AI102" s="68"/>
    </row>
    <row r="103" spans="1:44" ht="63">
      <c r="A103" s="177"/>
      <c r="B103" s="177"/>
      <c r="C103" s="177"/>
      <c r="D103" s="177"/>
      <c r="E103" s="192"/>
      <c r="F103" s="189"/>
      <c r="G103" s="189"/>
      <c r="H103" s="189"/>
      <c r="I103" s="191"/>
      <c r="J103" s="185"/>
      <c r="K103" s="187"/>
      <c r="L103" s="148" t="s">
        <v>7</v>
      </c>
      <c r="M103" s="149" t="s">
        <v>8</v>
      </c>
      <c r="N103" s="135" t="s">
        <v>9</v>
      </c>
      <c r="O103" s="135" t="s">
        <v>10</v>
      </c>
      <c r="P103" s="148" t="s">
        <v>11</v>
      </c>
      <c r="Q103" s="135" t="s">
        <v>12</v>
      </c>
      <c r="R103" s="135" t="s">
        <v>13</v>
      </c>
      <c r="S103" s="28" t="s">
        <v>10</v>
      </c>
      <c r="T103" s="135" t="s">
        <v>14</v>
      </c>
      <c r="U103" s="135" t="s">
        <v>15</v>
      </c>
      <c r="V103" s="135" t="s">
        <v>16</v>
      </c>
      <c r="W103" s="179"/>
      <c r="X103" s="181"/>
      <c r="Y103" s="183"/>
      <c r="Z103" s="68"/>
      <c r="AA103" s="68"/>
      <c r="AB103" s="69"/>
      <c r="AC103" s="69"/>
      <c r="AD103" s="70"/>
      <c r="AE103" s="68"/>
      <c r="AF103" s="71"/>
      <c r="AG103" s="69"/>
      <c r="AH103" s="68"/>
      <c r="AI103" s="68"/>
      <c r="AJ103" s="69"/>
      <c r="AK103" s="69"/>
      <c r="AL103" s="70"/>
      <c r="AM103" s="68"/>
      <c r="AN103" s="71"/>
      <c r="AO103" s="68"/>
      <c r="AP103" s="68"/>
    </row>
    <row r="104" spans="1:44" s="75" customFormat="1" ht="21.6" customHeight="1">
      <c r="A104" s="120">
        <v>57</v>
      </c>
      <c r="B104" s="128">
        <v>8</v>
      </c>
      <c r="C104" s="40" t="s">
        <v>21</v>
      </c>
      <c r="D104" s="128">
        <v>11448</v>
      </c>
      <c r="E104" s="40" t="s">
        <v>170</v>
      </c>
      <c r="F104" s="128" t="s">
        <v>117</v>
      </c>
      <c r="G104" s="128" t="s">
        <v>129</v>
      </c>
      <c r="H104" s="128">
        <v>283</v>
      </c>
      <c r="I104" s="146">
        <v>63880</v>
      </c>
      <c r="J104" s="128">
        <v>13</v>
      </c>
      <c r="K104" s="40" t="s">
        <v>53</v>
      </c>
      <c r="L104" s="60">
        <v>88026348.109999999</v>
      </c>
      <c r="M104" s="60">
        <v>92572</v>
      </c>
      <c r="N104" s="60">
        <v>950.9</v>
      </c>
      <c r="O104" s="60">
        <v>1029</v>
      </c>
      <c r="P104" s="109">
        <v>178650816.47999999</v>
      </c>
      <c r="Q104" s="111">
        <v>9284.27</v>
      </c>
      <c r="R104" s="60">
        <v>19242.32</v>
      </c>
      <c r="S104" s="60">
        <v>18118.060000000001</v>
      </c>
      <c r="T104" s="46" t="str">
        <f>IF(N104&lt;O104,"ผ่าน","ไม่ผ่าน")</f>
        <v>ผ่าน</v>
      </c>
      <c r="U104" s="46" t="str">
        <f t="shared" ref="U104" si="21">IF(R104&lt;S104,"ผ่าน","ไม่ผ่าน")</f>
        <v>ไม่ผ่าน</v>
      </c>
      <c r="V104" s="46" t="str">
        <f>IF(AND(N104&lt;O104,R104&lt;S104),"ผ่าน","ไม่ผ่าน")</f>
        <v>ไม่ผ่าน</v>
      </c>
      <c r="W104" s="39" t="s">
        <v>98</v>
      </c>
      <c r="X104" s="73" t="s">
        <v>50</v>
      </c>
      <c r="Y104" s="73" t="s">
        <v>50</v>
      </c>
      <c r="Z104" s="113" t="s">
        <v>84</v>
      </c>
      <c r="AA104" s="113"/>
      <c r="AB104" s="114"/>
      <c r="AC104" s="114"/>
      <c r="AD104" s="115"/>
      <c r="AE104" s="115"/>
      <c r="AF104" s="115"/>
      <c r="AG104" s="115"/>
      <c r="AH104" s="113"/>
      <c r="AI104" s="113"/>
      <c r="AJ104" s="113"/>
      <c r="AK104" s="113"/>
      <c r="AL104" s="113"/>
      <c r="AM104" s="113"/>
      <c r="AN104" s="113"/>
      <c r="AO104" s="74"/>
      <c r="AP104" s="73"/>
      <c r="AR104" s="87"/>
    </row>
    <row r="109" spans="1:44">
      <c r="N109" s="67"/>
    </row>
  </sheetData>
  <autoFilter ref="A2:V101" xr:uid="{00000000-0009-0000-0000-000001000000}"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</autoFilter>
  <mergeCells count="35">
    <mergeCell ref="W2:W3"/>
    <mergeCell ref="X2:X3"/>
    <mergeCell ref="Y2:Y3"/>
    <mergeCell ref="A1:V1"/>
    <mergeCell ref="A2:A3"/>
    <mergeCell ref="B2:B3"/>
    <mergeCell ref="C2:C3"/>
    <mergeCell ref="D2:D3"/>
    <mergeCell ref="E2:E3"/>
    <mergeCell ref="K2:K3"/>
    <mergeCell ref="L2:O2"/>
    <mergeCell ref="P2:S2"/>
    <mergeCell ref="T2:V2"/>
    <mergeCell ref="J2:J3"/>
    <mergeCell ref="F2:F3"/>
    <mergeCell ref="G2:G3"/>
    <mergeCell ref="H2:H3"/>
    <mergeCell ref="I2:I3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W102:W103"/>
    <mergeCell ref="X102:X103"/>
    <mergeCell ref="Y102:Y103"/>
    <mergeCell ref="J102:J103"/>
    <mergeCell ref="K102:K103"/>
    <mergeCell ref="L102:O102"/>
    <mergeCell ref="P102:S102"/>
    <mergeCell ref="T102:V102"/>
  </mergeCells>
  <conditionalFormatting sqref="T4:V98">
    <cfRule type="containsText" dxfId="5" priority="5" operator="containsText" text="ไม่ผ่าน">
      <formula>NOT(ISERROR(SEARCH("ไม่ผ่าน",T4)))</formula>
    </cfRule>
    <cfRule type="containsText" dxfId="4" priority="6" operator="containsText" text="ผ่าน">
      <formula>NOT(ISERROR(SEARCH("ผ่าน",T4)))</formula>
    </cfRule>
  </conditionalFormatting>
  <conditionalFormatting sqref="T99:V100">
    <cfRule type="containsText" dxfId="3" priority="3" operator="containsText" text="ไม่ผ่าน">
      <formula>NOT(ISERROR(SEARCH("ไม่ผ่าน",T99)))</formula>
    </cfRule>
    <cfRule type="containsText" dxfId="2" priority="4" operator="containsText" text="ผ่าน">
      <formula>NOT(ISERROR(SEARCH("ผ่าน",T99)))</formula>
    </cfRule>
  </conditionalFormatting>
  <conditionalFormatting sqref="T104:V104">
    <cfRule type="containsText" dxfId="1" priority="1" operator="containsText" text="ไม่ผ่าน">
      <formula>NOT(ISERROR(SEARCH("ไม่ผ่าน",T104)))</formula>
    </cfRule>
    <cfRule type="containsText" dxfId="0" priority="2" operator="containsText" text="ผ่าน">
      <formula>NOT(ISERROR(SEARCH("ผ่าน",T104)))</formula>
    </cfRule>
  </conditionalFormatting>
  <pageMargins left="3.937007874015748E-2" right="3.937007874015748E-2" top="0.55118110236220474" bottom="0.35433070866141736" header="0.31496062992125984" footer="0.11811023622047245"/>
  <pageSetup paperSize="9" scale="75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zoomScaleNormal="100" workbookViewId="0">
      <selection activeCell="R24" sqref="R24"/>
    </sheetView>
  </sheetViews>
  <sheetFormatPr defaultRowHeight="14.4"/>
  <cols>
    <col min="1" max="1" width="12.33203125" customWidth="1"/>
    <col min="2" max="2" width="11.109375" customWidth="1"/>
    <col min="3" max="3" width="10.109375" customWidth="1"/>
    <col min="4" max="4" width="9" customWidth="1"/>
    <col min="5" max="5" width="9.5546875" customWidth="1"/>
    <col min="6" max="6" width="11.109375" customWidth="1"/>
    <col min="7" max="7" width="9.44140625" customWidth="1"/>
    <col min="8" max="8" width="8.88671875" customWidth="1"/>
    <col min="9" max="9" width="12.44140625" bestFit="1" customWidth="1"/>
  </cols>
  <sheetData>
    <row r="1" spans="1:12" ht="21">
      <c r="A1" s="198" t="s">
        <v>223</v>
      </c>
      <c r="B1" s="198"/>
      <c r="C1" s="198"/>
      <c r="D1" s="198"/>
      <c r="E1" s="198"/>
      <c r="F1" s="198"/>
      <c r="G1" s="198"/>
      <c r="H1" s="198"/>
      <c r="I1" s="198"/>
    </row>
    <row r="3" spans="1:12" ht="24.6">
      <c r="A3" s="199" t="s">
        <v>1</v>
      </c>
      <c r="B3" s="200" t="s">
        <v>2</v>
      </c>
      <c r="C3" s="200" t="s">
        <v>24</v>
      </c>
      <c r="D3" s="202" t="s">
        <v>25</v>
      </c>
      <c r="E3" s="202"/>
      <c r="F3" s="202"/>
      <c r="G3" s="202"/>
      <c r="H3" s="202"/>
      <c r="I3" s="202"/>
    </row>
    <row r="4" spans="1:12" ht="49.2">
      <c r="A4" s="199"/>
      <c r="B4" s="201"/>
      <c r="C4" s="201"/>
      <c r="D4" s="11" t="s">
        <v>70</v>
      </c>
      <c r="E4" s="24" t="s">
        <v>26</v>
      </c>
      <c r="F4" s="11" t="s">
        <v>71</v>
      </c>
      <c r="G4" s="24" t="s">
        <v>26</v>
      </c>
      <c r="H4" s="24" t="s">
        <v>72</v>
      </c>
      <c r="I4" s="173" t="s">
        <v>73</v>
      </c>
    </row>
    <row r="5" spans="1:12" ht="24.6">
      <c r="A5" s="17">
        <v>8</v>
      </c>
      <c r="B5" s="5" t="s">
        <v>17</v>
      </c>
      <c r="C5" s="17">
        <v>12</v>
      </c>
      <c r="D5" s="17">
        <f>'กุมภาพันธ์ 64'!V16</f>
        <v>10</v>
      </c>
      <c r="E5" s="20">
        <f>D5/H5*100</f>
        <v>83.333333333333343</v>
      </c>
      <c r="F5" s="17">
        <f>C5-D5</f>
        <v>2</v>
      </c>
      <c r="G5" s="20">
        <f>F5/H5*100</f>
        <v>16.666666666666664</v>
      </c>
      <c r="H5" s="17">
        <f t="shared" ref="H5:H12" si="0">SUM(D5+F5)</f>
        <v>12</v>
      </c>
      <c r="I5" s="17">
        <v>0</v>
      </c>
    </row>
    <row r="6" spans="1:12" ht="24.6">
      <c r="A6" s="17">
        <v>8</v>
      </c>
      <c r="B6" s="5" t="s">
        <v>18</v>
      </c>
      <c r="C6" s="17">
        <v>8</v>
      </c>
      <c r="D6" s="17">
        <f>'กุมภาพันธ์ 64'!V25</f>
        <v>7</v>
      </c>
      <c r="E6" s="20">
        <f t="shared" ref="E6:E12" si="1">D6/H6*100</f>
        <v>87.5</v>
      </c>
      <c r="F6" s="17">
        <f t="shared" ref="F6:F11" si="2">C6-D6</f>
        <v>1</v>
      </c>
      <c r="G6" s="20">
        <f t="shared" ref="G6:G11" si="3">F6/H6*100</f>
        <v>12.5</v>
      </c>
      <c r="H6" s="17">
        <f t="shared" si="0"/>
        <v>8</v>
      </c>
      <c r="I6" s="17">
        <v>0</v>
      </c>
    </row>
    <row r="7" spans="1:12" ht="24.6">
      <c r="A7" s="17">
        <v>8</v>
      </c>
      <c r="B7" s="5" t="s">
        <v>19</v>
      </c>
      <c r="C7" s="17">
        <v>14</v>
      </c>
      <c r="D7" s="17">
        <f>'กุมภาพันธ์ 64'!V40</f>
        <v>14</v>
      </c>
      <c r="E7" s="20">
        <f t="shared" si="1"/>
        <v>100</v>
      </c>
      <c r="F7" s="17">
        <f t="shared" si="2"/>
        <v>0</v>
      </c>
      <c r="G7" s="20">
        <f t="shared" si="3"/>
        <v>0</v>
      </c>
      <c r="H7" s="17">
        <f t="shared" si="0"/>
        <v>14</v>
      </c>
      <c r="I7" s="17">
        <v>0</v>
      </c>
    </row>
    <row r="8" spans="1:12" ht="24.6">
      <c r="A8" s="17">
        <v>8</v>
      </c>
      <c r="B8" s="5" t="s">
        <v>20</v>
      </c>
      <c r="C8" s="17">
        <v>18</v>
      </c>
      <c r="D8" s="17">
        <f>'กุมภาพันธ์ 64'!V59</f>
        <v>16</v>
      </c>
      <c r="E8" s="20">
        <f t="shared" si="1"/>
        <v>88.888888888888886</v>
      </c>
      <c r="F8" s="17">
        <f t="shared" si="2"/>
        <v>2</v>
      </c>
      <c r="G8" s="20">
        <f t="shared" si="3"/>
        <v>11.111111111111111</v>
      </c>
      <c r="H8" s="17">
        <f t="shared" si="0"/>
        <v>18</v>
      </c>
      <c r="I8" s="17">
        <v>0</v>
      </c>
      <c r="L8" t="s">
        <v>107</v>
      </c>
    </row>
    <row r="9" spans="1:12" ht="24.6">
      <c r="A9" s="17">
        <v>8</v>
      </c>
      <c r="B9" s="5" t="s">
        <v>21</v>
      </c>
      <c r="C9" s="17">
        <v>9</v>
      </c>
      <c r="D9" s="17">
        <f>'กุมภาพันธ์ 64'!V69</f>
        <v>7</v>
      </c>
      <c r="E9" s="20">
        <f t="shared" si="1"/>
        <v>77.777777777777786</v>
      </c>
      <c r="F9" s="17">
        <f t="shared" si="2"/>
        <v>2</v>
      </c>
      <c r="G9" s="20">
        <f t="shared" si="3"/>
        <v>22.222222222222221</v>
      </c>
      <c r="H9" s="17">
        <f t="shared" si="0"/>
        <v>9</v>
      </c>
      <c r="I9" s="17">
        <v>0</v>
      </c>
    </row>
    <row r="10" spans="1:12" ht="24.6">
      <c r="A10" s="17">
        <v>8</v>
      </c>
      <c r="B10" s="5" t="s">
        <v>22</v>
      </c>
      <c r="C10" s="17">
        <v>6</v>
      </c>
      <c r="D10" s="17">
        <f>'กุมภาพันธ์ 64'!V76</f>
        <v>6</v>
      </c>
      <c r="E10" s="20">
        <f t="shared" si="1"/>
        <v>100</v>
      </c>
      <c r="F10" s="17">
        <f t="shared" si="2"/>
        <v>0</v>
      </c>
      <c r="G10" s="20">
        <f t="shared" si="3"/>
        <v>0</v>
      </c>
      <c r="H10" s="17">
        <f t="shared" si="0"/>
        <v>6</v>
      </c>
      <c r="I10" s="17">
        <v>0</v>
      </c>
    </row>
    <row r="11" spans="1:12" ht="24.6">
      <c r="A11" s="17">
        <v>8</v>
      </c>
      <c r="B11" s="5" t="s">
        <v>23</v>
      </c>
      <c r="C11" s="17">
        <v>21</v>
      </c>
      <c r="D11" s="17">
        <f>'กุมภาพันธ์ 64'!V98</f>
        <v>21</v>
      </c>
      <c r="E11" s="20">
        <f t="shared" si="1"/>
        <v>100</v>
      </c>
      <c r="F11" s="17">
        <f t="shared" si="2"/>
        <v>0</v>
      </c>
      <c r="G11" s="20">
        <f t="shared" si="3"/>
        <v>0</v>
      </c>
      <c r="H11" s="17">
        <f t="shared" si="0"/>
        <v>21</v>
      </c>
      <c r="I11" s="17">
        <v>0</v>
      </c>
    </row>
    <row r="12" spans="1:12" ht="24.6">
      <c r="A12" s="196" t="s">
        <v>28</v>
      </c>
      <c r="B12" s="197"/>
      <c r="C12" s="21">
        <f>SUM(C5:C11)</f>
        <v>88</v>
      </c>
      <c r="D12" s="21">
        <f t="shared" ref="D12" si="4">C12-F12</f>
        <v>81</v>
      </c>
      <c r="E12" s="22">
        <f t="shared" si="1"/>
        <v>92.045454545454547</v>
      </c>
      <c r="F12" s="21">
        <f>SUM(F5:F11)</f>
        <v>7</v>
      </c>
      <c r="G12" s="22">
        <f>F12/H12*100</f>
        <v>7.9545454545454541</v>
      </c>
      <c r="H12" s="21">
        <f t="shared" si="0"/>
        <v>88</v>
      </c>
      <c r="I12" s="21">
        <f>SUM(I5:I11)</f>
        <v>0</v>
      </c>
    </row>
    <row r="14" spans="1:12" ht="25.5" customHeight="1">
      <c r="A14" s="194" t="s">
        <v>96</v>
      </c>
      <c r="B14" s="194"/>
      <c r="C14" s="194"/>
      <c r="G14" s="18"/>
    </row>
    <row r="15" spans="1:12" ht="23.25" customHeight="1">
      <c r="A15" s="195"/>
      <c r="B15" s="195"/>
      <c r="C15" s="195"/>
    </row>
    <row r="16" spans="1:12" ht="24.6">
      <c r="A16" s="26" t="s">
        <v>35</v>
      </c>
      <c r="B16" s="26" t="s">
        <v>108</v>
      </c>
      <c r="C16" s="162">
        <v>23377</v>
      </c>
      <c r="D16" s="162">
        <v>23408</v>
      </c>
    </row>
    <row r="17" spans="1:11" ht="24.6">
      <c r="A17" s="1" t="s">
        <v>17</v>
      </c>
      <c r="B17" s="6">
        <v>91.666666666666657</v>
      </c>
      <c r="C17" s="6">
        <v>83.333333333333343</v>
      </c>
      <c r="D17" s="6">
        <f t="shared" ref="D17:D24" si="5">E5</f>
        <v>83.333333333333343</v>
      </c>
      <c r="K17">
        <v>1921.0740000000001</v>
      </c>
    </row>
    <row r="18" spans="1:11" ht="24.6">
      <c r="A18" s="1" t="s">
        <v>18</v>
      </c>
      <c r="B18" s="6">
        <v>87.5</v>
      </c>
      <c r="C18" s="6">
        <v>87.5</v>
      </c>
      <c r="D18" s="6">
        <f t="shared" si="5"/>
        <v>87.5</v>
      </c>
      <c r="K18">
        <v>1921.0740000000001</v>
      </c>
    </row>
    <row r="19" spans="1:11" ht="24.6">
      <c r="A19" s="1" t="s">
        <v>19</v>
      </c>
      <c r="B19" s="6">
        <v>100</v>
      </c>
      <c r="C19" s="6">
        <v>100</v>
      </c>
      <c r="D19" s="6">
        <f t="shared" si="5"/>
        <v>100</v>
      </c>
      <c r="K19">
        <v>2271.2193000000002</v>
      </c>
    </row>
    <row r="20" spans="1:11" ht="24.6">
      <c r="A20" s="1" t="s">
        <v>20</v>
      </c>
      <c r="B20" s="6">
        <v>94.444444444444443</v>
      </c>
      <c r="C20" s="6">
        <v>88.888888888888886</v>
      </c>
      <c r="D20" s="6">
        <f t="shared" si="5"/>
        <v>88.888888888888886</v>
      </c>
      <c r="K20">
        <v>5942.7042000000001</v>
      </c>
    </row>
    <row r="21" spans="1:11" ht="24.6">
      <c r="A21" s="1" t="s">
        <v>21</v>
      </c>
      <c r="B21" s="6">
        <v>77.777777777777786</v>
      </c>
      <c r="C21" s="6">
        <v>77.777777777777786</v>
      </c>
      <c r="D21" s="6">
        <f t="shared" si="5"/>
        <v>77.777777777777786</v>
      </c>
      <c r="K21">
        <v>1871.3581999999999</v>
      </c>
    </row>
    <row r="22" spans="1:11" ht="24.6">
      <c r="A22" s="1" t="s">
        <v>22</v>
      </c>
      <c r="B22" s="6">
        <v>100</v>
      </c>
      <c r="C22" s="6">
        <v>100</v>
      </c>
      <c r="D22" s="6">
        <f t="shared" si="5"/>
        <v>100</v>
      </c>
      <c r="K22">
        <v>2318.4702000000002</v>
      </c>
    </row>
    <row r="23" spans="1:11" ht="24.6">
      <c r="A23" s="1" t="s">
        <v>23</v>
      </c>
      <c r="B23" s="6">
        <v>100</v>
      </c>
      <c r="C23" s="6">
        <v>100</v>
      </c>
      <c r="D23" s="6">
        <f t="shared" si="5"/>
        <v>100</v>
      </c>
      <c r="K23">
        <v>1625.3426999999999</v>
      </c>
    </row>
    <row r="24" spans="1:11" ht="24.6">
      <c r="A24" s="34" t="s">
        <v>36</v>
      </c>
      <c r="B24" s="35">
        <v>94.318181818181827</v>
      </c>
      <c r="C24" s="35">
        <v>92.045454545454547</v>
      </c>
      <c r="D24" s="35">
        <f t="shared" si="5"/>
        <v>92.045454545454547</v>
      </c>
      <c r="K24">
        <v>796.03269999999998</v>
      </c>
    </row>
    <row r="25" spans="1:11" ht="24.6">
      <c r="A25" s="3"/>
      <c r="B25" s="23"/>
      <c r="C25" s="4"/>
      <c r="D25" s="8"/>
      <c r="E25" s="8"/>
    </row>
    <row r="26" spans="1:11" ht="24.6">
      <c r="A26" s="32"/>
      <c r="B26" s="33"/>
      <c r="C26" s="33"/>
      <c r="D26" s="4"/>
      <c r="F26" s="3"/>
    </row>
    <row r="37" spans="4:4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>
      <selection activeCell="S26" sqref="S26"/>
    </sheetView>
  </sheetViews>
  <sheetFormatPr defaultRowHeight="14.4"/>
  <cols>
    <col min="1" max="1" width="10.44140625" customWidth="1"/>
    <col min="2" max="2" width="11.88671875" customWidth="1"/>
    <col min="3" max="3" width="9.88671875" customWidth="1"/>
    <col min="4" max="5" width="9.5546875" customWidth="1"/>
    <col min="6" max="6" width="9.44140625" customWidth="1"/>
    <col min="7" max="7" width="8.88671875" customWidth="1"/>
    <col min="8" max="8" width="16.5546875" customWidth="1"/>
    <col min="18" max="18" width="8.5546875" customWidth="1"/>
  </cols>
  <sheetData>
    <row r="1" spans="1:8" ht="27">
      <c r="A1" s="203" t="s">
        <v>109</v>
      </c>
      <c r="B1" s="203"/>
      <c r="C1" s="203"/>
      <c r="D1" s="203"/>
      <c r="E1" s="203"/>
      <c r="F1" s="203"/>
      <c r="G1" s="203"/>
      <c r="H1" s="203"/>
    </row>
    <row r="3" spans="1:8" ht="24.6">
      <c r="A3" s="199" t="s">
        <v>1</v>
      </c>
      <c r="B3" s="200" t="s">
        <v>24</v>
      </c>
      <c r="C3" s="199" t="s">
        <v>25</v>
      </c>
      <c r="D3" s="199"/>
      <c r="E3" s="199"/>
      <c r="F3" s="199"/>
      <c r="G3" s="199"/>
      <c r="H3" s="199"/>
    </row>
    <row r="4" spans="1:8" ht="42.6" customHeight="1">
      <c r="A4" s="199"/>
      <c r="B4" s="201"/>
      <c r="C4" s="11" t="s">
        <v>70</v>
      </c>
      <c r="D4" s="25" t="s">
        <v>26</v>
      </c>
      <c r="E4" s="11" t="s">
        <v>71</v>
      </c>
      <c r="F4" s="25" t="s">
        <v>26</v>
      </c>
      <c r="G4" s="25" t="s">
        <v>72</v>
      </c>
      <c r="H4" s="25" t="s">
        <v>73</v>
      </c>
    </row>
    <row r="5" spans="1:8" ht="24.6">
      <c r="A5" s="9">
        <v>1</v>
      </c>
      <c r="B5" s="7">
        <v>102</v>
      </c>
      <c r="C5" s="7">
        <v>85</v>
      </c>
      <c r="D5" s="159">
        <v>83.33</v>
      </c>
      <c r="E5" s="7">
        <v>17</v>
      </c>
      <c r="F5" s="7">
        <v>16.670000000000002</v>
      </c>
      <c r="G5" s="7">
        <v>102</v>
      </c>
      <c r="H5" s="7">
        <v>0</v>
      </c>
    </row>
    <row r="6" spans="1:8" ht="24.6">
      <c r="A6" s="9">
        <v>2</v>
      </c>
      <c r="B6" s="7">
        <v>47</v>
      </c>
      <c r="C6" s="7">
        <v>39</v>
      </c>
      <c r="D6" s="160">
        <v>82.98</v>
      </c>
      <c r="E6" s="7">
        <v>8</v>
      </c>
      <c r="F6" s="10">
        <v>17.02</v>
      </c>
      <c r="G6" s="7">
        <v>47</v>
      </c>
      <c r="H6" s="7">
        <v>0</v>
      </c>
    </row>
    <row r="7" spans="1:8" ht="24.6">
      <c r="A7" s="9">
        <v>3</v>
      </c>
      <c r="B7" s="7">
        <v>54</v>
      </c>
      <c r="C7" s="7">
        <v>51</v>
      </c>
      <c r="D7" s="160">
        <v>94.44</v>
      </c>
      <c r="E7" s="7">
        <v>3</v>
      </c>
      <c r="F7" s="10">
        <v>5.56</v>
      </c>
      <c r="G7" s="7">
        <v>54</v>
      </c>
      <c r="H7" s="7">
        <v>0</v>
      </c>
    </row>
    <row r="8" spans="1:8" ht="24.6">
      <c r="A8" s="9">
        <v>4</v>
      </c>
      <c r="B8" s="7">
        <v>71</v>
      </c>
      <c r="C8" s="7">
        <v>56</v>
      </c>
      <c r="D8" s="160">
        <v>78.87</v>
      </c>
      <c r="E8" s="7">
        <v>15</v>
      </c>
      <c r="F8" s="10">
        <v>21.13</v>
      </c>
      <c r="G8" s="7">
        <v>71</v>
      </c>
      <c r="H8" s="7">
        <v>0</v>
      </c>
    </row>
    <row r="9" spans="1:8" ht="24.6">
      <c r="A9" s="9">
        <v>5</v>
      </c>
      <c r="B9" s="7">
        <v>67</v>
      </c>
      <c r="C9" s="7">
        <v>59</v>
      </c>
      <c r="D9" s="160">
        <v>88.06</v>
      </c>
      <c r="E9" s="7">
        <v>8</v>
      </c>
      <c r="F9" s="10">
        <v>11.94</v>
      </c>
      <c r="G9" s="7">
        <v>67</v>
      </c>
      <c r="H9" s="7">
        <v>0</v>
      </c>
    </row>
    <row r="10" spans="1:8" ht="24.6">
      <c r="A10" s="9">
        <v>6</v>
      </c>
      <c r="B10" s="7">
        <v>73</v>
      </c>
      <c r="C10" s="7">
        <v>53</v>
      </c>
      <c r="D10" s="160">
        <v>72.599999999999994</v>
      </c>
      <c r="E10" s="7">
        <v>20</v>
      </c>
      <c r="F10" s="10">
        <v>27.4</v>
      </c>
      <c r="G10" s="7">
        <v>73</v>
      </c>
      <c r="H10" s="7">
        <v>0</v>
      </c>
    </row>
    <row r="11" spans="1:8" ht="24.6">
      <c r="A11" s="9">
        <v>7</v>
      </c>
      <c r="B11" s="7">
        <v>77</v>
      </c>
      <c r="C11" s="7">
        <v>59</v>
      </c>
      <c r="D11" s="160">
        <v>76.62</v>
      </c>
      <c r="E11" s="7">
        <v>18</v>
      </c>
      <c r="F11" s="10">
        <v>23.38</v>
      </c>
      <c r="G11" s="7">
        <v>77</v>
      </c>
      <c r="H11" s="7">
        <v>0</v>
      </c>
    </row>
    <row r="12" spans="1:8" ht="24.6">
      <c r="A12" s="9">
        <v>8</v>
      </c>
      <c r="B12" s="7">
        <v>88</v>
      </c>
      <c r="C12" s="7">
        <v>83</v>
      </c>
      <c r="D12" s="160">
        <v>94.32</v>
      </c>
      <c r="E12" s="7">
        <v>5</v>
      </c>
      <c r="F12" s="10">
        <v>5.68</v>
      </c>
      <c r="G12" s="7">
        <v>88</v>
      </c>
      <c r="H12" s="7">
        <v>0</v>
      </c>
    </row>
    <row r="13" spans="1:8" ht="24.6">
      <c r="A13" s="9">
        <v>9</v>
      </c>
      <c r="B13" s="7">
        <v>89</v>
      </c>
      <c r="C13" s="7">
        <v>75</v>
      </c>
      <c r="D13" s="160">
        <v>84.27</v>
      </c>
      <c r="E13" s="7">
        <v>14</v>
      </c>
      <c r="F13" s="10">
        <v>63.43</v>
      </c>
      <c r="G13" s="7">
        <v>89</v>
      </c>
      <c r="H13" s="7">
        <v>0</v>
      </c>
    </row>
    <row r="14" spans="1:8" ht="24.6">
      <c r="A14" s="9">
        <v>10</v>
      </c>
      <c r="B14" s="7">
        <v>71</v>
      </c>
      <c r="C14" s="7">
        <v>62</v>
      </c>
      <c r="D14" s="160">
        <v>87.32</v>
      </c>
      <c r="E14" s="7">
        <v>9</v>
      </c>
      <c r="F14" s="10">
        <v>12.68</v>
      </c>
      <c r="G14" s="7">
        <v>71</v>
      </c>
      <c r="H14" s="7">
        <v>0</v>
      </c>
    </row>
    <row r="15" spans="1:8" ht="24.6">
      <c r="A15" s="9">
        <v>11</v>
      </c>
      <c r="B15" s="7">
        <v>81</v>
      </c>
      <c r="C15" s="7">
        <v>66</v>
      </c>
      <c r="D15" s="160">
        <v>81.48</v>
      </c>
      <c r="E15" s="7">
        <v>15</v>
      </c>
      <c r="F15" s="10">
        <v>18.52</v>
      </c>
      <c r="G15" s="7">
        <v>81</v>
      </c>
      <c r="H15" s="7">
        <v>0</v>
      </c>
    </row>
    <row r="16" spans="1:8" ht="24.6">
      <c r="A16" s="9">
        <v>12</v>
      </c>
      <c r="B16" s="7">
        <v>78</v>
      </c>
      <c r="C16" s="7">
        <v>47</v>
      </c>
      <c r="D16" s="160">
        <v>60.26</v>
      </c>
      <c r="E16" s="7">
        <v>31</v>
      </c>
      <c r="F16" s="10">
        <v>39.74</v>
      </c>
      <c r="G16" s="7">
        <v>78</v>
      </c>
      <c r="H16" s="7">
        <v>0</v>
      </c>
    </row>
    <row r="17" spans="1:8" ht="24.6">
      <c r="A17" s="12" t="s">
        <v>27</v>
      </c>
      <c r="B17" s="19">
        <f>SUM(B5:B16)</f>
        <v>898</v>
      </c>
      <c r="C17" s="19">
        <f t="shared" ref="C17:H17" si="0">SUM(C5:C16)</f>
        <v>735</v>
      </c>
      <c r="D17" s="161">
        <v>81.849999999999994</v>
      </c>
      <c r="E17" s="19">
        <f t="shared" si="0"/>
        <v>163</v>
      </c>
      <c r="F17" s="19">
        <v>18.149999999999999</v>
      </c>
      <c r="G17" s="19">
        <f t="shared" si="0"/>
        <v>898</v>
      </c>
      <c r="H17" s="19">
        <f t="shared" si="0"/>
        <v>0</v>
      </c>
    </row>
    <row r="19" spans="1:8">
      <c r="A19" s="194" t="s">
        <v>96</v>
      </c>
      <c r="B19" s="194"/>
      <c r="C19" s="194"/>
    </row>
    <row r="20" spans="1:8" ht="48" customHeight="1">
      <c r="A20" s="195"/>
      <c r="B20" s="195"/>
      <c r="C20" s="195"/>
    </row>
    <row r="21" spans="1:8" ht="49.2">
      <c r="A21" s="11" t="s">
        <v>1</v>
      </c>
      <c r="B21" s="11" t="s">
        <v>57</v>
      </c>
      <c r="C21" s="11" t="s">
        <v>97</v>
      </c>
      <c r="D21" s="11" t="s">
        <v>26</v>
      </c>
    </row>
    <row r="22" spans="1:8" ht="24.6">
      <c r="A22" s="12" t="s">
        <v>58</v>
      </c>
      <c r="B22" s="13">
        <f>G5</f>
        <v>102</v>
      </c>
      <c r="C22" s="13">
        <f>C5</f>
        <v>85</v>
      </c>
      <c r="D22" s="6">
        <f>D5</f>
        <v>83.33</v>
      </c>
      <c r="E22" s="3"/>
    </row>
    <row r="23" spans="1:8" ht="24.6">
      <c r="A23" s="12" t="s">
        <v>59</v>
      </c>
      <c r="B23" s="13">
        <f t="shared" ref="B23:B33" si="1">G6</f>
        <v>47</v>
      </c>
      <c r="C23" s="13">
        <f t="shared" ref="C23:C33" si="2">C6</f>
        <v>39</v>
      </c>
      <c r="D23" s="6">
        <f t="shared" ref="D23:D33" si="3">D6</f>
        <v>82.98</v>
      </c>
      <c r="E23" s="3"/>
    </row>
    <row r="24" spans="1:8" ht="24.6">
      <c r="A24" s="12" t="s">
        <v>60</v>
      </c>
      <c r="B24" s="13">
        <f t="shared" si="1"/>
        <v>54</v>
      </c>
      <c r="C24" s="13">
        <f t="shared" si="2"/>
        <v>51</v>
      </c>
      <c r="D24" s="6">
        <f t="shared" si="3"/>
        <v>94.44</v>
      </c>
      <c r="E24" s="3"/>
    </row>
    <row r="25" spans="1:8" ht="24.6">
      <c r="A25" s="12" t="s">
        <v>61</v>
      </c>
      <c r="B25" s="13">
        <f t="shared" si="1"/>
        <v>71</v>
      </c>
      <c r="C25" s="13">
        <f t="shared" si="2"/>
        <v>56</v>
      </c>
      <c r="D25" s="6">
        <f t="shared" si="3"/>
        <v>78.87</v>
      </c>
      <c r="E25" s="3"/>
    </row>
    <row r="26" spans="1:8" ht="24.6">
      <c r="A26" s="12" t="s">
        <v>62</v>
      </c>
      <c r="B26" s="13">
        <f t="shared" si="1"/>
        <v>67</v>
      </c>
      <c r="C26" s="13">
        <f t="shared" si="2"/>
        <v>59</v>
      </c>
      <c r="D26" s="6">
        <f t="shared" si="3"/>
        <v>88.06</v>
      </c>
      <c r="E26" s="3"/>
    </row>
    <row r="27" spans="1:8" ht="24.6">
      <c r="A27" s="12" t="s">
        <v>63</v>
      </c>
      <c r="B27" s="13">
        <f t="shared" si="1"/>
        <v>73</v>
      </c>
      <c r="C27" s="13">
        <f t="shared" si="2"/>
        <v>53</v>
      </c>
      <c r="D27" s="6">
        <f t="shared" si="3"/>
        <v>72.599999999999994</v>
      </c>
      <c r="E27" s="3"/>
    </row>
    <row r="28" spans="1:8" ht="24.6">
      <c r="A28" s="12" t="s">
        <v>64</v>
      </c>
      <c r="B28" s="13">
        <f t="shared" si="1"/>
        <v>77</v>
      </c>
      <c r="C28" s="13">
        <f t="shared" si="2"/>
        <v>59</v>
      </c>
      <c r="D28" s="6">
        <f t="shared" si="3"/>
        <v>76.62</v>
      </c>
      <c r="E28" s="3"/>
    </row>
    <row r="29" spans="1:8" ht="24.6">
      <c r="A29" s="12" t="s">
        <v>65</v>
      </c>
      <c r="B29" s="13">
        <f t="shared" si="1"/>
        <v>88</v>
      </c>
      <c r="C29" s="13">
        <f t="shared" si="2"/>
        <v>83</v>
      </c>
      <c r="D29" s="6">
        <f t="shared" si="3"/>
        <v>94.32</v>
      </c>
      <c r="E29" s="3"/>
    </row>
    <row r="30" spans="1:8" ht="24.6">
      <c r="A30" s="12" t="s">
        <v>66</v>
      </c>
      <c r="B30" s="13">
        <f t="shared" si="1"/>
        <v>89</v>
      </c>
      <c r="C30" s="13">
        <f t="shared" si="2"/>
        <v>75</v>
      </c>
      <c r="D30" s="6">
        <f t="shared" si="3"/>
        <v>84.27</v>
      </c>
      <c r="E30" s="3"/>
    </row>
    <row r="31" spans="1:8" ht="24.6">
      <c r="A31" s="12" t="s">
        <v>67</v>
      </c>
      <c r="B31" s="13">
        <f t="shared" si="1"/>
        <v>71</v>
      </c>
      <c r="C31" s="13">
        <f t="shared" si="2"/>
        <v>62</v>
      </c>
      <c r="D31" s="6">
        <f t="shared" si="3"/>
        <v>87.32</v>
      </c>
      <c r="E31" s="3"/>
    </row>
    <row r="32" spans="1:8" ht="24.6">
      <c r="A32" s="12" t="s">
        <v>68</v>
      </c>
      <c r="B32" s="13">
        <f t="shared" si="1"/>
        <v>81</v>
      </c>
      <c r="C32" s="13">
        <f t="shared" si="2"/>
        <v>66</v>
      </c>
      <c r="D32" s="6">
        <f t="shared" si="3"/>
        <v>81.48</v>
      </c>
    </row>
    <row r="33" spans="1:4" ht="24.6">
      <c r="A33" s="12" t="s">
        <v>69</v>
      </c>
      <c r="B33" s="13">
        <f t="shared" si="1"/>
        <v>78</v>
      </c>
      <c r="C33" s="13">
        <f t="shared" si="2"/>
        <v>47</v>
      </c>
      <c r="D33" s="6">
        <f t="shared" si="3"/>
        <v>60.26</v>
      </c>
    </row>
    <row r="34" spans="1:4" ht="24.6">
      <c r="A34" s="3"/>
      <c r="B34" s="91"/>
      <c r="C34" s="91"/>
      <c r="D34" s="15"/>
    </row>
    <row r="35" spans="1:4" ht="24.6">
      <c r="A35" s="3"/>
      <c r="B35" s="14"/>
      <c r="C35" s="14"/>
      <c r="D35" s="16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Mean+1sd (1-64</vt:lpstr>
      <vt:lpstr>กุมภาพันธ์ 64</vt:lpstr>
      <vt:lpstr>สรุปผลการประเมิน กุมภาพันธ์-64 </vt:lpstr>
      <vt:lpstr>ประเทศ 1-64 </vt:lpstr>
      <vt:lpstr>'กุมภาพันธ์ 64'!Print_Area</vt:lpstr>
      <vt:lpstr>'กุมภาพันธ์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KOYR8</cp:lastModifiedBy>
  <cp:lastPrinted>2021-04-02T08:35:59Z</cp:lastPrinted>
  <dcterms:created xsi:type="dcterms:W3CDTF">2016-06-08T09:53:09Z</dcterms:created>
  <dcterms:modified xsi:type="dcterms:W3CDTF">2021-04-02T08:37:38Z</dcterms:modified>
</cp:coreProperties>
</file>