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RUNGTHIP2019\RUNGTHIP64\ค่าตอบแทน ฉ 11 12\"/>
    </mc:Choice>
  </mc:AlternateContent>
  <xr:revisionPtr revIDLastSave="0" documentId="13_ncr:1_{9683284F-F919-4F80-A5CC-28AC5801EA0E}" xr6:coauthVersionLast="45" xr6:coauthVersionMax="45" xr10:uidLastSave="{00000000-0000-0000-0000-000000000000}"/>
  <bookViews>
    <workbookView xWindow="-110" yWindow="-110" windowWidth="19420" windowHeight="10420" tabRatio="873" activeTab="3" xr2:uid="{00000000-000D-0000-FFFF-FFFF00000000}"/>
  </bookViews>
  <sheets>
    <sheet name="คำชี้แจงปรับเกลี่ย" sheetId="1" r:id="rId1"/>
    <sheet name="1.สรุปวงเงินเขต(แบบที่ 4)" sheetId="2" r:id="rId2"/>
    <sheet name="1.1สรุปวงเงิน จว.ในเขต8" sheetId="12" r:id="rId3"/>
    <sheet name="2.จว.ปรับเกลี่ย งวด 2" sheetId="5" r:id="rId4"/>
    <sheet name="3.0 จัดสรรงวด1 ปี64" sheetId="9" r:id="rId5"/>
    <sheet name="3.1 เอกสารรับรองข้อมูล 64" sheetId="4" r:id="rId6"/>
    <sheet name="3.2 ประมาณการคตท.64" sheetId="8" r:id="rId7"/>
    <sheet name="3.3 จัดสรร 63" sheetId="6" r:id="rId8"/>
  </sheets>
  <definedNames>
    <definedName name="_xlnm._FilterDatabase" localSheetId="3" hidden="1">'2.จว.ปรับเกลี่ย งวด 2'!$A$9:$K$105</definedName>
    <definedName name="_xlnm._FilterDatabase" localSheetId="4" hidden="1">'3.0 จัดสรรงวด1 ปี64'!#REF!</definedName>
    <definedName name="_xlnm._FilterDatabase" localSheetId="6" hidden="1">'3.2 ประมาณการคตท.64'!#REF!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2" l="1"/>
  <c r="C10" i="12"/>
  <c r="C9" i="12"/>
  <c r="C8" i="12"/>
  <c r="C7" i="12"/>
  <c r="C6" i="12"/>
  <c r="C5" i="12"/>
  <c r="AA93" i="8" l="1"/>
  <c r="AB15" i="8" l="1"/>
  <c r="AB12" i="8"/>
  <c r="AB7" i="8"/>
  <c r="AB11" i="8"/>
  <c r="AB9" i="8"/>
  <c r="AB13" i="8"/>
  <c r="AB8" i="8"/>
  <c r="AB6" i="8"/>
  <c r="AB14" i="8"/>
  <c r="AB10" i="8"/>
  <c r="AB16" i="8"/>
  <c r="AB17" i="8"/>
  <c r="AB20" i="8"/>
  <c r="AB19" i="8"/>
  <c r="AB22" i="8"/>
  <c r="AB21" i="8"/>
  <c r="AB18" i="8"/>
  <c r="AB23" i="8"/>
  <c r="AB24" i="8"/>
  <c r="AB25" i="8"/>
  <c r="AB36" i="8"/>
  <c r="AB32" i="8"/>
  <c r="AB27" i="8"/>
  <c r="AB31" i="8"/>
  <c r="AB26" i="8"/>
  <c r="AB28" i="8"/>
  <c r="AB35" i="8"/>
  <c r="AB33" i="8"/>
  <c r="AB30" i="8"/>
  <c r="AB34" i="8"/>
  <c r="AB37" i="8"/>
  <c r="AB29" i="8"/>
  <c r="AB38" i="8"/>
  <c r="AB39" i="8"/>
  <c r="AB46" i="8"/>
  <c r="AB55" i="8"/>
  <c r="AB48" i="8"/>
  <c r="AB43" i="8"/>
  <c r="AB49" i="8"/>
  <c r="AB41" i="8"/>
  <c r="AB40" i="8"/>
  <c r="AB47" i="8"/>
  <c r="AB52" i="8"/>
  <c r="AB53" i="8"/>
  <c r="AB51" i="8"/>
  <c r="AB56" i="8"/>
  <c r="AB42" i="8"/>
  <c r="AB54" i="8"/>
  <c r="AB44" i="8"/>
  <c r="AB50" i="8"/>
  <c r="AB45" i="8"/>
  <c r="AB57" i="8"/>
  <c r="AB61" i="8"/>
  <c r="AB58" i="8"/>
  <c r="AB59" i="8"/>
  <c r="AB60" i="8"/>
  <c r="AB64" i="8"/>
  <c r="AB63" i="8"/>
  <c r="AB65" i="8"/>
  <c r="AB62" i="8"/>
  <c r="AB66" i="8"/>
  <c r="B10" i="12" s="1"/>
  <c r="AB67" i="8"/>
  <c r="AB69" i="8"/>
  <c r="AB71" i="8"/>
  <c r="AB68" i="8"/>
  <c r="AB70" i="8"/>
  <c r="AB72" i="8"/>
  <c r="AB75" i="8"/>
  <c r="AB83" i="8"/>
  <c r="AB78" i="8"/>
  <c r="AB84" i="8"/>
  <c r="AB85" i="8"/>
  <c r="AB90" i="8"/>
  <c r="AB73" i="8"/>
  <c r="AB80" i="8"/>
  <c r="AB79" i="8"/>
  <c r="AB88" i="8"/>
  <c r="AB77" i="8"/>
  <c r="AB89" i="8"/>
  <c r="AB82" i="8"/>
  <c r="AB81" i="8"/>
  <c r="AB86" i="8"/>
  <c r="AB74" i="8"/>
  <c r="AB87" i="8"/>
  <c r="AB91" i="8"/>
  <c r="AB92" i="8"/>
  <c r="AB76" i="8"/>
  <c r="AB5" i="8"/>
  <c r="K93" i="8"/>
  <c r="J93" i="8"/>
  <c r="B5" i="12" l="1"/>
  <c r="D5" i="12" s="1"/>
  <c r="B9" i="12"/>
  <c r="D9" i="12" s="1"/>
  <c r="B7" i="12"/>
  <c r="D7" i="12" s="1"/>
  <c r="B11" i="12"/>
  <c r="D11" i="12" s="1"/>
  <c r="B8" i="12"/>
  <c r="D8" i="12" s="1"/>
  <c r="B6" i="12"/>
  <c r="D6" i="12" s="1"/>
  <c r="O93" i="8"/>
  <c r="P93" i="8"/>
  <c r="Q93" i="8"/>
  <c r="D10" i="12"/>
  <c r="C12" i="12"/>
  <c r="AF15" i="8"/>
  <c r="AG15" i="8"/>
  <c r="I28" i="5" s="1"/>
  <c r="AH15" i="8"/>
  <c r="AF12" i="8"/>
  <c r="H29" i="5" s="1"/>
  <c r="AG12" i="8"/>
  <c r="I29" i="5" s="1"/>
  <c r="AH12" i="8"/>
  <c r="AF7" i="8"/>
  <c r="AG7" i="8"/>
  <c r="AH7" i="8"/>
  <c r="AF11" i="8"/>
  <c r="AG11" i="8"/>
  <c r="I31" i="5" s="1"/>
  <c r="AH11" i="8"/>
  <c r="AF9" i="8"/>
  <c r="H32" i="5" s="1"/>
  <c r="AG9" i="8"/>
  <c r="AH9" i="8"/>
  <c r="AF13" i="8"/>
  <c r="AG13" i="8"/>
  <c r="AH13" i="8"/>
  <c r="AF8" i="8"/>
  <c r="AG8" i="8"/>
  <c r="AH8" i="8"/>
  <c r="AF6" i="8"/>
  <c r="H35" i="5" s="1"/>
  <c r="AG6" i="8"/>
  <c r="I35" i="5" s="1"/>
  <c r="AH6" i="8"/>
  <c r="AF14" i="8"/>
  <c r="H36" i="5" s="1"/>
  <c r="AG14" i="8"/>
  <c r="I36" i="5" s="1"/>
  <c r="AH14" i="8"/>
  <c r="AF10" i="8"/>
  <c r="H37" i="5" s="1"/>
  <c r="AG10" i="8"/>
  <c r="I37" i="5" s="1"/>
  <c r="AH10" i="8"/>
  <c r="AF16" i="8"/>
  <c r="H38" i="5" s="1"/>
  <c r="AG16" i="8"/>
  <c r="I38" i="5" s="1"/>
  <c r="AH16" i="8"/>
  <c r="AF17" i="8"/>
  <c r="H40" i="5" s="1"/>
  <c r="AG17" i="8"/>
  <c r="I40" i="5" s="1"/>
  <c r="AH17" i="8"/>
  <c r="AF20" i="8"/>
  <c r="AG20" i="8"/>
  <c r="AH20" i="8"/>
  <c r="AF19" i="8"/>
  <c r="H42" i="5" s="1"/>
  <c r="AG19" i="8"/>
  <c r="I42" i="5" s="1"/>
  <c r="AH19" i="8"/>
  <c r="AF22" i="8"/>
  <c r="AG22" i="8"/>
  <c r="AH22" i="8"/>
  <c r="AF21" i="8"/>
  <c r="H44" i="5" s="1"/>
  <c r="AG21" i="8"/>
  <c r="I44" i="5" s="1"/>
  <c r="AH21" i="8"/>
  <c r="AF18" i="8"/>
  <c r="AG18" i="8"/>
  <c r="AH18" i="8"/>
  <c r="AF23" i="8"/>
  <c r="H46" i="5" s="1"/>
  <c r="AG23" i="8"/>
  <c r="I46" i="5" s="1"/>
  <c r="AH23" i="8"/>
  <c r="AF24" i="8"/>
  <c r="H47" i="5" s="1"/>
  <c r="AG24" i="8"/>
  <c r="I47" i="5" s="1"/>
  <c r="AH24" i="8"/>
  <c r="AF25" i="8"/>
  <c r="H12" i="5" s="1"/>
  <c r="AG25" i="8"/>
  <c r="I12" i="5" s="1"/>
  <c r="AH25" i="8"/>
  <c r="AF36" i="8"/>
  <c r="H13" i="5" s="1"/>
  <c r="AG36" i="8"/>
  <c r="AH36" i="8"/>
  <c r="AF32" i="8"/>
  <c r="AG32" i="8"/>
  <c r="AH32" i="8"/>
  <c r="AF27" i="8"/>
  <c r="AG27" i="8"/>
  <c r="AH27" i="8"/>
  <c r="AF31" i="8"/>
  <c r="AG31" i="8"/>
  <c r="AH31" i="8"/>
  <c r="AF26" i="8"/>
  <c r="AG26" i="8"/>
  <c r="I17" i="5" s="1"/>
  <c r="AH26" i="8"/>
  <c r="AF28" i="8"/>
  <c r="H18" i="5" s="1"/>
  <c r="AG28" i="8"/>
  <c r="I18" i="5" s="1"/>
  <c r="AH28" i="8"/>
  <c r="AF35" i="8"/>
  <c r="AG35" i="8"/>
  <c r="I19" i="5" s="1"/>
  <c r="AH35" i="8"/>
  <c r="AF33" i="8"/>
  <c r="H20" i="5" s="1"/>
  <c r="AG33" i="8"/>
  <c r="I20" i="5" s="1"/>
  <c r="AH33" i="8"/>
  <c r="AF30" i="8"/>
  <c r="H21" i="5" s="1"/>
  <c r="AG30" i="8"/>
  <c r="AH30" i="8"/>
  <c r="AF34" i="8"/>
  <c r="H22" i="5" s="1"/>
  <c r="AG34" i="8"/>
  <c r="AH34" i="8"/>
  <c r="AF37" i="8"/>
  <c r="AG37" i="8"/>
  <c r="I23" i="5" s="1"/>
  <c r="AH37" i="8"/>
  <c r="AF29" i="8"/>
  <c r="AG29" i="8"/>
  <c r="AH29" i="8"/>
  <c r="AF38" i="8"/>
  <c r="H25" i="5" s="1"/>
  <c r="AG38" i="8"/>
  <c r="I25" i="5" s="1"/>
  <c r="AH38" i="8"/>
  <c r="AF39" i="8"/>
  <c r="H49" i="5" s="1"/>
  <c r="AG39" i="8"/>
  <c r="I49" i="5" s="1"/>
  <c r="AH39" i="8"/>
  <c r="AF46" i="8"/>
  <c r="AG46" i="8"/>
  <c r="AH46" i="8"/>
  <c r="AF55" i="8"/>
  <c r="AG55" i="8"/>
  <c r="I51" i="5" s="1"/>
  <c r="AH55" i="8"/>
  <c r="AF48" i="8"/>
  <c r="AG48" i="8"/>
  <c r="AH48" i="8"/>
  <c r="AF43" i="8"/>
  <c r="H53" i="5" s="1"/>
  <c r="AG43" i="8"/>
  <c r="I53" i="5" s="1"/>
  <c r="AH43" i="8"/>
  <c r="AF49" i="8"/>
  <c r="AG49" i="8"/>
  <c r="I54" i="5" s="1"/>
  <c r="AH49" i="8"/>
  <c r="AF41" i="8"/>
  <c r="AG41" i="8"/>
  <c r="AH41" i="8"/>
  <c r="AF40" i="8"/>
  <c r="H56" i="5" s="1"/>
  <c r="AG40" i="8"/>
  <c r="I56" i="5" s="1"/>
  <c r="AH40" i="8"/>
  <c r="AF47" i="8"/>
  <c r="H57" i="5" s="1"/>
  <c r="AG47" i="8"/>
  <c r="I57" i="5" s="1"/>
  <c r="AH47" i="8"/>
  <c r="AF52" i="8"/>
  <c r="AG52" i="8"/>
  <c r="AH52" i="8"/>
  <c r="AF53" i="8"/>
  <c r="AG53" i="8"/>
  <c r="AH53" i="8"/>
  <c r="AF51" i="8"/>
  <c r="AG51" i="8"/>
  <c r="AH51" i="8"/>
  <c r="AF56" i="8"/>
  <c r="AG56" i="8"/>
  <c r="AH56" i="8"/>
  <c r="AF42" i="8"/>
  <c r="H62" i="5" s="1"/>
  <c r="AG42" i="8"/>
  <c r="I62" i="5" s="1"/>
  <c r="AH42" i="8"/>
  <c r="AF54" i="8"/>
  <c r="H63" i="5" s="1"/>
  <c r="AG54" i="8"/>
  <c r="AH54" i="8"/>
  <c r="AF44" i="8"/>
  <c r="AG44" i="8"/>
  <c r="I64" i="5" s="1"/>
  <c r="AH44" i="8"/>
  <c r="AF50" i="8"/>
  <c r="H65" i="5" s="1"/>
  <c r="AG50" i="8"/>
  <c r="AH50" i="8"/>
  <c r="AF45" i="8"/>
  <c r="AG45" i="8"/>
  <c r="I66" i="5" s="1"/>
  <c r="AH45" i="8"/>
  <c r="AF57" i="8"/>
  <c r="H68" i="5" s="1"/>
  <c r="AG57" i="8"/>
  <c r="I68" i="5" s="1"/>
  <c r="AH57" i="8"/>
  <c r="AF61" i="8"/>
  <c r="AG61" i="8"/>
  <c r="I69" i="5" s="1"/>
  <c r="AH61" i="8"/>
  <c r="AF58" i="8"/>
  <c r="AG58" i="8"/>
  <c r="AH58" i="8"/>
  <c r="AF59" i="8"/>
  <c r="AG59" i="8"/>
  <c r="AH59" i="8"/>
  <c r="AF60" i="8"/>
  <c r="AG60" i="8"/>
  <c r="I72" i="5" s="1"/>
  <c r="AH60" i="8"/>
  <c r="AF64" i="8"/>
  <c r="AG64" i="8"/>
  <c r="AH64" i="8"/>
  <c r="AF63" i="8"/>
  <c r="H74" i="5" s="1"/>
  <c r="AG63" i="8"/>
  <c r="I74" i="5" s="1"/>
  <c r="AH63" i="8"/>
  <c r="AF65" i="8"/>
  <c r="H75" i="5" s="1"/>
  <c r="AG65" i="8"/>
  <c r="AH65" i="8"/>
  <c r="AF62" i="8"/>
  <c r="AG62" i="8"/>
  <c r="AH62" i="8"/>
  <c r="AF66" i="8"/>
  <c r="H78" i="5" s="1"/>
  <c r="AG66" i="8"/>
  <c r="I78" i="5" s="1"/>
  <c r="AH66" i="8"/>
  <c r="AF67" i="8"/>
  <c r="H79" i="5" s="1"/>
  <c r="AG67" i="8"/>
  <c r="I79" i="5" s="1"/>
  <c r="AH67" i="8"/>
  <c r="AF69" i="8"/>
  <c r="AG69" i="8"/>
  <c r="AH69" i="8"/>
  <c r="AF71" i="8"/>
  <c r="AG71" i="8"/>
  <c r="AH71" i="8"/>
  <c r="AF68" i="8"/>
  <c r="AG68" i="8"/>
  <c r="AH68" i="8"/>
  <c r="AF70" i="8"/>
  <c r="H83" i="5" s="1"/>
  <c r="AG70" i="8"/>
  <c r="I83" i="5" s="1"/>
  <c r="AH70" i="8"/>
  <c r="AF72" i="8"/>
  <c r="H85" i="5" s="1"/>
  <c r="AG72" i="8"/>
  <c r="I85" i="5" s="1"/>
  <c r="AH72" i="8"/>
  <c r="AF75" i="8"/>
  <c r="AG75" i="8"/>
  <c r="AH75" i="8"/>
  <c r="AF83" i="8"/>
  <c r="H87" i="5" s="1"/>
  <c r="AG83" i="8"/>
  <c r="AH83" i="8"/>
  <c r="AF78" i="8"/>
  <c r="AG78" i="8"/>
  <c r="AH78" i="8"/>
  <c r="AF84" i="8"/>
  <c r="AG84" i="8"/>
  <c r="AH84" i="8"/>
  <c r="AF85" i="8"/>
  <c r="AG85" i="8"/>
  <c r="AH85" i="8"/>
  <c r="AF90" i="8"/>
  <c r="AG90" i="8"/>
  <c r="I91" i="5" s="1"/>
  <c r="AH90" i="8"/>
  <c r="AF73" i="8"/>
  <c r="H92" i="5" s="1"/>
  <c r="AG73" i="8"/>
  <c r="AH73" i="8"/>
  <c r="AF80" i="8"/>
  <c r="H93" i="5" s="1"/>
  <c r="AG80" i="8"/>
  <c r="I93" i="5" s="1"/>
  <c r="AH80" i="8"/>
  <c r="AF79" i="8"/>
  <c r="AG79" i="8"/>
  <c r="AH79" i="8"/>
  <c r="AF88" i="8"/>
  <c r="AG88" i="8"/>
  <c r="I95" i="5" s="1"/>
  <c r="AH88" i="8"/>
  <c r="AF77" i="8"/>
  <c r="H96" i="5" s="1"/>
  <c r="AG77" i="8"/>
  <c r="AH77" i="8"/>
  <c r="AF89" i="8"/>
  <c r="H97" i="5" s="1"/>
  <c r="AG89" i="8"/>
  <c r="I97" i="5" s="1"/>
  <c r="AH89" i="8"/>
  <c r="AF82" i="8"/>
  <c r="H98" i="5" s="1"/>
  <c r="AG82" i="8"/>
  <c r="I98" i="5" s="1"/>
  <c r="AH82" i="8"/>
  <c r="AF81" i="8"/>
  <c r="AG81" i="8"/>
  <c r="AH81" i="8"/>
  <c r="AF86" i="8"/>
  <c r="H100" i="5" s="1"/>
  <c r="AG86" i="8"/>
  <c r="AH86" i="8"/>
  <c r="AF74" i="8"/>
  <c r="AG74" i="8"/>
  <c r="AH74" i="8"/>
  <c r="AF87" i="8"/>
  <c r="AG87" i="8"/>
  <c r="AH87" i="8"/>
  <c r="AF91" i="8"/>
  <c r="H103" i="5" s="1"/>
  <c r="AG91" i="8"/>
  <c r="AH91" i="8"/>
  <c r="AF92" i="8"/>
  <c r="AG92" i="8"/>
  <c r="AH92" i="8"/>
  <c r="AF76" i="8"/>
  <c r="AG76" i="8"/>
  <c r="I105" i="5" s="1"/>
  <c r="AH76" i="8"/>
  <c r="AF5" i="8"/>
  <c r="H27" i="5" s="1"/>
  <c r="AD93" i="8"/>
  <c r="AE93" i="8"/>
  <c r="AC93" i="8"/>
  <c r="Z93" i="8"/>
  <c r="M93" i="8"/>
  <c r="N93" i="8"/>
  <c r="L93" i="8"/>
  <c r="H95" i="5" l="1"/>
  <c r="H105" i="5"/>
  <c r="I94" i="5"/>
  <c r="I86" i="5"/>
  <c r="I99" i="5"/>
  <c r="I104" i="5"/>
  <c r="I96" i="5"/>
  <c r="H91" i="5"/>
  <c r="I101" i="5"/>
  <c r="I80" i="5"/>
  <c r="H80" i="5"/>
  <c r="I75" i="5"/>
  <c r="H70" i="5"/>
  <c r="H72" i="5"/>
  <c r="H54" i="5"/>
  <c r="H66" i="5"/>
  <c r="I60" i="5"/>
  <c r="H55" i="5"/>
  <c r="H15" i="5"/>
  <c r="H23" i="5"/>
  <c r="I45" i="5"/>
  <c r="H45" i="5"/>
  <c r="I41" i="5"/>
  <c r="H89" i="5"/>
  <c r="I100" i="5"/>
  <c r="I92" i="5"/>
  <c r="H94" i="5"/>
  <c r="H86" i="5"/>
  <c r="I88" i="5"/>
  <c r="H102" i="5"/>
  <c r="H88" i="5"/>
  <c r="I89" i="5"/>
  <c r="H104" i="5"/>
  <c r="H101" i="5"/>
  <c r="I90" i="5"/>
  <c r="I102" i="5"/>
  <c r="H99" i="5"/>
  <c r="I103" i="5"/>
  <c r="H90" i="5"/>
  <c r="I87" i="5"/>
  <c r="H82" i="5"/>
  <c r="I82" i="5"/>
  <c r="I81" i="5"/>
  <c r="H81" i="5"/>
  <c r="H69" i="5"/>
  <c r="I71" i="5"/>
  <c r="I76" i="5"/>
  <c r="H76" i="5"/>
  <c r="I73" i="5"/>
  <c r="H71" i="5"/>
  <c r="H73" i="5"/>
  <c r="I70" i="5"/>
  <c r="I52" i="5"/>
  <c r="I65" i="5"/>
  <c r="H60" i="5"/>
  <c r="H52" i="5"/>
  <c r="H59" i="5"/>
  <c r="H51" i="5"/>
  <c r="H64" i="5"/>
  <c r="I61" i="5"/>
  <c r="I59" i="5"/>
  <c r="H61" i="5"/>
  <c r="I58" i="5"/>
  <c r="I50" i="5"/>
  <c r="I63" i="5"/>
  <c r="H58" i="5"/>
  <c r="I55" i="5"/>
  <c r="H50" i="5"/>
  <c r="I15" i="5"/>
  <c r="I22" i="5"/>
  <c r="H17" i="5"/>
  <c r="I14" i="5"/>
  <c r="H14" i="5"/>
  <c r="I24" i="5"/>
  <c r="H19" i="5"/>
  <c r="I16" i="5"/>
  <c r="H24" i="5"/>
  <c r="I21" i="5"/>
  <c r="H16" i="5"/>
  <c r="I13" i="5"/>
  <c r="H41" i="5"/>
  <c r="I43" i="5"/>
  <c r="H43" i="5"/>
  <c r="H34" i="5"/>
  <c r="H31" i="5"/>
  <c r="I33" i="5"/>
  <c r="H28" i="5"/>
  <c r="I34" i="5"/>
  <c r="H33" i="5"/>
  <c r="I30" i="5"/>
  <c r="H30" i="5"/>
  <c r="I32" i="5"/>
  <c r="B12" i="12"/>
  <c r="D12" i="12"/>
  <c r="AF93" i="8"/>
  <c r="W76" i="8"/>
  <c r="V76" i="8"/>
  <c r="W92" i="8"/>
  <c r="V92" i="8"/>
  <c r="W91" i="8"/>
  <c r="V91" i="8"/>
  <c r="W87" i="8"/>
  <c r="V87" i="8"/>
  <c r="W74" i="8"/>
  <c r="V74" i="8"/>
  <c r="W86" i="8"/>
  <c r="V86" i="8"/>
  <c r="W81" i="8"/>
  <c r="V81" i="8"/>
  <c r="W82" i="8"/>
  <c r="V82" i="8"/>
  <c r="W89" i="8"/>
  <c r="V89" i="8"/>
  <c r="W77" i="8"/>
  <c r="V77" i="8"/>
  <c r="W88" i="8"/>
  <c r="V88" i="8"/>
  <c r="W79" i="8"/>
  <c r="V79" i="8"/>
  <c r="W80" i="8"/>
  <c r="V80" i="8"/>
  <c r="W73" i="8"/>
  <c r="V73" i="8"/>
  <c r="W90" i="8"/>
  <c r="V90" i="8"/>
  <c r="W85" i="8"/>
  <c r="V85" i="8"/>
  <c r="W84" i="8"/>
  <c r="V84" i="8"/>
  <c r="W78" i="8"/>
  <c r="V78" i="8"/>
  <c r="W83" i="8"/>
  <c r="V83" i="8"/>
  <c r="W75" i="8"/>
  <c r="V75" i="8"/>
  <c r="W72" i="8"/>
  <c r="V72" i="8"/>
  <c r="W70" i="8"/>
  <c r="V70" i="8"/>
  <c r="W68" i="8"/>
  <c r="V68" i="8"/>
  <c r="W71" i="8"/>
  <c r="V71" i="8"/>
  <c r="W69" i="8"/>
  <c r="V69" i="8"/>
  <c r="W67" i="8"/>
  <c r="V67" i="8"/>
  <c r="W66" i="8"/>
  <c r="V66" i="8"/>
  <c r="W62" i="8"/>
  <c r="V62" i="8"/>
  <c r="W65" i="8"/>
  <c r="V65" i="8"/>
  <c r="W63" i="8"/>
  <c r="V63" i="8"/>
  <c r="W64" i="8"/>
  <c r="V64" i="8"/>
  <c r="W60" i="8"/>
  <c r="V60" i="8"/>
  <c r="W59" i="8"/>
  <c r="V59" i="8"/>
  <c r="W58" i="8"/>
  <c r="V58" i="8"/>
  <c r="W61" i="8"/>
  <c r="V61" i="8"/>
  <c r="W57" i="8"/>
  <c r="V57" i="8"/>
  <c r="W45" i="8"/>
  <c r="V45" i="8"/>
  <c r="W50" i="8"/>
  <c r="V50" i="8"/>
  <c r="W44" i="8"/>
  <c r="V44" i="8"/>
  <c r="W54" i="8"/>
  <c r="V54" i="8"/>
  <c r="W42" i="8"/>
  <c r="V42" i="8"/>
  <c r="W56" i="8"/>
  <c r="V56" i="8"/>
  <c r="W51" i="8"/>
  <c r="V51" i="8"/>
  <c r="W53" i="8"/>
  <c r="V53" i="8"/>
  <c r="W52" i="8"/>
  <c r="V52" i="8"/>
  <c r="W47" i="8"/>
  <c r="V47" i="8"/>
  <c r="W40" i="8"/>
  <c r="V40" i="8"/>
  <c r="W41" i="8"/>
  <c r="V41" i="8"/>
  <c r="W49" i="8"/>
  <c r="V49" i="8"/>
  <c r="W43" i="8"/>
  <c r="V43" i="8"/>
  <c r="W48" i="8"/>
  <c r="V48" i="8"/>
  <c r="W55" i="8"/>
  <c r="V55" i="8"/>
  <c r="W46" i="8"/>
  <c r="V46" i="8"/>
  <c r="W39" i="8"/>
  <c r="V39" i="8"/>
  <c r="W38" i="8"/>
  <c r="V38" i="8"/>
  <c r="W29" i="8"/>
  <c r="V29" i="8"/>
  <c r="W37" i="8"/>
  <c r="V37" i="8"/>
  <c r="W34" i="8"/>
  <c r="V34" i="8"/>
  <c r="W30" i="8"/>
  <c r="V30" i="8"/>
  <c r="W33" i="8"/>
  <c r="V33" i="8"/>
  <c r="W35" i="8"/>
  <c r="V35" i="8"/>
  <c r="W28" i="8"/>
  <c r="V28" i="8"/>
  <c r="W26" i="8"/>
  <c r="V26" i="8"/>
  <c r="W31" i="8"/>
  <c r="V31" i="8"/>
  <c r="W27" i="8"/>
  <c r="V27" i="8"/>
  <c r="W32" i="8"/>
  <c r="V32" i="8"/>
  <c r="W36" i="8"/>
  <c r="V36" i="8"/>
  <c r="W25" i="8"/>
  <c r="V25" i="8"/>
  <c r="W24" i="8"/>
  <c r="V24" i="8"/>
  <c r="W23" i="8"/>
  <c r="V23" i="8"/>
  <c r="W18" i="8"/>
  <c r="V18" i="8"/>
  <c r="W21" i="8"/>
  <c r="V21" i="8"/>
  <c r="W22" i="8"/>
  <c r="V22" i="8"/>
  <c r="W19" i="8"/>
  <c r="V19" i="8"/>
  <c r="W20" i="8"/>
  <c r="V20" i="8"/>
  <c r="W17" i="8"/>
  <c r="V17" i="8"/>
  <c r="W16" i="8"/>
  <c r="V16" i="8"/>
  <c r="W10" i="8"/>
  <c r="V10" i="8"/>
  <c r="W14" i="8"/>
  <c r="V14" i="8"/>
  <c r="W6" i="8"/>
  <c r="V6" i="8"/>
  <c r="W8" i="8"/>
  <c r="V8" i="8"/>
  <c r="W13" i="8"/>
  <c r="V13" i="8"/>
  <c r="W9" i="8"/>
  <c r="V9" i="8"/>
  <c r="W11" i="8"/>
  <c r="V11" i="8"/>
  <c r="W7" i="8"/>
  <c r="V7" i="8"/>
  <c r="W12" i="8"/>
  <c r="V12" i="8"/>
  <c r="W15" i="8"/>
  <c r="V15" i="8"/>
  <c r="W5" i="8"/>
  <c r="V5" i="8"/>
  <c r="X20" i="8" l="1"/>
  <c r="X18" i="8"/>
  <c r="X30" i="8"/>
  <c r="X48" i="8"/>
  <c r="X51" i="8"/>
  <c r="X61" i="8"/>
  <c r="X68" i="8"/>
  <c r="X83" i="8"/>
  <c r="X88" i="8"/>
  <c r="X81" i="8"/>
  <c r="X91" i="8"/>
  <c r="X72" i="8"/>
  <c r="V93" i="8"/>
  <c r="X11" i="8"/>
  <c r="X21" i="8"/>
  <c r="X25" i="8"/>
  <c r="X31" i="8"/>
  <c r="X33" i="8"/>
  <c r="X53" i="8"/>
  <c r="X54" i="8"/>
  <c r="X71" i="8"/>
  <c r="X75" i="8"/>
  <c r="W93" i="8"/>
  <c r="X12" i="8"/>
  <c r="X13" i="8"/>
  <c r="X19" i="8"/>
  <c r="X28" i="8"/>
  <c r="X34" i="8"/>
  <c r="X39" i="8"/>
  <c r="X43" i="8"/>
  <c r="X47" i="8"/>
  <c r="X56" i="8"/>
  <c r="X63" i="8"/>
  <c r="X67" i="8"/>
  <c r="X70" i="8"/>
  <c r="X78" i="8"/>
  <c r="X29" i="8"/>
  <c r="X55" i="8"/>
  <c r="X57" i="8"/>
  <c r="X62" i="8"/>
  <c r="X85" i="8"/>
  <c r="X82" i="8"/>
  <c r="X90" i="8"/>
  <c r="X50" i="8"/>
  <c r="X27" i="8"/>
  <c r="X46" i="8"/>
  <c r="X65" i="8"/>
  <c r="X5" i="8"/>
  <c r="X9" i="8"/>
  <c r="X16" i="8"/>
  <c r="X32" i="8"/>
  <c r="X66" i="8"/>
  <c r="X17" i="8"/>
  <c r="X23" i="8"/>
  <c r="X41" i="8"/>
  <c r="X60" i="8"/>
  <c r="X87" i="8"/>
  <c r="X40" i="8"/>
  <c r="X42" i="8"/>
  <c r="X6" i="8"/>
  <c r="X10" i="8"/>
  <c r="X36" i="8"/>
  <c r="X58" i="8"/>
  <c r="X79" i="8"/>
  <c r="X7" i="8"/>
  <c r="X35" i="8"/>
  <c r="X45" i="8"/>
  <c r="X92" i="8"/>
  <c r="X14" i="8"/>
  <c r="X38" i="8"/>
  <c r="X64" i="8"/>
  <c r="X24" i="8"/>
  <c r="X52" i="8"/>
  <c r="X22" i="8"/>
  <c r="X49" i="8"/>
  <c r="X69" i="8"/>
  <c r="X77" i="8"/>
  <c r="X15" i="8"/>
  <c r="X26" i="8"/>
  <c r="X44" i="8"/>
  <c r="X8" i="8"/>
  <c r="X37" i="8"/>
  <c r="X59" i="8"/>
  <c r="X80" i="8"/>
  <c r="X74" i="8"/>
  <c r="X73" i="8"/>
  <c r="X89" i="8"/>
  <c r="X84" i="8"/>
  <c r="X86" i="8"/>
  <c r="X76" i="8"/>
  <c r="X93" i="8" l="1"/>
  <c r="E5" i="2"/>
  <c r="E6" i="2"/>
  <c r="E7" i="2"/>
  <c r="E8" i="2"/>
  <c r="E9" i="2"/>
  <c r="E10" i="2"/>
  <c r="E11" i="2"/>
  <c r="E12" i="2"/>
  <c r="E13" i="2"/>
  <c r="E14" i="2"/>
  <c r="E15" i="2"/>
  <c r="E4" i="2"/>
  <c r="J79" i="9" l="1"/>
  <c r="I79" i="9"/>
  <c r="H79" i="9"/>
  <c r="J72" i="9"/>
  <c r="I72" i="9"/>
  <c r="H72" i="9"/>
  <c r="J62" i="9"/>
  <c r="I62" i="9"/>
  <c r="H62" i="9"/>
  <c r="J43" i="9"/>
  <c r="I43" i="9"/>
  <c r="H43" i="9"/>
  <c r="J34" i="9"/>
  <c r="I34" i="9"/>
  <c r="H34" i="9"/>
  <c r="J21" i="9"/>
  <c r="I21" i="9"/>
  <c r="H21" i="9"/>
  <c r="J6" i="9"/>
  <c r="I6" i="9"/>
  <c r="H6" i="9"/>
  <c r="J5" i="9" l="1"/>
  <c r="I5" i="9"/>
  <c r="H5" i="9"/>
  <c r="J4" i="5"/>
  <c r="J78" i="6" l="1"/>
  <c r="I78" i="6"/>
  <c r="H78" i="6"/>
  <c r="J71" i="6"/>
  <c r="I71" i="6"/>
  <c r="H71" i="6"/>
  <c r="J61" i="6"/>
  <c r="I61" i="6"/>
  <c r="H61" i="6"/>
  <c r="J42" i="6"/>
  <c r="I42" i="6"/>
  <c r="H42" i="6"/>
  <c r="J27" i="6"/>
  <c r="I27" i="6"/>
  <c r="H27" i="6"/>
  <c r="J18" i="6"/>
  <c r="I18" i="6"/>
  <c r="H18" i="6"/>
  <c r="J5" i="6"/>
  <c r="I5" i="6"/>
  <c r="H5" i="6"/>
  <c r="H4" i="6" l="1"/>
  <c r="J4" i="6"/>
  <c r="I4" i="6"/>
  <c r="J105" i="5" l="1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3" i="5"/>
  <c r="J82" i="5"/>
  <c r="J81" i="5"/>
  <c r="J80" i="5"/>
  <c r="J79" i="5"/>
  <c r="J78" i="5"/>
  <c r="J76" i="5"/>
  <c r="J75" i="5"/>
  <c r="J74" i="5"/>
  <c r="J73" i="5"/>
  <c r="J72" i="5"/>
  <c r="J71" i="5"/>
  <c r="J70" i="5"/>
  <c r="J69" i="5"/>
  <c r="J68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7" i="5"/>
  <c r="J46" i="5"/>
  <c r="J45" i="5"/>
  <c r="J44" i="5"/>
  <c r="J43" i="5"/>
  <c r="J42" i="5"/>
  <c r="J41" i="5"/>
  <c r="J40" i="5"/>
  <c r="J38" i="5"/>
  <c r="J37" i="5"/>
  <c r="J36" i="5"/>
  <c r="J35" i="5"/>
  <c r="J34" i="5"/>
  <c r="J33" i="5"/>
  <c r="J32" i="5"/>
  <c r="J31" i="5"/>
  <c r="J30" i="5"/>
  <c r="J29" i="5"/>
  <c r="J28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I11" i="5"/>
  <c r="H11" i="5"/>
  <c r="H26" i="5"/>
  <c r="I39" i="5"/>
  <c r="H39" i="5"/>
  <c r="I48" i="5"/>
  <c r="H48" i="5"/>
  <c r="I67" i="5"/>
  <c r="H67" i="5"/>
  <c r="I77" i="5"/>
  <c r="H77" i="5"/>
  <c r="I84" i="5"/>
  <c r="H84" i="5"/>
  <c r="J77" i="5" l="1"/>
  <c r="J39" i="5"/>
  <c r="J11" i="5"/>
  <c r="J48" i="5"/>
  <c r="J84" i="5"/>
  <c r="J67" i="5"/>
  <c r="H10" i="5"/>
  <c r="K37" i="5"/>
  <c r="K34" i="5"/>
  <c r="K29" i="5"/>
  <c r="K33" i="5"/>
  <c r="K31" i="5"/>
  <c r="K35" i="5"/>
  <c r="K30" i="5"/>
  <c r="K28" i="5"/>
  <c r="K36" i="5"/>
  <c r="K32" i="5"/>
  <c r="K38" i="5"/>
  <c r="K40" i="5"/>
  <c r="K43" i="5"/>
  <c r="K42" i="5"/>
  <c r="K45" i="5"/>
  <c r="K44" i="5"/>
  <c r="K41" i="5"/>
  <c r="K46" i="5"/>
  <c r="K47" i="5"/>
  <c r="K12" i="5"/>
  <c r="K23" i="5"/>
  <c r="K19" i="5"/>
  <c r="K14" i="5"/>
  <c r="K18" i="5"/>
  <c r="K13" i="5"/>
  <c r="K15" i="5"/>
  <c r="K22" i="5"/>
  <c r="K20" i="5"/>
  <c r="K17" i="5"/>
  <c r="K21" i="5"/>
  <c r="K24" i="5"/>
  <c r="K16" i="5"/>
  <c r="K25" i="5"/>
  <c r="K49" i="5"/>
  <c r="K56" i="5"/>
  <c r="K65" i="5"/>
  <c r="K58" i="5"/>
  <c r="K53" i="5"/>
  <c r="K59" i="5"/>
  <c r="K51" i="5"/>
  <c r="K50" i="5"/>
  <c r="K57" i="5"/>
  <c r="K62" i="5"/>
  <c r="K63" i="5"/>
  <c r="K61" i="5"/>
  <c r="K66" i="5"/>
  <c r="K52" i="5"/>
  <c r="K64" i="5"/>
  <c r="K54" i="5"/>
  <c r="K60" i="5"/>
  <c r="K55" i="5"/>
  <c r="K68" i="5"/>
  <c r="K72" i="5"/>
  <c r="K69" i="5"/>
  <c r="K70" i="5"/>
  <c r="K71" i="5"/>
  <c r="K75" i="5"/>
  <c r="K74" i="5"/>
  <c r="K76" i="5"/>
  <c r="K73" i="5"/>
  <c r="K78" i="5"/>
  <c r="K79" i="5"/>
  <c r="K81" i="5"/>
  <c r="K83" i="5"/>
  <c r="K80" i="5"/>
  <c r="K82" i="5"/>
  <c r="K85" i="5"/>
  <c r="K88" i="5"/>
  <c r="K96" i="5"/>
  <c r="K91" i="5"/>
  <c r="K97" i="5"/>
  <c r="K98" i="5"/>
  <c r="K103" i="5"/>
  <c r="K86" i="5"/>
  <c r="K93" i="5"/>
  <c r="K92" i="5"/>
  <c r="K101" i="5"/>
  <c r="K90" i="5"/>
  <c r="K102" i="5"/>
  <c r="K95" i="5"/>
  <c r="K94" i="5"/>
  <c r="K99" i="5"/>
  <c r="K87" i="5"/>
  <c r="K100" i="5"/>
  <c r="K104" i="5"/>
  <c r="K105" i="5"/>
  <c r="K89" i="5"/>
  <c r="AH5" i="8"/>
  <c r="AH93" i="8" s="1"/>
  <c r="AG5" i="8"/>
  <c r="AB93" i="8"/>
  <c r="I27" i="5" l="1"/>
  <c r="AG93" i="8"/>
  <c r="J27" i="5" l="1"/>
  <c r="J26" i="5" s="1"/>
  <c r="J10" i="5" s="1"/>
  <c r="J5" i="5" s="1"/>
  <c r="J6" i="5" s="1"/>
  <c r="J3" i="5" s="1"/>
  <c r="I26" i="5"/>
  <c r="I10" i="5" s="1"/>
  <c r="K2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DHES_7440103_041</author>
  </authors>
  <commentList>
    <comment ref="H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เขตปรับเกลี่ยให้ รพ.สต.+หน่วยบริการปฐมภูมิในสังกัด
</t>
        </r>
        <r>
          <rPr>
            <b/>
            <u/>
            <sz val="9"/>
            <color indexed="81"/>
            <rFont val="Tahoma"/>
            <family val="2"/>
          </rPr>
          <t>บันทึกเป็นจำนวนเต็ม ไม่มีทศนิยม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เขตปรับเกลี่ยให้ รพ.
</t>
        </r>
        <r>
          <rPr>
            <b/>
            <u/>
            <sz val="9"/>
            <color indexed="81"/>
            <rFont val="Tahoma"/>
            <family val="2"/>
          </rPr>
          <t>บันทึกเป็นจำนวนเต็ม ไม่มีทศนิยม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nutchanat</author>
  </authors>
  <commentList>
    <comment ref="H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nutchanat:</t>
        </r>
        <r>
          <rPr>
            <sz val="9"/>
            <color indexed="81"/>
            <rFont val="Tahoma"/>
            <family val="2"/>
          </rPr>
          <t xml:space="preserve">
จัดสรร 64 งวด1 ตามสัดส่วนวงเงินที่จัดสรร ปี 63 (แยกรายรับที่จัดสรรให้รพ.ใหม่ 3 แห่ง)</t>
        </r>
      </text>
    </comment>
  </commentList>
</comments>
</file>

<file path=xl/sharedStrings.xml><?xml version="1.0" encoding="utf-8"?>
<sst xmlns="http://schemas.openxmlformats.org/spreadsheetml/2006/main" count="1507" uniqueCount="235">
  <si>
    <t>sheet1. สรุปวงเงินเขต คือ เงินที่เขตได้รับจัดสรรปีงบประมาณ 2564</t>
  </si>
  <si>
    <t>sheet3. ข้อมูลประกอบการปรับเกลี่ย</t>
  </si>
  <si>
    <t>3.1 เอกสารรับรองข้อมูล 64 คือ หนังสือรับรองผลการตรวจสอบข้อมูลบุคลากรของจังหวัด ว่าตรงตามหลักเกณฑ์ วิธีการ เงื่อนไข ในประกาศ ฉ.11 และ ฉ.12 เพื่อใช้ประกอบการประมาณการ</t>
  </si>
  <si>
    <t>3.3 จัดสรร 63 คือ ข้อมูลการจัดสรรค่าตอบแทนตามประกาศฯ ฉบับที่ 11 และ ฉบับที่ 12 ปี 2563</t>
  </si>
  <si>
    <t>เขต</t>
  </si>
  <si>
    <t>รวม</t>
  </si>
  <si>
    <t>สรุปวงเงินที่เขตได้รับจัดสรรค่าตอบแทนกำลังคนสาธารณสุขปีงบประมาณ 2564</t>
  </si>
  <si>
    <t>ลำดับ</t>
  </si>
  <si>
    <t>รหัสจังหวัด</t>
  </si>
  <si>
    <t>จังหวัด</t>
  </si>
  <si>
    <t>รหัสหน่วยบริการ</t>
  </si>
  <si>
    <t>ชื่อหน่วยบริการ</t>
  </si>
  <si>
    <t>ประเภทพื้นที่</t>
  </si>
  <si>
    <t>รพ.สต.+หน่วยบริการปฐมภูมิในสังกัด</t>
  </si>
  <si>
    <t>รพ.</t>
  </si>
  <si>
    <t>รวมจัดสรร</t>
  </si>
  <si>
    <t>รพท./รพศ. ปกติ</t>
  </si>
  <si>
    <t>พื้นที่ปกติ 1</t>
  </si>
  <si>
    <t>พื้นที่ปกติ 2</t>
  </si>
  <si>
    <t>พื้นที่เฉพาะ ระดับ 1</t>
  </si>
  <si>
    <t>พื้นที่ปกติ 3</t>
  </si>
  <si>
    <t>พื้นที่เฉพาะ ระดับ 2</t>
  </si>
  <si>
    <t>รพท/รพศระดับ ก</t>
  </si>
  <si>
    <t>รพท/รพศระดับข</t>
  </si>
  <si>
    <t>48</t>
  </si>
  <si>
    <t>นครพนม</t>
  </si>
  <si>
    <t>รพ.นครพนม</t>
  </si>
  <si>
    <t>รพ.สมเด็จพระยุพราชธาตุพนม</t>
  </si>
  <si>
    <t>รพ.ศรีสงคราม</t>
  </si>
  <si>
    <t>รพ.ท่าอุเทน</t>
  </si>
  <si>
    <t>รพ.นาแก</t>
  </si>
  <si>
    <t>รพ.นาทม</t>
  </si>
  <si>
    <t>รพ.นาหว้า</t>
  </si>
  <si>
    <t>รพ.บ้านแพง</t>
  </si>
  <si>
    <t>รพ.ปลาปาก</t>
  </si>
  <si>
    <t>รพ.โพนสวรรค์</t>
  </si>
  <si>
    <t>รพ.เรณูนคร</t>
  </si>
  <si>
    <t>รพ.วังยาง</t>
  </si>
  <si>
    <t>38</t>
  </si>
  <si>
    <t>บึงกาฬ</t>
  </si>
  <si>
    <t>รพ.บึงกาฬ</t>
  </si>
  <si>
    <t>รพ.เซกา</t>
  </si>
  <si>
    <t>รพ.โซ่พิสัย</t>
  </si>
  <si>
    <t>รพ.บึงโขงหลง</t>
  </si>
  <si>
    <t>รพ.ปากคาด</t>
  </si>
  <si>
    <t>รพ.พรเจริญ</t>
  </si>
  <si>
    <t>รพ.ศรีวิไล</t>
  </si>
  <si>
    <t>รพ.บุ่งคล้า</t>
  </si>
  <si>
    <t>42</t>
  </si>
  <si>
    <t>เลย</t>
  </si>
  <si>
    <t>รพ.เลย</t>
  </si>
  <si>
    <t>รพ.สมเด็จพระยุพราชด่านซ้าย</t>
  </si>
  <si>
    <t>รพ.วังสะพุง</t>
  </si>
  <si>
    <t>รพ.เชียงคาน</t>
  </si>
  <si>
    <t>รพ.ท่าลี่</t>
  </si>
  <si>
    <t>รพ.นาด้วง</t>
  </si>
  <si>
    <t>รพ.ปากชม</t>
  </si>
  <si>
    <t>รพ.ผาขาว</t>
  </si>
  <si>
    <t>รพ.ภูกระดึง</t>
  </si>
  <si>
    <t>รพ.ภูเรือ</t>
  </si>
  <si>
    <t>รพ.ภูหลวง</t>
  </si>
  <si>
    <t>รพ.เอราวัณ</t>
  </si>
  <si>
    <t>รพ.นาแห้ว</t>
  </si>
  <si>
    <t>รพ.หนองหิน</t>
  </si>
  <si>
    <t>47</t>
  </si>
  <si>
    <t>สกลนคร</t>
  </si>
  <si>
    <t>รพ.สกลนคร</t>
  </si>
  <si>
    <t>รพ.วานรนิวาส</t>
  </si>
  <si>
    <t>รพ.สมเด็จพระยุพราชสว่างแดนดิน</t>
  </si>
  <si>
    <t>รพ.บ้านม่วง</t>
  </si>
  <si>
    <t>รพ.พังโคน</t>
  </si>
  <si>
    <t>รพ.อากาศอำนวย</t>
  </si>
  <si>
    <t>รพ.กุดบาก</t>
  </si>
  <si>
    <t>รพ.กุสุมาลย์</t>
  </si>
  <si>
    <t>รพ.คำตากล้า</t>
  </si>
  <si>
    <t>รพ.โคกศรีสุพรรณ</t>
  </si>
  <si>
    <t>รพ.เจริญศิลป์</t>
  </si>
  <si>
    <t>รพ.เต่างอย</t>
  </si>
  <si>
    <t>รพ.พระอาจารย์แบน ธนากโร</t>
  </si>
  <si>
    <t>รพ.พระอาจารย์ฝั้นอาจาโร</t>
  </si>
  <si>
    <t>รพ.โพนนาแก้ว</t>
  </si>
  <si>
    <t>รพ.วาริชภูมิ</t>
  </si>
  <si>
    <t>รพ.ส่องดาว</t>
  </si>
  <si>
    <t>รพ.นิคมน้ำอูน</t>
  </si>
  <si>
    <t>43</t>
  </si>
  <si>
    <t>หนองคาย</t>
  </si>
  <si>
    <t>รพ.หนองคาย</t>
  </si>
  <si>
    <t>รพ.สมเด็จพระยุพราชท่าบ่อ</t>
  </si>
  <si>
    <t>รพ.โพนพิสัย</t>
  </si>
  <si>
    <t>รพ.ศรีเชียงใหม่</t>
  </si>
  <si>
    <t>รพ.สังคม</t>
  </si>
  <si>
    <t>รพ.เฝ้าไร่</t>
  </si>
  <si>
    <t>รพ.โพธิ์ตาก</t>
  </si>
  <si>
    <t>รพ.รัตนวาปี</t>
  </si>
  <si>
    <t>รพ.สระใคร</t>
  </si>
  <si>
    <t>39</t>
  </si>
  <si>
    <t>หนองบัวลำภู</t>
  </si>
  <si>
    <t>รพ.หนองบัวลำภู</t>
  </si>
  <si>
    <t>รพ.นากลาง</t>
  </si>
  <si>
    <t>รพ.ศรีบุญเรือง</t>
  </si>
  <si>
    <t>รพ.นาวังเฉลิมพระเกียรติ ๘๐ พรรษา</t>
  </si>
  <si>
    <t>รพ.โนนสัง</t>
  </si>
  <si>
    <t>รพ.สุวรรณคูหา</t>
  </si>
  <si>
    <t>41</t>
  </si>
  <si>
    <t>อุดรธานี</t>
  </si>
  <si>
    <t>รพ.อุดรธานี</t>
  </si>
  <si>
    <t>รพ.กุมภวาปี</t>
  </si>
  <si>
    <t>รพ.บ้านผือ</t>
  </si>
  <si>
    <t>รพ.หนองหาน</t>
  </si>
  <si>
    <t>รพ.น้ำโสม</t>
  </si>
  <si>
    <t>รพ.เพ็ญ</t>
  </si>
  <si>
    <t>รพ.สมเด็จพระยุพราชบ้านดุง</t>
  </si>
  <si>
    <t>รพ.กุดจับ</t>
  </si>
  <si>
    <t>รพ.ไชยวาน</t>
  </si>
  <si>
    <t>รพ.ทุ่งฝน</t>
  </si>
  <si>
    <t>รพ.นายูง</t>
  </si>
  <si>
    <t>รพ.โนนสะอาด</t>
  </si>
  <si>
    <t>รพ.พิบูลย์รักษ์</t>
  </si>
  <si>
    <t>รพ.วังสามหมอ</t>
  </si>
  <si>
    <t>รพ.ศรีธาตุ</t>
  </si>
  <si>
    <t>รพ.สร้างคอม</t>
  </si>
  <si>
    <t>รพ.หนองวัวซอ</t>
  </si>
  <si>
    <t>รพ.หนองแสง</t>
  </si>
  <si>
    <t>รพ.กู่แก้ว</t>
  </si>
  <si>
    <t>รพ.ประจักษ์ศิลปาคม</t>
  </si>
  <si>
    <t>รพ.ห้วยเกิ้ง</t>
  </si>
  <si>
    <t>ข้อมูลการจัดสรรปี 2563</t>
  </si>
  <si>
    <t>เขตปรับเกลี่ยเงินระดับเขต
ให้กับ รพ.สต.และรพ.ภายใต้วงเงินของเขต</t>
  </si>
  <si>
    <t>ตรวจสอบทศนิยม</t>
  </si>
  <si>
    <t>[1]
รพ.สต.+หน่วยบริการปฐมภูมิในสังกัด</t>
  </si>
  <si>
    <t>[2]
รพ.</t>
  </si>
  <si>
    <t>[3]
รวมจัดสรร</t>
  </si>
  <si>
    <t>เงินระดับเขต</t>
  </si>
  <si>
    <t>เขตปรับเกลี่ยแล้ว</t>
  </si>
  <si>
    <t>คงเหลือเงินที่ยังไม่ปรับเกลี่ย</t>
  </si>
  <si>
    <t>อุดรธานี Total</t>
  </si>
  <si>
    <t>หนองบัวลำภู Total</t>
  </si>
  <si>
    <t>หนองคาย Total</t>
  </si>
  <si>
    <t>สกลนคร Total</t>
  </si>
  <si>
    <t>บึงกาฬ Total</t>
  </si>
  <si>
    <t>นครพนม Total</t>
  </si>
  <si>
    <t>เลย Total</t>
  </si>
  <si>
    <t>8 Total</t>
  </si>
  <si>
    <t>ข้อมูลการประมาณการค่าตอบแทนตามประกาศฯ ฉบับที่ 11 และ ฉบับที่ 12 ปี 2564 รายหน่วยบริการ</t>
  </si>
  <si>
    <t>[1]</t>
  </si>
  <si>
    <t>[2]</t>
  </si>
  <si>
    <t>[4]=[1]</t>
  </si>
  <si>
    <t>[5]=[2]+[3]</t>
  </si>
  <si>
    <t>[6]</t>
  </si>
  <si>
    <t>[7]</t>
  </si>
  <si>
    <t>[8]=[6]+[7]</t>
  </si>
  <si>
    <t>ประมาณการค่าตอบแทนจริง ฉ.11</t>
  </si>
  <si>
    <t>ประมาณการค่าตอบแทนจริง ฉ.12</t>
  </si>
  <si>
    <t>ประมาณการค่าตอบแทนจริง 100%</t>
  </si>
  <si>
    <t>รพ.สต.</t>
  </si>
  <si>
    <t>รวมรพ.และรพ.สต.</t>
  </si>
  <si>
    <t>โปรดอ่านก่อนดำเนินการ</t>
  </si>
  <si>
    <t xml:space="preserve">3.0 จัดสรรงวด1 ปี 64 คือ วงเงินงบประมาณปี 2564 ที่จัดสรร ครั้งที่ 1 ให้หน่วยบริการตามสัดส่วนการจัดสรรปี 2563 </t>
  </si>
  <si>
    <t>2. การบันทึกผลการปรับเกลี่ย บันทึกด้วยตัวเลขทศนิยม 0 ตำแหน่งเท่านั้น</t>
  </si>
  <si>
    <t>4. แผน-ผลการเบิกจ่ายคตส.คือ Sheet ที่ให้เขตรายงานแผน และผลการใช้จ่ายค่าตอบแทนกำลังคนสาธารณสุข ปีงบประมาณ 2563 พร้อมแผนการใช้จ่ายค่าตอบแทนกำลังคนสาธารณสุขในปีงบประมาณ 2564</t>
  </si>
  <si>
    <t xml:space="preserve">จัดสรรปี 2564 งวด1 </t>
  </si>
  <si>
    <t>วงเงินจัดสรร</t>
  </si>
  <si>
    <t>จัดสรรแล้ว งวดที่ 1</t>
  </si>
  <si>
    <t>47_นครพนม</t>
  </si>
  <si>
    <t>48_บึงกาฬ</t>
  </si>
  <si>
    <t>49_เลย</t>
  </si>
  <si>
    <t>50_สกลนคร</t>
  </si>
  <si>
    <t>51_หนองคาย</t>
  </si>
  <si>
    <t>52_หนองบัวลำภู</t>
  </si>
  <si>
    <t>53_อุดรธานี</t>
  </si>
  <si>
    <t>การจัดสรรค่าตอบแทนกำลังคนสาธารณสุข (ฉบับที่ 11)  และ (ฉบับที่ 12) ปีงบประมาณ 2563 ตามการปรับเกลี่ยของเขตสุขภาพ</t>
  </si>
  <si>
    <t>การจัดสรรค่าตอบแทนกำลังคนสาธารณสุข (ฉบับที่ 11) และ (ฉบับที่ 12)  ประจำปีงบประมาณ 2564 งวดที่1</t>
  </si>
  <si>
    <t>หน่วยบริการ</t>
  </si>
  <si>
    <t xml:space="preserve"> ปี 64 จัดสรรวงเงินโดยทอนส่วนตามประมาณการ
ค่าตอบแทนจริงภายหลังการประมาณการจัดสรร รพ.สต.100%
</t>
  </si>
  <si>
    <t xml:space="preserve">ปี 63 ยอดจัดสรรหลังการปรับเกลี่ยของเขต
</t>
  </si>
  <si>
    <t>ส่วนต่างปี 64-63</t>
  </si>
  <si>
    <t>[9]</t>
  </si>
  <si>
    <t>[10]</t>
  </si>
  <si>
    <t>[11]=[9]+[10]</t>
  </si>
  <si>
    <t>[12]=[6]-[9]</t>
  </si>
  <si>
    <t>[13]=[7]-[10]</t>
  </si>
  <si>
    <t>[14]=[8]-[11]</t>
  </si>
  <si>
    <t>แบบที่ 4 มติ BMW 631125</t>
  </si>
  <si>
    <t>ส่วนที่ 1</t>
  </si>
  <si>
    <t>ส่วนที่ 2</t>
  </si>
  <si>
    <t>ส่วนที่ 3</t>
  </si>
  <si>
    <t>4.1 สรุปแผนหน่วยเบิก</t>
  </si>
  <si>
    <t>4.2 แผน-ผลการเบิกจ่ายรพ.</t>
  </si>
  <si>
    <t xml:space="preserve">การจัดสรรค่าตอบแทนกำลังคนสาธารณสุข (ฉบับที่ 11)  และ (ฉบับที่ 12)  ประจำปีงบประมาณ 2564 </t>
  </si>
  <si>
    <t xml:space="preserve">เงินระดับเขตเพื่อปรับเกลี่ยให้หน่วยบริการ </t>
  </si>
  <si>
    <t>ประมาณการแบบที่1
หาร2</t>
  </si>
  <si>
    <t>ประมาณการแบบที่3
ทอนส่วน(จากยอดรวม2800 ลบเป็น 2600 ลบ)หาร2</t>
  </si>
  <si>
    <t>ประมาณการแบบที่4</t>
  </si>
  <si>
    <t>[15]=[8]/2</t>
  </si>
  <si>
    <t>[16]=[11](ปรับฐานเงินรวมเป็น 2600 ลบ)/2</t>
  </si>
  <si>
    <t>[17]=[15]+[16]</t>
  </si>
  <si>
    <t xml:space="preserve">3.2 ประมาณการคตท.64 คือ ข้อมูลการประมาณการค่าตอบแทนตามประกาศฯ ฉบับที่ 11 และ ฉบับที่ 12 ปี 2564 </t>
  </si>
  <si>
    <t>[3]</t>
  </si>
  <si>
    <t>รพ.สต. 100%</t>
  </si>
  <si>
    <t>[18]=[6]</t>
  </si>
  <si>
    <t>ได้รับโอนงวดที่ 1 ปี 2564 แล้ว</t>
  </si>
  <si>
    <t>รวมจัดสรรงวดที่ 1</t>
  </si>
  <si>
    <t>[21]</t>
  </si>
  <si>
    <t>[22]</t>
  </si>
  <si>
    <t>[23]</t>
  </si>
  <si>
    <t>รวมจัดสรรงวดที่ 2</t>
  </si>
  <si>
    <t xml:space="preserve">คงเหลือ งวดที่ 2 ปี 2564 </t>
  </si>
  <si>
    <t>[24]=[18]-[21]</t>
  </si>
  <si>
    <t>[25]=[19]-[22]</t>
  </si>
  <si>
    <t>[26]=[20]-[23]</t>
  </si>
  <si>
    <t>การปรับเกลี่ยวงเงิน จังหวัด เพื่อเป็นค่าตอบแทนให้เจ้าหน้าที่ที่ปฏิบัติงานให้กับหน่วยบริการสังกัดสำนักงานปลัดกระทรวงสาธารณสุข พ.ศ.2544 (ฉบับ 11 ) พ.ศ.2559 และ (ฉบับ 12) ประจำปีงบประมาณ 2564</t>
  </si>
  <si>
    <t>sheet2. จังหวัดปรับเกลี่ย คือ Sheet ที่ให้จังหวัดปรับเกลี่ยวงเงินงบประมาณฉ.11 และ ฉ.12 ปี 2564  ที่ได้รับให้ รพ.และหน่วยบริการปฐมภูมิในสังกัด ขอให้ใช้ทศนิยม 0 ตำแหน่งเท่านั้น</t>
  </si>
  <si>
    <t xml:space="preserve">3. วิธีการส่งผลการปรับเกลี่ย ส่งด้วยไฟล์นี้เท่านั้น เพื่อใช้ในการตรวจสอบความถูกต้องต่อไป โดยหลังปรับเกลี่ยเรียบร้อยแล้ว ให้ จังหวัด ส่งผลการปรับเกลี่ยเป็นภาพรวมเขต ทางไปรษณีย์อิเลคทรอนิกส์ </t>
  </si>
  <si>
    <t>หากมีข้อสงสัย ติดต่อ กลุ่มงานบริหารการเงินและการคลัง สำนักงานเขตสุขภาพที่ 8</t>
  </si>
  <si>
    <t>E - mail : r8waycfo@gmail.com</t>
  </si>
  <si>
    <t>โทรศัพท์ 0818724272</t>
  </si>
  <si>
    <t>สรุปวงเงินที่จังหวัดได้รับจัดสรรค่าตอบแทนกำลังคนสาธารณสุขปีงบประมาณ 2564</t>
  </si>
  <si>
    <t>รวมเขต 8</t>
  </si>
  <si>
    <t>รพ.สต. 100% =(143,956,800 บาท)</t>
  </si>
  <si>
    <t>[20]=[18]+[19]</t>
  </si>
  <si>
    <t>ตามแนวทางที่ 4 เขต 8  ในส่วน 50% ที่จัดสรรทอนส่วนตามยอดที่จัดสรรปี 2563 ได้นำวงเงินมาทอนส่วน</t>
  </si>
  <si>
    <t xml:space="preserve">เพื่อไม่ให้มีผลกระทบกับ จว.บึงกาฬ </t>
  </si>
  <si>
    <t xml:space="preserve">ตามประมาณการค่าใช้จ่ายจริงทั้งหมด ของ รพ.ที่สำรวจและรับรองข้อมูลเพื่อใช้ในการจัดสรรปี 2564 </t>
  </si>
  <si>
    <t>รายละเอียดตาม Sheetที่ 3.2  ประมาณการคตท.64</t>
  </si>
  <si>
    <t>ประมาณการแบบที่ 4 (รวมรพ.และรพ.สต.) คำนวณจากกระทรวง</t>
  </si>
  <si>
    <t>รพ. =  ทอนส่วนเงินที่เหลือจากจัดสรร รพ.สต. 100% ตาม ปมก.คชจ จริง ให้เหลือ 98,562,853 บาท</t>
  </si>
  <si>
    <t>รวมได้รับจัดสรรทั้งปี</t>
  </si>
  <si>
    <t>จัดสรรรูปแบบที่ 4 ปี 2564 ทั้งปี (ปรับเขต 8 ทอนส่วน ค่าตอบแทนฯ รพ. ตาม คชจ.จริง)</t>
  </si>
  <si>
    <t>รับโอน งวดที่ 1 แล้ว (บาท)</t>
  </si>
  <si>
    <t xml:space="preserve">วงเงินจัดสรรทั้งปี 2564 (บาท) </t>
  </si>
  <si>
    <t>คงเหลือ งวดที่ 2 เงินระดับจังหวัดเพื่อปรับเกลี่ยให้หน่วยบริการ (บาท)</t>
  </si>
  <si>
    <r>
      <t>1. ไฟล์ปรับเกลี่ยประกอบด้วย 3 ส่วน</t>
    </r>
    <r>
      <rPr>
        <sz val="11"/>
        <color rgb="FFFF0000"/>
        <rFont val="Calibri"/>
        <family val="2"/>
        <scheme val="minor"/>
      </rPr>
      <t xml:space="preserve"> ให้จังหวัดปรับเกลี่ย</t>
    </r>
    <r>
      <rPr>
        <b/>
        <u/>
        <sz val="11"/>
        <color rgb="FFFF0000"/>
        <rFont val="Calibri"/>
        <family val="2"/>
        <scheme val="minor"/>
      </rPr>
      <t>เฉพาะ ส่วนที่2 sheet2 เท่านั้น</t>
    </r>
    <r>
      <rPr>
        <sz val="11"/>
        <rFont val="Calibri"/>
        <family val="2"/>
        <scheme val="minor"/>
      </rPr>
      <t xml:space="preserve"> รายละเอียดแต่ละ worksheets มีดังนี้</t>
    </r>
  </si>
  <si>
    <r>
      <t xml:space="preserve">   r8waycfo@gmail.com  ไม่เกินวันที่ 14  ธันวาคม 2563 และให้จังหวัด </t>
    </r>
    <r>
      <rPr>
        <b/>
        <u/>
        <sz val="11"/>
        <color rgb="FFFF0000"/>
        <rFont val="Calibri"/>
        <family val="2"/>
        <scheme val="minor"/>
      </rPr>
      <t>แจ้งหนังสืออย่างเป็นทางการและ Print ผลการปรับเกลี่ยใน sheet2 ส่งมาด้วย</t>
    </r>
  </si>
  <si>
    <t>[19]=ทอน [7]</t>
  </si>
  <si>
    <t>ข้อมูลราย CUP ใน Sheet 2 Link มาจาก Sheet 3.2  จังหวัดพิจารณาปรับเกลี่ยให้ CUP ในจังหวัด ตามมติ คกก CFO จังหวัด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</si>
</sst>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.0000_-;\-* #,##0.0000_-;_-* &quot;-&quot;??_-;_-@_-"/>
    <numFmt numFmtId="167" formatCode="_(* #,##0_);_(* \(#,##0\);_(* &quot;-&quot;??_);_(@_)"/>
    <numFmt numFmtId="168" formatCode="#,##0.00_);[Red]\-#,##0.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Calibri"/>
      <family val="2"/>
      <charset val="222"/>
      <scheme val="minor"/>
    </font>
    <font>
      <b/>
      <sz val="12"/>
      <color rgb="FF0000FF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22"/>
      <scheme val="minor"/>
    </font>
    <font>
      <sz val="10"/>
      <name val="Calibri"/>
      <family val="2"/>
      <charset val="222"/>
      <scheme val="minor"/>
    </font>
    <font>
      <b/>
      <sz val="10"/>
      <color theme="1"/>
      <name val="Calibri"/>
      <family val="2"/>
      <charset val="22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2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charset val="222"/>
      <scheme val="minor"/>
    </font>
    <font>
      <b/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0000CC"/>
      <name val="TH SarabunPSK"/>
      <family val="2"/>
    </font>
    <font>
      <b/>
      <sz val="10"/>
      <color rgb="FF0000CC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F2DD"/>
        <bgColor indexed="64"/>
      </patternFill>
    </fill>
    <fill>
      <patternFill patternType="solid">
        <fgColor rgb="FFF5DF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082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16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260">
    <xf numFmtId="0" fontId="0" fillId="0" borderId="0" xfId="0"/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0" fillId="0" borderId="0" xfId="0" applyFill="1"/>
    <xf numFmtId="0" fontId="7" fillId="0" borderId="0" xfId="2" applyFont="1"/>
    <xf numFmtId="0" fontId="8" fillId="0" borderId="0" xfId="2" applyFont="1"/>
    <xf numFmtId="0" fontId="7" fillId="0" borderId="0" xfId="3" applyFont="1"/>
    <xf numFmtId="0" fontId="11" fillId="0" borderId="0" xfId="3" applyFont="1" applyAlignment="1">
      <alignment horizontal="center" vertical="center" wrapText="1"/>
    </xf>
    <xf numFmtId="0" fontId="7" fillId="0" borderId="0" xfId="3" applyFont="1" applyAlignment="1">
      <alignment vertical="center" wrapText="1"/>
    </xf>
    <xf numFmtId="0" fontId="12" fillId="0" borderId="0" xfId="3" applyFont="1" applyAlignment="1">
      <alignment horizontal="center" vertical="center" wrapText="1"/>
    </xf>
    <xf numFmtId="164" fontId="11" fillId="0" borderId="0" xfId="3" applyNumberFormat="1" applyFont="1"/>
    <xf numFmtId="2" fontId="7" fillId="0" borderId="0" xfId="3" applyNumberFormat="1" applyFont="1"/>
    <xf numFmtId="164" fontId="7" fillId="0" borderId="0" xfId="4" applyFont="1"/>
    <xf numFmtId="164" fontId="7" fillId="0" borderId="0" xfId="3" applyNumberFormat="1" applyFont="1"/>
    <xf numFmtId="0" fontId="7" fillId="0" borderId="0" xfId="3" applyFont="1" applyAlignment="1">
      <alignment horizontal="center"/>
    </xf>
    <xf numFmtId="0" fontId="11" fillId="0" borderId="2" xfId="1" quotePrefix="1" applyNumberFormat="1" applyFont="1" applyFill="1" applyBorder="1" applyAlignment="1">
      <alignment horizontal="center" vertical="center"/>
    </xf>
    <xf numFmtId="0" fontId="7" fillId="0" borderId="0" xfId="3" quotePrefix="1" applyFont="1" applyAlignment="1">
      <alignment horizontal="center"/>
    </xf>
    <xf numFmtId="165" fontId="7" fillId="0" borderId="0" xfId="4" applyNumberFormat="1" applyFont="1"/>
    <xf numFmtId="0" fontId="13" fillId="0" borderId="0" xfId="3" applyFont="1"/>
    <xf numFmtId="0" fontId="11" fillId="0" borderId="0" xfId="3" applyFont="1"/>
    <xf numFmtId="164" fontId="7" fillId="0" borderId="0" xfId="3" applyNumberFormat="1" applyFont="1" applyAlignment="1">
      <alignment horizontal="center"/>
    </xf>
    <xf numFmtId="164" fontId="14" fillId="0" borderId="0" xfId="3" applyNumberFormat="1" applyFont="1"/>
    <xf numFmtId="165" fontId="7" fillId="0" borderId="0" xfId="3" applyNumberFormat="1" applyFont="1" applyAlignment="1">
      <alignment horizontal="center"/>
    </xf>
    <xf numFmtId="10" fontId="7" fillId="0" borderId="0" xfId="5" applyNumberFormat="1" applyFont="1"/>
    <xf numFmtId="0" fontId="14" fillId="0" borderId="0" xfId="3" applyFont="1" applyAlignment="1">
      <alignment horizontal="center"/>
    </xf>
    <xf numFmtId="0" fontId="14" fillId="0" borderId="0" xfId="3" quotePrefix="1" applyFont="1" applyAlignment="1">
      <alignment horizontal="center"/>
    </xf>
    <xf numFmtId="0" fontId="17" fillId="0" borderId="0" xfId="0" applyFont="1"/>
    <xf numFmtId="165" fontId="18" fillId="7" borderId="6" xfId="4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65" fontId="0" fillId="0" borderId="0" xfId="4" applyNumberFormat="1" applyFont="1"/>
    <xf numFmtId="0" fontId="8" fillId="0" borderId="0" xfId="2" applyFont="1" applyFill="1" applyBorder="1"/>
    <xf numFmtId="165" fontId="7" fillId="0" borderId="0" xfId="4" applyNumberFormat="1" applyFont="1" applyFill="1" applyBorder="1"/>
    <xf numFmtId="0" fontId="7" fillId="0" borderId="0" xfId="2" applyFont="1" applyFill="1" applyBorder="1" applyAlignment="1">
      <alignment horizontal="center" vertical="center"/>
    </xf>
    <xf numFmtId="165" fontId="10" fillId="0" borderId="0" xfId="4" applyNumberFormat="1" applyFont="1" applyFill="1" applyBorder="1" applyAlignment="1">
      <alignment horizontal="center" vertical="center" wrapText="1"/>
    </xf>
    <xf numFmtId="0" fontId="2" fillId="8" borderId="0" xfId="0" applyFont="1" applyFill="1"/>
    <xf numFmtId="0" fontId="0" fillId="8" borderId="0" xfId="0" applyFill="1"/>
    <xf numFmtId="0" fontId="5" fillId="8" borderId="0" xfId="0" applyFont="1" applyFill="1" applyAlignment="1">
      <alignment horizontal="left"/>
    </xf>
    <xf numFmtId="165" fontId="0" fillId="8" borderId="0" xfId="4" applyNumberFormat="1" applyFont="1" applyFill="1"/>
    <xf numFmtId="164" fontId="7" fillId="0" borderId="11" xfId="4" applyFont="1" applyFill="1" applyBorder="1"/>
    <xf numFmtId="164" fontId="0" fillId="0" borderId="11" xfId="4" applyFont="1" applyFill="1" applyBorder="1"/>
    <xf numFmtId="166" fontId="0" fillId="0" borderId="11" xfId="4" applyNumberFormat="1" applyFont="1" applyFill="1" applyBorder="1"/>
    <xf numFmtId="0" fontId="11" fillId="0" borderId="0" xfId="0" applyFont="1"/>
    <xf numFmtId="0" fontId="11" fillId="0" borderId="0" xfId="0" applyFont="1" applyFill="1"/>
    <xf numFmtId="0" fontId="5" fillId="18" borderId="0" xfId="0" applyFont="1" applyFill="1"/>
    <xf numFmtId="0" fontId="11" fillId="0" borderId="0" xfId="0" applyFont="1" applyAlignment="1">
      <alignment horizontal="center"/>
    </xf>
    <xf numFmtId="165" fontId="24" fillId="0" borderId="0" xfId="6" applyNumberFormat="1" applyFont="1" applyFill="1" applyBorder="1" applyAlignment="1">
      <alignment vertical="center" wrapText="1"/>
    </xf>
    <xf numFmtId="0" fontId="15" fillId="0" borderId="0" xfId="0" applyFont="1"/>
    <xf numFmtId="165" fontId="11" fillId="0" borderId="0" xfId="4" applyNumberFormat="1" applyFont="1"/>
    <xf numFmtId="165" fontId="0" fillId="0" borderId="11" xfId="0" applyNumberFormat="1" applyBorder="1"/>
    <xf numFmtId="165" fontId="7" fillId="0" borderId="11" xfId="0" applyNumberFormat="1" applyFont="1" applyBorder="1"/>
    <xf numFmtId="165" fontId="7" fillId="8" borderId="11" xfId="0" applyNumberFormat="1" applyFont="1" applyFill="1" applyBorder="1"/>
    <xf numFmtId="0" fontId="17" fillId="0" borderId="0" xfId="0" applyFont="1" applyFill="1"/>
    <xf numFmtId="0" fontId="0" fillId="0" borderId="11" xfId="0" applyBorder="1"/>
    <xf numFmtId="0" fontId="7" fillId="0" borderId="11" xfId="0" applyFont="1" applyBorder="1"/>
    <xf numFmtId="1" fontId="7" fillId="0" borderId="11" xfId="0" applyNumberFormat="1" applyFont="1" applyBorder="1"/>
    <xf numFmtId="0" fontId="0" fillId="9" borderId="11" xfId="0" applyFill="1" applyBorder="1"/>
    <xf numFmtId="0" fontId="7" fillId="9" borderId="11" xfId="0" applyFont="1" applyFill="1" applyBorder="1"/>
    <xf numFmtId="0" fontId="14" fillId="9" borderId="11" xfId="0" applyFont="1" applyFill="1" applyBorder="1"/>
    <xf numFmtId="1" fontId="7" fillId="9" borderId="11" xfId="0" applyNumberFormat="1" applyFont="1" applyFill="1" applyBorder="1"/>
    <xf numFmtId="164" fontId="7" fillId="9" borderId="11" xfId="4" applyFont="1" applyFill="1" applyBorder="1"/>
    <xf numFmtId="164" fontId="0" fillId="9" borderId="11" xfId="4" applyFont="1" applyFill="1" applyBorder="1"/>
    <xf numFmtId="0" fontId="0" fillId="8" borderId="11" xfId="0" applyFill="1" applyBorder="1"/>
    <xf numFmtId="0" fontId="14" fillId="8" borderId="11" xfId="0" applyFont="1" applyFill="1" applyBorder="1"/>
    <xf numFmtId="0" fontId="7" fillId="8" borderId="11" xfId="0" applyFont="1" applyFill="1" applyBorder="1"/>
    <xf numFmtId="1" fontId="7" fillId="8" borderId="11" xfId="0" applyNumberFormat="1" applyFont="1" applyFill="1" applyBorder="1"/>
    <xf numFmtId="164" fontId="7" fillId="8" borderId="11" xfId="4" applyFont="1" applyFill="1" applyBorder="1"/>
    <xf numFmtId="164" fontId="0" fillId="8" borderId="11" xfId="4" applyFont="1" applyFill="1" applyBorder="1"/>
    <xf numFmtId="166" fontId="0" fillId="9" borderId="11" xfId="4" applyNumberFormat="1" applyFont="1" applyFill="1" applyBorder="1"/>
    <xf numFmtId="0" fontId="15" fillId="0" borderId="0" xfId="0" applyFont="1" applyFill="1" applyProtection="1">
      <protection locked="0"/>
    </xf>
    <xf numFmtId="0" fontId="11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left"/>
      <protection locked="0"/>
    </xf>
    <xf numFmtId="164" fontId="22" fillId="4" borderId="0" xfId="4" applyFont="1" applyFill="1" applyBorder="1" applyProtection="1">
      <protection locked="0"/>
    </xf>
    <xf numFmtId="0" fontId="22" fillId="13" borderId="0" xfId="3" applyFont="1" applyFill="1" applyBorder="1" applyProtection="1">
      <protection locked="0"/>
    </xf>
    <xf numFmtId="0" fontId="0" fillId="0" borderId="0" xfId="0" applyProtection="1">
      <protection locked="0"/>
    </xf>
    <xf numFmtId="0" fontId="22" fillId="14" borderId="0" xfId="3" applyFont="1" applyFill="1" applyBorder="1" applyProtection="1">
      <protection locked="0"/>
    </xf>
    <xf numFmtId="0" fontId="22" fillId="0" borderId="0" xfId="0" applyFont="1"/>
    <xf numFmtId="0" fontId="26" fillId="0" borderId="0" xfId="7" applyFont="1" applyAlignment="1"/>
    <xf numFmtId="0" fontId="2" fillId="15" borderId="0" xfId="0" applyFont="1" applyFill="1"/>
    <xf numFmtId="0" fontId="0" fillId="15" borderId="0" xfId="0" applyFill="1"/>
    <xf numFmtId="0" fontId="5" fillId="15" borderId="0" xfId="0" applyFont="1" applyFill="1" applyAlignment="1">
      <alignment horizontal="left"/>
    </xf>
    <xf numFmtId="165" fontId="0" fillId="0" borderId="11" xfId="1" applyNumberFormat="1" applyFont="1" applyFill="1" applyBorder="1"/>
    <xf numFmtId="165" fontId="0" fillId="0" borderId="0" xfId="1" applyNumberFormat="1" applyFont="1"/>
    <xf numFmtId="165" fontId="10" fillId="4" borderId="15" xfId="1" applyNumberFormat="1" applyFont="1" applyFill="1" applyBorder="1" applyAlignment="1">
      <alignment horizontal="center" vertical="center" wrapText="1"/>
    </xf>
    <xf numFmtId="165" fontId="7" fillId="4" borderId="3" xfId="1" applyNumberFormat="1" applyFont="1" applyFill="1" applyBorder="1"/>
    <xf numFmtId="0" fontId="11" fillId="0" borderId="2" xfId="3" quotePrefix="1" applyFont="1" applyFill="1" applyBorder="1" applyAlignment="1">
      <alignment horizontal="center" vertical="center" wrapText="1"/>
    </xf>
    <xf numFmtId="165" fontId="7" fillId="0" borderId="11" xfId="1" applyNumberFormat="1" applyFont="1" applyFill="1" applyBorder="1"/>
    <xf numFmtId="0" fontId="11" fillId="4" borderId="2" xfId="1" quotePrefix="1" applyNumberFormat="1" applyFont="1" applyFill="1" applyBorder="1" applyAlignment="1">
      <alignment horizontal="center" vertical="center"/>
    </xf>
    <xf numFmtId="0" fontId="0" fillId="3" borderId="0" xfId="0" applyFill="1"/>
    <xf numFmtId="0" fontId="7" fillId="4" borderId="11" xfId="0" applyFont="1" applyFill="1" applyBorder="1"/>
    <xf numFmtId="0" fontId="17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11" fillId="5" borderId="0" xfId="0" applyFont="1" applyFill="1" applyProtection="1">
      <protection locked="0"/>
    </xf>
    <xf numFmtId="0" fontId="22" fillId="5" borderId="0" xfId="0" applyFont="1" applyFill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2" fillId="15" borderId="0" xfId="0" applyFont="1" applyFill="1" applyAlignment="1" applyProtection="1">
      <alignment horizontal="center"/>
    </xf>
    <xf numFmtId="165" fontId="2" fillId="4" borderId="0" xfId="4" applyNumberFormat="1" applyFont="1" applyFill="1" applyBorder="1" applyProtection="1"/>
    <xf numFmtId="165" fontId="2" fillId="13" borderId="0" xfId="0" applyNumberFormat="1" applyFont="1" applyFill="1" applyBorder="1" applyProtection="1"/>
    <xf numFmtId="165" fontId="2" fillId="14" borderId="0" xfId="4" applyNumberFormat="1" applyFont="1" applyFill="1" applyBorder="1" applyProtection="1"/>
    <xf numFmtId="0" fontId="0" fillId="8" borderId="11" xfId="0" applyFill="1" applyBorder="1" applyProtection="1">
      <protection locked="0"/>
    </xf>
    <xf numFmtId="0" fontId="14" fillId="8" borderId="11" xfId="0" applyFont="1" applyFill="1" applyBorder="1" applyProtection="1">
      <protection locked="0"/>
    </xf>
    <xf numFmtId="0" fontId="7" fillId="8" borderId="11" xfId="0" applyFont="1" applyFill="1" applyBorder="1" applyProtection="1">
      <protection locked="0"/>
    </xf>
    <xf numFmtId="1" fontId="7" fillId="8" borderId="11" xfId="0" applyNumberFormat="1" applyFont="1" applyFill="1" applyBorder="1" applyProtection="1">
      <protection locked="0"/>
    </xf>
    <xf numFmtId="43" fontId="0" fillId="8" borderId="11" xfId="1" applyFont="1" applyFill="1" applyBorder="1" applyProtection="1">
      <protection locked="0"/>
    </xf>
    <xf numFmtId="43" fontId="0" fillId="8" borderId="11" xfId="1" applyFont="1" applyFill="1" applyBorder="1" applyProtection="1"/>
    <xf numFmtId="0" fontId="0" fillId="8" borderId="11" xfId="0" applyFill="1" applyBorder="1" applyProtection="1"/>
    <xf numFmtId="0" fontId="0" fillId="9" borderId="11" xfId="0" applyFill="1" applyBorder="1" applyProtection="1">
      <protection locked="0"/>
    </xf>
    <xf numFmtId="0" fontId="7" fillId="9" borderId="11" xfId="0" applyFont="1" applyFill="1" applyBorder="1" applyProtection="1">
      <protection locked="0"/>
    </xf>
    <xf numFmtId="0" fontId="14" fillId="9" borderId="11" xfId="0" applyFont="1" applyFill="1" applyBorder="1" applyProtection="1">
      <protection locked="0"/>
    </xf>
    <xf numFmtId="1" fontId="7" fillId="9" borderId="11" xfId="0" applyNumberFormat="1" applyFont="1" applyFill="1" applyBorder="1" applyProtection="1">
      <protection locked="0"/>
    </xf>
    <xf numFmtId="43" fontId="0" fillId="9" borderId="11" xfId="1" applyFont="1" applyFill="1" applyBorder="1" applyProtection="1">
      <protection locked="0"/>
    </xf>
    <xf numFmtId="43" fontId="0" fillId="9" borderId="11" xfId="1" applyFont="1" applyFill="1" applyBorder="1" applyProtection="1"/>
    <xf numFmtId="0" fontId="0" fillId="9" borderId="11" xfId="0" applyFill="1" applyBorder="1" applyProtection="1"/>
    <xf numFmtId="0" fontId="0" fillId="0" borderId="11" xfId="0" applyBorder="1" applyProtection="1">
      <protection locked="0"/>
    </xf>
    <xf numFmtId="0" fontId="7" fillId="0" borderId="11" xfId="0" applyFont="1" applyBorder="1" applyProtection="1">
      <protection locked="0"/>
    </xf>
    <xf numFmtId="1" fontId="7" fillId="0" borderId="11" xfId="0" applyNumberFormat="1" applyFont="1" applyBorder="1" applyProtection="1">
      <protection locked="0"/>
    </xf>
    <xf numFmtId="0" fontId="7" fillId="0" borderId="11" xfId="0" applyFont="1" applyFill="1" applyBorder="1" applyProtection="1">
      <protection locked="0"/>
    </xf>
    <xf numFmtId="43" fontId="0" fillId="0" borderId="11" xfId="1" applyFont="1" applyBorder="1" applyProtection="1">
      <protection locked="0"/>
    </xf>
    <xf numFmtId="43" fontId="0" fillId="0" borderId="11" xfId="1" applyFont="1" applyBorder="1" applyProtection="1"/>
    <xf numFmtId="0" fontId="0" fillId="0" borderId="11" xfId="0" applyBorder="1" applyProtection="1"/>
    <xf numFmtId="0" fontId="2" fillId="8" borderId="0" xfId="0" applyFont="1" applyFill="1" applyProtection="1">
      <protection locked="0"/>
    </xf>
    <xf numFmtId="0" fontId="15" fillId="8" borderId="0" xfId="0" applyFont="1" applyFill="1"/>
    <xf numFmtId="0" fontId="11" fillId="8" borderId="0" xfId="0" applyFont="1" applyFill="1"/>
    <xf numFmtId="0" fontId="22" fillId="8" borderId="0" xfId="0" applyFont="1" applyFill="1" applyAlignment="1">
      <alignment horizontal="left"/>
    </xf>
    <xf numFmtId="0" fontId="18" fillId="21" borderId="11" xfId="0" applyFont="1" applyFill="1" applyBorder="1" applyAlignment="1">
      <alignment horizontal="center" vertical="top" wrapText="1"/>
    </xf>
    <xf numFmtId="165" fontId="18" fillId="21" borderId="11" xfId="1" applyNumberFormat="1" applyFont="1" applyFill="1" applyBorder="1" applyAlignment="1">
      <alignment horizontal="center" vertical="top" wrapText="1"/>
    </xf>
    <xf numFmtId="167" fontId="0" fillId="8" borderId="11" xfId="1" applyNumberFormat="1" applyFont="1" applyFill="1" applyBorder="1"/>
    <xf numFmtId="167" fontId="0" fillId="9" borderId="11" xfId="1" applyNumberFormat="1" applyFont="1" applyFill="1" applyBorder="1"/>
    <xf numFmtId="167" fontId="0" fillId="0" borderId="11" xfId="1" applyNumberFormat="1" applyFont="1" applyBorder="1"/>
    <xf numFmtId="167" fontId="0" fillId="0" borderId="11" xfId="1" applyNumberFormat="1" applyFont="1" applyFill="1" applyBorder="1"/>
    <xf numFmtId="0" fontId="15" fillId="19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65" fontId="18" fillId="19" borderId="11" xfId="1" applyNumberFormat="1" applyFont="1" applyFill="1" applyBorder="1" applyAlignment="1">
      <alignment horizontal="center" vertical="center" wrapText="1"/>
    </xf>
    <xf numFmtId="165" fontId="18" fillId="2" borderId="11" xfId="1" applyNumberFormat="1" applyFont="1" applyFill="1" applyBorder="1" applyAlignment="1">
      <alignment horizontal="center" vertical="center" wrapText="1"/>
    </xf>
    <xf numFmtId="165" fontId="18" fillId="12" borderId="11" xfId="1" applyNumberFormat="1" applyFont="1" applyFill="1" applyBorder="1" applyAlignment="1">
      <alignment horizontal="center" vertical="center" wrapText="1"/>
    </xf>
    <xf numFmtId="165" fontId="18" fillId="22" borderId="11" xfId="1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165" fontId="18" fillId="8" borderId="11" xfId="1" applyNumberFormat="1" applyFont="1" applyFill="1" applyBorder="1" applyAlignment="1">
      <alignment horizontal="center" vertical="center" wrapText="1"/>
    </xf>
    <xf numFmtId="165" fontId="28" fillId="0" borderId="11" xfId="0" applyNumberFormat="1" applyFont="1" applyBorder="1"/>
    <xf numFmtId="165" fontId="0" fillId="8" borderId="11" xfId="1" applyNumberFormat="1" applyFont="1" applyFill="1" applyBorder="1"/>
    <xf numFmtId="165" fontId="0" fillId="0" borderId="0" xfId="1" applyNumberFormat="1" applyFont="1" applyBorder="1"/>
    <xf numFmtId="0" fontId="28" fillId="0" borderId="0" xfId="0" applyFont="1"/>
    <xf numFmtId="0" fontId="29" fillId="25" borderId="0" xfId="2" applyFont="1" applyFill="1" applyAlignment="1">
      <alignment horizontal="center"/>
    </xf>
    <xf numFmtId="165" fontId="10" fillId="26" borderId="14" xfId="1" applyNumberFormat="1" applyFont="1" applyFill="1" applyBorder="1" applyAlignment="1">
      <alignment horizontal="center" vertical="center" wrapText="1"/>
    </xf>
    <xf numFmtId="165" fontId="7" fillId="22" borderId="11" xfId="1" applyNumberFormat="1" applyFont="1" applyFill="1" applyBorder="1"/>
    <xf numFmtId="165" fontId="7" fillId="26" borderId="16" xfId="2" applyNumberFormat="1" applyFont="1" applyFill="1" applyBorder="1"/>
    <xf numFmtId="0" fontId="7" fillId="26" borderId="1" xfId="2" applyFont="1" applyFill="1" applyBorder="1" applyAlignment="1">
      <alignment horizontal="center" vertical="center"/>
    </xf>
    <xf numFmtId="0" fontId="7" fillId="26" borderId="4" xfId="2" applyFont="1" applyFill="1" applyBorder="1" applyAlignment="1">
      <alignment horizontal="center"/>
    </xf>
    <xf numFmtId="165" fontId="0" fillId="26" borderId="16" xfId="1" applyNumberFormat="1" applyFont="1" applyFill="1" applyBorder="1"/>
    <xf numFmtId="165" fontId="7" fillId="26" borderId="5" xfId="2" applyNumberFormat="1" applyFont="1" applyFill="1" applyBorder="1"/>
    <xf numFmtId="165" fontId="7" fillId="15" borderId="3" xfId="1" applyNumberFormat="1" applyFont="1" applyFill="1" applyBorder="1"/>
    <xf numFmtId="0" fontId="26" fillId="4" borderId="0" xfId="7" applyFont="1" applyFill="1" applyAlignment="1">
      <alignment horizontal="left" wrapText="1"/>
    </xf>
    <xf numFmtId="0" fontId="5" fillId="0" borderId="0" xfId="0" applyFont="1" applyAlignment="1">
      <alignment horizontal="left"/>
    </xf>
    <xf numFmtId="0" fontId="25" fillId="4" borderId="0" xfId="7" applyFill="1" applyAlignment="1">
      <alignment horizontal="left"/>
    </xf>
    <xf numFmtId="0" fontId="5" fillId="4" borderId="0" xfId="0" applyFont="1" applyFill="1"/>
    <xf numFmtId="0" fontId="25" fillId="0" borderId="0" xfId="7" applyAlignment="1">
      <alignment horizontal="left"/>
    </xf>
    <xf numFmtId="0" fontId="26" fillId="0" borderId="0" xfId="7" applyFont="1" applyFill="1" applyAlignment="1">
      <alignment horizontal="left" wrapText="1"/>
    </xf>
    <xf numFmtId="0" fontId="5" fillId="0" borderId="0" xfId="0" applyFont="1" applyFill="1"/>
    <xf numFmtId="0" fontId="26" fillId="4" borderId="0" xfId="7" applyFont="1" applyFill="1" applyAlignment="1">
      <alignment horizontal="left"/>
    </xf>
    <xf numFmtId="0" fontId="26" fillId="0" borderId="0" xfId="7" applyFont="1" applyFill="1" applyAlignment="1">
      <alignment horizontal="left"/>
    </xf>
    <xf numFmtId="165" fontId="11" fillId="0" borderId="0" xfId="0" applyNumberFormat="1" applyFont="1"/>
    <xf numFmtId="0" fontId="11" fillId="27" borderId="0" xfId="0" applyFont="1" applyFill="1"/>
    <xf numFmtId="0" fontId="28" fillId="27" borderId="8" xfId="0" applyFont="1" applyFill="1" applyBorder="1" applyAlignment="1">
      <alignment horizontal="center" vertical="center"/>
    </xf>
    <xf numFmtId="165" fontId="18" fillId="27" borderId="11" xfId="1" applyNumberFormat="1" applyFont="1" applyFill="1" applyBorder="1" applyAlignment="1">
      <alignment horizontal="center" vertical="center" wrapText="1"/>
    </xf>
    <xf numFmtId="165" fontId="30" fillId="28" borderId="11" xfId="1" applyNumberFormat="1" applyFont="1" applyFill="1" applyBorder="1" applyAlignment="1">
      <alignment horizontal="center" vertical="center" wrapText="1"/>
    </xf>
    <xf numFmtId="165" fontId="18" fillId="27" borderId="0" xfId="1" applyNumberFormat="1" applyFont="1" applyFill="1" applyBorder="1" applyAlignment="1">
      <alignment horizontal="center" vertical="center" wrapText="1"/>
    </xf>
    <xf numFmtId="165" fontId="28" fillId="27" borderId="0" xfId="0" applyNumberFormat="1" applyFont="1" applyFill="1" applyBorder="1"/>
    <xf numFmtId="43" fontId="0" fillId="0" borderId="11" xfId="0" applyNumberFormat="1" applyBorder="1"/>
    <xf numFmtId="165" fontId="0" fillId="27" borderId="0" xfId="1" applyNumberFormat="1" applyFont="1" applyFill="1"/>
    <xf numFmtId="0" fontId="28" fillId="27" borderId="0" xfId="0" applyFont="1" applyFill="1"/>
    <xf numFmtId="0" fontId="25" fillId="4" borderId="0" xfId="7" applyFill="1" applyAlignment="1">
      <alignment horizontal="left"/>
    </xf>
    <xf numFmtId="43" fontId="0" fillId="0" borderId="0" xfId="0" applyNumberFormat="1"/>
    <xf numFmtId="43" fontId="11" fillId="27" borderId="0" xfId="1" applyFont="1" applyFill="1"/>
    <xf numFmtId="0" fontId="17" fillId="27" borderId="0" xfId="0" applyFont="1" applyFill="1"/>
    <xf numFmtId="0" fontId="17" fillId="27" borderId="0" xfId="0" applyFont="1" applyFill="1" applyAlignment="1">
      <alignment horizontal="left" vertical="top" wrapText="1"/>
    </xf>
    <xf numFmtId="0" fontId="0" fillId="27" borderId="0" xfId="0" applyFill="1"/>
    <xf numFmtId="43" fontId="0" fillId="0" borderId="0" xfId="1" applyFont="1"/>
    <xf numFmtId="0" fontId="2" fillId="23" borderId="11" xfId="0" applyFont="1" applyFill="1" applyBorder="1" applyAlignment="1">
      <alignment horizontal="center" vertical="top" wrapText="1"/>
    </xf>
    <xf numFmtId="0" fontId="18" fillId="8" borderId="11" xfId="0" applyFont="1" applyFill="1" applyBorder="1" applyAlignment="1">
      <alignment horizontal="center" vertical="top" wrapText="1"/>
    </xf>
    <xf numFmtId="43" fontId="0" fillId="0" borderId="11" xfId="1" applyFont="1" applyBorder="1"/>
    <xf numFmtId="0" fontId="15" fillId="29" borderId="11" xfId="0" applyFont="1" applyFill="1" applyBorder="1" applyAlignment="1">
      <alignment horizontal="center" vertical="top" wrapText="1"/>
    </xf>
    <xf numFmtId="168" fontId="11" fillId="0" borderId="0" xfId="1" applyNumberFormat="1" applyFont="1"/>
    <xf numFmtId="168" fontId="15" fillId="24" borderId="11" xfId="1" applyNumberFormat="1" applyFont="1" applyFill="1" applyBorder="1" applyAlignment="1">
      <alignment horizontal="center" vertical="top" wrapText="1"/>
    </xf>
    <xf numFmtId="168" fontId="18" fillId="8" borderId="11" xfId="1" applyNumberFormat="1" applyFont="1" applyFill="1" applyBorder="1" applyAlignment="1">
      <alignment horizontal="center" vertical="top" wrapText="1"/>
    </xf>
    <xf numFmtId="168" fontId="0" fillId="0" borderId="0" xfId="1" applyNumberFormat="1" applyFont="1"/>
    <xf numFmtId="168" fontId="0" fillId="0" borderId="11" xfId="1" applyNumberFormat="1" applyFont="1" applyBorder="1"/>
    <xf numFmtId="0" fontId="25" fillId="0" borderId="0" xfId="7" applyFill="1" applyAlignment="1">
      <alignment horizontal="left"/>
    </xf>
    <xf numFmtId="0" fontId="2" fillId="4" borderId="11" xfId="0" applyFont="1" applyFill="1" applyBorder="1" applyAlignment="1">
      <alignment horizontal="center"/>
    </xf>
    <xf numFmtId="43" fontId="2" fillId="4" borderId="11" xfId="0" applyNumberFormat="1" applyFont="1" applyFill="1" applyBorder="1" applyAlignment="1">
      <alignment horizontal="center"/>
    </xf>
    <xf numFmtId="43" fontId="10" fillId="26" borderId="14" xfId="1" applyFont="1" applyFill="1" applyBorder="1" applyAlignment="1">
      <alignment horizontal="center" vertical="center" wrapText="1"/>
    </xf>
    <xf numFmtId="165" fontId="7" fillId="4" borderId="11" xfId="1" applyNumberFormat="1" applyFont="1" applyFill="1" applyBorder="1"/>
    <xf numFmtId="0" fontId="18" fillId="23" borderId="11" xfId="0" applyFont="1" applyFill="1" applyBorder="1" applyAlignment="1">
      <alignment horizontal="center" vertical="top" wrapText="1"/>
    </xf>
    <xf numFmtId="0" fontId="33" fillId="0" borderId="0" xfId="2" applyFont="1"/>
    <xf numFmtId="165" fontId="0" fillId="4" borderId="11" xfId="1" applyNumberFormat="1" applyFont="1" applyFill="1" applyBorder="1"/>
    <xf numFmtId="0" fontId="35" fillId="4" borderId="0" xfId="7" applyFont="1" applyFill="1" applyAlignment="1">
      <alignment horizontal="left"/>
    </xf>
    <xf numFmtId="0" fontId="36" fillId="0" borderId="0" xfId="0" applyFont="1"/>
    <xf numFmtId="0" fontId="37" fillId="8" borderId="11" xfId="0" applyFont="1" applyFill="1" applyBorder="1" applyAlignment="1">
      <alignment horizontal="center" vertical="top" wrapText="1"/>
    </xf>
    <xf numFmtId="0" fontId="26" fillId="0" borderId="0" xfId="7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horizontal="left"/>
    </xf>
    <xf numFmtId="0" fontId="25" fillId="0" borderId="0" xfId="7" applyAlignment="1">
      <alignment horizontal="left"/>
    </xf>
    <xf numFmtId="0" fontId="5" fillId="0" borderId="0" xfId="0" applyFont="1" applyAlignment="1">
      <alignment horizontal="left"/>
    </xf>
    <xf numFmtId="0" fontId="25" fillId="4" borderId="0" xfId="7" applyFill="1" applyAlignment="1">
      <alignment horizontal="left"/>
    </xf>
    <xf numFmtId="0" fontId="26" fillId="0" borderId="0" xfId="7" applyFont="1" applyAlignment="1">
      <alignment horizontal="left"/>
    </xf>
    <xf numFmtId="0" fontId="18" fillId="10" borderId="6" xfId="0" applyFont="1" applyFill="1" applyBorder="1" applyAlignment="1" applyProtection="1">
      <alignment horizontal="center" vertical="center"/>
      <protection locked="0"/>
    </xf>
    <xf numFmtId="0" fontId="18" fillId="10" borderId="10" xfId="0" applyFont="1" applyFill="1" applyBorder="1" applyAlignment="1" applyProtection="1">
      <alignment horizontal="center" vertical="center"/>
      <protection locked="0"/>
    </xf>
    <xf numFmtId="0" fontId="15" fillId="11" borderId="7" xfId="0" applyFont="1" applyFill="1" applyBorder="1" applyAlignment="1" applyProtection="1">
      <alignment horizontal="center" vertical="center" wrapText="1"/>
      <protection locked="0"/>
    </xf>
    <xf numFmtId="0" fontId="15" fillId="11" borderId="8" xfId="0" applyFont="1" applyFill="1" applyBorder="1" applyAlignment="1" applyProtection="1">
      <alignment horizontal="center" vertical="center" wrapText="1"/>
      <protection locked="0"/>
    </xf>
    <xf numFmtId="0" fontId="15" fillId="11" borderId="9" xfId="0" applyFont="1" applyFill="1" applyBorder="1" applyAlignment="1" applyProtection="1">
      <alignment horizontal="center" vertical="center" wrapText="1"/>
      <protection locked="0"/>
    </xf>
    <xf numFmtId="165" fontId="18" fillId="12" borderId="6" xfId="4" applyNumberFormat="1" applyFont="1" applyFill="1" applyBorder="1" applyAlignment="1" applyProtection="1">
      <alignment horizontal="center" vertical="center" wrapText="1"/>
      <protection locked="0"/>
    </xf>
    <xf numFmtId="165" fontId="18" fillId="12" borderId="10" xfId="4" applyNumberFormat="1" applyFont="1" applyFill="1" applyBorder="1" applyAlignment="1" applyProtection="1">
      <alignment horizontal="center" vertical="center" wrapText="1"/>
      <protection locked="0"/>
    </xf>
    <xf numFmtId="0" fontId="18" fillId="6" borderId="6" xfId="0" applyFont="1" applyFill="1" applyBorder="1" applyAlignment="1" applyProtection="1">
      <alignment horizontal="center" vertical="center" wrapText="1"/>
      <protection locked="0"/>
    </xf>
    <xf numFmtId="0" fontId="18" fillId="6" borderId="10" xfId="0" applyFont="1" applyFill="1" applyBorder="1" applyAlignment="1" applyProtection="1">
      <alignment horizontal="center" vertical="center" wrapText="1"/>
      <protection locked="0"/>
    </xf>
    <xf numFmtId="0" fontId="18" fillId="17" borderId="13" xfId="0" applyFont="1" applyFill="1" applyBorder="1" applyAlignment="1" applyProtection="1">
      <alignment horizontal="center" vertical="center"/>
      <protection locked="0"/>
    </xf>
    <xf numFmtId="0" fontId="23" fillId="6" borderId="6" xfId="0" applyFont="1" applyFill="1" applyBorder="1" applyAlignment="1" applyProtection="1">
      <alignment horizontal="center" vertical="center" wrapText="1"/>
      <protection locked="0"/>
    </xf>
    <xf numFmtId="0" fontId="23" fillId="6" borderId="10" xfId="0" applyFont="1" applyFill="1" applyBorder="1" applyAlignment="1" applyProtection="1">
      <alignment horizontal="center" vertical="center" wrapText="1"/>
      <protection locked="0"/>
    </xf>
    <xf numFmtId="0" fontId="16" fillId="21" borderId="6" xfId="0" applyFont="1" applyFill="1" applyBorder="1" applyAlignment="1">
      <alignment horizontal="center" vertical="center" wrapText="1"/>
    </xf>
    <xf numFmtId="0" fontId="16" fillId="21" borderId="12" xfId="0" applyFont="1" applyFill="1" applyBorder="1" applyAlignment="1">
      <alignment horizontal="center" vertical="center" wrapText="1"/>
    </xf>
    <xf numFmtId="0" fontId="18" fillId="21" borderId="11" xfId="0" applyFont="1" applyFill="1" applyBorder="1" applyAlignment="1">
      <alignment horizontal="center" vertical="center" wrapText="1"/>
    </xf>
    <xf numFmtId="0" fontId="15" fillId="21" borderId="6" xfId="0" applyFont="1" applyFill="1" applyBorder="1" applyAlignment="1">
      <alignment horizontal="center" vertical="center" wrapText="1"/>
    </xf>
    <xf numFmtId="0" fontId="15" fillId="21" borderId="12" xfId="0" applyFont="1" applyFill="1" applyBorder="1" applyAlignment="1">
      <alignment horizontal="center" vertical="center" wrapText="1"/>
    </xf>
    <xf numFmtId="0" fontId="34" fillId="23" borderId="11" xfId="0" applyFont="1" applyFill="1" applyBorder="1" applyAlignment="1">
      <alignment horizontal="center" vertical="center" wrapText="1"/>
    </xf>
    <xf numFmtId="0" fontId="15" fillId="29" borderId="11" xfId="0" applyFont="1" applyFill="1" applyBorder="1" applyAlignment="1">
      <alignment horizontal="center" vertical="center"/>
    </xf>
    <xf numFmtId="168" fontId="15" fillId="24" borderId="11" xfId="1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/>
    </xf>
    <xf numFmtId="0" fontId="30" fillId="25" borderId="7" xfId="0" applyFont="1" applyFill="1" applyBorder="1" applyAlignment="1">
      <alignment horizontal="center" vertical="center"/>
    </xf>
    <xf numFmtId="0" fontId="30" fillId="25" borderId="8" xfId="0" applyFont="1" applyFill="1" applyBorder="1" applyAlignment="1">
      <alignment horizontal="center" vertical="center"/>
    </xf>
    <xf numFmtId="0" fontId="30" fillId="25" borderId="9" xfId="0" applyFont="1" applyFill="1" applyBorder="1" applyAlignment="1">
      <alignment horizontal="center" vertical="center"/>
    </xf>
    <xf numFmtId="0" fontId="17" fillId="10" borderId="6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17" fillId="10" borderId="12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 vertical="top" wrapText="1"/>
    </xf>
    <xf numFmtId="0" fontId="15" fillId="11" borderId="8" xfId="0" applyFont="1" applyFill="1" applyBorder="1" applyAlignment="1">
      <alignment horizontal="center" vertical="top" wrapText="1"/>
    </xf>
    <xf numFmtId="0" fontId="15" fillId="11" borderId="9" xfId="0" applyFont="1" applyFill="1" applyBorder="1" applyAlignment="1">
      <alignment horizontal="center" vertical="top" wrapText="1"/>
    </xf>
    <xf numFmtId="0" fontId="28" fillId="7" borderId="7" xfId="0" applyFont="1" applyFill="1" applyBorder="1" applyAlignment="1">
      <alignment horizontal="center" vertical="center"/>
    </xf>
    <xf numFmtId="0" fontId="28" fillId="7" borderId="8" xfId="0" applyFont="1" applyFill="1" applyBorder="1" applyAlignment="1">
      <alignment horizontal="center" vertical="center"/>
    </xf>
    <xf numFmtId="0" fontId="28" fillId="7" borderId="9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center" wrapText="1"/>
    </xf>
    <xf numFmtId="0" fontId="27" fillId="6" borderId="12" xfId="0" applyFont="1" applyFill="1" applyBorder="1" applyAlignment="1">
      <alignment horizontal="center" vertical="center" wrapText="1"/>
    </xf>
    <xf numFmtId="0" fontId="15" fillId="19" borderId="7" xfId="0" applyFont="1" applyFill="1" applyBorder="1" applyAlignment="1">
      <alignment horizontal="center" vertical="center" wrapText="1"/>
    </xf>
    <xf numFmtId="0" fontId="15" fillId="19" borderId="9" xfId="0" applyFont="1" applyFill="1" applyBorder="1" applyAlignment="1">
      <alignment horizontal="center" vertical="center" wrapText="1"/>
    </xf>
    <xf numFmtId="165" fontId="15" fillId="8" borderId="7" xfId="1" applyNumberFormat="1" applyFont="1" applyFill="1" applyBorder="1" applyAlignment="1">
      <alignment horizontal="center" vertical="center" wrapText="1"/>
    </xf>
    <xf numFmtId="165" fontId="15" fillId="8" borderId="9" xfId="1" applyNumberFormat="1" applyFont="1" applyFill="1" applyBorder="1" applyAlignment="1">
      <alignment horizontal="center" vertical="center" wrapText="1"/>
    </xf>
    <xf numFmtId="165" fontId="15" fillId="20" borderId="7" xfId="1" applyNumberFormat="1" applyFont="1" applyFill="1" applyBorder="1" applyAlignment="1">
      <alignment horizontal="center" vertical="top" wrapText="1"/>
    </xf>
    <xf numFmtId="165" fontId="15" fillId="20" borderId="8" xfId="1" applyNumberFormat="1" applyFont="1" applyFill="1" applyBorder="1" applyAlignment="1">
      <alignment horizontal="center" vertical="top" wrapText="1"/>
    </xf>
    <xf numFmtId="165" fontId="15" fillId="20" borderId="9" xfId="1" applyNumberFormat="1" applyFont="1" applyFill="1" applyBorder="1" applyAlignment="1">
      <alignment horizontal="center" vertical="top" wrapText="1"/>
    </xf>
    <xf numFmtId="165" fontId="15" fillId="4" borderId="7" xfId="4" applyNumberFormat="1" applyFont="1" applyFill="1" applyBorder="1" applyAlignment="1">
      <alignment horizontal="center" vertical="center" wrapText="1"/>
    </xf>
    <xf numFmtId="165" fontId="15" fillId="4" borderId="8" xfId="4" applyNumberFormat="1" applyFont="1" applyFill="1" applyBorder="1" applyAlignment="1">
      <alignment horizontal="center" vertical="center" wrapText="1"/>
    </xf>
    <xf numFmtId="165" fontId="15" fillId="4" borderId="9" xfId="4" applyNumberFormat="1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5" fillId="10" borderId="12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</cellXfs>
  <cellStyles count="8">
    <cellStyle name="Accent6" xfId="6" builtinId="49"/>
    <cellStyle name="Comma" xfId="1" builtinId="3"/>
    <cellStyle name="Comma 3" xfId="4" xr:uid="{00000000-0005-0000-0000-000002000000}"/>
    <cellStyle name="Hyperlink" xfId="7" builtinId="8"/>
    <cellStyle name="Normal" xfId="0" builtinId="0"/>
    <cellStyle name="Normal 2 4" xfId="2" xr:uid="{00000000-0005-0000-0000-000005000000}"/>
    <cellStyle name="Normal 3" xfId="3" xr:uid="{00000000-0005-0000-0000-000006000000}"/>
    <cellStyle name="Percent 2" xfId="5" xr:uid="{00000000-0005-0000-0000-000007000000}"/>
  </cellStyles>
  <dxfs count="3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996600"/>
      <color rgb="FF663300"/>
      <color rgb="FF66FFFF"/>
      <color rgb="FF9999FF"/>
      <color rgb="FF7CCBEA"/>
      <color rgb="FF81D5FF"/>
      <color rgb="FFFEFB89"/>
      <color rgb="FF6BD37A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665163</xdr:colOff>
      <xdr:row>0</xdr:row>
      <xdr:rowOff>80964</xdr:rowOff>
    </xdr:from>
    <xdr:to>
      <xdr:col>10</xdr:col>
      <xdr:colOff>447675</xdr:colOff>
      <xdr:row>14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2897E8-C808-46C5-97EE-8075F3B1CC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86" t="17595" r="14017" b="6100"/>
        <a:stretch/>
      </xdr:blipFill>
      <xdr:spPr>
        <a:xfrm>
          <a:off x="5848351" y="80964"/>
          <a:ext cx="5799137" cy="2889249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14</xdr:row>
      <xdr:rowOff>63500</xdr:rowOff>
    </xdr:from>
    <xdr:to>
      <xdr:col>6</xdr:col>
      <xdr:colOff>463550</xdr:colOff>
      <xdr:row>15</xdr:row>
      <xdr:rowOff>174625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56F7784C-2613-4292-AC25-5B16AEC8E14A}"/>
            </a:ext>
          </a:extLst>
        </xdr:cNvPr>
        <xdr:cNvSpPr/>
      </xdr:nvSpPr>
      <xdr:spPr>
        <a:xfrm>
          <a:off x="6580188" y="3008313"/>
          <a:ext cx="431800" cy="293687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1</xdr:row>
      <xdr:rowOff>83820</xdr:rowOff>
    </xdr:from>
    <xdr:to>
      <xdr:col>7</xdr:col>
      <xdr:colOff>450827</xdr:colOff>
      <xdr:row>26</xdr:row>
      <xdr:rowOff>56243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E6DF77B4-7791-47EC-8914-7D72479E4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" y="261620"/>
          <a:ext cx="4905987" cy="441742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220980</xdr:colOff>
      <xdr:row>1</xdr:row>
      <xdr:rowOff>53340</xdr:rowOff>
    </xdr:from>
    <xdr:to>
      <xdr:col>17</xdr:col>
      <xdr:colOff>349921</xdr:colOff>
      <xdr:row>26</xdr:row>
      <xdr:rowOff>128645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6777971D-B517-43F3-8FAF-C5E568EBA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40730" y="231140"/>
          <a:ext cx="5412141" cy="452030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31</xdr:col>
      <xdr:colOff>182880</xdr:colOff>
      <xdr:row>1</xdr:row>
      <xdr:rowOff>55520</xdr:rowOff>
    </xdr:from>
    <xdr:to>
      <xdr:col>40</xdr:col>
      <xdr:colOff>0</xdr:colOff>
      <xdr:row>32</xdr:row>
      <xdr:rowOff>107573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656105AD-7084-4448-810D-CE8025067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830780" y="233320"/>
          <a:ext cx="5760720" cy="5563853"/>
        </a:xfrm>
        <a:prstGeom prst="rect">
          <a:avLst/>
        </a:prstGeom>
      </xdr:spPr>
    </xdr:pic>
    <xdr:clientData/>
  </xdr:twoCellAnchor>
  <xdr:twoCellAnchor editAs="oneCell">
    <xdr:from>
      <xdr:col>42</xdr:col>
      <xdr:colOff>175261</xdr:colOff>
      <xdr:row>1</xdr:row>
      <xdr:rowOff>79343</xdr:rowOff>
    </xdr:from>
    <xdr:to>
      <xdr:col>50</xdr:col>
      <xdr:colOff>434341</xdr:colOff>
      <xdr:row>26</xdr:row>
      <xdr:rowOff>157397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3695C3BD-C391-4578-831A-7D59031A2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782761" y="257143"/>
          <a:ext cx="5542280" cy="4523054"/>
        </a:xfrm>
        <a:prstGeom prst="rect">
          <a:avLst/>
        </a:prstGeom>
      </xdr:spPr>
    </xdr:pic>
    <xdr:clientData/>
  </xdr:twoCellAnchor>
  <xdr:twoCellAnchor editAs="oneCell">
    <xdr:from>
      <xdr:col>52</xdr:col>
      <xdr:colOff>144780</xdr:colOff>
      <xdr:row>1</xdr:row>
      <xdr:rowOff>113084</xdr:rowOff>
    </xdr:from>
    <xdr:to>
      <xdr:col>60</xdr:col>
      <xdr:colOff>243840</xdr:colOff>
      <xdr:row>26</xdr:row>
      <xdr:rowOff>8771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7602EE4F-6A97-4842-B21B-BD9B46E37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032430" y="290884"/>
          <a:ext cx="5382260" cy="434068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62</xdr:col>
      <xdr:colOff>205740</xdr:colOff>
      <xdr:row>1</xdr:row>
      <xdr:rowOff>91440</xdr:rowOff>
    </xdr:from>
    <xdr:to>
      <xdr:col>71</xdr:col>
      <xdr:colOff>269980</xdr:colOff>
      <xdr:row>36</xdr:row>
      <xdr:rowOff>16134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C5F8B7C6-7C2B-4326-95E8-E8166844E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891940" y="269240"/>
          <a:ext cx="6007840" cy="6147694"/>
        </a:xfrm>
        <a:prstGeom prst="rect">
          <a:avLst/>
        </a:prstGeom>
      </xdr:spPr>
    </xdr:pic>
    <xdr:clientData/>
  </xdr:twoCellAnchor>
  <xdr:twoCellAnchor editAs="oneCell">
    <xdr:from>
      <xdr:col>17</xdr:col>
      <xdr:colOff>716280</xdr:colOff>
      <xdr:row>1</xdr:row>
      <xdr:rowOff>22860</xdr:rowOff>
    </xdr:from>
    <xdr:to>
      <xdr:col>17</xdr:col>
      <xdr:colOff>7916785</xdr:colOff>
      <xdr:row>29</xdr:row>
      <xdr:rowOff>145769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A24EDFB5-C495-4821-A41F-12FE21265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619230" y="200660"/>
          <a:ext cx="7200505" cy="510130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60</xdr:col>
      <xdr:colOff>350520</xdr:colOff>
      <xdr:row>1</xdr:row>
      <xdr:rowOff>126423</xdr:rowOff>
    </xdr:from>
    <xdr:to>
      <xdr:col>60</xdr:col>
      <xdr:colOff>6537960</xdr:colOff>
      <xdr:row>22</xdr:row>
      <xdr:rowOff>48837</xdr:rowOff>
    </xdr:to>
    <xdr:pic>
      <xdr:nvPicPr>
        <xdr:cNvPr id="18" name="Picture 9">
          <a:extLst>
            <a:ext uri="{FF2B5EF4-FFF2-40B4-BE49-F238E27FC236}">
              <a16:creationId xmlns:a16="http://schemas.microsoft.com/office/drawing/2014/main" id="{085249F8-F019-45DE-A8F5-6F4F1DDD5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521370" y="304223"/>
          <a:ext cx="6187440" cy="365621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19</xdr:col>
      <xdr:colOff>327660</xdr:colOff>
      <xdr:row>1</xdr:row>
      <xdr:rowOff>83820</xdr:rowOff>
    </xdr:from>
    <xdr:to>
      <xdr:col>26</xdr:col>
      <xdr:colOff>592011</xdr:colOff>
      <xdr:row>33</xdr:row>
      <xdr:rowOff>6625</xdr:rowOff>
    </xdr:to>
    <xdr:pic>
      <xdr:nvPicPr>
        <xdr:cNvPr id="19" name="Picture 10">
          <a:extLst>
            <a:ext uri="{FF2B5EF4-FFF2-40B4-BE49-F238E27FC236}">
              <a16:creationId xmlns:a16="http://schemas.microsoft.com/office/drawing/2014/main" id="{18F526F4-95B1-4E55-AD95-7C777923F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549360" y="261620"/>
          <a:ext cx="4887151" cy="5612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22"/>
  <sheetViews>
    <sheetView zoomScale="90" zoomScaleNormal="90" workbookViewId="0">
      <selection activeCell="C9" sqref="C9:S9"/>
    </sheetView>
  </sheetViews>
  <sheetFormatPr defaultColWidth="8.6328125" defaultRowHeight="14.5"/>
  <cols>
    <col min="1" max="1" width="8.08984375" style="2" customWidth="1"/>
    <col min="2" max="10" width="8.6328125" style="2"/>
    <col min="11" max="11" width="13.1796875" style="2" customWidth="1"/>
    <col min="12" max="16384" width="8.6328125" style="2"/>
  </cols>
  <sheetData>
    <row r="1" spans="1:34">
      <c r="A1" s="196" t="s">
        <v>156</v>
      </c>
    </row>
    <row r="2" spans="1:34">
      <c r="A2" s="1" t="s">
        <v>210</v>
      </c>
    </row>
    <row r="3" spans="1:34" s="3" customFormat="1">
      <c r="A3" s="200" t="s">
        <v>231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</row>
    <row r="4" spans="1:34">
      <c r="A4" s="2" t="s">
        <v>183</v>
      </c>
      <c r="B4" s="201" t="s">
        <v>0</v>
      </c>
      <c r="C4" s="201"/>
      <c r="D4" s="201"/>
      <c r="E4" s="201"/>
      <c r="F4" s="201"/>
      <c r="G4" s="201"/>
      <c r="H4" s="201"/>
    </row>
    <row r="5" spans="1:34" s="76" customFormat="1">
      <c r="A5" s="155" t="s">
        <v>184</v>
      </c>
      <c r="B5" s="203" t="s">
        <v>211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</row>
    <row r="6" spans="1:34" s="76" customFormat="1">
      <c r="A6" s="155"/>
      <c r="B6" s="195" t="s">
        <v>234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</row>
    <row r="7" spans="1:34">
      <c r="A7" s="2" t="s">
        <v>185</v>
      </c>
      <c r="B7" s="202" t="s">
        <v>1</v>
      </c>
      <c r="C7" s="202"/>
      <c r="D7" s="202"/>
      <c r="E7" s="202"/>
      <c r="F7" s="202"/>
      <c r="G7" s="202"/>
      <c r="H7" s="202"/>
    </row>
    <row r="8" spans="1:34">
      <c r="B8" s="153"/>
      <c r="C8" s="156" t="s">
        <v>157</v>
      </c>
      <c r="D8" s="153"/>
      <c r="E8" s="153"/>
      <c r="F8" s="153"/>
      <c r="G8" s="153"/>
      <c r="H8" s="153"/>
    </row>
    <row r="9" spans="1:34">
      <c r="C9" s="204" t="s">
        <v>2</v>
      </c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</row>
    <row r="10" spans="1:34">
      <c r="C10" s="77" t="s">
        <v>196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</row>
    <row r="11" spans="1:34">
      <c r="C11" s="204" t="s">
        <v>3</v>
      </c>
      <c r="D11" s="204"/>
      <c r="E11" s="204"/>
      <c r="F11" s="204"/>
      <c r="G11" s="204"/>
      <c r="H11" s="204"/>
      <c r="I11" s="204"/>
      <c r="J11" s="204"/>
      <c r="K11" s="204"/>
    </row>
    <row r="12" spans="1:34" s="3" customFormat="1">
      <c r="A12" s="3" t="s">
        <v>158</v>
      </c>
    </row>
    <row r="13" spans="1:34" s="155" customFormat="1">
      <c r="A13" s="155" t="s">
        <v>212</v>
      </c>
    </row>
    <row r="14" spans="1:34" s="155" customFormat="1">
      <c r="A14" s="155" t="s">
        <v>232</v>
      </c>
    </row>
    <row r="15" spans="1:34" s="3" customFormat="1" ht="14" hidden="1" customHeight="1">
      <c r="A15" s="199" t="s">
        <v>159</v>
      </c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</row>
    <row r="16" spans="1:34" s="158" customFormat="1" ht="14" hidden="1" customHeight="1">
      <c r="A16" s="157"/>
      <c r="C16" s="154" t="s">
        <v>186</v>
      </c>
      <c r="D16" s="159"/>
      <c r="E16" s="159"/>
      <c r="F16" s="159"/>
      <c r="G16" s="160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</row>
    <row r="17" spans="1:34" s="158" customFormat="1" hidden="1">
      <c r="A17" s="157"/>
      <c r="B17" s="157"/>
      <c r="C17" s="154" t="s">
        <v>187</v>
      </c>
      <c r="D17" s="152"/>
      <c r="E17" s="152"/>
      <c r="F17" s="152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</row>
    <row r="18" spans="1:34" s="158" customFormat="1">
      <c r="A18" s="157"/>
      <c r="B18" s="157"/>
      <c r="C18" s="18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</row>
    <row r="19" spans="1:34" s="158" customFormat="1">
      <c r="A19" s="198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</row>
    <row r="20" spans="1:34" s="44" customFormat="1">
      <c r="A20" s="44" t="s">
        <v>213</v>
      </c>
    </row>
    <row r="21" spans="1:34" s="44" customFormat="1">
      <c r="A21" s="44" t="s">
        <v>214</v>
      </c>
    </row>
    <row r="22" spans="1:34" s="44" customFormat="1">
      <c r="A22" s="44" t="s">
        <v>215</v>
      </c>
    </row>
  </sheetData>
  <mergeCells count="8">
    <mergeCell ref="A19:S19"/>
    <mergeCell ref="A15:AH15"/>
    <mergeCell ref="A3:K3"/>
    <mergeCell ref="B4:H4"/>
    <mergeCell ref="B7:H7"/>
    <mergeCell ref="B5:U5"/>
    <mergeCell ref="C9:S9"/>
    <mergeCell ref="C11:K11"/>
  </mergeCells>
  <hyperlinks>
    <hyperlink ref="B4" location="'1.สรุปวงเงินเขต'!A1" display="sheet1. สรุปวงเงินเขต คือ เงินที่เขตได้รับจัดสรรปีงบประมาณ 2564" xr:uid="{00000000-0004-0000-0000-000000000000}"/>
    <hyperlink ref="B5" location="'2.เขตปรับเกลี่ย'!A1" display="sheet2. เขตปรับเกลี่ย คือ" xr:uid="{00000000-0004-0000-0000-000001000000}"/>
    <hyperlink ref="C9" location="'3.1 เอกสารรับรองข้อมูล 64'!A1" display="3.1 เอกสารรับรองข้อมูล 64 คือ หนังสือรับรองผลการตรวจสอบข้อมูลบุคลากรของจังหวัด ว่าตรงตามหลักเกณฑ์ วิธีการ เงื่อนไข ในประกาศ ฉ.11 และ ฉ.12 เพื่อใช้ประกอบการประมาณการ" xr:uid="{00000000-0004-0000-0000-000002000000}"/>
    <hyperlink ref="C10" location="'3.2 ประมาณการคตท.64'!A1" display="3.2 ประมาณการคตท.64 คือ ข้อมูลการประมาณการค่าตอบแทนตามประกาศฯ ฉบับที่ 11 และ ฉบับที่ 12 ปี 2564" xr:uid="{00000000-0004-0000-0000-000003000000}"/>
    <hyperlink ref="C11" location="'3.3 จัดสรร 63'!A1" display="3.3 จัดสรร 63 คือ ข้อมูลการจัดสรรค่าตอบแทนตามประกาศฯ ฉบับที่ 11 และ ฉบับที่ 12 ปี 2563" xr:uid="{00000000-0004-0000-0000-000004000000}"/>
    <hyperlink ref="C8" location="'3.0 จัดสรรงวด1 ปี64'!A1" display="3.0 จัดสรรงวด1 ปี 64 คือ วงเงินงบประมาณปี 2564 ที่จัดสรร ครั้งที่ 1 ให้หน่วยบริการตามสัดส่วนการจัดสรรปี 2563 " xr:uid="{00000000-0004-0000-0000-000005000000}"/>
    <hyperlink ref="B5:O5" location="'2.เขตปรับเกลี่ยงวด 2'!A1" display="sheet2. เขตปรับเกลี่ยงวด 2 คือ Sheet ที่ให้เขตปรับเกลี่ยวงเงินงบประมาณฉ.11 และ ฉ.12 ปี 2564 งวดที่ 2 ที่เขตได้รับให้ รพ.และหน่วยบริการปฐมภูมิในสังกัด ขอให้ใช้ทศนิยม 0 ตำแหน่งเท่านั้น" xr:uid="{00000000-0004-0000-0000-000006000000}"/>
    <hyperlink ref="B5:U5" location="'2.เขตปรับเกลี่ย งวด 2(แบบที่ 4)'!A1" display="sheet2. เขตปรับเกลี่ย คือ Sheet ที่ให้เขตปรับเกลี่ยวงเงินงบประมาณฉ.11 และ ฉ.12 ปี 2564  ที่เขตได้รับให้ รพ.และหน่วยบริการปฐมภูมิในสังกัด ขอให้ใช้ทศนิยม 0 ตำแหน่งเท่านั้น" xr:uid="{00000000-0004-0000-0000-000007000000}"/>
    <hyperlink ref="B4:H4" location="'1.สรุปวงเงินเขต(แบบที่ 4)'!A1" display="sheet1. สรุปวงเงินเขต คือ เงินที่เขตได้รับจัดสรรปีงบประมาณ 2564" xr:uid="{00000000-0004-0000-0000-000008000000}"/>
    <hyperlink ref="C16" location="'4.1 สรุปแผนหน่วยเบิก'!A1" display="4.1 สรุปแผนหน่วยเบิก" xr:uid="{00000000-0004-0000-0000-000009000000}"/>
    <hyperlink ref="C17" location="'4.2 แผน-ผลการเบิกจ่ายรพ.'!A1" display="4.2 แผน-ผลการเบิกจ่ายรพ." xr:uid="{00000000-0004-0000-0000-00000A000000}"/>
  </hyperlink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A1:M20"/>
  <sheetViews>
    <sheetView zoomScale="80" zoomScaleNormal="80" workbookViewId="0">
      <selection activeCell="B3" sqref="B3:E16"/>
    </sheetView>
  </sheetViews>
  <sheetFormatPr defaultColWidth="9" defaultRowHeight="13"/>
  <cols>
    <col min="1" max="1" width="2" style="5" customWidth="1"/>
    <col min="2" max="2" width="13.1796875" style="5" customWidth="1"/>
    <col min="3" max="3" width="19.453125" style="5" customWidth="1"/>
    <col min="4" max="4" width="19.1796875" style="5" bestFit="1" customWidth="1"/>
    <col min="5" max="5" width="20.36328125" style="5" customWidth="1"/>
    <col min="6" max="6" width="19.54296875" style="5" customWidth="1"/>
    <col min="7" max="7" width="19" style="5" customWidth="1"/>
    <col min="8" max="8" width="29.6328125" style="5" customWidth="1"/>
    <col min="9" max="16384" width="9" style="5"/>
  </cols>
  <sheetData>
    <row r="1" spans="1:13" ht="15.5">
      <c r="B1" s="6" t="s">
        <v>6</v>
      </c>
    </row>
    <row r="2" spans="1:13" ht="16" thickBot="1">
      <c r="B2" s="6"/>
      <c r="C2" s="143" t="s">
        <v>182</v>
      </c>
    </row>
    <row r="3" spans="1:13" s="7" customFormat="1" ht="42">
      <c r="B3" s="147" t="s">
        <v>4</v>
      </c>
      <c r="C3" s="144" t="s">
        <v>161</v>
      </c>
      <c r="D3" s="144" t="s">
        <v>162</v>
      </c>
      <c r="E3" s="83" t="s">
        <v>189</v>
      </c>
      <c r="F3" s="8"/>
      <c r="G3" s="9"/>
      <c r="H3" s="10"/>
      <c r="I3" s="10"/>
    </row>
    <row r="4" spans="1:13" s="7" customFormat="1" ht="14.5">
      <c r="B4" s="85">
        <v>1</v>
      </c>
      <c r="C4" s="145">
        <v>298215730</v>
      </c>
      <c r="D4" s="81">
        <v>80288150</v>
      </c>
      <c r="E4" s="151">
        <f>C4-D4</f>
        <v>217927580</v>
      </c>
      <c r="F4" s="11"/>
      <c r="G4" s="12"/>
      <c r="H4" s="13"/>
      <c r="I4" s="14"/>
      <c r="J4" s="15"/>
    </row>
    <row r="5" spans="1:13" s="7" customFormat="1" ht="14.5">
      <c r="B5" s="16">
        <v>2</v>
      </c>
      <c r="C5" s="145">
        <v>159494721</v>
      </c>
      <c r="D5" s="81">
        <v>42999741</v>
      </c>
      <c r="E5" s="151">
        <f t="shared" ref="E5:E15" si="0">C5-D5</f>
        <v>116494980</v>
      </c>
      <c r="F5" s="11"/>
      <c r="G5" s="12"/>
      <c r="H5" s="13"/>
      <c r="I5" s="14"/>
      <c r="J5" s="17"/>
      <c r="K5" s="18"/>
      <c r="L5" s="18"/>
      <c r="M5" s="13"/>
    </row>
    <row r="6" spans="1:13" s="7" customFormat="1" ht="14.5">
      <c r="A6" s="19"/>
      <c r="B6" s="85">
        <v>3</v>
      </c>
      <c r="C6" s="145">
        <v>122738458</v>
      </c>
      <c r="D6" s="81">
        <v>31646556</v>
      </c>
      <c r="E6" s="151">
        <f t="shared" si="0"/>
        <v>91091902</v>
      </c>
      <c r="F6" s="20"/>
      <c r="G6" s="12"/>
      <c r="H6" s="13"/>
      <c r="I6" s="14"/>
      <c r="J6" s="17"/>
      <c r="K6" s="18"/>
      <c r="L6" s="18"/>
      <c r="M6" s="13"/>
    </row>
    <row r="7" spans="1:13" s="7" customFormat="1" ht="14.5">
      <c r="A7" s="19"/>
      <c r="B7" s="16">
        <v>4</v>
      </c>
      <c r="C7" s="145">
        <v>178593047</v>
      </c>
      <c r="D7" s="81">
        <v>48930124</v>
      </c>
      <c r="E7" s="151">
        <f t="shared" si="0"/>
        <v>129662923</v>
      </c>
      <c r="F7" s="20"/>
      <c r="H7" s="14"/>
      <c r="I7" s="21"/>
      <c r="J7" s="17"/>
      <c r="K7" s="18"/>
      <c r="L7" s="18"/>
      <c r="M7" s="13"/>
    </row>
    <row r="8" spans="1:13" s="7" customFormat="1" ht="14.5">
      <c r="A8" s="19"/>
      <c r="B8" s="85">
        <v>5</v>
      </c>
      <c r="C8" s="145">
        <v>218550855</v>
      </c>
      <c r="D8" s="81">
        <v>57402198</v>
      </c>
      <c r="E8" s="151">
        <f t="shared" si="0"/>
        <v>161148657</v>
      </c>
      <c r="F8" s="20"/>
      <c r="H8" s="22"/>
      <c r="I8" s="22"/>
      <c r="J8" s="17"/>
      <c r="K8" s="18"/>
      <c r="L8" s="18"/>
      <c r="M8" s="13"/>
    </row>
    <row r="9" spans="1:13" s="7" customFormat="1" ht="14.5">
      <c r="A9" s="19"/>
      <c r="B9" s="16">
        <v>6</v>
      </c>
      <c r="C9" s="145">
        <v>210890824</v>
      </c>
      <c r="D9" s="81">
        <v>57160094</v>
      </c>
      <c r="E9" s="151">
        <f t="shared" si="0"/>
        <v>153730730</v>
      </c>
      <c r="H9" s="23"/>
      <c r="I9" s="17"/>
      <c r="J9" s="18"/>
      <c r="K9" s="18"/>
      <c r="L9" s="13"/>
    </row>
    <row r="10" spans="1:13" s="7" customFormat="1" ht="14.5">
      <c r="A10" s="19"/>
      <c r="B10" s="85">
        <v>7</v>
      </c>
      <c r="C10" s="145">
        <v>198236967</v>
      </c>
      <c r="D10" s="81">
        <v>50549782</v>
      </c>
      <c r="E10" s="151">
        <f t="shared" si="0"/>
        <v>147687185</v>
      </c>
      <c r="H10" s="23"/>
      <c r="I10" s="17"/>
      <c r="J10" s="18"/>
      <c r="K10" s="18"/>
      <c r="L10" s="13"/>
    </row>
    <row r="11" spans="1:13" s="7" customFormat="1" ht="14.5">
      <c r="A11" s="19"/>
      <c r="B11" s="87">
        <v>8</v>
      </c>
      <c r="C11" s="191">
        <v>242519653</v>
      </c>
      <c r="D11" s="194">
        <v>65084349</v>
      </c>
      <c r="E11" s="84">
        <f t="shared" si="0"/>
        <v>177435304</v>
      </c>
      <c r="G11" s="17"/>
      <c r="H11" s="24"/>
      <c r="I11" s="18"/>
      <c r="J11" s="13"/>
    </row>
    <row r="12" spans="1:13" s="7" customFormat="1" ht="14.5">
      <c r="A12" s="19"/>
      <c r="B12" s="85">
        <v>9</v>
      </c>
      <c r="C12" s="145">
        <v>257555718</v>
      </c>
      <c r="D12" s="81">
        <v>64690731</v>
      </c>
      <c r="E12" s="151">
        <f t="shared" si="0"/>
        <v>192864987</v>
      </c>
      <c r="F12" s="25"/>
      <c r="G12" s="26"/>
      <c r="H12" s="18"/>
      <c r="I12" s="18"/>
      <c r="J12" s="13"/>
    </row>
    <row r="13" spans="1:13" ht="14.5">
      <c r="B13" s="16">
        <v>10</v>
      </c>
      <c r="C13" s="145">
        <v>200955547</v>
      </c>
      <c r="D13" s="81">
        <v>53023907</v>
      </c>
      <c r="E13" s="151">
        <f t="shared" si="0"/>
        <v>147931640</v>
      </c>
    </row>
    <row r="14" spans="1:13" ht="14.5">
      <c r="B14" s="85">
        <v>11</v>
      </c>
      <c r="C14" s="145">
        <v>188778356</v>
      </c>
      <c r="D14" s="81">
        <v>50478823</v>
      </c>
      <c r="E14" s="151">
        <f t="shared" si="0"/>
        <v>138299533</v>
      </c>
    </row>
    <row r="15" spans="1:13" ht="14.5">
      <c r="B15" s="16">
        <v>12</v>
      </c>
      <c r="C15" s="145">
        <v>323470124</v>
      </c>
      <c r="D15" s="81">
        <v>97745745</v>
      </c>
      <c r="E15" s="151">
        <f t="shared" si="0"/>
        <v>225724379</v>
      </c>
    </row>
    <row r="16" spans="1:13" ht="15" thickBot="1">
      <c r="B16" s="148" t="s">
        <v>5</v>
      </c>
      <c r="C16" s="146">
        <v>2600000000</v>
      </c>
      <c r="D16" s="149">
        <v>700000200</v>
      </c>
      <c r="E16" s="150">
        <v>1899999800</v>
      </c>
    </row>
    <row r="17" spans="6:6" ht="27">
      <c r="F17" s="193" t="s">
        <v>220</v>
      </c>
    </row>
    <row r="18" spans="6:6" ht="27">
      <c r="F18" s="193" t="s">
        <v>222</v>
      </c>
    </row>
    <row r="19" spans="6:6" ht="27">
      <c r="F19" s="193" t="s">
        <v>221</v>
      </c>
    </row>
    <row r="20" spans="6:6" ht="27">
      <c r="F20" s="193" t="s">
        <v>223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9703B-41B5-4353-ABF1-E7001BE5B05A}">
  <sheetPr>
    <tabColor rgb="FF996600"/>
  </sheetPr>
  <dimension ref="A2:D12"/>
  <sheetViews>
    <sheetView zoomScale="106" zoomScaleNormal="106" workbookViewId="0">
      <selection activeCell="D12" sqref="D12"/>
    </sheetView>
  </sheetViews>
  <sheetFormatPr defaultRowHeight="14.5"/>
  <cols>
    <col min="1" max="1" width="13.1796875" customWidth="1"/>
    <col min="2" max="2" width="16.08984375" customWidth="1"/>
    <col min="3" max="3" width="18.26953125" style="177" customWidth="1"/>
    <col min="4" max="4" width="25.36328125" customWidth="1"/>
    <col min="6" max="6" width="14.90625" bestFit="1" customWidth="1"/>
  </cols>
  <sheetData>
    <row r="2" spans="1:4" ht="15.5">
      <c r="A2" s="6" t="s">
        <v>216</v>
      </c>
    </row>
    <row r="3" spans="1:4" ht="15" thickBot="1"/>
    <row r="4" spans="1:4" ht="63">
      <c r="A4" s="147" t="s">
        <v>9</v>
      </c>
      <c r="B4" s="144" t="s">
        <v>229</v>
      </c>
      <c r="C4" s="190" t="s">
        <v>228</v>
      </c>
      <c r="D4" s="83" t="s">
        <v>230</v>
      </c>
    </row>
    <row r="5" spans="1:4">
      <c r="A5" s="53" t="s">
        <v>49</v>
      </c>
      <c r="B5" s="168">
        <f>SUM('3.2 ประมาณการคตท.64'!AB25:AB38)</f>
        <v>29905503</v>
      </c>
      <c r="C5" s="180">
        <f>SUM('3.2 ประมาณการคตท.64'!AE25:AE38)</f>
        <v>8502499</v>
      </c>
      <c r="D5" s="168">
        <f>B5-C5</f>
        <v>21403004</v>
      </c>
    </row>
    <row r="6" spans="1:4">
      <c r="A6" s="53" t="s">
        <v>25</v>
      </c>
      <c r="B6" s="168">
        <f>SUM('3.2 ประมาณการคตท.64'!AB5:AB16)</f>
        <v>30988589</v>
      </c>
      <c r="C6" s="180">
        <f>SUM('3.2 ประมาณการคตท.64'!AE5:AE16)</f>
        <v>8559951</v>
      </c>
      <c r="D6" s="168">
        <f t="shared" ref="D6:D11" si="0">B6-C6</f>
        <v>22428638</v>
      </c>
    </row>
    <row r="7" spans="1:4">
      <c r="A7" s="53" t="s">
        <v>39</v>
      </c>
      <c r="B7" s="168">
        <f>SUM('3.2 ประมาณการคตท.64'!AB17:AB24)</f>
        <v>17161277</v>
      </c>
      <c r="C7" s="180">
        <f>SUM('3.2 ประมาณการคตท.64'!AE17:AE24)</f>
        <v>3662873</v>
      </c>
      <c r="D7" s="168">
        <f t="shared" si="0"/>
        <v>13498404</v>
      </c>
    </row>
    <row r="8" spans="1:4">
      <c r="A8" s="53" t="s">
        <v>65</v>
      </c>
      <c r="B8" s="168">
        <f>SUM('3.2 ประมาณการคตท.64'!AB39:AB56)</f>
        <v>57107978</v>
      </c>
      <c r="C8" s="180">
        <f>SUM('3.2 ประมาณการคตท.64'!AE39:AE56)</f>
        <v>14522332</v>
      </c>
      <c r="D8" s="168">
        <f t="shared" si="0"/>
        <v>42585646</v>
      </c>
    </row>
    <row r="9" spans="1:4">
      <c r="A9" s="53" t="s">
        <v>85</v>
      </c>
      <c r="B9" s="168">
        <f>SUM('3.2 ประมาณการคตท.64'!AB57:AB65)</f>
        <v>22323933</v>
      </c>
      <c r="C9" s="180">
        <f>SUM('3.2 ประมาณการคตท.64'!AE57:AE65)</f>
        <v>6276315</v>
      </c>
      <c r="D9" s="168">
        <f t="shared" si="0"/>
        <v>16047618</v>
      </c>
    </row>
    <row r="10" spans="1:4">
      <c r="A10" s="53" t="s">
        <v>96</v>
      </c>
      <c r="B10" s="168">
        <f>SUM('3.2 ประมาณการคตท.64'!AB66:AB71)</f>
        <v>21255538</v>
      </c>
      <c r="C10" s="180">
        <f>SUM('3.2 ประมาณการคตท.64'!AE66:AE71)</f>
        <v>5804851</v>
      </c>
      <c r="D10" s="168">
        <f t="shared" si="0"/>
        <v>15450687</v>
      </c>
    </row>
    <row r="11" spans="1:4">
      <c r="A11" s="53" t="s">
        <v>104</v>
      </c>
      <c r="B11" s="168">
        <f>SUM('3.2 ประมาณการคตท.64'!AB72:AB92)</f>
        <v>63776835</v>
      </c>
      <c r="C11" s="180">
        <f>SUM('3.2 ประมาณการคตท.64'!AE72:AE92)</f>
        <v>17755528</v>
      </c>
      <c r="D11" s="168">
        <f t="shared" si="0"/>
        <v>46021307</v>
      </c>
    </row>
    <row r="12" spans="1:4">
      <c r="A12" s="188" t="s">
        <v>217</v>
      </c>
      <c r="B12" s="189">
        <f>SUM(B5:B11)</f>
        <v>242519653</v>
      </c>
      <c r="C12" s="189">
        <f>SUM(C5:C11)</f>
        <v>65084349</v>
      </c>
      <c r="D12" s="189">
        <f>SUM(D5:D11)</f>
        <v>177435304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/>
  </sheetPr>
  <dimension ref="A1:K105"/>
  <sheetViews>
    <sheetView tabSelected="1" topLeftCell="C1" zoomScaleNormal="100" workbookViewId="0">
      <selection activeCell="H12" sqref="H12"/>
    </sheetView>
  </sheetViews>
  <sheetFormatPr defaultColWidth="8.90625" defaultRowHeight="14.5" outlineLevelRow="3"/>
  <cols>
    <col min="1" max="3" width="8.6328125" style="74" customWidth="1"/>
    <col min="4" max="4" width="12.81640625" style="74" customWidth="1"/>
    <col min="5" max="5" width="12.6328125" style="74" customWidth="1"/>
    <col min="6" max="6" width="28.54296875" style="74" bestFit="1" customWidth="1"/>
    <col min="7" max="7" width="16" style="74" bestFit="1" customWidth="1"/>
    <col min="8" max="8" width="19.54296875" style="74" customWidth="1"/>
    <col min="9" max="9" width="22.81640625" style="74" bestFit="1" customWidth="1"/>
    <col min="10" max="10" width="19.54296875" style="74" customWidth="1"/>
    <col min="11" max="11" width="13.7265625" style="74" customWidth="1"/>
    <col min="12" max="16384" width="8.90625" style="95"/>
  </cols>
  <sheetData>
    <row r="1" spans="1:11" s="70" customFormat="1">
      <c r="A1" s="121" t="s">
        <v>188</v>
      </c>
      <c r="B1" s="92"/>
      <c r="C1" s="92"/>
      <c r="D1" s="92"/>
      <c r="E1" s="92"/>
      <c r="F1" s="92"/>
      <c r="G1" s="93"/>
      <c r="H1" s="92"/>
      <c r="I1" s="92"/>
      <c r="J1" s="92"/>
      <c r="K1" s="94"/>
    </row>
    <row r="2" spans="1:11" s="70" customFormat="1" ht="13">
      <c r="A2" s="69"/>
      <c r="G2" s="71"/>
    </row>
    <row r="3" spans="1:11" s="70" customFormat="1">
      <c r="A3" s="69"/>
      <c r="G3" s="71"/>
      <c r="J3" s="96" t="str">
        <f>IF(J6=0,"ผ่าน","ไม่ผ่าน")</f>
        <v>ผ่าน</v>
      </c>
    </row>
    <row r="4" spans="1:11" s="70" customFormat="1">
      <c r="A4" s="69"/>
      <c r="G4" s="71"/>
      <c r="I4" s="72" t="s">
        <v>132</v>
      </c>
      <c r="J4" s="97">
        <f>'1.สรุปวงเงินเขต(แบบที่ 4)'!$E$11</f>
        <v>177435304</v>
      </c>
    </row>
    <row r="5" spans="1:11" s="70" customFormat="1">
      <c r="A5" s="69"/>
      <c r="G5" s="71"/>
      <c r="I5" s="73" t="s">
        <v>133</v>
      </c>
      <c r="J5" s="98">
        <f>J10</f>
        <v>177435304</v>
      </c>
    </row>
    <row r="6" spans="1:11">
      <c r="I6" s="75" t="s">
        <v>134</v>
      </c>
      <c r="J6" s="99">
        <f>J4-J5</f>
        <v>0</v>
      </c>
    </row>
    <row r="7" spans="1:11" ht="36" customHeight="1">
      <c r="H7" s="207" t="s">
        <v>127</v>
      </c>
      <c r="I7" s="208"/>
      <c r="J7" s="209"/>
    </row>
    <row r="8" spans="1:11" ht="14.4" customHeight="1">
      <c r="A8" s="205" t="s">
        <v>7</v>
      </c>
      <c r="B8" s="212" t="s">
        <v>4</v>
      </c>
      <c r="C8" s="212" t="s">
        <v>8</v>
      </c>
      <c r="D8" s="212" t="s">
        <v>9</v>
      </c>
      <c r="E8" s="212" t="s">
        <v>10</v>
      </c>
      <c r="F8" s="212" t="s">
        <v>11</v>
      </c>
      <c r="G8" s="215" t="s">
        <v>12</v>
      </c>
      <c r="H8" s="210" t="s">
        <v>129</v>
      </c>
      <c r="I8" s="210" t="s">
        <v>130</v>
      </c>
      <c r="J8" s="210" t="s">
        <v>131</v>
      </c>
      <c r="K8" s="214" t="s">
        <v>128</v>
      </c>
    </row>
    <row r="9" spans="1:11" ht="21.65" customHeight="1">
      <c r="A9" s="206"/>
      <c r="B9" s="213"/>
      <c r="C9" s="213"/>
      <c r="D9" s="213"/>
      <c r="E9" s="213"/>
      <c r="F9" s="213"/>
      <c r="G9" s="216"/>
      <c r="H9" s="211"/>
      <c r="I9" s="211"/>
      <c r="J9" s="211"/>
      <c r="K9" s="214"/>
    </row>
    <row r="10" spans="1:11" outlineLevel="1">
      <c r="A10" s="100"/>
      <c r="B10" s="101" t="s">
        <v>142</v>
      </c>
      <c r="C10" s="102"/>
      <c r="D10" s="102"/>
      <c r="E10" s="103"/>
      <c r="F10" s="102"/>
      <c r="G10" s="102"/>
      <c r="H10" s="104">
        <f>SUBTOTAL(9,H12:H105)</f>
        <v>108709847</v>
      </c>
      <c r="I10" s="104">
        <f>SUBTOTAL(9,I12:I105)</f>
        <v>68725457</v>
      </c>
      <c r="J10" s="105">
        <f>SUBTOTAL(9,J12:J105)</f>
        <v>177435304</v>
      </c>
      <c r="K10" s="106"/>
    </row>
    <row r="11" spans="1:11" outlineLevel="2">
      <c r="A11" s="107"/>
      <c r="B11" s="108"/>
      <c r="C11" s="108"/>
      <c r="D11" s="109" t="s">
        <v>141</v>
      </c>
      <c r="E11" s="110"/>
      <c r="F11" s="108"/>
      <c r="G11" s="108"/>
      <c r="H11" s="111">
        <f>SUBTOTAL(9,H12:H25)</f>
        <v>12238200</v>
      </c>
      <c r="I11" s="111">
        <f>SUBTOTAL(9,I12:I25)</f>
        <v>9164804</v>
      </c>
      <c r="J11" s="112">
        <f>SUBTOTAL(9,J12:J25)</f>
        <v>21403004</v>
      </c>
      <c r="K11" s="113"/>
    </row>
    <row r="12" spans="1:11" outlineLevel="3">
      <c r="A12" s="114">
        <v>1</v>
      </c>
      <c r="B12" s="115">
        <v>8</v>
      </c>
      <c r="C12" s="115" t="s">
        <v>48</v>
      </c>
      <c r="D12" s="115" t="s">
        <v>49</v>
      </c>
      <c r="E12" s="116">
        <v>10705</v>
      </c>
      <c r="F12" s="115" t="s">
        <v>50</v>
      </c>
      <c r="G12" s="117" t="s">
        <v>16</v>
      </c>
      <c r="H12" s="118">
        <f>'3.2 ประมาณการคตท.64'!AF25</f>
        <v>2214075</v>
      </c>
      <c r="I12" s="118">
        <f>'3.2 ประมาณการคตท.64'!AG25</f>
        <v>2518957</v>
      </c>
      <c r="J12" s="119">
        <f t="shared" ref="J12:J25" si="0">ROUND(H12+I12,0)</f>
        <v>4733032</v>
      </c>
      <c r="K12" s="120" t="str">
        <f t="shared" ref="K12:K25" si="1">IF(OR(H12+I12&gt;J12,H12+I12&lt;J12),"[1]หรือ[2]ทศนิยมไม่เท่ากับ0","ถูกต้อง")</f>
        <v>ถูกต้อง</v>
      </c>
    </row>
    <row r="13" spans="1:11" outlineLevel="3">
      <c r="A13" s="114">
        <v>2</v>
      </c>
      <c r="B13" s="115">
        <v>8</v>
      </c>
      <c r="C13" s="115" t="s">
        <v>48</v>
      </c>
      <c r="D13" s="115" t="s">
        <v>49</v>
      </c>
      <c r="E13" s="116">
        <v>11030</v>
      </c>
      <c r="F13" s="115" t="s">
        <v>55</v>
      </c>
      <c r="G13" s="117" t="s">
        <v>20</v>
      </c>
      <c r="H13" s="118">
        <f>'3.2 ประมาณการคตท.64'!AF26</f>
        <v>353800</v>
      </c>
      <c r="I13" s="118">
        <f>'3.2 ประมาณการคตท.64'!AG26</f>
        <v>341591</v>
      </c>
      <c r="J13" s="119">
        <f t="shared" si="0"/>
        <v>695391</v>
      </c>
      <c r="K13" s="120" t="str">
        <f t="shared" si="1"/>
        <v>ถูกต้อง</v>
      </c>
    </row>
    <row r="14" spans="1:11" outlineLevel="3">
      <c r="A14" s="114">
        <v>3</v>
      </c>
      <c r="B14" s="115">
        <v>8</v>
      </c>
      <c r="C14" s="115" t="s">
        <v>48</v>
      </c>
      <c r="D14" s="115" t="s">
        <v>49</v>
      </c>
      <c r="E14" s="116">
        <v>11031</v>
      </c>
      <c r="F14" s="115" t="s">
        <v>53</v>
      </c>
      <c r="G14" s="117" t="s">
        <v>20</v>
      </c>
      <c r="H14" s="118">
        <f>'3.2 ประมาณการคตท.64'!AF27</f>
        <v>1155450</v>
      </c>
      <c r="I14" s="118">
        <f>'3.2 ประมาณการคตท.64'!AG27</f>
        <v>613270</v>
      </c>
      <c r="J14" s="119">
        <f t="shared" si="0"/>
        <v>1768720</v>
      </c>
      <c r="K14" s="120" t="str">
        <f t="shared" si="1"/>
        <v>ถูกต้อง</v>
      </c>
    </row>
    <row r="15" spans="1:11" outlineLevel="3">
      <c r="A15" s="114">
        <v>4</v>
      </c>
      <c r="B15" s="115">
        <v>8</v>
      </c>
      <c r="C15" s="115" t="s">
        <v>48</v>
      </c>
      <c r="D15" s="115" t="s">
        <v>49</v>
      </c>
      <c r="E15" s="116">
        <v>11032</v>
      </c>
      <c r="F15" s="115" t="s">
        <v>56</v>
      </c>
      <c r="G15" s="117" t="s">
        <v>19</v>
      </c>
      <c r="H15" s="118">
        <f>'3.2 ประมาณการคตท.64'!AF28</f>
        <v>901475</v>
      </c>
      <c r="I15" s="118">
        <f>'3.2 ประมาณการคตท.64'!AG28</f>
        <v>359989</v>
      </c>
      <c r="J15" s="119">
        <f t="shared" si="0"/>
        <v>1261464</v>
      </c>
      <c r="K15" s="120" t="str">
        <f t="shared" si="1"/>
        <v>ถูกต้อง</v>
      </c>
    </row>
    <row r="16" spans="1:11" outlineLevel="3">
      <c r="A16" s="114">
        <v>5</v>
      </c>
      <c r="B16" s="115">
        <v>8</v>
      </c>
      <c r="C16" s="115" t="s">
        <v>48</v>
      </c>
      <c r="D16" s="115" t="s">
        <v>49</v>
      </c>
      <c r="E16" s="116">
        <v>11033</v>
      </c>
      <c r="F16" s="115" t="s">
        <v>62</v>
      </c>
      <c r="G16" s="117" t="s">
        <v>21</v>
      </c>
      <c r="H16" s="118">
        <f>'3.2 ประมาณการคตท.64'!AF29</f>
        <v>460300</v>
      </c>
      <c r="I16" s="118">
        <f>'3.2 ประมาณการคตท.64'!AG29</f>
        <v>373902</v>
      </c>
      <c r="J16" s="119">
        <f t="shared" si="0"/>
        <v>834202</v>
      </c>
      <c r="K16" s="120" t="str">
        <f t="shared" si="1"/>
        <v>ถูกต้อง</v>
      </c>
    </row>
    <row r="17" spans="1:11" outlineLevel="3">
      <c r="A17" s="114">
        <v>6</v>
      </c>
      <c r="B17" s="115">
        <v>8</v>
      </c>
      <c r="C17" s="115" t="s">
        <v>48</v>
      </c>
      <c r="D17" s="115" t="s">
        <v>49</v>
      </c>
      <c r="E17" s="116">
        <v>11034</v>
      </c>
      <c r="F17" s="115" t="s">
        <v>59</v>
      </c>
      <c r="G17" s="117" t="s">
        <v>20</v>
      </c>
      <c r="H17" s="118">
        <f>'3.2 ประมาณการคตท.64'!AF30</f>
        <v>429000</v>
      </c>
      <c r="I17" s="118">
        <f>'3.2 ประมาณการคตท.64'!AG30</f>
        <v>359653</v>
      </c>
      <c r="J17" s="119">
        <f t="shared" si="0"/>
        <v>788653</v>
      </c>
      <c r="K17" s="120" t="str">
        <f t="shared" si="1"/>
        <v>ถูกต้อง</v>
      </c>
    </row>
    <row r="18" spans="1:11" outlineLevel="3">
      <c r="A18" s="114">
        <v>7</v>
      </c>
      <c r="B18" s="115">
        <v>8</v>
      </c>
      <c r="C18" s="115" t="s">
        <v>48</v>
      </c>
      <c r="D18" s="115" t="s">
        <v>49</v>
      </c>
      <c r="E18" s="116">
        <v>11035</v>
      </c>
      <c r="F18" s="115" t="s">
        <v>54</v>
      </c>
      <c r="G18" s="117" t="s">
        <v>20</v>
      </c>
      <c r="H18" s="118">
        <f>'3.2 ประมาณการคตท.64'!AF31</f>
        <v>576300</v>
      </c>
      <c r="I18" s="118">
        <f>'3.2 ประมาณการคตท.64'!AG31</f>
        <v>375671</v>
      </c>
      <c r="J18" s="119">
        <f t="shared" si="0"/>
        <v>951971</v>
      </c>
      <c r="K18" s="120" t="str">
        <f t="shared" si="1"/>
        <v>ถูกต้อง</v>
      </c>
    </row>
    <row r="19" spans="1:11" outlineLevel="3">
      <c r="A19" s="114">
        <v>8</v>
      </c>
      <c r="B19" s="115">
        <v>8</v>
      </c>
      <c r="C19" s="115" t="s">
        <v>48</v>
      </c>
      <c r="D19" s="115" t="s">
        <v>49</v>
      </c>
      <c r="E19" s="116">
        <v>11036</v>
      </c>
      <c r="F19" s="115" t="s">
        <v>52</v>
      </c>
      <c r="G19" s="117" t="s">
        <v>18</v>
      </c>
      <c r="H19" s="118">
        <f>'3.2 ประมาณการคตท.64'!AF32</f>
        <v>1914900</v>
      </c>
      <c r="I19" s="118">
        <f>'3.2 ประมาณการคตท.64'!AG32</f>
        <v>1224811</v>
      </c>
      <c r="J19" s="119">
        <f t="shared" si="0"/>
        <v>3139711</v>
      </c>
      <c r="K19" s="120" t="str">
        <f t="shared" si="1"/>
        <v>ถูกต้อง</v>
      </c>
    </row>
    <row r="20" spans="1:11" outlineLevel="3">
      <c r="A20" s="114">
        <v>9</v>
      </c>
      <c r="B20" s="115">
        <v>8</v>
      </c>
      <c r="C20" s="115" t="s">
        <v>48</v>
      </c>
      <c r="D20" s="115" t="s">
        <v>49</v>
      </c>
      <c r="E20" s="116">
        <v>11037</v>
      </c>
      <c r="F20" s="115" t="s">
        <v>58</v>
      </c>
      <c r="G20" s="117" t="s">
        <v>20</v>
      </c>
      <c r="H20" s="118">
        <f>'3.2 ประมาณการคตท.64'!AF33</f>
        <v>630900</v>
      </c>
      <c r="I20" s="118">
        <f>'3.2 ประมาณการคตท.64'!AG33</f>
        <v>415200</v>
      </c>
      <c r="J20" s="119">
        <f t="shared" si="0"/>
        <v>1046100</v>
      </c>
      <c r="K20" s="120" t="str">
        <f t="shared" si="1"/>
        <v>ถูกต้อง</v>
      </c>
    </row>
    <row r="21" spans="1:11" outlineLevel="3">
      <c r="A21" s="114">
        <v>10</v>
      </c>
      <c r="B21" s="115">
        <v>8</v>
      </c>
      <c r="C21" s="115" t="s">
        <v>48</v>
      </c>
      <c r="D21" s="115" t="s">
        <v>49</v>
      </c>
      <c r="E21" s="116">
        <v>11038</v>
      </c>
      <c r="F21" s="115" t="s">
        <v>60</v>
      </c>
      <c r="G21" s="117" t="s">
        <v>19</v>
      </c>
      <c r="H21" s="118">
        <f>'3.2 ประมาณการคตท.64'!AF34</f>
        <v>525000</v>
      </c>
      <c r="I21" s="118">
        <f>'3.2 ประมาณการคตท.64'!AG34</f>
        <v>420962</v>
      </c>
      <c r="J21" s="119">
        <f t="shared" si="0"/>
        <v>945962</v>
      </c>
      <c r="K21" s="120" t="str">
        <f t="shared" si="1"/>
        <v>ถูกต้อง</v>
      </c>
    </row>
    <row r="22" spans="1:11" outlineLevel="3">
      <c r="A22" s="114">
        <v>11</v>
      </c>
      <c r="B22" s="115">
        <v>8</v>
      </c>
      <c r="C22" s="115" t="s">
        <v>48</v>
      </c>
      <c r="D22" s="115" t="s">
        <v>49</v>
      </c>
      <c r="E22" s="116">
        <v>11039</v>
      </c>
      <c r="F22" s="115" t="s">
        <v>57</v>
      </c>
      <c r="G22" s="117" t="s">
        <v>19</v>
      </c>
      <c r="H22" s="118">
        <f>'3.2 ประมาณการคตท.64'!AF35</f>
        <v>782900</v>
      </c>
      <c r="I22" s="118">
        <f>'3.2 ประมาณการคตท.64'!AG35</f>
        <v>442734</v>
      </c>
      <c r="J22" s="119">
        <f t="shared" si="0"/>
        <v>1225634</v>
      </c>
      <c r="K22" s="120" t="str">
        <f t="shared" si="1"/>
        <v>ถูกต้อง</v>
      </c>
    </row>
    <row r="23" spans="1:11" outlineLevel="3">
      <c r="A23" s="114">
        <v>12</v>
      </c>
      <c r="B23" s="115">
        <v>8</v>
      </c>
      <c r="C23" s="115" t="s">
        <v>48</v>
      </c>
      <c r="D23" s="115" t="s">
        <v>49</v>
      </c>
      <c r="E23" s="116">
        <v>11447</v>
      </c>
      <c r="F23" s="115" t="s">
        <v>51</v>
      </c>
      <c r="G23" s="117" t="s">
        <v>19</v>
      </c>
      <c r="H23" s="118">
        <f>'3.2 ประมาณการคตท.64'!AF36</f>
        <v>1054800</v>
      </c>
      <c r="I23" s="118">
        <f>'3.2 ประมาณการคตท.64'!AG36</f>
        <v>1006997</v>
      </c>
      <c r="J23" s="119">
        <f t="shared" si="0"/>
        <v>2061797</v>
      </c>
      <c r="K23" s="120" t="str">
        <f t="shared" si="1"/>
        <v>ถูกต้อง</v>
      </c>
    </row>
    <row r="24" spans="1:11" outlineLevel="3">
      <c r="A24" s="114">
        <v>13</v>
      </c>
      <c r="B24" s="115">
        <v>8</v>
      </c>
      <c r="C24" s="115" t="s">
        <v>48</v>
      </c>
      <c r="D24" s="115" t="s">
        <v>49</v>
      </c>
      <c r="E24" s="116">
        <v>14133</v>
      </c>
      <c r="F24" s="115" t="s">
        <v>61</v>
      </c>
      <c r="G24" s="117" t="s">
        <v>20</v>
      </c>
      <c r="H24" s="118">
        <f>'3.2 ประมาณการคตท.64'!AF37</f>
        <v>664500</v>
      </c>
      <c r="I24" s="118">
        <f>'3.2 ประมาณการคตท.64'!AG37</f>
        <v>472266</v>
      </c>
      <c r="J24" s="119">
        <f t="shared" si="0"/>
        <v>1136766</v>
      </c>
      <c r="K24" s="120" t="str">
        <f t="shared" si="1"/>
        <v>ถูกต้อง</v>
      </c>
    </row>
    <row r="25" spans="1:11" outlineLevel="3">
      <c r="A25" s="114">
        <v>14</v>
      </c>
      <c r="B25" s="115">
        <v>8</v>
      </c>
      <c r="C25" s="115" t="s">
        <v>48</v>
      </c>
      <c r="D25" s="115" t="s">
        <v>49</v>
      </c>
      <c r="E25" s="116">
        <v>28861</v>
      </c>
      <c r="F25" s="115" t="s">
        <v>63</v>
      </c>
      <c r="G25" s="117" t="s">
        <v>20</v>
      </c>
      <c r="H25" s="118">
        <f>'3.2 ประมาณการคตท.64'!AF38</f>
        <v>574800</v>
      </c>
      <c r="I25" s="118">
        <f>'3.2 ประมาณการคตท.64'!AG38</f>
        <v>238801</v>
      </c>
      <c r="J25" s="119">
        <f t="shared" si="0"/>
        <v>813601</v>
      </c>
      <c r="K25" s="120" t="str">
        <f t="shared" si="1"/>
        <v>ถูกต้อง</v>
      </c>
    </row>
    <row r="26" spans="1:11" outlineLevel="2">
      <c r="A26" s="107"/>
      <c r="B26" s="108"/>
      <c r="C26" s="108"/>
      <c r="D26" s="109" t="s">
        <v>140</v>
      </c>
      <c r="E26" s="110"/>
      <c r="F26" s="108"/>
      <c r="G26" s="108"/>
      <c r="H26" s="111">
        <f>SUBTOTAL(9,H27:H38)</f>
        <v>14582149</v>
      </c>
      <c r="I26" s="111">
        <f>SUBTOTAL(9,I27:I38)</f>
        <v>7846489</v>
      </c>
      <c r="J26" s="112">
        <f>SUBTOTAL(9,J27:J38)</f>
        <v>22428638</v>
      </c>
      <c r="K26" s="113"/>
    </row>
    <row r="27" spans="1:11" outlineLevel="3">
      <c r="A27" s="114">
        <v>15</v>
      </c>
      <c r="B27" s="115">
        <v>8</v>
      </c>
      <c r="C27" s="115" t="s">
        <v>24</v>
      </c>
      <c r="D27" s="115" t="s">
        <v>25</v>
      </c>
      <c r="E27" s="116">
        <v>10711</v>
      </c>
      <c r="F27" s="115" t="s">
        <v>26</v>
      </c>
      <c r="G27" s="117" t="s">
        <v>16</v>
      </c>
      <c r="H27" s="118">
        <f>'3.2 ประมาณการคตท.64'!AF5</f>
        <v>2295299</v>
      </c>
      <c r="I27" s="118">
        <f>'3.2 ประมาณการคตท.64'!AG5</f>
        <v>2156442</v>
      </c>
      <c r="J27" s="119">
        <f t="shared" ref="J27:J38" si="2">ROUND(H27+I27,0)</f>
        <v>4451741</v>
      </c>
      <c r="K27" s="120" t="str">
        <f t="shared" ref="K27:K38" si="3">IF(OR(H27+I27&gt;J27,H27+I27&lt;J27),"[1]หรือ[2]ทศนิยมไม่เท่ากับ0","ถูกต้อง")</f>
        <v>ถูกต้อง</v>
      </c>
    </row>
    <row r="28" spans="1:11" outlineLevel="3">
      <c r="A28" s="114">
        <v>16</v>
      </c>
      <c r="B28" s="115">
        <v>8</v>
      </c>
      <c r="C28" s="115" t="s">
        <v>24</v>
      </c>
      <c r="D28" s="115" t="s">
        <v>25</v>
      </c>
      <c r="E28" s="116">
        <v>11104</v>
      </c>
      <c r="F28" s="115" t="s">
        <v>34</v>
      </c>
      <c r="G28" s="117" t="s">
        <v>20</v>
      </c>
      <c r="H28" s="118">
        <f>'3.2 ประมาณการคตท.64'!AF6</f>
        <v>894300</v>
      </c>
      <c r="I28" s="118">
        <f>'3.2 ประมาณการคตท.64'!AG6</f>
        <v>572499</v>
      </c>
      <c r="J28" s="119">
        <f t="shared" si="2"/>
        <v>1466799</v>
      </c>
      <c r="K28" s="120" t="str">
        <f t="shared" si="3"/>
        <v>ถูกต้อง</v>
      </c>
    </row>
    <row r="29" spans="1:11" outlineLevel="3">
      <c r="A29" s="114">
        <v>17</v>
      </c>
      <c r="B29" s="115">
        <v>8</v>
      </c>
      <c r="C29" s="115" t="s">
        <v>24</v>
      </c>
      <c r="D29" s="115" t="s">
        <v>25</v>
      </c>
      <c r="E29" s="116">
        <v>11105</v>
      </c>
      <c r="F29" s="115" t="s">
        <v>29</v>
      </c>
      <c r="G29" s="117" t="s">
        <v>18</v>
      </c>
      <c r="H29" s="118">
        <f>'3.2 ประมาณการคตท.64'!AF7</f>
        <v>1431300</v>
      </c>
      <c r="I29" s="118">
        <f>'3.2 ประมาณการคตท.64'!AG7</f>
        <v>463340</v>
      </c>
      <c r="J29" s="119">
        <f t="shared" si="2"/>
        <v>1894640</v>
      </c>
      <c r="K29" s="120" t="str">
        <f t="shared" si="3"/>
        <v>ถูกต้อง</v>
      </c>
    </row>
    <row r="30" spans="1:11" outlineLevel="3">
      <c r="A30" s="114">
        <v>18</v>
      </c>
      <c r="B30" s="115">
        <v>8</v>
      </c>
      <c r="C30" s="115" t="s">
        <v>24</v>
      </c>
      <c r="D30" s="115" t="s">
        <v>25</v>
      </c>
      <c r="E30" s="116">
        <v>11106</v>
      </c>
      <c r="F30" s="115" t="s">
        <v>33</v>
      </c>
      <c r="G30" s="117" t="s">
        <v>20</v>
      </c>
      <c r="H30" s="118">
        <f>'3.2 ประมาณการคตท.64'!AF8</f>
        <v>642900</v>
      </c>
      <c r="I30" s="118">
        <f>'3.2 ประมาณการคตท.64'!AG8</f>
        <v>474983</v>
      </c>
      <c r="J30" s="119">
        <f t="shared" si="2"/>
        <v>1117883</v>
      </c>
      <c r="K30" s="120" t="str">
        <f t="shared" si="3"/>
        <v>ถูกต้อง</v>
      </c>
    </row>
    <row r="31" spans="1:11" outlineLevel="3">
      <c r="A31" s="114">
        <v>19</v>
      </c>
      <c r="B31" s="115">
        <v>8</v>
      </c>
      <c r="C31" s="115" t="s">
        <v>24</v>
      </c>
      <c r="D31" s="115" t="s">
        <v>25</v>
      </c>
      <c r="E31" s="116">
        <v>11107</v>
      </c>
      <c r="F31" s="115" t="s">
        <v>31</v>
      </c>
      <c r="G31" s="117" t="s">
        <v>19</v>
      </c>
      <c r="H31" s="118">
        <f>'3.2 ประมาณการคตท.64'!AF9</f>
        <v>373500</v>
      </c>
      <c r="I31" s="118">
        <f>'3.2 ประมาณการคตท.64'!AG9</f>
        <v>348523</v>
      </c>
      <c r="J31" s="119">
        <f t="shared" si="2"/>
        <v>722023</v>
      </c>
      <c r="K31" s="120" t="str">
        <f t="shared" si="3"/>
        <v>ถูกต้อง</v>
      </c>
    </row>
    <row r="32" spans="1:11" outlineLevel="3">
      <c r="A32" s="114">
        <v>20</v>
      </c>
      <c r="B32" s="115">
        <v>8</v>
      </c>
      <c r="C32" s="115" t="s">
        <v>24</v>
      </c>
      <c r="D32" s="115" t="s">
        <v>25</v>
      </c>
      <c r="E32" s="116">
        <v>11108</v>
      </c>
      <c r="F32" s="115" t="s">
        <v>36</v>
      </c>
      <c r="G32" s="117" t="s">
        <v>20</v>
      </c>
      <c r="H32" s="118">
        <f>'3.2 ประมาณการคตท.64'!AF10</f>
        <v>1175300</v>
      </c>
      <c r="I32" s="118">
        <f>'3.2 ประมาณการคตท.64'!AG10</f>
        <v>558688</v>
      </c>
      <c r="J32" s="119">
        <f t="shared" si="2"/>
        <v>1733988</v>
      </c>
      <c r="K32" s="120" t="str">
        <f t="shared" si="3"/>
        <v>ถูกต้อง</v>
      </c>
    </row>
    <row r="33" spans="1:11" outlineLevel="3">
      <c r="A33" s="114">
        <v>21</v>
      </c>
      <c r="B33" s="115">
        <v>8</v>
      </c>
      <c r="C33" s="115" t="s">
        <v>24</v>
      </c>
      <c r="D33" s="115" t="s">
        <v>25</v>
      </c>
      <c r="E33" s="116">
        <v>11109</v>
      </c>
      <c r="F33" s="115" t="s">
        <v>30</v>
      </c>
      <c r="G33" s="117" t="s">
        <v>20</v>
      </c>
      <c r="H33" s="118">
        <f>'3.2 ประมาณการคตท.64'!AF11</f>
        <v>1820700</v>
      </c>
      <c r="I33" s="118">
        <f>'3.2 ประมาณการคตท.64'!AG11</f>
        <v>645733</v>
      </c>
      <c r="J33" s="119">
        <f t="shared" si="2"/>
        <v>2466433</v>
      </c>
      <c r="K33" s="120" t="str">
        <f t="shared" si="3"/>
        <v>ถูกต้อง</v>
      </c>
    </row>
    <row r="34" spans="1:11" outlineLevel="3">
      <c r="A34" s="114">
        <v>22</v>
      </c>
      <c r="B34" s="115">
        <v>8</v>
      </c>
      <c r="C34" s="115" t="s">
        <v>24</v>
      </c>
      <c r="D34" s="115" t="s">
        <v>25</v>
      </c>
      <c r="E34" s="116">
        <v>11110</v>
      </c>
      <c r="F34" s="115" t="s">
        <v>28</v>
      </c>
      <c r="G34" s="117" t="s">
        <v>18</v>
      </c>
      <c r="H34" s="118">
        <f>'3.2 ประมาณการคตท.64'!AF12</f>
        <v>1700800</v>
      </c>
      <c r="I34" s="118">
        <f>'3.2 ประมาณการคตท.64'!AG12</f>
        <v>511563</v>
      </c>
      <c r="J34" s="119">
        <f t="shared" si="2"/>
        <v>2212363</v>
      </c>
      <c r="K34" s="120" t="str">
        <f t="shared" si="3"/>
        <v>ถูกต้อง</v>
      </c>
    </row>
    <row r="35" spans="1:11" outlineLevel="3">
      <c r="A35" s="114">
        <v>23</v>
      </c>
      <c r="B35" s="115">
        <v>8</v>
      </c>
      <c r="C35" s="115" t="s">
        <v>24</v>
      </c>
      <c r="D35" s="115" t="s">
        <v>25</v>
      </c>
      <c r="E35" s="116">
        <v>11111</v>
      </c>
      <c r="F35" s="115" t="s">
        <v>32</v>
      </c>
      <c r="G35" s="117" t="s">
        <v>20</v>
      </c>
      <c r="H35" s="118">
        <f>'3.2 ประมาณการคตท.64'!AF13</f>
        <v>1015500</v>
      </c>
      <c r="I35" s="118">
        <f>'3.2 ประมาณการคตท.64'!AG13</f>
        <v>498112</v>
      </c>
      <c r="J35" s="119">
        <f t="shared" si="2"/>
        <v>1513612</v>
      </c>
      <c r="K35" s="120" t="str">
        <f t="shared" si="3"/>
        <v>ถูกต้อง</v>
      </c>
    </row>
    <row r="36" spans="1:11" outlineLevel="3">
      <c r="A36" s="114">
        <v>24</v>
      </c>
      <c r="B36" s="115">
        <v>8</v>
      </c>
      <c r="C36" s="115" t="s">
        <v>24</v>
      </c>
      <c r="D36" s="115" t="s">
        <v>25</v>
      </c>
      <c r="E36" s="116">
        <v>11112</v>
      </c>
      <c r="F36" s="115" t="s">
        <v>35</v>
      </c>
      <c r="G36" s="117" t="s">
        <v>20</v>
      </c>
      <c r="H36" s="118">
        <f>'3.2 ประมาณการคตท.64'!AF14</f>
        <v>1039800</v>
      </c>
      <c r="I36" s="118">
        <f>'3.2 ประมาณการคตท.64'!AG14</f>
        <v>498337</v>
      </c>
      <c r="J36" s="119">
        <f t="shared" si="2"/>
        <v>1538137</v>
      </c>
      <c r="K36" s="120" t="str">
        <f t="shared" si="3"/>
        <v>ถูกต้อง</v>
      </c>
    </row>
    <row r="37" spans="1:11" outlineLevel="3">
      <c r="A37" s="114">
        <v>25</v>
      </c>
      <c r="B37" s="115">
        <v>8</v>
      </c>
      <c r="C37" s="115" t="s">
        <v>24</v>
      </c>
      <c r="D37" s="115" t="s">
        <v>25</v>
      </c>
      <c r="E37" s="116">
        <v>11451</v>
      </c>
      <c r="F37" s="115" t="s">
        <v>27</v>
      </c>
      <c r="G37" s="117" t="s">
        <v>17</v>
      </c>
      <c r="H37" s="118">
        <f>'3.2 ประมาณการคตท.64'!AF15</f>
        <v>1774350</v>
      </c>
      <c r="I37" s="118">
        <f>'3.2 ประมาณการคตท.64'!AG15</f>
        <v>979434</v>
      </c>
      <c r="J37" s="119">
        <f t="shared" si="2"/>
        <v>2753784</v>
      </c>
      <c r="K37" s="120" t="str">
        <f t="shared" si="3"/>
        <v>ถูกต้อง</v>
      </c>
    </row>
    <row r="38" spans="1:11" outlineLevel="3">
      <c r="A38" s="114">
        <v>26</v>
      </c>
      <c r="B38" s="115">
        <v>8</v>
      </c>
      <c r="C38" s="115" t="s">
        <v>24</v>
      </c>
      <c r="D38" s="115" t="s">
        <v>25</v>
      </c>
      <c r="E38" s="116">
        <v>40840</v>
      </c>
      <c r="F38" s="115" t="s">
        <v>37</v>
      </c>
      <c r="G38" s="117" t="s">
        <v>18</v>
      </c>
      <c r="H38" s="118">
        <f>'3.2 ประมาณการคตท.64'!AF16</f>
        <v>418400</v>
      </c>
      <c r="I38" s="118">
        <f>'3.2 ประมาณการคตท.64'!AG16</f>
        <v>138835</v>
      </c>
      <c r="J38" s="119">
        <f t="shared" si="2"/>
        <v>557235</v>
      </c>
      <c r="K38" s="120" t="str">
        <f t="shared" si="3"/>
        <v>ถูกต้อง</v>
      </c>
    </row>
    <row r="39" spans="1:11" outlineLevel="2">
      <c r="A39" s="107"/>
      <c r="B39" s="108"/>
      <c r="C39" s="108"/>
      <c r="D39" s="109" t="s">
        <v>139</v>
      </c>
      <c r="E39" s="110"/>
      <c r="F39" s="108"/>
      <c r="G39" s="108"/>
      <c r="H39" s="111">
        <f>SUBTOTAL(9,H40:H47)</f>
        <v>7368000</v>
      </c>
      <c r="I39" s="111">
        <f>SUBTOTAL(9,I40:I47)</f>
        <v>6130404</v>
      </c>
      <c r="J39" s="112">
        <f>SUBTOTAL(9,J40:J47)</f>
        <v>13498404</v>
      </c>
      <c r="K39" s="113"/>
    </row>
    <row r="40" spans="1:11" outlineLevel="3">
      <c r="A40" s="114">
        <v>27</v>
      </c>
      <c r="B40" s="115">
        <v>8</v>
      </c>
      <c r="C40" s="115" t="s">
        <v>38</v>
      </c>
      <c r="D40" s="115" t="s">
        <v>39</v>
      </c>
      <c r="E40" s="116">
        <v>11040</v>
      </c>
      <c r="F40" s="115" t="s">
        <v>40</v>
      </c>
      <c r="G40" s="117" t="s">
        <v>23</v>
      </c>
      <c r="H40" s="118">
        <f>'3.2 ประมาณการคตท.64'!AF17</f>
        <v>1554600</v>
      </c>
      <c r="I40" s="118">
        <f>'3.2 ประมาณการคตท.64'!AG17</f>
        <v>2231947</v>
      </c>
      <c r="J40" s="119">
        <f t="shared" ref="J40:J47" si="4">ROUND(H40+I40,0)</f>
        <v>3786547</v>
      </c>
      <c r="K40" s="120" t="str">
        <f t="shared" ref="K40:K47" si="5">IF(OR(H40+I40&gt;J40,H40+I40&lt;J40),"[1]หรือ[2]ทศนิยมไม่เท่ากับ0","ถูกต้อง")</f>
        <v>ถูกต้อง</v>
      </c>
    </row>
    <row r="41" spans="1:11" outlineLevel="3">
      <c r="A41" s="114">
        <v>28</v>
      </c>
      <c r="B41" s="115">
        <v>8</v>
      </c>
      <c r="C41" s="115" t="s">
        <v>38</v>
      </c>
      <c r="D41" s="115" t="s">
        <v>39</v>
      </c>
      <c r="E41" s="116">
        <v>11041</v>
      </c>
      <c r="F41" s="115" t="s">
        <v>45</v>
      </c>
      <c r="G41" s="117" t="s">
        <v>20</v>
      </c>
      <c r="H41" s="118">
        <f>'3.2 ประมาณการคตท.64'!AF18</f>
        <v>937500</v>
      </c>
      <c r="I41" s="118">
        <f>'3.2 ประมาณการคตท.64'!AG18</f>
        <v>394609</v>
      </c>
      <c r="J41" s="119">
        <f t="shared" si="4"/>
        <v>1332109</v>
      </c>
      <c r="K41" s="120" t="str">
        <f t="shared" si="5"/>
        <v>ถูกต้อง</v>
      </c>
    </row>
    <row r="42" spans="1:11" outlineLevel="3">
      <c r="A42" s="114">
        <v>29</v>
      </c>
      <c r="B42" s="115">
        <v>8</v>
      </c>
      <c r="C42" s="115" t="s">
        <v>38</v>
      </c>
      <c r="D42" s="115" t="s">
        <v>39</v>
      </c>
      <c r="E42" s="116">
        <v>11043</v>
      </c>
      <c r="F42" s="115" t="s">
        <v>42</v>
      </c>
      <c r="G42" s="117" t="s">
        <v>20</v>
      </c>
      <c r="H42" s="118">
        <f>'3.2 ประมาณการคตท.64'!AF19</f>
        <v>1080300</v>
      </c>
      <c r="I42" s="118">
        <f>'3.2 ประมาณการคตท.64'!AG19</f>
        <v>530548</v>
      </c>
      <c r="J42" s="119">
        <f t="shared" si="4"/>
        <v>1610848</v>
      </c>
      <c r="K42" s="120" t="str">
        <f t="shared" si="5"/>
        <v>ถูกต้อง</v>
      </c>
    </row>
    <row r="43" spans="1:11" outlineLevel="3">
      <c r="A43" s="114">
        <v>30</v>
      </c>
      <c r="B43" s="115">
        <v>8</v>
      </c>
      <c r="C43" s="115" t="s">
        <v>38</v>
      </c>
      <c r="D43" s="115" t="s">
        <v>39</v>
      </c>
      <c r="E43" s="116">
        <v>11046</v>
      </c>
      <c r="F43" s="115" t="s">
        <v>41</v>
      </c>
      <c r="G43" s="117" t="s">
        <v>19</v>
      </c>
      <c r="H43" s="118">
        <f>'3.2 ประมาณการคตท.64'!AF20</f>
        <v>1679700</v>
      </c>
      <c r="I43" s="118">
        <f>'3.2 ประมาณการคตท.64'!AG20</f>
        <v>1154449</v>
      </c>
      <c r="J43" s="119">
        <f t="shared" si="4"/>
        <v>2834149</v>
      </c>
      <c r="K43" s="120" t="str">
        <f t="shared" si="5"/>
        <v>ถูกต้อง</v>
      </c>
    </row>
    <row r="44" spans="1:11" outlineLevel="3">
      <c r="A44" s="114">
        <v>31</v>
      </c>
      <c r="B44" s="115">
        <v>8</v>
      </c>
      <c r="C44" s="115" t="s">
        <v>38</v>
      </c>
      <c r="D44" s="115" t="s">
        <v>39</v>
      </c>
      <c r="E44" s="116">
        <v>11047</v>
      </c>
      <c r="F44" s="115" t="s">
        <v>44</v>
      </c>
      <c r="G44" s="117" t="s">
        <v>20</v>
      </c>
      <c r="H44" s="118">
        <f>'3.2 ประมาณการคตท.64'!AF21</f>
        <v>591900</v>
      </c>
      <c r="I44" s="118">
        <f>'3.2 ประมาณการคตท.64'!AG21</f>
        <v>442500</v>
      </c>
      <c r="J44" s="119">
        <f t="shared" si="4"/>
        <v>1034400</v>
      </c>
      <c r="K44" s="120" t="str">
        <f t="shared" si="5"/>
        <v>ถูกต้อง</v>
      </c>
    </row>
    <row r="45" spans="1:11" outlineLevel="3">
      <c r="A45" s="114">
        <v>32</v>
      </c>
      <c r="B45" s="115">
        <v>8</v>
      </c>
      <c r="C45" s="115" t="s">
        <v>38</v>
      </c>
      <c r="D45" s="115" t="s">
        <v>39</v>
      </c>
      <c r="E45" s="116">
        <v>11048</v>
      </c>
      <c r="F45" s="115" t="s">
        <v>43</v>
      </c>
      <c r="G45" s="117" t="s">
        <v>19</v>
      </c>
      <c r="H45" s="118">
        <f>'3.2 ประมาณการคตท.64'!AF22</f>
        <v>695400</v>
      </c>
      <c r="I45" s="118">
        <f>'3.2 ประมาณการคตท.64'!AG22</f>
        <v>616363</v>
      </c>
      <c r="J45" s="119">
        <f t="shared" si="4"/>
        <v>1311763</v>
      </c>
      <c r="K45" s="120" t="str">
        <f t="shared" si="5"/>
        <v>ถูกต้อง</v>
      </c>
    </row>
    <row r="46" spans="1:11" outlineLevel="3">
      <c r="A46" s="114">
        <v>33</v>
      </c>
      <c r="B46" s="115">
        <v>8</v>
      </c>
      <c r="C46" s="115" t="s">
        <v>38</v>
      </c>
      <c r="D46" s="115" t="s">
        <v>39</v>
      </c>
      <c r="E46" s="116">
        <v>11049</v>
      </c>
      <c r="F46" s="115" t="s">
        <v>46</v>
      </c>
      <c r="G46" s="117" t="s">
        <v>20</v>
      </c>
      <c r="H46" s="118">
        <f>'3.2 ประมาณการคตท.64'!AF23</f>
        <v>503400</v>
      </c>
      <c r="I46" s="118">
        <f>'3.2 ประมาณการคตท.64'!AG23</f>
        <v>446039</v>
      </c>
      <c r="J46" s="119">
        <f t="shared" si="4"/>
        <v>949439</v>
      </c>
      <c r="K46" s="120" t="str">
        <f t="shared" si="5"/>
        <v>ถูกต้อง</v>
      </c>
    </row>
    <row r="47" spans="1:11" outlineLevel="3">
      <c r="A47" s="114">
        <v>34</v>
      </c>
      <c r="B47" s="115">
        <v>8</v>
      </c>
      <c r="C47" s="115" t="s">
        <v>38</v>
      </c>
      <c r="D47" s="115" t="s">
        <v>39</v>
      </c>
      <c r="E47" s="116">
        <v>11050</v>
      </c>
      <c r="F47" s="115" t="s">
        <v>47</v>
      </c>
      <c r="G47" s="117" t="s">
        <v>19</v>
      </c>
      <c r="H47" s="118">
        <f>'3.2 ประมาณการคตท.64'!AF24</f>
        <v>325200</v>
      </c>
      <c r="I47" s="118">
        <f>'3.2 ประมาณการคตท.64'!AG24</f>
        <v>313949</v>
      </c>
      <c r="J47" s="119">
        <f t="shared" si="4"/>
        <v>639149</v>
      </c>
      <c r="K47" s="120" t="str">
        <f t="shared" si="5"/>
        <v>ถูกต้อง</v>
      </c>
    </row>
    <row r="48" spans="1:11" outlineLevel="2">
      <c r="A48" s="107"/>
      <c r="B48" s="108"/>
      <c r="C48" s="108"/>
      <c r="D48" s="109" t="s">
        <v>138</v>
      </c>
      <c r="E48" s="110"/>
      <c r="F48" s="108"/>
      <c r="G48" s="108"/>
      <c r="H48" s="111">
        <f>SUBTOTAL(9,H49:H66)</f>
        <v>27188699</v>
      </c>
      <c r="I48" s="111">
        <f>SUBTOTAL(9,I49:I66)</f>
        <v>15396947</v>
      </c>
      <c r="J48" s="112">
        <f>SUBTOTAL(9,J49:J66)</f>
        <v>42585646</v>
      </c>
      <c r="K48" s="113"/>
    </row>
    <row r="49" spans="1:11" outlineLevel="3">
      <c r="A49" s="114">
        <v>35</v>
      </c>
      <c r="B49" s="115">
        <v>8</v>
      </c>
      <c r="C49" s="115" t="s">
        <v>64</v>
      </c>
      <c r="D49" s="115" t="s">
        <v>65</v>
      </c>
      <c r="E49" s="116">
        <v>10710</v>
      </c>
      <c r="F49" s="115" t="s">
        <v>66</v>
      </c>
      <c r="G49" s="117" t="s">
        <v>16</v>
      </c>
      <c r="H49" s="118">
        <f>'3.2 ประมาณการคตท.64'!AF39</f>
        <v>3817800</v>
      </c>
      <c r="I49" s="118">
        <f>'3.2 ประมาณการคตท.64'!AG39</f>
        <v>4297387</v>
      </c>
      <c r="J49" s="119">
        <f t="shared" ref="J49:J66" si="6">ROUND(H49+I49,0)</f>
        <v>8115187</v>
      </c>
      <c r="K49" s="120" t="str">
        <f t="shared" ref="K49:K66" si="7">IF(OR(H49+I49&gt;J49,H49+I49&lt;J49),"[1]หรือ[2]ทศนิยมไม่เท่ากับ0","ถูกต้อง")</f>
        <v>ถูกต้อง</v>
      </c>
    </row>
    <row r="50" spans="1:11" outlineLevel="3">
      <c r="A50" s="114">
        <v>36</v>
      </c>
      <c r="B50" s="115">
        <v>8</v>
      </c>
      <c r="C50" s="115" t="s">
        <v>64</v>
      </c>
      <c r="D50" s="115" t="s">
        <v>65</v>
      </c>
      <c r="E50" s="116">
        <v>11089</v>
      </c>
      <c r="F50" s="115" t="s">
        <v>73</v>
      </c>
      <c r="G50" s="117" t="s">
        <v>20</v>
      </c>
      <c r="H50" s="118">
        <f>'3.2 ประมาณการคตท.64'!AF40</f>
        <v>1019100</v>
      </c>
      <c r="I50" s="118">
        <f>'3.2 ประมาณการคตท.64'!AG40</f>
        <v>464940</v>
      </c>
      <c r="J50" s="119">
        <f t="shared" si="6"/>
        <v>1484040</v>
      </c>
      <c r="K50" s="120" t="str">
        <f t="shared" si="7"/>
        <v>ถูกต้อง</v>
      </c>
    </row>
    <row r="51" spans="1:11" outlineLevel="3">
      <c r="A51" s="114">
        <v>37</v>
      </c>
      <c r="B51" s="115">
        <v>8</v>
      </c>
      <c r="C51" s="115" t="s">
        <v>64</v>
      </c>
      <c r="D51" s="115" t="s">
        <v>65</v>
      </c>
      <c r="E51" s="116">
        <v>11090</v>
      </c>
      <c r="F51" s="115" t="s">
        <v>72</v>
      </c>
      <c r="G51" s="117" t="s">
        <v>20</v>
      </c>
      <c r="H51" s="118">
        <f>'3.2 ประมาณการคตท.64'!AF41</f>
        <v>905100</v>
      </c>
      <c r="I51" s="118">
        <f>'3.2 ประมาณการคตท.64'!AG41</f>
        <v>363628</v>
      </c>
      <c r="J51" s="119">
        <f t="shared" si="6"/>
        <v>1268728</v>
      </c>
      <c r="K51" s="120" t="str">
        <f t="shared" si="7"/>
        <v>ถูกต้อง</v>
      </c>
    </row>
    <row r="52" spans="1:11" outlineLevel="3">
      <c r="A52" s="114">
        <v>38</v>
      </c>
      <c r="B52" s="115">
        <v>8</v>
      </c>
      <c r="C52" s="115" t="s">
        <v>64</v>
      </c>
      <c r="D52" s="115" t="s">
        <v>65</v>
      </c>
      <c r="E52" s="116">
        <v>11091</v>
      </c>
      <c r="F52" s="115" t="s">
        <v>79</v>
      </c>
      <c r="G52" s="117" t="s">
        <v>20</v>
      </c>
      <c r="H52" s="118">
        <f>'3.2 ประมาณการคตท.64'!AF42</f>
        <v>2266200</v>
      </c>
      <c r="I52" s="118">
        <f>'3.2 ประมาณการคตท.64'!AG42</f>
        <v>796036</v>
      </c>
      <c r="J52" s="119">
        <f t="shared" si="6"/>
        <v>3062236</v>
      </c>
      <c r="K52" s="120" t="str">
        <f t="shared" si="7"/>
        <v>ถูกต้อง</v>
      </c>
    </row>
    <row r="53" spans="1:11" outlineLevel="3">
      <c r="A53" s="114">
        <v>39</v>
      </c>
      <c r="B53" s="115">
        <v>8</v>
      </c>
      <c r="C53" s="115" t="s">
        <v>64</v>
      </c>
      <c r="D53" s="115" t="s">
        <v>65</v>
      </c>
      <c r="E53" s="116">
        <v>11092</v>
      </c>
      <c r="F53" s="115" t="s">
        <v>70</v>
      </c>
      <c r="G53" s="117" t="s">
        <v>20</v>
      </c>
      <c r="H53" s="118">
        <f>'3.2 ประมาณการคตท.64'!AF43</f>
        <v>1367400</v>
      </c>
      <c r="I53" s="118">
        <f>'3.2 ประมาณการคตท.64'!AG43</f>
        <v>866273</v>
      </c>
      <c r="J53" s="119">
        <f t="shared" si="6"/>
        <v>2233673</v>
      </c>
      <c r="K53" s="120" t="str">
        <f t="shared" si="7"/>
        <v>ถูกต้อง</v>
      </c>
    </row>
    <row r="54" spans="1:11" outlineLevel="3">
      <c r="A54" s="114">
        <v>40</v>
      </c>
      <c r="B54" s="115">
        <v>8</v>
      </c>
      <c r="C54" s="115" t="s">
        <v>64</v>
      </c>
      <c r="D54" s="115" t="s">
        <v>65</v>
      </c>
      <c r="E54" s="116">
        <v>11093</v>
      </c>
      <c r="F54" s="115" t="s">
        <v>81</v>
      </c>
      <c r="G54" s="117" t="s">
        <v>20</v>
      </c>
      <c r="H54" s="118">
        <f>'3.2 ประมาณการคตท.64'!AF44</f>
        <v>1335000</v>
      </c>
      <c r="I54" s="118">
        <f>'3.2 ประมาณการคตท.64'!AG44</f>
        <v>624275</v>
      </c>
      <c r="J54" s="119">
        <f t="shared" si="6"/>
        <v>1959275</v>
      </c>
      <c r="K54" s="120" t="str">
        <f t="shared" si="7"/>
        <v>ถูกต้อง</v>
      </c>
    </row>
    <row r="55" spans="1:11" outlineLevel="3">
      <c r="A55" s="114">
        <v>41</v>
      </c>
      <c r="B55" s="115">
        <v>8</v>
      </c>
      <c r="C55" s="115" t="s">
        <v>64</v>
      </c>
      <c r="D55" s="115" t="s">
        <v>65</v>
      </c>
      <c r="E55" s="116">
        <v>11094</v>
      </c>
      <c r="F55" s="115" t="s">
        <v>83</v>
      </c>
      <c r="G55" s="117" t="s">
        <v>19</v>
      </c>
      <c r="H55" s="118">
        <f>'3.2 ประมาณการคตท.64'!AF45</f>
        <v>641400</v>
      </c>
      <c r="I55" s="118">
        <f>'3.2 ประมาณการคตท.64'!AG45</f>
        <v>322812</v>
      </c>
      <c r="J55" s="119">
        <f t="shared" si="6"/>
        <v>964212</v>
      </c>
      <c r="K55" s="120" t="str">
        <f t="shared" si="7"/>
        <v>ถูกต้อง</v>
      </c>
    </row>
    <row r="56" spans="1:11" outlineLevel="3">
      <c r="A56" s="114">
        <v>42</v>
      </c>
      <c r="B56" s="115">
        <v>8</v>
      </c>
      <c r="C56" s="115" t="s">
        <v>64</v>
      </c>
      <c r="D56" s="115" t="s">
        <v>65</v>
      </c>
      <c r="E56" s="116">
        <v>11095</v>
      </c>
      <c r="F56" s="115" t="s">
        <v>67</v>
      </c>
      <c r="G56" s="117" t="s">
        <v>22</v>
      </c>
      <c r="H56" s="118">
        <f>'3.2 ประมาณการคตท.64'!AF46</f>
        <v>3138600</v>
      </c>
      <c r="I56" s="118">
        <f>'3.2 ประมาณการคตท.64'!AG46</f>
        <v>1309903</v>
      </c>
      <c r="J56" s="119">
        <f t="shared" si="6"/>
        <v>4448503</v>
      </c>
      <c r="K56" s="120" t="str">
        <f t="shared" si="7"/>
        <v>ถูกต้อง</v>
      </c>
    </row>
    <row r="57" spans="1:11" outlineLevel="3">
      <c r="A57" s="114">
        <v>43</v>
      </c>
      <c r="B57" s="115">
        <v>8</v>
      </c>
      <c r="C57" s="115" t="s">
        <v>64</v>
      </c>
      <c r="D57" s="115" t="s">
        <v>65</v>
      </c>
      <c r="E57" s="116">
        <v>11096</v>
      </c>
      <c r="F57" s="115" t="s">
        <v>74</v>
      </c>
      <c r="G57" s="117" t="s">
        <v>20</v>
      </c>
      <c r="H57" s="118">
        <f>'3.2 ประมาณการคตท.64'!AF47</f>
        <v>1005600</v>
      </c>
      <c r="I57" s="118">
        <f>'3.2 ประมาณการคตท.64'!AG47</f>
        <v>486709</v>
      </c>
      <c r="J57" s="119">
        <f t="shared" si="6"/>
        <v>1492309</v>
      </c>
      <c r="K57" s="120" t="str">
        <f t="shared" si="7"/>
        <v>ถูกต้อง</v>
      </c>
    </row>
    <row r="58" spans="1:11" outlineLevel="3">
      <c r="A58" s="114">
        <v>44</v>
      </c>
      <c r="B58" s="115">
        <v>8</v>
      </c>
      <c r="C58" s="115" t="s">
        <v>64</v>
      </c>
      <c r="D58" s="115" t="s">
        <v>65</v>
      </c>
      <c r="E58" s="116">
        <v>11097</v>
      </c>
      <c r="F58" s="115" t="s">
        <v>69</v>
      </c>
      <c r="G58" s="117" t="s">
        <v>20</v>
      </c>
      <c r="H58" s="118">
        <f>'3.2 ประมาณการคตท.64'!AF48</f>
        <v>1900200</v>
      </c>
      <c r="I58" s="118">
        <f>'3.2 ประมาณการคตท.64'!AG48</f>
        <v>821591</v>
      </c>
      <c r="J58" s="119">
        <f t="shared" si="6"/>
        <v>2721791</v>
      </c>
      <c r="K58" s="120" t="str">
        <f t="shared" si="7"/>
        <v>ถูกต้อง</v>
      </c>
    </row>
    <row r="59" spans="1:11" outlineLevel="3">
      <c r="A59" s="114">
        <v>45</v>
      </c>
      <c r="B59" s="115">
        <v>8</v>
      </c>
      <c r="C59" s="115" t="s">
        <v>64</v>
      </c>
      <c r="D59" s="115" t="s">
        <v>65</v>
      </c>
      <c r="E59" s="116">
        <v>11098</v>
      </c>
      <c r="F59" s="115" t="s">
        <v>71</v>
      </c>
      <c r="G59" s="117" t="s">
        <v>20</v>
      </c>
      <c r="H59" s="118">
        <f>'3.2 ประมาณการคตท.64'!AF49</f>
        <v>1450500</v>
      </c>
      <c r="I59" s="118">
        <f>'3.2 ประมาณการคตท.64'!AG49</f>
        <v>786775</v>
      </c>
      <c r="J59" s="119">
        <f t="shared" si="6"/>
        <v>2237275</v>
      </c>
      <c r="K59" s="120" t="str">
        <f t="shared" si="7"/>
        <v>ถูกต้อง</v>
      </c>
    </row>
    <row r="60" spans="1:11" outlineLevel="3">
      <c r="A60" s="114">
        <v>46</v>
      </c>
      <c r="B60" s="115">
        <v>8</v>
      </c>
      <c r="C60" s="115" t="s">
        <v>64</v>
      </c>
      <c r="D60" s="115" t="s">
        <v>65</v>
      </c>
      <c r="E60" s="116">
        <v>11099</v>
      </c>
      <c r="F60" s="115" t="s">
        <v>82</v>
      </c>
      <c r="G60" s="117" t="s">
        <v>20</v>
      </c>
      <c r="H60" s="118">
        <f>'3.2 ประมาณการคตท.64'!AF50</f>
        <v>648900</v>
      </c>
      <c r="I60" s="118">
        <f>'3.2 ประมาณการคตท.64'!AG50</f>
        <v>406286</v>
      </c>
      <c r="J60" s="119">
        <f t="shared" si="6"/>
        <v>1055186</v>
      </c>
      <c r="K60" s="120" t="str">
        <f t="shared" si="7"/>
        <v>ถูกต้อง</v>
      </c>
    </row>
    <row r="61" spans="1:11" outlineLevel="3">
      <c r="A61" s="114">
        <v>47</v>
      </c>
      <c r="B61" s="115">
        <v>8</v>
      </c>
      <c r="C61" s="115" t="s">
        <v>64</v>
      </c>
      <c r="D61" s="115" t="s">
        <v>65</v>
      </c>
      <c r="E61" s="116">
        <v>11100</v>
      </c>
      <c r="F61" s="115" t="s">
        <v>77</v>
      </c>
      <c r="G61" s="117" t="s">
        <v>18</v>
      </c>
      <c r="H61" s="118">
        <f>'3.2 ประมาณการคตท.64'!AF51</f>
        <v>615600</v>
      </c>
      <c r="I61" s="118">
        <f>'3.2 ประมาณการคตท.64'!AG51</f>
        <v>314417</v>
      </c>
      <c r="J61" s="119">
        <f t="shared" si="6"/>
        <v>930017</v>
      </c>
      <c r="K61" s="120" t="str">
        <f t="shared" si="7"/>
        <v>ถูกต้อง</v>
      </c>
    </row>
    <row r="62" spans="1:11" outlineLevel="3">
      <c r="A62" s="114">
        <v>48</v>
      </c>
      <c r="B62" s="115">
        <v>8</v>
      </c>
      <c r="C62" s="115" t="s">
        <v>64</v>
      </c>
      <c r="D62" s="115" t="s">
        <v>65</v>
      </c>
      <c r="E62" s="116">
        <v>11101</v>
      </c>
      <c r="F62" s="115" t="s">
        <v>75</v>
      </c>
      <c r="G62" s="117" t="s">
        <v>18</v>
      </c>
      <c r="H62" s="118">
        <f>'3.2 ประมาณการคตท.64'!AF52</f>
        <v>879300</v>
      </c>
      <c r="I62" s="118">
        <f>'3.2 ประมาณการคตท.64'!AG52</f>
        <v>463716</v>
      </c>
      <c r="J62" s="119">
        <f t="shared" si="6"/>
        <v>1343016</v>
      </c>
      <c r="K62" s="120" t="str">
        <f t="shared" si="7"/>
        <v>ถูกต้อง</v>
      </c>
    </row>
    <row r="63" spans="1:11" outlineLevel="3">
      <c r="A63" s="114">
        <v>49</v>
      </c>
      <c r="B63" s="115">
        <v>8</v>
      </c>
      <c r="C63" s="115" t="s">
        <v>64</v>
      </c>
      <c r="D63" s="115" t="s">
        <v>65</v>
      </c>
      <c r="E63" s="116">
        <v>11102</v>
      </c>
      <c r="F63" s="115" t="s">
        <v>76</v>
      </c>
      <c r="G63" s="117" t="s">
        <v>20</v>
      </c>
      <c r="H63" s="118">
        <f>'3.2 ประมาณการคตท.64'!AF53</f>
        <v>1075800</v>
      </c>
      <c r="I63" s="118">
        <f>'3.2 ประมาณการคตท.64'!AG53</f>
        <v>480179</v>
      </c>
      <c r="J63" s="119">
        <f t="shared" si="6"/>
        <v>1555979</v>
      </c>
      <c r="K63" s="120" t="str">
        <f t="shared" si="7"/>
        <v>ถูกต้อง</v>
      </c>
    </row>
    <row r="64" spans="1:11" outlineLevel="3">
      <c r="A64" s="114">
        <v>50</v>
      </c>
      <c r="B64" s="115">
        <v>8</v>
      </c>
      <c r="C64" s="115" t="s">
        <v>64</v>
      </c>
      <c r="D64" s="115" t="s">
        <v>65</v>
      </c>
      <c r="E64" s="116">
        <v>11103</v>
      </c>
      <c r="F64" s="115" t="s">
        <v>80</v>
      </c>
      <c r="G64" s="117" t="s">
        <v>20</v>
      </c>
      <c r="H64" s="118">
        <f>'3.2 ประมาณการคตท.64'!AF54</f>
        <v>1052100</v>
      </c>
      <c r="I64" s="118">
        <f>'3.2 ประมาณการคตท.64'!AG54</f>
        <v>396304</v>
      </c>
      <c r="J64" s="119">
        <f t="shared" si="6"/>
        <v>1448404</v>
      </c>
      <c r="K64" s="120" t="str">
        <f t="shared" si="7"/>
        <v>ถูกต้อง</v>
      </c>
    </row>
    <row r="65" spans="1:11" outlineLevel="3">
      <c r="A65" s="114">
        <v>51</v>
      </c>
      <c r="B65" s="115">
        <v>8</v>
      </c>
      <c r="C65" s="115" t="s">
        <v>64</v>
      </c>
      <c r="D65" s="115" t="s">
        <v>65</v>
      </c>
      <c r="E65" s="116">
        <v>11450</v>
      </c>
      <c r="F65" s="115" t="s">
        <v>68</v>
      </c>
      <c r="G65" s="117" t="s">
        <v>22</v>
      </c>
      <c r="H65" s="118">
        <f>'3.2 ประมาณการคตท.64'!AF55</f>
        <v>3071999</v>
      </c>
      <c r="I65" s="118">
        <f>'3.2 ประมาณการคตท.64'!AG55</f>
        <v>1788892</v>
      </c>
      <c r="J65" s="119">
        <f t="shared" si="6"/>
        <v>4860891</v>
      </c>
      <c r="K65" s="120" t="str">
        <f t="shared" si="7"/>
        <v>ถูกต้อง</v>
      </c>
    </row>
    <row r="66" spans="1:11" outlineLevel="3">
      <c r="A66" s="114">
        <v>52</v>
      </c>
      <c r="B66" s="115">
        <v>8</v>
      </c>
      <c r="C66" s="115" t="s">
        <v>64</v>
      </c>
      <c r="D66" s="115" t="s">
        <v>65</v>
      </c>
      <c r="E66" s="116">
        <v>21323</v>
      </c>
      <c r="F66" s="115" t="s">
        <v>78</v>
      </c>
      <c r="G66" s="117" t="s">
        <v>20</v>
      </c>
      <c r="H66" s="118">
        <f>'3.2 ประมาณการคตท.64'!AF56</f>
        <v>998100</v>
      </c>
      <c r="I66" s="118">
        <f>'3.2 ประมาณการคตท.64'!AG56</f>
        <v>406824</v>
      </c>
      <c r="J66" s="119">
        <f t="shared" si="6"/>
        <v>1404924</v>
      </c>
      <c r="K66" s="120" t="str">
        <f t="shared" si="7"/>
        <v>ถูกต้อง</v>
      </c>
    </row>
    <row r="67" spans="1:11" outlineLevel="2">
      <c r="A67" s="107"/>
      <c r="B67" s="108"/>
      <c r="C67" s="108"/>
      <c r="D67" s="109" t="s">
        <v>137</v>
      </c>
      <c r="E67" s="110"/>
      <c r="F67" s="108"/>
      <c r="G67" s="108"/>
      <c r="H67" s="111">
        <f>SUBTOTAL(9,H68:H76)</f>
        <v>9274800</v>
      </c>
      <c r="I67" s="111">
        <f>SUBTOTAL(9,I68:I76)</f>
        <v>6772818</v>
      </c>
      <c r="J67" s="112">
        <f>SUBTOTAL(9,J68:J76)</f>
        <v>16047618</v>
      </c>
      <c r="K67" s="113"/>
    </row>
    <row r="68" spans="1:11" outlineLevel="3">
      <c r="A68" s="114">
        <v>53</v>
      </c>
      <c r="B68" s="115">
        <v>8</v>
      </c>
      <c r="C68" s="115" t="s">
        <v>84</v>
      </c>
      <c r="D68" s="115" t="s">
        <v>85</v>
      </c>
      <c r="E68" s="116">
        <v>10706</v>
      </c>
      <c r="F68" s="115" t="s">
        <v>86</v>
      </c>
      <c r="G68" s="117" t="s">
        <v>16</v>
      </c>
      <c r="H68" s="118">
        <f>'3.2 ประมาณการคตท.64'!AF57</f>
        <v>2214900</v>
      </c>
      <c r="I68" s="118">
        <f>'3.2 ประมาณการคตท.64'!AG57</f>
        <v>2202847</v>
      </c>
      <c r="J68" s="119">
        <f t="shared" ref="J68:J76" si="8">ROUND(H68+I68,0)</f>
        <v>4417747</v>
      </c>
      <c r="K68" s="120" t="str">
        <f t="shared" ref="K68:K76" si="9">IF(OR(H68+I68&gt;J68,H68+I68&lt;J68),"[1]หรือ[2]ทศนิยมไม่เท่ากับ0","ถูกต้อง")</f>
        <v>ถูกต้อง</v>
      </c>
    </row>
    <row r="69" spans="1:11" outlineLevel="3">
      <c r="A69" s="114">
        <v>54</v>
      </c>
      <c r="B69" s="115">
        <v>8</v>
      </c>
      <c r="C69" s="115" t="s">
        <v>84</v>
      </c>
      <c r="D69" s="115" t="s">
        <v>85</v>
      </c>
      <c r="E69" s="116">
        <v>11042</v>
      </c>
      <c r="F69" s="115" t="s">
        <v>88</v>
      </c>
      <c r="G69" s="117" t="s">
        <v>18</v>
      </c>
      <c r="H69" s="118">
        <f>'3.2 ประมาณการคตท.64'!AF58</f>
        <v>1901100</v>
      </c>
      <c r="I69" s="118">
        <f>'3.2 ประมาณการคตท.64'!AG58</f>
        <v>866885</v>
      </c>
      <c r="J69" s="119">
        <f t="shared" si="8"/>
        <v>2767985</v>
      </c>
      <c r="K69" s="120" t="str">
        <f t="shared" si="9"/>
        <v>ถูกต้อง</v>
      </c>
    </row>
    <row r="70" spans="1:11" outlineLevel="3">
      <c r="A70" s="114">
        <v>55</v>
      </c>
      <c r="B70" s="115">
        <v>8</v>
      </c>
      <c r="C70" s="115" t="s">
        <v>84</v>
      </c>
      <c r="D70" s="115" t="s">
        <v>85</v>
      </c>
      <c r="E70" s="116">
        <v>11044</v>
      </c>
      <c r="F70" s="115" t="s">
        <v>89</v>
      </c>
      <c r="G70" s="117" t="s">
        <v>20</v>
      </c>
      <c r="H70" s="118">
        <f>'3.2 ประมาณการคตท.64'!AF59</f>
        <v>540300</v>
      </c>
      <c r="I70" s="118">
        <f>'3.2 ประมาณการคตท.64'!AG59</f>
        <v>419216</v>
      </c>
      <c r="J70" s="119">
        <f t="shared" si="8"/>
        <v>959516</v>
      </c>
      <c r="K70" s="120" t="str">
        <f t="shared" si="9"/>
        <v>ถูกต้อง</v>
      </c>
    </row>
    <row r="71" spans="1:11" outlineLevel="3">
      <c r="A71" s="114">
        <v>56</v>
      </c>
      <c r="B71" s="115">
        <v>8</v>
      </c>
      <c r="C71" s="115" t="s">
        <v>84</v>
      </c>
      <c r="D71" s="115" t="s">
        <v>85</v>
      </c>
      <c r="E71" s="116">
        <v>11045</v>
      </c>
      <c r="F71" s="115" t="s">
        <v>90</v>
      </c>
      <c r="G71" s="117" t="s">
        <v>19</v>
      </c>
      <c r="H71" s="118">
        <f>'3.2 ประมาณการคตท.64'!AF60</f>
        <v>629400</v>
      </c>
      <c r="I71" s="118">
        <f>'3.2 ประมาณการคตท.64'!AG60</f>
        <v>465311</v>
      </c>
      <c r="J71" s="119">
        <f t="shared" si="8"/>
        <v>1094711</v>
      </c>
      <c r="K71" s="120" t="str">
        <f t="shared" si="9"/>
        <v>ถูกต้อง</v>
      </c>
    </row>
    <row r="72" spans="1:11" outlineLevel="3">
      <c r="A72" s="114">
        <v>57</v>
      </c>
      <c r="B72" s="115">
        <v>8</v>
      </c>
      <c r="C72" s="115" t="s">
        <v>84</v>
      </c>
      <c r="D72" s="115" t="s">
        <v>85</v>
      </c>
      <c r="E72" s="116">
        <v>11448</v>
      </c>
      <c r="F72" s="115" t="s">
        <v>87</v>
      </c>
      <c r="G72" s="117" t="s">
        <v>17</v>
      </c>
      <c r="H72" s="118">
        <f>'3.2 ประมาณการคตท.64'!AF61</f>
        <v>1256700</v>
      </c>
      <c r="I72" s="118">
        <f>'3.2 ประมาณการคตท.64'!AG61</f>
        <v>1748975</v>
      </c>
      <c r="J72" s="119">
        <f t="shared" si="8"/>
        <v>3005675</v>
      </c>
      <c r="K72" s="120" t="str">
        <f t="shared" si="9"/>
        <v>ถูกต้อง</v>
      </c>
    </row>
    <row r="73" spans="1:11" outlineLevel="3">
      <c r="A73" s="114">
        <v>58</v>
      </c>
      <c r="B73" s="115">
        <v>8</v>
      </c>
      <c r="C73" s="115" t="s">
        <v>84</v>
      </c>
      <c r="D73" s="115" t="s">
        <v>85</v>
      </c>
      <c r="E73" s="116">
        <v>21356</v>
      </c>
      <c r="F73" s="115" t="s">
        <v>94</v>
      </c>
      <c r="G73" s="117" t="s">
        <v>20</v>
      </c>
      <c r="H73" s="118">
        <f>'3.2 ประมาณการคตท.64'!AF62</f>
        <v>470100</v>
      </c>
      <c r="I73" s="118">
        <f>'3.2 ประมาณการคตท.64'!AG62</f>
        <v>317297</v>
      </c>
      <c r="J73" s="119">
        <f t="shared" si="8"/>
        <v>787397</v>
      </c>
      <c r="K73" s="120" t="str">
        <f t="shared" si="9"/>
        <v>ถูกต้อง</v>
      </c>
    </row>
    <row r="74" spans="1:11" outlineLevel="3">
      <c r="A74" s="114">
        <v>59</v>
      </c>
      <c r="B74" s="115">
        <v>8</v>
      </c>
      <c r="C74" s="115" t="s">
        <v>84</v>
      </c>
      <c r="D74" s="115" t="s">
        <v>85</v>
      </c>
      <c r="E74" s="116">
        <v>28778</v>
      </c>
      <c r="F74" s="115" t="s">
        <v>92</v>
      </c>
      <c r="G74" s="117" t="s">
        <v>20</v>
      </c>
      <c r="H74" s="118">
        <f>'3.2 ประมาณการคตท.64'!AF63</f>
        <v>504000</v>
      </c>
      <c r="I74" s="118">
        <f>'3.2 ประมาณการคตท.64'!AG63</f>
        <v>236949</v>
      </c>
      <c r="J74" s="119">
        <f t="shared" si="8"/>
        <v>740949</v>
      </c>
      <c r="K74" s="120" t="str">
        <f t="shared" si="9"/>
        <v>ถูกต้อง</v>
      </c>
    </row>
    <row r="75" spans="1:11" outlineLevel="3">
      <c r="A75" s="114">
        <v>60</v>
      </c>
      <c r="B75" s="115">
        <v>8</v>
      </c>
      <c r="C75" s="115" t="s">
        <v>84</v>
      </c>
      <c r="D75" s="115" t="s">
        <v>85</v>
      </c>
      <c r="E75" s="116">
        <v>28811</v>
      </c>
      <c r="F75" s="115" t="s">
        <v>91</v>
      </c>
      <c r="G75" s="117" t="s">
        <v>20</v>
      </c>
      <c r="H75" s="118">
        <f>'3.2 ประมาณการคตท.64'!AF64</f>
        <v>1030200</v>
      </c>
      <c r="I75" s="118">
        <f>'3.2 ประมาณการคตท.64'!AG64</f>
        <v>338309</v>
      </c>
      <c r="J75" s="119">
        <f t="shared" si="8"/>
        <v>1368509</v>
      </c>
      <c r="K75" s="120" t="str">
        <f t="shared" si="9"/>
        <v>ถูกต้อง</v>
      </c>
    </row>
    <row r="76" spans="1:11" outlineLevel="3">
      <c r="A76" s="114">
        <v>61</v>
      </c>
      <c r="B76" s="115">
        <v>8</v>
      </c>
      <c r="C76" s="115" t="s">
        <v>84</v>
      </c>
      <c r="D76" s="115" t="s">
        <v>85</v>
      </c>
      <c r="E76" s="116">
        <v>28815</v>
      </c>
      <c r="F76" s="115" t="s">
        <v>93</v>
      </c>
      <c r="G76" s="117" t="s">
        <v>20</v>
      </c>
      <c r="H76" s="118">
        <f>'3.2 ประมาณการคตท.64'!AF65</f>
        <v>728100</v>
      </c>
      <c r="I76" s="118">
        <f>'3.2 ประมาณการคตท.64'!AG65</f>
        <v>177029</v>
      </c>
      <c r="J76" s="119">
        <f t="shared" si="8"/>
        <v>905129</v>
      </c>
      <c r="K76" s="120" t="str">
        <f t="shared" si="9"/>
        <v>ถูกต้อง</v>
      </c>
    </row>
    <row r="77" spans="1:11" outlineLevel="2">
      <c r="A77" s="107"/>
      <c r="B77" s="108"/>
      <c r="C77" s="108"/>
      <c r="D77" s="109" t="s">
        <v>136</v>
      </c>
      <c r="E77" s="110"/>
      <c r="F77" s="108"/>
      <c r="G77" s="108"/>
      <c r="H77" s="111">
        <f>SUBTOTAL(9,H78:H83)</f>
        <v>10621499</v>
      </c>
      <c r="I77" s="111">
        <f>SUBTOTAL(9,I78:I83)</f>
        <v>4829188</v>
      </c>
      <c r="J77" s="112">
        <f>SUBTOTAL(9,J78:J83)</f>
        <v>15450687</v>
      </c>
      <c r="K77" s="113"/>
    </row>
    <row r="78" spans="1:11" outlineLevel="3">
      <c r="A78" s="114">
        <v>62</v>
      </c>
      <c r="B78" s="115">
        <v>8</v>
      </c>
      <c r="C78" s="115" t="s">
        <v>95</v>
      </c>
      <c r="D78" s="115" t="s">
        <v>96</v>
      </c>
      <c r="E78" s="116">
        <v>10704</v>
      </c>
      <c r="F78" s="115" t="s">
        <v>97</v>
      </c>
      <c r="G78" s="117" t="s">
        <v>16</v>
      </c>
      <c r="H78" s="118">
        <f>'3.2 ประมาณการคตท.64'!AF66</f>
        <v>2479050</v>
      </c>
      <c r="I78" s="118">
        <f>'3.2 ประมาณการคตท.64'!AG66</f>
        <v>1602613</v>
      </c>
      <c r="J78" s="119">
        <f t="shared" ref="J78:J83" si="10">ROUND(H78+I78,0)</f>
        <v>4081663</v>
      </c>
      <c r="K78" s="120" t="str">
        <f t="shared" ref="K78:K83" si="11">IF(OR(H78+I78&gt;J78,H78+I78&lt;J78),"[1]หรือ[2]ทศนิยมไม่เท่ากับ0","ถูกต้อง")</f>
        <v>ถูกต้อง</v>
      </c>
    </row>
    <row r="79" spans="1:11" outlineLevel="3">
      <c r="A79" s="114">
        <v>63</v>
      </c>
      <c r="B79" s="115">
        <v>8</v>
      </c>
      <c r="C79" s="115" t="s">
        <v>95</v>
      </c>
      <c r="D79" s="115" t="s">
        <v>96</v>
      </c>
      <c r="E79" s="116">
        <v>10991</v>
      </c>
      <c r="F79" s="115" t="s">
        <v>98</v>
      </c>
      <c r="G79" s="117" t="s">
        <v>18</v>
      </c>
      <c r="H79" s="118">
        <f>'3.2 ประมาณการคตท.64'!AF67</f>
        <v>1701600</v>
      </c>
      <c r="I79" s="118">
        <f>'3.2 ประมาณการคตท.64'!AG67</f>
        <v>586979</v>
      </c>
      <c r="J79" s="119">
        <f t="shared" si="10"/>
        <v>2288579</v>
      </c>
      <c r="K79" s="120" t="str">
        <f t="shared" si="11"/>
        <v>ถูกต้อง</v>
      </c>
    </row>
    <row r="80" spans="1:11" outlineLevel="3">
      <c r="A80" s="114">
        <v>64</v>
      </c>
      <c r="B80" s="115">
        <v>8</v>
      </c>
      <c r="C80" s="115" t="s">
        <v>95</v>
      </c>
      <c r="D80" s="115" t="s">
        <v>96</v>
      </c>
      <c r="E80" s="116">
        <v>10992</v>
      </c>
      <c r="F80" s="115" t="s">
        <v>101</v>
      </c>
      <c r="G80" s="117" t="s">
        <v>20</v>
      </c>
      <c r="H80" s="118">
        <f>'3.2 ประมาณการคตท.64'!AF68</f>
        <v>1584900</v>
      </c>
      <c r="I80" s="118">
        <f>'3.2 ประมาณการคตท.64'!AG68</f>
        <v>587896</v>
      </c>
      <c r="J80" s="119">
        <f t="shared" si="10"/>
        <v>2172796</v>
      </c>
      <c r="K80" s="120" t="str">
        <f t="shared" si="11"/>
        <v>ถูกต้อง</v>
      </c>
    </row>
    <row r="81" spans="1:11" outlineLevel="3">
      <c r="A81" s="114">
        <v>65</v>
      </c>
      <c r="B81" s="115">
        <v>8</v>
      </c>
      <c r="C81" s="115" t="s">
        <v>95</v>
      </c>
      <c r="D81" s="115" t="s">
        <v>96</v>
      </c>
      <c r="E81" s="116">
        <v>10993</v>
      </c>
      <c r="F81" s="115" t="s">
        <v>99</v>
      </c>
      <c r="G81" s="117" t="s">
        <v>20</v>
      </c>
      <c r="H81" s="118">
        <f>'3.2 ประมาณการคตท.64'!AF69</f>
        <v>2211000</v>
      </c>
      <c r="I81" s="118">
        <f>'3.2 ประมาณการคตท.64'!AG69</f>
        <v>997815</v>
      </c>
      <c r="J81" s="119">
        <f t="shared" si="10"/>
        <v>3208815</v>
      </c>
      <c r="K81" s="120" t="str">
        <f t="shared" si="11"/>
        <v>ถูกต้อง</v>
      </c>
    </row>
    <row r="82" spans="1:11" outlineLevel="3">
      <c r="A82" s="114">
        <v>66</v>
      </c>
      <c r="B82" s="115">
        <v>8</v>
      </c>
      <c r="C82" s="115" t="s">
        <v>95</v>
      </c>
      <c r="D82" s="115" t="s">
        <v>96</v>
      </c>
      <c r="E82" s="116">
        <v>10994</v>
      </c>
      <c r="F82" s="115" t="s">
        <v>102</v>
      </c>
      <c r="G82" s="117" t="s">
        <v>19</v>
      </c>
      <c r="H82" s="118">
        <f>'3.2 ประมาณการคตท.64'!AF70</f>
        <v>1877099</v>
      </c>
      <c r="I82" s="118">
        <f>'3.2 ประมาณการคตท.64'!AG70</f>
        <v>669417</v>
      </c>
      <c r="J82" s="119">
        <f t="shared" si="10"/>
        <v>2546516</v>
      </c>
      <c r="K82" s="120" t="str">
        <f t="shared" si="11"/>
        <v>ถูกต้อง</v>
      </c>
    </row>
    <row r="83" spans="1:11" outlineLevel="3">
      <c r="A83" s="114">
        <v>67</v>
      </c>
      <c r="B83" s="115">
        <v>8</v>
      </c>
      <c r="C83" s="115" t="s">
        <v>95</v>
      </c>
      <c r="D83" s="115" t="s">
        <v>96</v>
      </c>
      <c r="E83" s="116">
        <v>23367</v>
      </c>
      <c r="F83" s="115" t="s">
        <v>100</v>
      </c>
      <c r="G83" s="117" t="s">
        <v>20</v>
      </c>
      <c r="H83" s="118">
        <f>'3.2 ประมาณการคตท.64'!AF71</f>
        <v>767850</v>
      </c>
      <c r="I83" s="118">
        <f>'3.2 ประมาณการคตท.64'!AG71</f>
        <v>384468</v>
      </c>
      <c r="J83" s="119">
        <f t="shared" si="10"/>
        <v>1152318</v>
      </c>
      <c r="K83" s="120" t="str">
        <f t="shared" si="11"/>
        <v>ถูกต้อง</v>
      </c>
    </row>
    <row r="84" spans="1:11" outlineLevel="2">
      <c r="A84" s="107"/>
      <c r="B84" s="108"/>
      <c r="C84" s="108"/>
      <c r="D84" s="109" t="s">
        <v>135</v>
      </c>
      <c r="E84" s="110"/>
      <c r="F84" s="108"/>
      <c r="G84" s="108"/>
      <c r="H84" s="111">
        <f>SUBTOTAL(9,H85:H105)</f>
        <v>27436500</v>
      </c>
      <c r="I84" s="111">
        <f>SUBTOTAL(9,I85:I105)</f>
        <v>18584807</v>
      </c>
      <c r="J84" s="112">
        <f>SUBTOTAL(9,J85:J105)</f>
        <v>46021307</v>
      </c>
      <c r="K84" s="113"/>
    </row>
    <row r="85" spans="1:11" outlineLevel="3">
      <c r="A85" s="114">
        <v>68</v>
      </c>
      <c r="B85" s="115">
        <v>8</v>
      </c>
      <c r="C85" s="115" t="s">
        <v>103</v>
      </c>
      <c r="D85" s="115" t="s">
        <v>104</v>
      </c>
      <c r="E85" s="116">
        <v>10671</v>
      </c>
      <c r="F85" s="115" t="s">
        <v>105</v>
      </c>
      <c r="G85" s="117" t="s">
        <v>16</v>
      </c>
      <c r="H85" s="118">
        <f>'3.2 ประมาณการคตท.64'!AF72</f>
        <v>5038600</v>
      </c>
      <c r="I85" s="118">
        <f>'3.2 ประมาณการคตท.64'!AG72</f>
        <v>7468893</v>
      </c>
      <c r="J85" s="119">
        <f t="shared" ref="J85:J105" si="12">ROUND(H85+I85,0)</f>
        <v>12507493</v>
      </c>
      <c r="K85" s="120" t="str">
        <f t="shared" ref="K85:K105" si="13">IF(OR(H85+I85&gt;J85,H85+I85&lt;J85),"[1]หรือ[2]ทศนิยมไม่เท่ากับ0","ถูกต้อง")</f>
        <v>ถูกต้อง</v>
      </c>
    </row>
    <row r="86" spans="1:11" outlineLevel="3">
      <c r="A86" s="114">
        <v>69</v>
      </c>
      <c r="B86" s="115">
        <v>8</v>
      </c>
      <c r="C86" s="115" t="s">
        <v>103</v>
      </c>
      <c r="D86" s="115" t="s">
        <v>104</v>
      </c>
      <c r="E86" s="116">
        <v>11013</v>
      </c>
      <c r="F86" s="115" t="s">
        <v>112</v>
      </c>
      <c r="G86" s="117" t="s">
        <v>18</v>
      </c>
      <c r="H86" s="118">
        <f>'3.2 ประมาณการคตท.64'!AF73</f>
        <v>1361700</v>
      </c>
      <c r="I86" s="118">
        <f>'3.2 ประมาณการคตท.64'!AG73</f>
        <v>414016</v>
      </c>
      <c r="J86" s="119">
        <f t="shared" si="12"/>
        <v>1775716</v>
      </c>
      <c r="K86" s="120" t="str">
        <f t="shared" si="13"/>
        <v>ถูกต้อง</v>
      </c>
    </row>
    <row r="87" spans="1:11" outlineLevel="3">
      <c r="A87" s="114">
        <v>70</v>
      </c>
      <c r="B87" s="115">
        <v>8</v>
      </c>
      <c r="C87" s="115" t="s">
        <v>103</v>
      </c>
      <c r="D87" s="115" t="s">
        <v>104</v>
      </c>
      <c r="E87" s="116">
        <v>11014</v>
      </c>
      <c r="F87" s="115" t="s">
        <v>121</v>
      </c>
      <c r="G87" s="117" t="s">
        <v>18</v>
      </c>
      <c r="H87" s="118">
        <f>'3.2 ประมาณการคตท.64'!AF74</f>
        <v>1573825</v>
      </c>
      <c r="I87" s="118">
        <f>'3.2 ประมาณการคตท.64'!AG74</f>
        <v>529698</v>
      </c>
      <c r="J87" s="119">
        <f t="shared" si="12"/>
        <v>2103523</v>
      </c>
      <c r="K87" s="120" t="str">
        <f t="shared" si="13"/>
        <v>ถูกต้อง</v>
      </c>
    </row>
    <row r="88" spans="1:11" outlineLevel="3">
      <c r="A88" s="114">
        <v>71</v>
      </c>
      <c r="B88" s="115">
        <v>8</v>
      </c>
      <c r="C88" s="115" t="s">
        <v>103</v>
      </c>
      <c r="D88" s="115" t="s">
        <v>104</v>
      </c>
      <c r="E88" s="116">
        <v>11015</v>
      </c>
      <c r="F88" s="115" t="s">
        <v>106</v>
      </c>
      <c r="G88" s="117" t="s">
        <v>22</v>
      </c>
      <c r="H88" s="118">
        <f>'3.2 ประมาณการคตท.64'!AF75</f>
        <v>2217925</v>
      </c>
      <c r="I88" s="118">
        <f>'3.2 ประมาณการคตท.64'!AG75</f>
        <v>1593604</v>
      </c>
      <c r="J88" s="119">
        <f t="shared" si="12"/>
        <v>3811529</v>
      </c>
      <c r="K88" s="120" t="str">
        <f t="shared" si="13"/>
        <v>ถูกต้อง</v>
      </c>
    </row>
    <row r="89" spans="1:11" outlineLevel="3">
      <c r="A89" s="114">
        <v>72</v>
      </c>
      <c r="B89" s="115">
        <v>8</v>
      </c>
      <c r="C89" s="115" t="s">
        <v>103</v>
      </c>
      <c r="D89" s="115" t="s">
        <v>104</v>
      </c>
      <c r="E89" s="116">
        <v>11016</v>
      </c>
      <c r="F89" s="115" t="s">
        <v>125</v>
      </c>
      <c r="G89" s="117" t="s">
        <v>20</v>
      </c>
      <c r="H89" s="118">
        <f>'3.2 ประมาณการคตท.64'!AF76</f>
        <v>91325</v>
      </c>
      <c r="I89" s="118">
        <f>'3.2 ประมาณการคตท.64'!AG76</f>
        <v>110590</v>
      </c>
      <c r="J89" s="119">
        <f t="shared" si="12"/>
        <v>201915</v>
      </c>
      <c r="K89" s="120" t="str">
        <f t="shared" si="13"/>
        <v>ถูกต้อง</v>
      </c>
    </row>
    <row r="90" spans="1:11" outlineLevel="3">
      <c r="A90" s="114">
        <v>73</v>
      </c>
      <c r="B90" s="115">
        <v>8</v>
      </c>
      <c r="C90" s="115" t="s">
        <v>103</v>
      </c>
      <c r="D90" s="115" t="s">
        <v>104</v>
      </c>
      <c r="E90" s="116">
        <v>11017</v>
      </c>
      <c r="F90" s="115" t="s">
        <v>116</v>
      </c>
      <c r="G90" s="117" t="s">
        <v>20</v>
      </c>
      <c r="H90" s="118">
        <f>'3.2 ประมาณการคตท.64'!AF77</f>
        <v>1015525</v>
      </c>
      <c r="I90" s="118">
        <f>'3.2 ประมาณการคตท.64'!AG77</f>
        <v>533960</v>
      </c>
      <c r="J90" s="119">
        <f t="shared" si="12"/>
        <v>1549485</v>
      </c>
      <c r="K90" s="120" t="str">
        <f t="shared" si="13"/>
        <v>ถูกต้อง</v>
      </c>
    </row>
    <row r="91" spans="1:11" outlineLevel="3">
      <c r="A91" s="114">
        <v>74</v>
      </c>
      <c r="B91" s="115">
        <v>8</v>
      </c>
      <c r="C91" s="115" t="s">
        <v>103</v>
      </c>
      <c r="D91" s="115" t="s">
        <v>104</v>
      </c>
      <c r="E91" s="116">
        <v>11018</v>
      </c>
      <c r="F91" s="115" t="s">
        <v>108</v>
      </c>
      <c r="G91" s="117" t="s">
        <v>17</v>
      </c>
      <c r="H91" s="118">
        <f>'3.2 ประมาณการคตท.64'!AF78</f>
        <v>2028450</v>
      </c>
      <c r="I91" s="118">
        <f>'3.2 ประมาณการคตท.64'!AG78</f>
        <v>936545</v>
      </c>
      <c r="J91" s="119">
        <f t="shared" si="12"/>
        <v>2964995</v>
      </c>
      <c r="K91" s="120" t="str">
        <f t="shared" si="13"/>
        <v>ถูกต้อง</v>
      </c>
    </row>
    <row r="92" spans="1:11" outlineLevel="3">
      <c r="A92" s="114">
        <v>75</v>
      </c>
      <c r="B92" s="115">
        <v>8</v>
      </c>
      <c r="C92" s="115" t="s">
        <v>103</v>
      </c>
      <c r="D92" s="115" t="s">
        <v>104</v>
      </c>
      <c r="E92" s="116">
        <v>11019</v>
      </c>
      <c r="F92" s="115" t="s">
        <v>114</v>
      </c>
      <c r="G92" s="117" t="s">
        <v>20</v>
      </c>
      <c r="H92" s="118">
        <f>'3.2 ประมาณการคตท.64'!AF79</f>
        <v>595225</v>
      </c>
      <c r="I92" s="118">
        <f>'3.2 ประมาณการคตท.64'!AG79</f>
        <v>362892</v>
      </c>
      <c r="J92" s="119">
        <f t="shared" si="12"/>
        <v>958117</v>
      </c>
      <c r="K92" s="120" t="str">
        <f t="shared" si="13"/>
        <v>ถูกต้อง</v>
      </c>
    </row>
    <row r="93" spans="1:11" outlineLevel="3">
      <c r="A93" s="114">
        <v>76</v>
      </c>
      <c r="B93" s="115">
        <v>8</v>
      </c>
      <c r="C93" s="115" t="s">
        <v>103</v>
      </c>
      <c r="D93" s="115" t="s">
        <v>104</v>
      </c>
      <c r="E93" s="116">
        <v>11020</v>
      </c>
      <c r="F93" s="115" t="s">
        <v>113</v>
      </c>
      <c r="G93" s="117" t="s">
        <v>20</v>
      </c>
      <c r="H93" s="118">
        <f>'3.2 ประมาณการคตท.64'!AF80</f>
        <v>552400</v>
      </c>
      <c r="I93" s="118">
        <f>'3.2 ประมาณการคตท.64'!AG80</f>
        <v>303101</v>
      </c>
      <c r="J93" s="119">
        <f t="shared" si="12"/>
        <v>855501</v>
      </c>
      <c r="K93" s="120" t="str">
        <f t="shared" si="13"/>
        <v>ถูกต้อง</v>
      </c>
    </row>
    <row r="94" spans="1:11" outlineLevel="3">
      <c r="A94" s="114">
        <v>77</v>
      </c>
      <c r="B94" s="115">
        <v>8</v>
      </c>
      <c r="C94" s="115" t="s">
        <v>103</v>
      </c>
      <c r="D94" s="115" t="s">
        <v>104</v>
      </c>
      <c r="E94" s="116">
        <v>11021</v>
      </c>
      <c r="F94" s="115" t="s">
        <v>119</v>
      </c>
      <c r="G94" s="117" t="s">
        <v>20</v>
      </c>
      <c r="H94" s="118">
        <f>'3.2 ประมาณการคตท.64'!AF81</f>
        <v>1180875</v>
      </c>
      <c r="I94" s="118">
        <f>'3.2 ประมาณการคตท.64'!AG81</f>
        <v>341489</v>
      </c>
      <c r="J94" s="119">
        <f t="shared" si="12"/>
        <v>1522364</v>
      </c>
      <c r="K94" s="120" t="str">
        <f t="shared" si="13"/>
        <v>ถูกต้อง</v>
      </c>
    </row>
    <row r="95" spans="1:11" outlineLevel="3">
      <c r="A95" s="114">
        <v>78</v>
      </c>
      <c r="B95" s="115">
        <v>8</v>
      </c>
      <c r="C95" s="115" t="s">
        <v>103</v>
      </c>
      <c r="D95" s="115" t="s">
        <v>104</v>
      </c>
      <c r="E95" s="116">
        <v>11022</v>
      </c>
      <c r="F95" s="115" t="s">
        <v>118</v>
      </c>
      <c r="G95" s="117" t="s">
        <v>20</v>
      </c>
      <c r="H95" s="118">
        <f>'3.2 ประมาณการคตท.64'!AF82</f>
        <v>1046100</v>
      </c>
      <c r="I95" s="118">
        <f>'3.2 ประมาณการคตท.64'!AG82</f>
        <v>639590</v>
      </c>
      <c r="J95" s="119">
        <f t="shared" si="12"/>
        <v>1685690</v>
      </c>
      <c r="K95" s="120" t="str">
        <f t="shared" si="13"/>
        <v>ถูกต้อง</v>
      </c>
    </row>
    <row r="96" spans="1:11" outlineLevel="3">
      <c r="A96" s="114">
        <v>79</v>
      </c>
      <c r="B96" s="115">
        <v>8</v>
      </c>
      <c r="C96" s="115" t="s">
        <v>103</v>
      </c>
      <c r="D96" s="115" t="s">
        <v>104</v>
      </c>
      <c r="E96" s="116">
        <v>11023</v>
      </c>
      <c r="F96" s="115" t="s">
        <v>107</v>
      </c>
      <c r="G96" s="117" t="s">
        <v>18</v>
      </c>
      <c r="H96" s="118">
        <f>'3.2 ประมาณการคตท.64'!AF83</f>
        <v>2220950</v>
      </c>
      <c r="I96" s="118">
        <f>'3.2 ประมาณการคตท.64'!AG83</f>
        <v>915307</v>
      </c>
      <c r="J96" s="119">
        <f t="shared" si="12"/>
        <v>3136257</v>
      </c>
      <c r="K96" s="120" t="str">
        <f t="shared" si="13"/>
        <v>ถูกต้อง</v>
      </c>
    </row>
    <row r="97" spans="1:11" outlineLevel="3">
      <c r="A97" s="114">
        <v>80</v>
      </c>
      <c r="B97" s="115">
        <v>8</v>
      </c>
      <c r="C97" s="115" t="s">
        <v>103</v>
      </c>
      <c r="D97" s="115" t="s">
        <v>104</v>
      </c>
      <c r="E97" s="116">
        <v>11024</v>
      </c>
      <c r="F97" s="115" t="s">
        <v>109</v>
      </c>
      <c r="G97" s="117" t="s">
        <v>19</v>
      </c>
      <c r="H97" s="118">
        <f>'3.2 ประมาณการคตท.64'!AF84</f>
        <v>1116575</v>
      </c>
      <c r="I97" s="118">
        <f>'3.2 ประมาณการคตท.64'!AG84</f>
        <v>762903</v>
      </c>
      <c r="J97" s="119">
        <f t="shared" si="12"/>
        <v>1879478</v>
      </c>
      <c r="K97" s="120" t="str">
        <f t="shared" si="13"/>
        <v>ถูกต้อง</v>
      </c>
    </row>
    <row r="98" spans="1:11" outlineLevel="3">
      <c r="A98" s="114">
        <v>81</v>
      </c>
      <c r="B98" s="115">
        <v>8</v>
      </c>
      <c r="C98" s="115" t="s">
        <v>103</v>
      </c>
      <c r="D98" s="115" t="s">
        <v>104</v>
      </c>
      <c r="E98" s="116">
        <v>11025</v>
      </c>
      <c r="F98" s="115" t="s">
        <v>110</v>
      </c>
      <c r="G98" s="117" t="s">
        <v>18</v>
      </c>
      <c r="H98" s="118">
        <f>'3.2 ประมาณการคตท.64'!AF85</f>
        <v>1714425</v>
      </c>
      <c r="I98" s="118">
        <f>'3.2 ประมาณการคตท.64'!AG85</f>
        <v>816066</v>
      </c>
      <c r="J98" s="119">
        <f t="shared" si="12"/>
        <v>2530491</v>
      </c>
      <c r="K98" s="120" t="str">
        <f t="shared" si="13"/>
        <v>ถูกต้อง</v>
      </c>
    </row>
    <row r="99" spans="1:11" outlineLevel="3">
      <c r="A99" s="114">
        <v>82</v>
      </c>
      <c r="B99" s="115">
        <v>8</v>
      </c>
      <c r="C99" s="115" t="s">
        <v>103</v>
      </c>
      <c r="D99" s="115" t="s">
        <v>104</v>
      </c>
      <c r="E99" s="116">
        <v>11026</v>
      </c>
      <c r="F99" s="115" t="s">
        <v>120</v>
      </c>
      <c r="G99" s="117" t="s">
        <v>20</v>
      </c>
      <c r="H99" s="118">
        <f>'3.2 ประมาณการคตท.64'!AF86</f>
        <v>605300</v>
      </c>
      <c r="I99" s="118">
        <f>'3.2 ประมาณการคตท.64'!AG86</f>
        <v>300605</v>
      </c>
      <c r="J99" s="119">
        <f t="shared" si="12"/>
        <v>905905</v>
      </c>
      <c r="K99" s="120" t="str">
        <f t="shared" si="13"/>
        <v>ถูกต้อง</v>
      </c>
    </row>
    <row r="100" spans="1:11" outlineLevel="3">
      <c r="A100" s="114">
        <v>83</v>
      </c>
      <c r="B100" s="115">
        <v>8</v>
      </c>
      <c r="C100" s="115" t="s">
        <v>103</v>
      </c>
      <c r="D100" s="115" t="s">
        <v>104</v>
      </c>
      <c r="E100" s="116">
        <v>11027</v>
      </c>
      <c r="F100" s="115" t="s">
        <v>122</v>
      </c>
      <c r="G100" s="117" t="s">
        <v>20</v>
      </c>
      <c r="H100" s="118">
        <f>'3.2 ประมาณการคตท.64'!AF87</f>
        <v>536425</v>
      </c>
      <c r="I100" s="118">
        <f>'3.2 ประมาณการคตท.64'!AG87</f>
        <v>322248</v>
      </c>
      <c r="J100" s="119">
        <f t="shared" si="12"/>
        <v>858673</v>
      </c>
      <c r="K100" s="120" t="str">
        <f t="shared" si="13"/>
        <v>ถูกต้อง</v>
      </c>
    </row>
    <row r="101" spans="1:11" outlineLevel="3">
      <c r="A101" s="114">
        <v>84</v>
      </c>
      <c r="B101" s="115">
        <v>8</v>
      </c>
      <c r="C101" s="115" t="s">
        <v>103</v>
      </c>
      <c r="D101" s="115" t="s">
        <v>104</v>
      </c>
      <c r="E101" s="116">
        <v>11028</v>
      </c>
      <c r="F101" s="115" t="s">
        <v>115</v>
      </c>
      <c r="G101" s="117" t="s">
        <v>19</v>
      </c>
      <c r="H101" s="118">
        <f>'3.2 ประมาณการคตท.64'!AF88</f>
        <v>980200</v>
      </c>
      <c r="I101" s="118">
        <f>'3.2 ประมาณการคตท.64'!AG88</f>
        <v>430388</v>
      </c>
      <c r="J101" s="119">
        <f t="shared" si="12"/>
        <v>1410588</v>
      </c>
      <c r="K101" s="120" t="str">
        <f t="shared" si="13"/>
        <v>ถูกต้อง</v>
      </c>
    </row>
    <row r="102" spans="1:11" outlineLevel="3">
      <c r="A102" s="114">
        <v>85</v>
      </c>
      <c r="B102" s="115">
        <v>8</v>
      </c>
      <c r="C102" s="115" t="s">
        <v>103</v>
      </c>
      <c r="D102" s="115" t="s">
        <v>104</v>
      </c>
      <c r="E102" s="116">
        <v>11029</v>
      </c>
      <c r="F102" s="115" t="s">
        <v>117</v>
      </c>
      <c r="G102" s="117" t="s">
        <v>20</v>
      </c>
      <c r="H102" s="118">
        <f>'3.2 ประมาณการคตท.64'!AF89</f>
        <v>429800</v>
      </c>
      <c r="I102" s="118">
        <f>'3.2 ประมาณการคตท.64'!AG89</f>
        <v>386876</v>
      </c>
      <c r="J102" s="119">
        <f t="shared" si="12"/>
        <v>816676</v>
      </c>
      <c r="K102" s="120" t="str">
        <f t="shared" si="13"/>
        <v>ถูกต้อง</v>
      </c>
    </row>
    <row r="103" spans="1:11" outlineLevel="3">
      <c r="A103" s="114">
        <v>86</v>
      </c>
      <c r="B103" s="115">
        <v>8</v>
      </c>
      <c r="C103" s="115" t="s">
        <v>103</v>
      </c>
      <c r="D103" s="115" t="s">
        <v>104</v>
      </c>
      <c r="E103" s="116">
        <v>11446</v>
      </c>
      <c r="F103" s="115" t="s">
        <v>111</v>
      </c>
      <c r="G103" s="117" t="s">
        <v>18</v>
      </c>
      <c r="H103" s="118">
        <f>'3.2 ประมาณการคตท.64'!AF90</f>
        <v>1952675</v>
      </c>
      <c r="I103" s="118">
        <f>'3.2 ประมาณการคตท.64'!AG90</f>
        <v>992240</v>
      </c>
      <c r="J103" s="119">
        <f t="shared" si="12"/>
        <v>2944915</v>
      </c>
      <c r="K103" s="120" t="str">
        <f t="shared" si="13"/>
        <v>ถูกต้อง</v>
      </c>
    </row>
    <row r="104" spans="1:11" outlineLevel="3">
      <c r="A104" s="114">
        <v>87</v>
      </c>
      <c r="B104" s="115">
        <v>8</v>
      </c>
      <c r="C104" s="115" t="s">
        <v>103</v>
      </c>
      <c r="D104" s="115" t="s">
        <v>104</v>
      </c>
      <c r="E104" s="116">
        <v>25058</v>
      </c>
      <c r="F104" s="115" t="s">
        <v>123</v>
      </c>
      <c r="G104" s="117" t="s">
        <v>20</v>
      </c>
      <c r="H104" s="118">
        <f>'3.2 ประมาณการคตท.64'!AF91</f>
        <v>541250</v>
      </c>
      <c r="I104" s="118">
        <f>'3.2 ประมาณการคตท.64'!AG91</f>
        <v>219285</v>
      </c>
      <c r="J104" s="119">
        <f t="shared" si="12"/>
        <v>760535</v>
      </c>
      <c r="K104" s="120" t="str">
        <f t="shared" si="13"/>
        <v>ถูกต้อง</v>
      </c>
    </row>
    <row r="105" spans="1:11" outlineLevel="3">
      <c r="A105" s="114">
        <v>88</v>
      </c>
      <c r="B105" s="115">
        <v>8</v>
      </c>
      <c r="C105" s="115" t="s">
        <v>103</v>
      </c>
      <c r="D105" s="115" t="s">
        <v>104</v>
      </c>
      <c r="E105" s="116">
        <v>25059</v>
      </c>
      <c r="F105" s="115" t="s">
        <v>124</v>
      </c>
      <c r="G105" s="117" t="s">
        <v>20</v>
      </c>
      <c r="H105" s="118">
        <f>'3.2 ประมาณการคตท.64'!AF92</f>
        <v>636950</v>
      </c>
      <c r="I105" s="118">
        <f>'3.2 ประมาณการคตท.64'!AG92</f>
        <v>204511</v>
      </c>
      <c r="J105" s="119">
        <f t="shared" si="12"/>
        <v>841461</v>
      </c>
      <c r="K105" s="120" t="str">
        <f t="shared" si="13"/>
        <v>ถูกต้อง</v>
      </c>
    </row>
  </sheetData>
  <sheetProtection algorithmName="SHA-512" hashValue="FXvlgeiJ3nodZ3ENN98U5jbzrnZXPaJUpKe4z3fOJfpVoZ8PT0xhmiBYkv+vy+Eche+V2Ez6jSLVb3dEH/nuow==" saltValue="MLqtlthlc1IBUmoyJ5fGtQ==" spinCount="100000" sheet="1" formatColumns="0" formatRows="0" insertColumns="0" insertRows="0"/>
  <autoFilter ref="A9:K105" xr:uid="{00000000-0009-0000-0000-000002000000}"/>
  <sortState xmlns:xlrd2="http://schemas.microsoft.com/office/spreadsheetml/2017/richdata2" ref="A11:K106">
    <sortCondition ref="B10:B106"/>
    <sortCondition ref="D10:D106"/>
    <sortCondition ref="E10:E106"/>
  </sortState>
  <mergeCells count="12">
    <mergeCell ref="A8:A9"/>
    <mergeCell ref="H7:J7"/>
    <mergeCell ref="J8:J9"/>
    <mergeCell ref="B8:B9"/>
    <mergeCell ref="K8:K9"/>
    <mergeCell ref="C8:C9"/>
    <mergeCell ref="D8:D9"/>
    <mergeCell ref="E8:E9"/>
    <mergeCell ref="F8:F9"/>
    <mergeCell ref="H8:H9"/>
    <mergeCell ref="I8:I9"/>
    <mergeCell ref="G8:G9"/>
  </mergeCells>
  <conditionalFormatting sqref="J3">
    <cfRule type="cellIs" dxfId="2" priority="1" operator="equal">
      <formula>"ผ่าน"</formula>
    </cfRule>
    <cfRule type="cellIs" dxfId="1" priority="2" operator="equal">
      <formula>"ไม่ผ่าน"</formula>
    </cfRule>
    <cfRule type="cellIs" dxfId="0" priority="3" operator="equal">
      <formula>"ไม่ผ่าน"</formula>
    </cfRule>
  </conditionalFormatting>
  <pageMargins left="0.7" right="0.7" top="0.75" bottom="0.75" header="0.3" footer="0.3"/>
  <pageSetup orientation="portrait" horizontalDpi="4294967294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FFFF"/>
  </sheetPr>
  <dimension ref="A1:J100"/>
  <sheetViews>
    <sheetView workbookViewId="0">
      <selection activeCell="F27" sqref="F27"/>
    </sheetView>
  </sheetViews>
  <sheetFormatPr defaultColWidth="8.90625" defaultRowHeight="14.5" outlineLevelRow="3"/>
  <cols>
    <col min="1" max="1" width="6.1796875" customWidth="1"/>
    <col min="2" max="2" width="4.36328125" customWidth="1"/>
    <col min="3" max="3" width="8.08984375" customWidth="1"/>
    <col min="4" max="4" width="9.90625" customWidth="1"/>
    <col min="5" max="5" width="8" customWidth="1"/>
    <col min="6" max="6" width="28.54296875" bestFit="1" customWidth="1"/>
    <col min="7" max="7" width="18.36328125" style="91" customWidth="1"/>
    <col min="8" max="8" width="16.08984375" customWidth="1"/>
    <col min="9" max="9" width="12.81640625" customWidth="1"/>
    <col min="10" max="10" width="16.453125" customWidth="1"/>
    <col min="11" max="16384" width="8.90625" style="4"/>
  </cols>
  <sheetData>
    <row r="1" spans="1:10" s="43" customFormat="1" ht="13">
      <c r="A1" s="122" t="s">
        <v>171</v>
      </c>
      <c r="B1" s="123"/>
      <c r="C1" s="123"/>
      <c r="D1" s="123"/>
      <c r="E1" s="123"/>
      <c r="F1" s="123"/>
      <c r="G1" s="124"/>
      <c r="H1" s="123"/>
      <c r="I1" s="123"/>
      <c r="J1" s="123"/>
    </row>
    <row r="2" spans="1:10">
      <c r="A2" s="78"/>
      <c r="B2" s="79"/>
      <c r="C2" s="79"/>
      <c r="D2" s="79"/>
      <c r="E2" s="79"/>
      <c r="F2" s="79"/>
      <c r="G2" s="80"/>
      <c r="H2" s="79"/>
      <c r="I2" s="79"/>
      <c r="J2" s="79"/>
    </row>
    <row r="3" spans="1:10" s="52" customFormat="1" ht="36.5" customHeight="1">
      <c r="A3" s="220" t="s">
        <v>7</v>
      </c>
      <c r="B3" s="220" t="s">
        <v>4</v>
      </c>
      <c r="C3" s="220" t="s">
        <v>8</v>
      </c>
      <c r="D3" s="220" t="s">
        <v>9</v>
      </c>
      <c r="E3" s="220" t="s">
        <v>10</v>
      </c>
      <c r="F3" s="220" t="s">
        <v>11</v>
      </c>
      <c r="G3" s="217" t="s">
        <v>12</v>
      </c>
      <c r="H3" s="219" t="s">
        <v>160</v>
      </c>
      <c r="I3" s="219"/>
      <c r="J3" s="219"/>
    </row>
    <row r="4" spans="1:10" s="52" customFormat="1" ht="36.5" customHeight="1">
      <c r="A4" s="221"/>
      <c r="B4" s="221"/>
      <c r="C4" s="221"/>
      <c r="D4" s="221"/>
      <c r="E4" s="221"/>
      <c r="F4" s="221"/>
      <c r="G4" s="218"/>
      <c r="H4" s="125" t="s">
        <v>129</v>
      </c>
      <c r="I4" s="126" t="s">
        <v>130</v>
      </c>
      <c r="J4" s="126" t="s">
        <v>131</v>
      </c>
    </row>
    <row r="5" spans="1:10" outlineLevel="1">
      <c r="A5" s="62"/>
      <c r="B5" s="63" t="s">
        <v>142</v>
      </c>
      <c r="C5" s="64"/>
      <c r="D5" s="64"/>
      <c r="E5" s="65"/>
      <c r="F5" s="64"/>
      <c r="G5" s="64"/>
      <c r="H5" s="127">
        <f>SUBTOTAL(9,H7:H100)</f>
        <v>35246953</v>
      </c>
      <c r="I5" s="127">
        <f>SUBTOTAL(9,I7:I100)</f>
        <v>29837396</v>
      </c>
      <c r="J5" s="127">
        <f>SUBTOTAL(9,J7:J100)</f>
        <v>65084349</v>
      </c>
    </row>
    <row r="6" spans="1:10" outlineLevel="2">
      <c r="A6" s="56"/>
      <c r="B6" s="57"/>
      <c r="C6" s="57"/>
      <c r="D6" s="58" t="s">
        <v>141</v>
      </c>
      <c r="E6" s="59"/>
      <c r="F6" s="57"/>
      <c r="G6" s="57"/>
      <c r="H6" s="128">
        <f>SUBTOTAL(9,H7:H20)</f>
        <v>4407000</v>
      </c>
      <c r="I6" s="128">
        <f>SUBTOTAL(9,I7:I20)</f>
        <v>4095499</v>
      </c>
      <c r="J6" s="128">
        <f>SUBTOTAL(9,J7:J20)</f>
        <v>8502499</v>
      </c>
    </row>
    <row r="7" spans="1:10" outlineLevel="3">
      <c r="A7" s="53">
        <v>1</v>
      </c>
      <c r="B7" s="54">
        <v>8</v>
      </c>
      <c r="C7" s="54" t="s">
        <v>48</v>
      </c>
      <c r="D7" s="54" t="s">
        <v>49</v>
      </c>
      <c r="E7" s="55">
        <v>10705</v>
      </c>
      <c r="F7" s="54" t="s">
        <v>50</v>
      </c>
      <c r="G7" s="54" t="s">
        <v>16</v>
      </c>
      <c r="H7" s="129">
        <v>559125</v>
      </c>
      <c r="I7" s="129">
        <v>1530460</v>
      </c>
      <c r="J7" s="130">
        <v>2089585</v>
      </c>
    </row>
    <row r="8" spans="1:10" ht="14.25" customHeight="1" outlineLevel="3">
      <c r="A8" s="53">
        <v>2</v>
      </c>
      <c r="B8" s="54">
        <v>8</v>
      </c>
      <c r="C8" s="54" t="s">
        <v>48</v>
      </c>
      <c r="D8" s="54" t="s">
        <v>49</v>
      </c>
      <c r="E8" s="55">
        <v>11030</v>
      </c>
      <c r="F8" s="54" t="s">
        <v>55</v>
      </c>
      <c r="G8" s="54" t="s">
        <v>20</v>
      </c>
      <c r="H8" s="129">
        <v>145400</v>
      </c>
      <c r="I8" s="129">
        <v>84650</v>
      </c>
      <c r="J8" s="130">
        <v>230050</v>
      </c>
    </row>
    <row r="9" spans="1:10" outlineLevel="3">
      <c r="A9" s="53">
        <v>3</v>
      </c>
      <c r="B9" s="54">
        <v>8</v>
      </c>
      <c r="C9" s="54" t="s">
        <v>48</v>
      </c>
      <c r="D9" s="54" t="s">
        <v>49</v>
      </c>
      <c r="E9" s="55">
        <v>11031</v>
      </c>
      <c r="F9" s="54" t="s">
        <v>53</v>
      </c>
      <c r="G9" s="54" t="s">
        <v>20</v>
      </c>
      <c r="H9" s="129">
        <v>463350</v>
      </c>
      <c r="I9" s="129">
        <v>244400</v>
      </c>
      <c r="J9" s="130">
        <v>707750</v>
      </c>
    </row>
    <row r="10" spans="1:10" outlineLevel="3">
      <c r="A10" s="53">
        <v>4</v>
      </c>
      <c r="B10" s="54">
        <v>8</v>
      </c>
      <c r="C10" s="54" t="s">
        <v>48</v>
      </c>
      <c r="D10" s="54" t="s">
        <v>49</v>
      </c>
      <c r="E10" s="55">
        <v>11032</v>
      </c>
      <c r="F10" s="54" t="s">
        <v>56</v>
      </c>
      <c r="G10" s="54" t="s">
        <v>19</v>
      </c>
      <c r="H10" s="129">
        <v>327325</v>
      </c>
      <c r="I10" s="129">
        <v>244525</v>
      </c>
      <c r="J10" s="130">
        <v>571850</v>
      </c>
    </row>
    <row r="11" spans="1:10" outlineLevel="3">
      <c r="A11" s="53">
        <v>5</v>
      </c>
      <c r="B11" s="54">
        <v>8</v>
      </c>
      <c r="C11" s="54" t="s">
        <v>48</v>
      </c>
      <c r="D11" s="54" t="s">
        <v>49</v>
      </c>
      <c r="E11" s="55">
        <v>11033</v>
      </c>
      <c r="F11" s="54" t="s">
        <v>62</v>
      </c>
      <c r="G11" s="54" t="s">
        <v>21</v>
      </c>
      <c r="H11" s="129">
        <v>188900</v>
      </c>
      <c r="I11" s="129">
        <v>113764</v>
      </c>
      <c r="J11" s="130">
        <v>302664</v>
      </c>
    </row>
    <row r="12" spans="1:10" outlineLevel="3">
      <c r="A12" s="53">
        <v>6</v>
      </c>
      <c r="B12" s="54">
        <v>8</v>
      </c>
      <c r="C12" s="54" t="s">
        <v>48</v>
      </c>
      <c r="D12" s="54" t="s">
        <v>49</v>
      </c>
      <c r="E12" s="55">
        <v>11034</v>
      </c>
      <c r="F12" s="54" t="s">
        <v>59</v>
      </c>
      <c r="G12" s="54" t="s">
        <v>20</v>
      </c>
      <c r="H12" s="129">
        <v>203400</v>
      </c>
      <c r="I12" s="129">
        <v>113500</v>
      </c>
      <c r="J12" s="130">
        <v>316900</v>
      </c>
    </row>
    <row r="13" spans="1:10" outlineLevel="3">
      <c r="A13" s="53">
        <v>7</v>
      </c>
      <c r="B13" s="54">
        <v>8</v>
      </c>
      <c r="C13" s="54" t="s">
        <v>48</v>
      </c>
      <c r="D13" s="54" t="s">
        <v>49</v>
      </c>
      <c r="E13" s="55">
        <v>11035</v>
      </c>
      <c r="F13" s="54" t="s">
        <v>54</v>
      </c>
      <c r="G13" s="54" t="s">
        <v>20</v>
      </c>
      <c r="H13" s="129">
        <v>240900</v>
      </c>
      <c r="I13" s="129">
        <v>150200</v>
      </c>
      <c r="J13" s="130">
        <v>391100</v>
      </c>
    </row>
    <row r="14" spans="1:10" outlineLevel="3">
      <c r="A14" s="53">
        <v>8</v>
      </c>
      <c r="B14" s="54">
        <v>8</v>
      </c>
      <c r="C14" s="54" t="s">
        <v>48</v>
      </c>
      <c r="D14" s="54" t="s">
        <v>49</v>
      </c>
      <c r="E14" s="55">
        <v>11036</v>
      </c>
      <c r="F14" s="54" t="s">
        <v>52</v>
      </c>
      <c r="G14" s="54" t="s">
        <v>18</v>
      </c>
      <c r="H14" s="129">
        <v>751500</v>
      </c>
      <c r="I14" s="129">
        <v>442925</v>
      </c>
      <c r="J14" s="130">
        <v>1194425</v>
      </c>
    </row>
    <row r="15" spans="1:10" outlineLevel="3">
      <c r="A15" s="53">
        <v>9</v>
      </c>
      <c r="B15" s="54">
        <v>8</v>
      </c>
      <c r="C15" s="54" t="s">
        <v>48</v>
      </c>
      <c r="D15" s="54" t="s">
        <v>49</v>
      </c>
      <c r="E15" s="55">
        <v>11037</v>
      </c>
      <c r="F15" s="54" t="s">
        <v>58</v>
      </c>
      <c r="G15" s="54" t="s">
        <v>20</v>
      </c>
      <c r="H15" s="129">
        <v>212700</v>
      </c>
      <c r="I15" s="129">
        <v>162775</v>
      </c>
      <c r="J15" s="130">
        <v>375475</v>
      </c>
    </row>
    <row r="16" spans="1:10" ht="14.25" customHeight="1" outlineLevel="3">
      <c r="A16" s="53">
        <v>10</v>
      </c>
      <c r="B16" s="54">
        <v>8</v>
      </c>
      <c r="C16" s="54" t="s">
        <v>48</v>
      </c>
      <c r="D16" s="54" t="s">
        <v>49</v>
      </c>
      <c r="E16" s="55">
        <v>11038</v>
      </c>
      <c r="F16" s="54" t="s">
        <v>60</v>
      </c>
      <c r="G16" s="54" t="s">
        <v>19</v>
      </c>
      <c r="H16" s="129">
        <v>185400</v>
      </c>
      <c r="I16" s="129">
        <v>175350</v>
      </c>
      <c r="J16" s="130">
        <v>360750</v>
      </c>
    </row>
    <row r="17" spans="1:10" outlineLevel="3">
      <c r="A17" s="53">
        <v>11</v>
      </c>
      <c r="B17" s="54">
        <v>8</v>
      </c>
      <c r="C17" s="54" t="s">
        <v>48</v>
      </c>
      <c r="D17" s="54" t="s">
        <v>49</v>
      </c>
      <c r="E17" s="55">
        <v>11039</v>
      </c>
      <c r="F17" s="54" t="s">
        <v>57</v>
      </c>
      <c r="G17" s="54" t="s">
        <v>19</v>
      </c>
      <c r="H17" s="129">
        <v>285100</v>
      </c>
      <c r="I17" s="129">
        <v>230250</v>
      </c>
      <c r="J17" s="130">
        <v>515350</v>
      </c>
    </row>
    <row r="18" spans="1:10" outlineLevel="3">
      <c r="A18" s="53">
        <v>12</v>
      </c>
      <c r="B18" s="54">
        <v>8</v>
      </c>
      <c r="C18" s="54" t="s">
        <v>48</v>
      </c>
      <c r="D18" s="54" t="s">
        <v>49</v>
      </c>
      <c r="E18" s="55">
        <v>11447</v>
      </c>
      <c r="F18" s="54" t="s">
        <v>51</v>
      </c>
      <c r="G18" s="54" t="s">
        <v>19</v>
      </c>
      <c r="H18" s="129">
        <v>364800</v>
      </c>
      <c r="I18" s="129">
        <v>351450</v>
      </c>
      <c r="J18" s="130">
        <v>716250</v>
      </c>
    </row>
    <row r="19" spans="1:10" outlineLevel="3">
      <c r="A19" s="53">
        <v>13</v>
      </c>
      <c r="B19" s="54">
        <v>8</v>
      </c>
      <c r="C19" s="54" t="s">
        <v>48</v>
      </c>
      <c r="D19" s="54" t="s">
        <v>49</v>
      </c>
      <c r="E19" s="55">
        <v>14133</v>
      </c>
      <c r="F19" s="54" t="s">
        <v>61</v>
      </c>
      <c r="G19" s="54" t="s">
        <v>20</v>
      </c>
      <c r="H19" s="129">
        <v>261900</v>
      </c>
      <c r="I19" s="129">
        <v>139375</v>
      </c>
      <c r="J19" s="130">
        <v>401275</v>
      </c>
    </row>
    <row r="20" spans="1:10" outlineLevel="3">
      <c r="A20" s="53">
        <v>14</v>
      </c>
      <c r="B20" s="54">
        <v>8</v>
      </c>
      <c r="C20" s="54" t="s">
        <v>48</v>
      </c>
      <c r="D20" s="54" t="s">
        <v>49</v>
      </c>
      <c r="E20" s="55">
        <v>28861</v>
      </c>
      <c r="F20" s="54" t="s">
        <v>63</v>
      </c>
      <c r="G20" s="54" t="s">
        <v>20</v>
      </c>
      <c r="H20" s="129">
        <v>217200</v>
      </c>
      <c r="I20" s="129">
        <v>111875</v>
      </c>
      <c r="J20" s="130">
        <v>329075</v>
      </c>
    </row>
    <row r="21" spans="1:10" outlineLevel="2">
      <c r="A21" s="56"/>
      <c r="B21" s="57"/>
      <c r="C21" s="57"/>
      <c r="D21" s="58" t="s">
        <v>140</v>
      </c>
      <c r="E21" s="59"/>
      <c r="F21" s="57"/>
      <c r="G21" s="57"/>
      <c r="H21" s="128">
        <f>SUBTOTAL(9,H22:H33)</f>
        <v>5257451</v>
      </c>
      <c r="I21" s="128">
        <f>SUBTOTAL(9,I22:I33)</f>
        <v>3302500</v>
      </c>
      <c r="J21" s="128">
        <f>SUBTOTAL(9,J22:J33)</f>
        <v>8559951</v>
      </c>
    </row>
    <row r="22" spans="1:10" outlineLevel="3">
      <c r="A22" s="53">
        <v>15</v>
      </c>
      <c r="B22" s="54">
        <v>8</v>
      </c>
      <c r="C22" s="54" t="s">
        <v>24</v>
      </c>
      <c r="D22" s="54" t="s">
        <v>25</v>
      </c>
      <c r="E22" s="55">
        <v>10711</v>
      </c>
      <c r="F22" s="54" t="s">
        <v>26</v>
      </c>
      <c r="G22" s="54" t="s">
        <v>16</v>
      </c>
      <c r="H22" s="129">
        <v>775501</v>
      </c>
      <c r="I22" s="129">
        <v>1000000</v>
      </c>
      <c r="J22" s="130">
        <v>1775501</v>
      </c>
    </row>
    <row r="23" spans="1:10" outlineLevel="3">
      <c r="A23" s="53">
        <v>16</v>
      </c>
      <c r="B23" s="54">
        <v>8</v>
      </c>
      <c r="C23" s="54" t="s">
        <v>24</v>
      </c>
      <c r="D23" s="54" t="s">
        <v>25</v>
      </c>
      <c r="E23" s="55">
        <v>11104</v>
      </c>
      <c r="F23" s="54" t="s">
        <v>34</v>
      </c>
      <c r="G23" s="54" t="s">
        <v>20</v>
      </c>
      <c r="H23" s="129">
        <v>369300</v>
      </c>
      <c r="I23" s="129">
        <v>192550</v>
      </c>
      <c r="J23" s="130">
        <v>561850</v>
      </c>
    </row>
    <row r="24" spans="1:10" outlineLevel="3">
      <c r="A24" s="53">
        <v>17</v>
      </c>
      <c r="B24" s="54">
        <v>8</v>
      </c>
      <c r="C24" s="54" t="s">
        <v>24</v>
      </c>
      <c r="D24" s="54" t="s">
        <v>25</v>
      </c>
      <c r="E24" s="55">
        <v>11105</v>
      </c>
      <c r="F24" s="54" t="s">
        <v>29</v>
      </c>
      <c r="G24" s="54" t="s">
        <v>18</v>
      </c>
      <c r="H24" s="129">
        <v>512700</v>
      </c>
      <c r="I24" s="129">
        <v>133500</v>
      </c>
      <c r="J24" s="130">
        <v>646200</v>
      </c>
    </row>
    <row r="25" spans="1:10" outlineLevel="3">
      <c r="A25" s="53">
        <v>18</v>
      </c>
      <c r="B25" s="54">
        <v>8</v>
      </c>
      <c r="C25" s="54" t="s">
        <v>24</v>
      </c>
      <c r="D25" s="54" t="s">
        <v>25</v>
      </c>
      <c r="E25" s="55">
        <v>11106</v>
      </c>
      <c r="F25" s="54" t="s">
        <v>33</v>
      </c>
      <c r="G25" s="54" t="s">
        <v>20</v>
      </c>
      <c r="H25" s="129">
        <v>272700</v>
      </c>
      <c r="I25" s="129">
        <v>174100</v>
      </c>
      <c r="J25" s="130">
        <v>446800</v>
      </c>
    </row>
    <row r="26" spans="1:10" outlineLevel="3">
      <c r="A26" s="53">
        <v>19</v>
      </c>
      <c r="B26" s="54">
        <v>8</v>
      </c>
      <c r="C26" s="54" t="s">
        <v>24</v>
      </c>
      <c r="D26" s="54" t="s">
        <v>25</v>
      </c>
      <c r="E26" s="55">
        <v>11107</v>
      </c>
      <c r="F26" s="54" t="s">
        <v>31</v>
      </c>
      <c r="G26" s="54" t="s">
        <v>19</v>
      </c>
      <c r="H26" s="129">
        <v>207300</v>
      </c>
      <c r="I26" s="129">
        <v>110200</v>
      </c>
      <c r="J26" s="130">
        <v>317500</v>
      </c>
    </row>
    <row r="27" spans="1:10" outlineLevel="3">
      <c r="A27" s="53">
        <v>20</v>
      </c>
      <c r="B27" s="54">
        <v>8</v>
      </c>
      <c r="C27" s="54" t="s">
        <v>24</v>
      </c>
      <c r="D27" s="54" t="s">
        <v>25</v>
      </c>
      <c r="E27" s="55">
        <v>11108</v>
      </c>
      <c r="F27" s="54" t="s">
        <v>36</v>
      </c>
      <c r="G27" s="54" t="s">
        <v>20</v>
      </c>
      <c r="H27" s="129">
        <v>418300</v>
      </c>
      <c r="I27" s="129">
        <v>240650</v>
      </c>
      <c r="J27" s="130">
        <v>658950</v>
      </c>
    </row>
    <row r="28" spans="1:10" outlineLevel="3">
      <c r="A28" s="53">
        <v>21</v>
      </c>
      <c r="B28" s="54">
        <v>8</v>
      </c>
      <c r="C28" s="54" t="s">
        <v>24</v>
      </c>
      <c r="D28" s="54" t="s">
        <v>25</v>
      </c>
      <c r="E28" s="55">
        <v>11109</v>
      </c>
      <c r="F28" s="54" t="s">
        <v>30</v>
      </c>
      <c r="G28" s="54" t="s">
        <v>20</v>
      </c>
      <c r="H28" s="129">
        <v>677700</v>
      </c>
      <c r="I28" s="129">
        <v>224850</v>
      </c>
      <c r="J28" s="130">
        <v>902550</v>
      </c>
    </row>
    <row r="29" spans="1:10" outlineLevel="3">
      <c r="A29" s="53">
        <v>22</v>
      </c>
      <c r="B29" s="54">
        <v>8</v>
      </c>
      <c r="C29" s="54" t="s">
        <v>24</v>
      </c>
      <c r="D29" s="54" t="s">
        <v>25</v>
      </c>
      <c r="E29" s="55">
        <v>11110</v>
      </c>
      <c r="F29" s="54" t="s">
        <v>28</v>
      </c>
      <c r="G29" s="54" t="s">
        <v>18</v>
      </c>
      <c r="H29" s="129">
        <v>602000</v>
      </c>
      <c r="I29" s="129">
        <v>424050</v>
      </c>
      <c r="J29" s="130">
        <v>1026050</v>
      </c>
    </row>
    <row r="30" spans="1:10" outlineLevel="3">
      <c r="A30" s="53">
        <v>23</v>
      </c>
      <c r="B30" s="54">
        <v>8</v>
      </c>
      <c r="C30" s="54" t="s">
        <v>24</v>
      </c>
      <c r="D30" s="54" t="s">
        <v>25</v>
      </c>
      <c r="E30" s="55">
        <v>11111</v>
      </c>
      <c r="F30" s="54" t="s">
        <v>32</v>
      </c>
      <c r="G30" s="54" t="s">
        <v>20</v>
      </c>
      <c r="H30" s="129">
        <v>353700</v>
      </c>
      <c r="I30" s="129">
        <v>178350</v>
      </c>
      <c r="J30" s="130">
        <v>532050</v>
      </c>
    </row>
    <row r="31" spans="1:10" ht="14.25" customHeight="1" outlineLevel="3">
      <c r="A31" s="53">
        <v>24</v>
      </c>
      <c r="B31" s="54">
        <v>8</v>
      </c>
      <c r="C31" s="54" t="s">
        <v>24</v>
      </c>
      <c r="D31" s="54" t="s">
        <v>25</v>
      </c>
      <c r="E31" s="55">
        <v>11112</v>
      </c>
      <c r="F31" s="54" t="s">
        <v>35</v>
      </c>
      <c r="G31" s="54" t="s">
        <v>20</v>
      </c>
      <c r="H31" s="129">
        <v>401400</v>
      </c>
      <c r="I31" s="129">
        <v>159550</v>
      </c>
      <c r="J31" s="130">
        <v>560950</v>
      </c>
    </row>
    <row r="32" spans="1:10" outlineLevel="3">
      <c r="A32" s="53">
        <v>25</v>
      </c>
      <c r="B32" s="54">
        <v>8</v>
      </c>
      <c r="C32" s="54" t="s">
        <v>24</v>
      </c>
      <c r="D32" s="54" t="s">
        <v>25</v>
      </c>
      <c r="E32" s="55">
        <v>11451</v>
      </c>
      <c r="F32" s="54" t="s">
        <v>27</v>
      </c>
      <c r="G32" s="54" t="s">
        <v>17</v>
      </c>
      <c r="H32" s="129">
        <v>570450</v>
      </c>
      <c r="I32" s="129">
        <v>371300</v>
      </c>
      <c r="J32" s="130">
        <v>941750</v>
      </c>
    </row>
    <row r="33" spans="1:10" outlineLevel="3">
      <c r="A33" s="53">
        <v>26</v>
      </c>
      <c r="B33" s="54">
        <v>8</v>
      </c>
      <c r="C33" s="54" t="s">
        <v>24</v>
      </c>
      <c r="D33" s="54" t="s">
        <v>25</v>
      </c>
      <c r="E33" s="55">
        <v>40840</v>
      </c>
      <c r="F33" s="54" t="s">
        <v>37</v>
      </c>
      <c r="G33" s="54" t="s">
        <v>18</v>
      </c>
      <c r="H33" s="129">
        <v>96400</v>
      </c>
      <c r="I33" s="129">
        <v>93400</v>
      </c>
      <c r="J33" s="130">
        <v>189800</v>
      </c>
    </row>
    <row r="34" spans="1:10" outlineLevel="2">
      <c r="A34" s="56"/>
      <c r="B34" s="57"/>
      <c r="C34" s="57"/>
      <c r="D34" s="58" t="s">
        <v>139</v>
      </c>
      <c r="E34" s="59"/>
      <c r="F34" s="57"/>
      <c r="G34" s="57"/>
      <c r="H34" s="128">
        <f>SUBTOTAL(9,H35:H42)</f>
        <v>1828800</v>
      </c>
      <c r="I34" s="128">
        <f>SUBTOTAL(9,I35:I42)</f>
        <v>1834073</v>
      </c>
      <c r="J34" s="128">
        <f>SUBTOTAL(9,J35:J42)</f>
        <v>3662873</v>
      </c>
    </row>
    <row r="35" spans="1:10" outlineLevel="3">
      <c r="A35" s="53">
        <v>27</v>
      </c>
      <c r="B35" s="54">
        <v>8</v>
      </c>
      <c r="C35" s="54" t="s">
        <v>38</v>
      </c>
      <c r="D35" s="54" t="s">
        <v>39</v>
      </c>
      <c r="E35" s="55">
        <v>11040</v>
      </c>
      <c r="F35" s="54" t="s">
        <v>40</v>
      </c>
      <c r="G35" s="54" t="s">
        <v>23</v>
      </c>
      <c r="H35" s="129">
        <v>348600</v>
      </c>
      <c r="I35" s="129">
        <v>651278</v>
      </c>
      <c r="J35" s="130">
        <v>999878</v>
      </c>
    </row>
    <row r="36" spans="1:10" outlineLevel="3">
      <c r="A36" s="53">
        <v>28</v>
      </c>
      <c r="B36" s="54">
        <v>8</v>
      </c>
      <c r="C36" s="54" t="s">
        <v>38</v>
      </c>
      <c r="D36" s="54" t="s">
        <v>39</v>
      </c>
      <c r="E36" s="55">
        <v>11041</v>
      </c>
      <c r="F36" s="54" t="s">
        <v>45</v>
      </c>
      <c r="G36" s="54" t="s">
        <v>20</v>
      </c>
      <c r="H36" s="129">
        <v>177300</v>
      </c>
      <c r="I36" s="129">
        <v>123616</v>
      </c>
      <c r="J36" s="130">
        <v>300916</v>
      </c>
    </row>
    <row r="37" spans="1:10" outlineLevel="3">
      <c r="A37" s="53">
        <v>29</v>
      </c>
      <c r="B37" s="54">
        <v>8</v>
      </c>
      <c r="C37" s="54" t="s">
        <v>38</v>
      </c>
      <c r="D37" s="54" t="s">
        <v>39</v>
      </c>
      <c r="E37" s="55">
        <v>11043</v>
      </c>
      <c r="F37" s="54" t="s">
        <v>42</v>
      </c>
      <c r="G37" s="54" t="s">
        <v>20</v>
      </c>
      <c r="H37" s="129">
        <v>296100</v>
      </c>
      <c r="I37" s="129">
        <v>154613</v>
      </c>
      <c r="J37" s="130">
        <v>450713</v>
      </c>
    </row>
    <row r="38" spans="1:10" outlineLevel="3">
      <c r="A38" s="53">
        <v>30</v>
      </c>
      <c r="B38" s="54">
        <v>8</v>
      </c>
      <c r="C38" s="54" t="s">
        <v>38</v>
      </c>
      <c r="D38" s="54" t="s">
        <v>39</v>
      </c>
      <c r="E38" s="55">
        <v>11046</v>
      </c>
      <c r="F38" s="54" t="s">
        <v>41</v>
      </c>
      <c r="G38" s="54" t="s">
        <v>19</v>
      </c>
      <c r="H38" s="129">
        <v>399900</v>
      </c>
      <c r="I38" s="129">
        <v>386073</v>
      </c>
      <c r="J38" s="130">
        <v>785973</v>
      </c>
    </row>
    <row r="39" spans="1:10" outlineLevel="3">
      <c r="A39" s="53">
        <v>31</v>
      </c>
      <c r="B39" s="54">
        <v>8</v>
      </c>
      <c r="C39" s="54" t="s">
        <v>38</v>
      </c>
      <c r="D39" s="54" t="s">
        <v>39</v>
      </c>
      <c r="E39" s="55">
        <v>11047</v>
      </c>
      <c r="F39" s="54" t="s">
        <v>44</v>
      </c>
      <c r="G39" s="54" t="s">
        <v>20</v>
      </c>
      <c r="H39" s="129">
        <v>161700</v>
      </c>
      <c r="I39" s="129">
        <v>137189</v>
      </c>
      <c r="J39" s="130">
        <v>298889</v>
      </c>
    </row>
    <row r="40" spans="1:10" outlineLevel="3">
      <c r="A40" s="53">
        <v>32</v>
      </c>
      <c r="B40" s="54">
        <v>8</v>
      </c>
      <c r="C40" s="54" t="s">
        <v>38</v>
      </c>
      <c r="D40" s="54" t="s">
        <v>39</v>
      </c>
      <c r="E40" s="55">
        <v>11048</v>
      </c>
      <c r="F40" s="54" t="s">
        <v>43</v>
      </c>
      <c r="G40" s="54" t="s">
        <v>19</v>
      </c>
      <c r="H40" s="129">
        <v>204600</v>
      </c>
      <c r="I40" s="129">
        <v>158280</v>
      </c>
      <c r="J40" s="130">
        <v>362880</v>
      </c>
    </row>
    <row r="41" spans="1:10" outlineLevel="3">
      <c r="A41" s="53">
        <v>33</v>
      </c>
      <c r="B41" s="54">
        <v>8</v>
      </c>
      <c r="C41" s="54" t="s">
        <v>38</v>
      </c>
      <c r="D41" s="54" t="s">
        <v>39</v>
      </c>
      <c r="E41" s="55">
        <v>11049</v>
      </c>
      <c r="F41" s="54" t="s">
        <v>46</v>
      </c>
      <c r="G41" s="54" t="s">
        <v>20</v>
      </c>
      <c r="H41" s="129">
        <v>157800</v>
      </c>
      <c r="I41" s="129">
        <v>117014</v>
      </c>
      <c r="J41" s="130">
        <v>274814</v>
      </c>
    </row>
    <row r="42" spans="1:10" outlineLevel="3">
      <c r="A42" s="53">
        <v>34</v>
      </c>
      <c r="B42" s="54">
        <v>8</v>
      </c>
      <c r="C42" s="54" t="s">
        <v>38</v>
      </c>
      <c r="D42" s="54" t="s">
        <v>39</v>
      </c>
      <c r="E42" s="55">
        <v>11050</v>
      </c>
      <c r="F42" s="54" t="s">
        <v>47</v>
      </c>
      <c r="G42" s="54" t="s">
        <v>19</v>
      </c>
      <c r="H42" s="129">
        <v>82800</v>
      </c>
      <c r="I42" s="129">
        <v>106010</v>
      </c>
      <c r="J42" s="130">
        <v>188810</v>
      </c>
    </row>
    <row r="43" spans="1:10" outlineLevel="2">
      <c r="A43" s="56"/>
      <c r="B43" s="57"/>
      <c r="C43" s="57"/>
      <c r="D43" s="58" t="s">
        <v>138</v>
      </c>
      <c r="E43" s="59"/>
      <c r="F43" s="57"/>
      <c r="G43" s="57"/>
      <c r="H43" s="128">
        <f>SUBTOTAL(9,H44:H61)</f>
        <v>7868101</v>
      </c>
      <c r="I43" s="128">
        <f>SUBTOTAL(9,I44:I61)</f>
        <v>6654231</v>
      </c>
      <c r="J43" s="128">
        <f>SUBTOTAL(9,J44:J61)</f>
        <v>14522332</v>
      </c>
    </row>
    <row r="44" spans="1:10" outlineLevel="3">
      <c r="A44" s="53">
        <v>35</v>
      </c>
      <c r="B44" s="54">
        <v>8</v>
      </c>
      <c r="C44" s="54" t="s">
        <v>64</v>
      </c>
      <c r="D44" s="54" t="s">
        <v>65</v>
      </c>
      <c r="E44" s="55">
        <v>10710</v>
      </c>
      <c r="F44" s="54" t="s">
        <v>66</v>
      </c>
      <c r="G44" s="54" t="s">
        <v>16</v>
      </c>
      <c r="H44" s="129">
        <v>1013400</v>
      </c>
      <c r="I44" s="129">
        <v>2051276</v>
      </c>
      <c r="J44" s="130">
        <v>3064676</v>
      </c>
    </row>
    <row r="45" spans="1:10" outlineLevel="3">
      <c r="A45" s="53">
        <v>36</v>
      </c>
      <c r="B45" s="54">
        <v>8</v>
      </c>
      <c r="C45" s="54" t="s">
        <v>64</v>
      </c>
      <c r="D45" s="54" t="s">
        <v>65</v>
      </c>
      <c r="E45" s="55">
        <v>11089</v>
      </c>
      <c r="F45" s="54" t="s">
        <v>73</v>
      </c>
      <c r="G45" s="54" t="s">
        <v>20</v>
      </c>
      <c r="H45" s="129">
        <v>286500</v>
      </c>
      <c r="I45" s="129">
        <v>179894</v>
      </c>
      <c r="J45" s="130">
        <v>466394</v>
      </c>
    </row>
    <row r="46" spans="1:10" outlineLevel="3">
      <c r="A46" s="53">
        <v>37</v>
      </c>
      <c r="B46" s="54">
        <v>8</v>
      </c>
      <c r="C46" s="54" t="s">
        <v>64</v>
      </c>
      <c r="D46" s="54" t="s">
        <v>65</v>
      </c>
      <c r="E46" s="55">
        <v>11090</v>
      </c>
      <c r="F46" s="54" t="s">
        <v>72</v>
      </c>
      <c r="G46" s="54" t="s">
        <v>20</v>
      </c>
      <c r="H46" s="129">
        <v>207300</v>
      </c>
      <c r="I46" s="129">
        <v>171769</v>
      </c>
      <c r="J46" s="130">
        <v>379069</v>
      </c>
    </row>
    <row r="47" spans="1:10" outlineLevel="3">
      <c r="A47" s="53">
        <v>38</v>
      </c>
      <c r="B47" s="54">
        <v>8</v>
      </c>
      <c r="C47" s="54" t="s">
        <v>64</v>
      </c>
      <c r="D47" s="54" t="s">
        <v>65</v>
      </c>
      <c r="E47" s="55">
        <v>11091</v>
      </c>
      <c r="F47" s="54" t="s">
        <v>79</v>
      </c>
      <c r="G47" s="54" t="s">
        <v>20</v>
      </c>
      <c r="H47" s="129">
        <v>732600</v>
      </c>
      <c r="I47" s="129">
        <v>378204</v>
      </c>
      <c r="J47" s="130">
        <v>1110804</v>
      </c>
    </row>
    <row r="48" spans="1:10" outlineLevel="3">
      <c r="A48" s="53">
        <v>39</v>
      </c>
      <c r="B48" s="54">
        <v>8</v>
      </c>
      <c r="C48" s="54" t="s">
        <v>64</v>
      </c>
      <c r="D48" s="54" t="s">
        <v>65</v>
      </c>
      <c r="E48" s="55">
        <v>11092</v>
      </c>
      <c r="F48" s="54" t="s">
        <v>70</v>
      </c>
      <c r="G48" s="54" t="s">
        <v>20</v>
      </c>
      <c r="H48" s="129">
        <v>330600</v>
      </c>
      <c r="I48" s="129">
        <v>373071</v>
      </c>
      <c r="J48" s="130">
        <v>703671</v>
      </c>
    </row>
    <row r="49" spans="1:10" ht="14.25" customHeight="1" outlineLevel="3">
      <c r="A49" s="53">
        <v>40</v>
      </c>
      <c r="B49" s="54">
        <v>8</v>
      </c>
      <c r="C49" s="54" t="s">
        <v>64</v>
      </c>
      <c r="D49" s="54" t="s">
        <v>65</v>
      </c>
      <c r="E49" s="55">
        <v>11093</v>
      </c>
      <c r="F49" s="54" t="s">
        <v>81</v>
      </c>
      <c r="G49" s="54" t="s">
        <v>20</v>
      </c>
      <c r="H49" s="129">
        <v>433800</v>
      </c>
      <c r="I49" s="129">
        <v>229767</v>
      </c>
      <c r="J49" s="130">
        <v>663567</v>
      </c>
    </row>
    <row r="50" spans="1:10" outlineLevel="3">
      <c r="A50" s="53">
        <v>41</v>
      </c>
      <c r="B50" s="54">
        <v>8</v>
      </c>
      <c r="C50" s="54" t="s">
        <v>64</v>
      </c>
      <c r="D50" s="54" t="s">
        <v>65</v>
      </c>
      <c r="E50" s="55">
        <v>11094</v>
      </c>
      <c r="F50" s="54" t="s">
        <v>83</v>
      </c>
      <c r="G50" s="54" t="s">
        <v>19</v>
      </c>
      <c r="H50" s="129">
        <v>156600</v>
      </c>
      <c r="I50" s="129">
        <v>109308</v>
      </c>
      <c r="J50" s="130">
        <v>265908</v>
      </c>
    </row>
    <row r="51" spans="1:10" ht="14.25" customHeight="1" outlineLevel="3">
      <c r="A51" s="53">
        <v>42</v>
      </c>
      <c r="B51" s="54">
        <v>8</v>
      </c>
      <c r="C51" s="54" t="s">
        <v>64</v>
      </c>
      <c r="D51" s="54" t="s">
        <v>65</v>
      </c>
      <c r="E51" s="55">
        <v>11095</v>
      </c>
      <c r="F51" s="54" t="s">
        <v>67</v>
      </c>
      <c r="G51" s="54" t="s">
        <v>22</v>
      </c>
      <c r="H51" s="129">
        <v>814200</v>
      </c>
      <c r="I51" s="129">
        <v>496098</v>
      </c>
      <c r="J51" s="130">
        <v>1310298</v>
      </c>
    </row>
    <row r="52" spans="1:10" outlineLevel="3">
      <c r="A52" s="53">
        <v>43</v>
      </c>
      <c r="B52" s="54">
        <v>8</v>
      </c>
      <c r="C52" s="54" t="s">
        <v>64</v>
      </c>
      <c r="D52" s="54" t="s">
        <v>65</v>
      </c>
      <c r="E52" s="55">
        <v>11096</v>
      </c>
      <c r="F52" s="54" t="s">
        <v>74</v>
      </c>
      <c r="G52" s="54" t="s">
        <v>20</v>
      </c>
      <c r="H52" s="129">
        <v>253200</v>
      </c>
      <c r="I52" s="129">
        <v>168429</v>
      </c>
      <c r="J52" s="130">
        <v>421629</v>
      </c>
    </row>
    <row r="53" spans="1:10" outlineLevel="3">
      <c r="A53" s="53">
        <v>44</v>
      </c>
      <c r="B53" s="54">
        <v>8</v>
      </c>
      <c r="C53" s="54" t="s">
        <v>64</v>
      </c>
      <c r="D53" s="54" t="s">
        <v>65</v>
      </c>
      <c r="E53" s="55">
        <v>11097</v>
      </c>
      <c r="F53" s="54" t="s">
        <v>69</v>
      </c>
      <c r="G53" s="54" t="s">
        <v>20</v>
      </c>
      <c r="H53" s="129">
        <v>425400</v>
      </c>
      <c r="I53" s="129">
        <v>310785</v>
      </c>
      <c r="J53" s="130">
        <v>736185</v>
      </c>
    </row>
    <row r="54" spans="1:10" outlineLevel="3">
      <c r="A54" s="53">
        <v>45</v>
      </c>
      <c r="B54" s="54">
        <v>8</v>
      </c>
      <c r="C54" s="54" t="s">
        <v>64</v>
      </c>
      <c r="D54" s="54" t="s">
        <v>65</v>
      </c>
      <c r="E54" s="55">
        <v>11098</v>
      </c>
      <c r="F54" s="54" t="s">
        <v>71</v>
      </c>
      <c r="G54" s="54" t="s">
        <v>20</v>
      </c>
      <c r="H54" s="129">
        <v>553500</v>
      </c>
      <c r="I54" s="129">
        <v>341502</v>
      </c>
      <c r="J54" s="130">
        <v>895002</v>
      </c>
    </row>
    <row r="55" spans="1:10" outlineLevel="3">
      <c r="A55" s="53">
        <v>46</v>
      </c>
      <c r="B55" s="54">
        <v>8</v>
      </c>
      <c r="C55" s="54" t="s">
        <v>64</v>
      </c>
      <c r="D55" s="54" t="s">
        <v>65</v>
      </c>
      <c r="E55" s="55">
        <v>11099</v>
      </c>
      <c r="F55" s="54" t="s">
        <v>82</v>
      </c>
      <c r="G55" s="54" t="s">
        <v>20</v>
      </c>
      <c r="H55" s="129">
        <v>233100</v>
      </c>
      <c r="I55" s="129">
        <v>189863</v>
      </c>
      <c r="J55" s="130">
        <v>422963</v>
      </c>
    </row>
    <row r="56" spans="1:10" outlineLevel="3">
      <c r="A56" s="53">
        <v>47</v>
      </c>
      <c r="B56" s="54">
        <v>8</v>
      </c>
      <c r="C56" s="54" t="s">
        <v>64</v>
      </c>
      <c r="D56" s="54" t="s">
        <v>65</v>
      </c>
      <c r="E56" s="55">
        <v>11100</v>
      </c>
      <c r="F56" s="54" t="s">
        <v>77</v>
      </c>
      <c r="G56" s="54" t="s">
        <v>18</v>
      </c>
      <c r="H56" s="129">
        <v>157200</v>
      </c>
      <c r="I56" s="129">
        <v>141002</v>
      </c>
      <c r="J56" s="130">
        <v>298202</v>
      </c>
    </row>
    <row r="57" spans="1:10" outlineLevel="3">
      <c r="A57" s="53">
        <v>48</v>
      </c>
      <c r="B57" s="54">
        <v>8</v>
      </c>
      <c r="C57" s="54" t="s">
        <v>64</v>
      </c>
      <c r="D57" s="54" t="s">
        <v>65</v>
      </c>
      <c r="E57" s="55">
        <v>11101</v>
      </c>
      <c r="F57" s="54" t="s">
        <v>75</v>
      </c>
      <c r="G57" s="54" t="s">
        <v>18</v>
      </c>
      <c r="H57" s="129">
        <v>240300</v>
      </c>
      <c r="I57" s="129">
        <v>187599</v>
      </c>
      <c r="J57" s="130">
        <v>427899</v>
      </c>
    </row>
    <row r="58" spans="1:10" outlineLevel="3">
      <c r="A58" s="53">
        <v>49</v>
      </c>
      <c r="B58" s="54">
        <v>8</v>
      </c>
      <c r="C58" s="54" t="s">
        <v>64</v>
      </c>
      <c r="D58" s="54" t="s">
        <v>65</v>
      </c>
      <c r="E58" s="55">
        <v>11102</v>
      </c>
      <c r="F58" s="54" t="s">
        <v>76</v>
      </c>
      <c r="G58" s="54" t="s">
        <v>20</v>
      </c>
      <c r="H58" s="129">
        <v>330600</v>
      </c>
      <c r="I58" s="129">
        <v>161716</v>
      </c>
      <c r="J58" s="130">
        <v>492316</v>
      </c>
    </row>
    <row r="59" spans="1:10" outlineLevel="3">
      <c r="A59" s="53">
        <v>50</v>
      </c>
      <c r="B59" s="54">
        <v>8</v>
      </c>
      <c r="C59" s="54" t="s">
        <v>64</v>
      </c>
      <c r="D59" s="54" t="s">
        <v>65</v>
      </c>
      <c r="E59" s="55">
        <v>11103</v>
      </c>
      <c r="F59" s="54" t="s">
        <v>80</v>
      </c>
      <c r="G59" s="54" t="s">
        <v>20</v>
      </c>
      <c r="H59" s="129">
        <v>266700</v>
      </c>
      <c r="I59" s="129">
        <v>171018</v>
      </c>
      <c r="J59" s="130">
        <v>437718</v>
      </c>
    </row>
    <row r="60" spans="1:10" ht="14.25" customHeight="1" outlineLevel="3">
      <c r="A60" s="53">
        <v>51</v>
      </c>
      <c r="B60" s="54">
        <v>8</v>
      </c>
      <c r="C60" s="54" t="s">
        <v>64</v>
      </c>
      <c r="D60" s="54" t="s">
        <v>65</v>
      </c>
      <c r="E60" s="55">
        <v>11450</v>
      </c>
      <c r="F60" s="54" t="s">
        <v>68</v>
      </c>
      <c r="G60" s="54" t="s">
        <v>22</v>
      </c>
      <c r="H60" s="129">
        <v>1125601</v>
      </c>
      <c r="I60" s="129">
        <v>797377</v>
      </c>
      <c r="J60" s="130">
        <v>1922978</v>
      </c>
    </row>
    <row r="61" spans="1:10" outlineLevel="3">
      <c r="A61" s="53">
        <v>52</v>
      </c>
      <c r="B61" s="54">
        <v>8</v>
      </c>
      <c r="C61" s="54" t="s">
        <v>64</v>
      </c>
      <c r="D61" s="54" t="s">
        <v>65</v>
      </c>
      <c r="E61" s="55">
        <v>21323</v>
      </c>
      <c r="F61" s="54" t="s">
        <v>78</v>
      </c>
      <c r="G61" s="54" t="s">
        <v>20</v>
      </c>
      <c r="H61" s="129">
        <v>307500</v>
      </c>
      <c r="I61" s="129">
        <v>195553</v>
      </c>
      <c r="J61" s="130">
        <v>503053</v>
      </c>
    </row>
    <row r="62" spans="1:10" outlineLevel="2">
      <c r="A62" s="56"/>
      <c r="B62" s="57"/>
      <c r="C62" s="57"/>
      <c r="D62" s="58" t="s">
        <v>137</v>
      </c>
      <c r="E62" s="59"/>
      <c r="F62" s="57"/>
      <c r="G62" s="57"/>
      <c r="H62" s="128">
        <f>SUBTOTAL(9,H63:H71)</f>
        <v>3052800</v>
      </c>
      <c r="I62" s="128">
        <f>SUBTOTAL(9,I63:I71)</f>
        <v>3223515</v>
      </c>
      <c r="J62" s="128">
        <f>SUBTOTAL(9,J63:J71)</f>
        <v>6276315</v>
      </c>
    </row>
    <row r="63" spans="1:10" outlineLevel="3">
      <c r="A63" s="53">
        <v>53</v>
      </c>
      <c r="B63" s="54">
        <v>8</v>
      </c>
      <c r="C63" s="54" t="s">
        <v>84</v>
      </c>
      <c r="D63" s="54" t="s">
        <v>85</v>
      </c>
      <c r="E63" s="55">
        <v>10706</v>
      </c>
      <c r="F63" s="54" t="s">
        <v>86</v>
      </c>
      <c r="G63" s="54" t="s">
        <v>16</v>
      </c>
      <c r="H63" s="129">
        <v>765900</v>
      </c>
      <c r="I63" s="129">
        <v>1129921</v>
      </c>
      <c r="J63" s="130">
        <v>1895821</v>
      </c>
    </row>
    <row r="64" spans="1:10" outlineLevel="3">
      <c r="A64" s="53">
        <v>54</v>
      </c>
      <c r="B64" s="54">
        <v>8</v>
      </c>
      <c r="C64" s="54" t="s">
        <v>84</v>
      </c>
      <c r="D64" s="54" t="s">
        <v>85</v>
      </c>
      <c r="E64" s="55">
        <v>11042</v>
      </c>
      <c r="F64" s="54" t="s">
        <v>88</v>
      </c>
      <c r="G64" s="54" t="s">
        <v>18</v>
      </c>
      <c r="H64" s="129">
        <v>574500</v>
      </c>
      <c r="I64" s="129">
        <v>429116</v>
      </c>
      <c r="J64" s="130">
        <v>1003616</v>
      </c>
    </row>
    <row r="65" spans="1:10" outlineLevel="3">
      <c r="A65" s="53">
        <v>55</v>
      </c>
      <c r="B65" s="54">
        <v>8</v>
      </c>
      <c r="C65" s="54" t="s">
        <v>84</v>
      </c>
      <c r="D65" s="54" t="s">
        <v>85</v>
      </c>
      <c r="E65" s="55">
        <v>11044</v>
      </c>
      <c r="F65" s="54" t="s">
        <v>89</v>
      </c>
      <c r="G65" s="54" t="s">
        <v>20</v>
      </c>
      <c r="H65" s="129">
        <v>156900</v>
      </c>
      <c r="I65" s="129">
        <v>179537</v>
      </c>
      <c r="J65" s="130">
        <v>336437</v>
      </c>
    </row>
    <row r="66" spans="1:10" outlineLevel="3">
      <c r="A66" s="53">
        <v>56</v>
      </c>
      <c r="B66" s="54">
        <v>8</v>
      </c>
      <c r="C66" s="54" t="s">
        <v>84</v>
      </c>
      <c r="D66" s="54" t="s">
        <v>85</v>
      </c>
      <c r="E66" s="55">
        <v>11045</v>
      </c>
      <c r="F66" s="54" t="s">
        <v>90</v>
      </c>
      <c r="G66" s="54" t="s">
        <v>19</v>
      </c>
      <c r="H66" s="129">
        <v>216600</v>
      </c>
      <c r="I66" s="129">
        <v>186279</v>
      </c>
      <c r="J66" s="130">
        <v>402879</v>
      </c>
    </row>
    <row r="67" spans="1:10" ht="14.25" customHeight="1" outlineLevel="3">
      <c r="A67" s="53">
        <v>57</v>
      </c>
      <c r="B67" s="54">
        <v>8</v>
      </c>
      <c r="C67" s="54" t="s">
        <v>84</v>
      </c>
      <c r="D67" s="54" t="s">
        <v>85</v>
      </c>
      <c r="E67" s="55">
        <v>11448</v>
      </c>
      <c r="F67" s="54" t="s">
        <v>87</v>
      </c>
      <c r="G67" s="54" t="s">
        <v>17</v>
      </c>
      <c r="H67" s="129">
        <v>423300</v>
      </c>
      <c r="I67" s="129">
        <v>835056</v>
      </c>
      <c r="J67" s="130">
        <v>1258356</v>
      </c>
    </row>
    <row r="68" spans="1:10" outlineLevel="3">
      <c r="A68" s="53">
        <v>58</v>
      </c>
      <c r="B68" s="54">
        <v>8</v>
      </c>
      <c r="C68" s="54" t="s">
        <v>84</v>
      </c>
      <c r="D68" s="54" t="s">
        <v>85</v>
      </c>
      <c r="E68" s="55">
        <v>21356</v>
      </c>
      <c r="F68" s="54" t="s">
        <v>94</v>
      </c>
      <c r="G68" s="54" t="s">
        <v>20</v>
      </c>
      <c r="H68" s="129">
        <v>137100</v>
      </c>
      <c r="I68" s="129">
        <v>122414</v>
      </c>
      <c r="J68" s="130">
        <v>259514</v>
      </c>
    </row>
    <row r="69" spans="1:10" outlineLevel="3">
      <c r="A69" s="53">
        <v>59</v>
      </c>
      <c r="B69" s="54">
        <v>8</v>
      </c>
      <c r="C69" s="54" t="s">
        <v>84</v>
      </c>
      <c r="D69" s="54" t="s">
        <v>85</v>
      </c>
      <c r="E69" s="55">
        <v>28778</v>
      </c>
      <c r="F69" s="54" t="s">
        <v>92</v>
      </c>
      <c r="G69" s="54" t="s">
        <v>20</v>
      </c>
      <c r="H69" s="129">
        <v>150000</v>
      </c>
      <c r="I69" s="129">
        <v>101937</v>
      </c>
      <c r="J69" s="130">
        <v>251937</v>
      </c>
    </row>
    <row r="70" spans="1:10" ht="14.25" customHeight="1" outlineLevel="3">
      <c r="A70" s="53">
        <v>60</v>
      </c>
      <c r="B70" s="54">
        <v>8</v>
      </c>
      <c r="C70" s="54" t="s">
        <v>84</v>
      </c>
      <c r="D70" s="54" t="s">
        <v>85</v>
      </c>
      <c r="E70" s="55">
        <v>28811</v>
      </c>
      <c r="F70" s="54" t="s">
        <v>91</v>
      </c>
      <c r="G70" s="54" t="s">
        <v>20</v>
      </c>
      <c r="H70" s="129">
        <v>395400</v>
      </c>
      <c r="I70" s="129">
        <v>111065</v>
      </c>
      <c r="J70" s="130">
        <v>506465</v>
      </c>
    </row>
    <row r="71" spans="1:10" outlineLevel="3">
      <c r="A71" s="53">
        <v>61</v>
      </c>
      <c r="B71" s="54">
        <v>8</v>
      </c>
      <c r="C71" s="54" t="s">
        <v>84</v>
      </c>
      <c r="D71" s="54" t="s">
        <v>85</v>
      </c>
      <c r="E71" s="55">
        <v>28815</v>
      </c>
      <c r="F71" s="54" t="s">
        <v>93</v>
      </c>
      <c r="G71" s="54" t="s">
        <v>20</v>
      </c>
      <c r="H71" s="129">
        <v>233100</v>
      </c>
      <c r="I71" s="129">
        <v>128190</v>
      </c>
      <c r="J71" s="130">
        <v>361290</v>
      </c>
    </row>
    <row r="72" spans="1:10" outlineLevel="2">
      <c r="A72" s="56"/>
      <c r="B72" s="57"/>
      <c r="C72" s="57"/>
      <c r="D72" s="58" t="s">
        <v>136</v>
      </c>
      <c r="E72" s="59"/>
      <c r="F72" s="57"/>
      <c r="G72" s="57"/>
      <c r="H72" s="128">
        <f>SUBTOTAL(9,H73:H78)</f>
        <v>3567301</v>
      </c>
      <c r="I72" s="128">
        <f>SUBTOTAL(9,I73:I78)</f>
        <v>2237550</v>
      </c>
      <c r="J72" s="128">
        <f>SUBTOTAL(9,J73:J78)</f>
        <v>5804851</v>
      </c>
    </row>
    <row r="73" spans="1:10" outlineLevel="3">
      <c r="A73" s="53">
        <v>62</v>
      </c>
      <c r="B73" s="54">
        <v>8</v>
      </c>
      <c r="C73" s="54" t="s">
        <v>95</v>
      </c>
      <c r="D73" s="54" t="s">
        <v>96</v>
      </c>
      <c r="E73" s="55">
        <v>10704</v>
      </c>
      <c r="F73" s="54" t="s">
        <v>97</v>
      </c>
      <c r="G73" s="54" t="s">
        <v>16</v>
      </c>
      <c r="H73" s="129">
        <v>879750</v>
      </c>
      <c r="I73" s="129">
        <v>814638</v>
      </c>
      <c r="J73" s="130">
        <v>1694388</v>
      </c>
    </row>
    <row r="74" spans="1:10" outlineLevel="3">
      <c r="A74" s="53">
        <v>63</v>
      </c>
      <c r="B74" s="54">
        <v>8</v>
      </c>
      <c r="C74" s="54" t="s">
        <v>95</v>
      </c>
      <c r="D74" s="54" t="s">
        <v>96</v>
      </c>
      <c r="E74" s="55">
        <v>10991</v>
      </c>
      <c r="F74" s="54" t="s">
        <v>98</v>
      </c>
      <c r="G74" s="54" t="s">
        <v>18</v>
      </c>
      <c r="H74" s="129">
        <v>574800</v>
      </c>
      <c r="I74" s="129">
        <v>292163</v>
      </c>
      <c r="J74" s="130">
        <v>866963</v>
      </c>
    </row>
    <row r="75" spans="1:10" outlineLevel="3">
      <c r="A75" s="53">
        <v>64</v>
      </c>
      <c r="B75" s="54">
        <v>8</v>
      </c>
      <c r="C75" s="54" t="s">
        <v>95</v>
      </c>
      <c r="D75" s="54" t="s">
        <v>96</v>
      </c>
      <c r="E75" s="55">
        <v>10992</v>
      </c>
      <c r="F75" s="54" t="s">
        <v>101</v>
      </c>
      <c r="G75" s="54" t="s">
        <v>20</v>
      </c>
      <c r="H75" s="129">
        <v>493500</v>
      </c>
      <c r="I75" s="129">
        <v>221168</v>
      </c>
      <c r="J75" s="130">
        <v>714668</v>
      </c>
    </row>
    <row r="76" spans="1:10" outlineLevel="3">
      <c r="A76" s="53">
        <v>65</v>
      </c>
      <c r="B76" s="54">
        <v>8</v>
      </c>
      <c r="C76" s="54" t="s">
        <v>95</v>
      </c>
      <c r="D76" s="54" t="s">
        <v>96</v>
      </c>
      <c r="E76" s="55">
        <v>10993</v>
      </c>
      <c r="F76" s="54" t="s">
        <v>99</v>
      </c>
      <c r="G76" s="54" t="s">
        <v>20</v>
      </c>
      <c r="H76" s="129">
        <v>735000</v>
      </c>
      <c r="I76" s="129">
        <v>395770</v>
      </c>
      <c r="J76" s="130">
        <v>1130770</v>
      </c>
    </row>
    <row r="77" spans="1:10" outlineLevel="3">
      <c r="A77" s="53">
        <v>66</v>
      </c>
      <c r="B77" s="54">
        <v>8</v>
      </c>
      <c r="C77" s="54" t="s">
        <v>95</v>
      </c>
      <c r="D77" s="54" t="s">
        <v>96</v>
      </c>
      <c r="E77" s="55">
        <v>10994</v>
      </c>
      <c r="F77" s="54" t="s">
        <v>102</v>
      </c>
      <c r="G77" s="54" t="s">
        <v>19</v>
      </c>
      <c r="H77" s="129">
        <v>604501</v>
      </c>
      <c r="I77" s="129">
        <v>331252</v>
      </c>
      <c r="J77" s="130">
        <v>935753</v>
      </c>
    </row>
    <row r="78" spans="1:10" outlineLevel="3">
      <c r="A78" s="53">
        <v>67</v>
      </c>
      <c r="B78" s="54">
        <v>8</v>
      </c>
      <c r="C78" s="54" t="s">
        <v>95</v>
      </c>
      <c r="D78" s="54" t="s">
        <v>96</v>
      </c>
      <c r="E78" s="55">
        <v>23367</v>
      </c>
      <c r="F78" s="54" t="s">
        <v>100</v>
      </c>
      <c r="G78" s="54" t="s">
        <v>20</v>
      </c>
      <c r="H78" s="129">
        <v>279750</v>
      </c>
      <c r="I78" s="129">
        <v>182559</v>
      </c>
      <c r="J78" s="130">
        <v>462309</v>
      </c>
    </row>
    <row r="79" spans="1:10" outlineLevel="2">
      <c r="A79" s="56"/>
      <c r="B79" s="57"/>
      <c r="C79" s="57"/>
      <c r="D79" s="58" t="s">
        <v>135</v>
      </c>
      <c r="E79" s="59"/>
      <c r="F79" s="57"/>
      <c r="G79" s="57"/>
      <c r="H79" s="128">
        <f>SUBTOTAL(9,H80:H100)</f>
        <v>9265500</v>
      </c>
      <c r="I79" s="128">
        <f>SUBTOTAL(9,I80:I100)</f>
        <v>8490028</v>
      </c>
      <c r="J79" s="128">
        <f>SUBTOTAL(9,J80:J100)</f>
        <v>17755528</v>
      </c>
    </row>
    <row r="80" spans="1:10" outlineLevel="3">
      <c r="A80" s="53">
        <v>68</v>
      </c>
      <c r="B80" s="54">
        <v>8</v>
      </c>
      <c r="C80" s="54" t="s">
        <v>103</v>
      </c>
      <c r="D80" s="54" t="s">
        <v>104</v>
      </c>
      <c r="E80" s="55">
        <v>10671</v>
      </c>
      <c r="F80" s="54" t="s">
        <v>105</v>
      </c>
      <c r="G80" s="54" t="s">
        <v>16</v>
      </c>
      <c r="H80" s="129">
        <v>1767800</v>
      </c>
      <c r="I80" s="129">
        <v>2906076</v>
      </c>
      <c r="J80" s="130">
        <v>4673876</v>
      </c>
    </row>
    <row r="81" spans="1:10" outlineLevel="3">
      <c r="A81" s="53">
        <v>69</v>
      </c>
      <c r="B81" s="54">
        <v>8</v>
      </c>
      <c r="C81" s="54" t="s">
        <v>103</v>
      </c>
      <c r="D81" s="54" t="s">
        <v>104</v>
      </c>
      <c r="E81" s="55">
        <v>11013</v>
      </c>
      <c r="F81" s="54" t="s">
        <v>112</v>
      </c>
      <c r="G81" s="54" t="s">
        <v>18</v>
      </c>
      <c r="H81" s="129">
        <v>480300</v>
      </c>
      <c r="I81" s="129">
        <v>268875</v>
      </c>
      <c r="J81" s="130">
        <v>749175</v>
      </c>
    </row>
    <row r="82" spans="1:10" outlineLevel="3">
      <c r="A82" s="53">
        <v>70</v>
      </c>
      <c r="B82" s="54">
        <v>8</v>
      </c>
      <c r="C82" s="54" t="s">
        <v>103</v>
      </c>
      <c r="D82" s="54" t="s">
        <v>104</v>
      </c>
      <c r="E82" s="55">
        <v>11014</v>
      </c>
      <c r="F82" s="54" t="s">
        <v>121</v>
      </c>
      <c r="G82" s="54" t="s">
        <v>18</v>
      </c>
      <c r="H82" s="129">
        <v>514175</v>
      </c>
      <c r="I82" s="129">
        <v>228700</v>
      </c>
      <c r="J82" s="130">
        <v>742875</v>
      </c>
    </row>
    <row r="83" spans="1:10" outlineLevel="3">
      <c r="A83" s="53">
        <v>71</v>
      </c>
      <c r="B83" s="54">
        <v>8</v>
      </c>
      <c r="C83" s="54" t="s">
        <v>103</v>
      </c>
      <c r="D83" s="54" t="s">
        <v>104</v>
      </c>
      <c r="E83" s="55">
        <v>11015</v>
      </c>
      <c r="F83" s="54" t="s">
        <v>106</v>
      </c>
      <c r="G83" s="54" t="s">
        <v>22</v>
      </c>
      <c r="H83" s="129">
        <v>693275</v>
      </c>
      <c r="I83" s="129">
        <v>800150</v>
      </c>
      <c r="J83" s="130">
        <v>1493425</v>
      </c>
    </row>
    <row r="84" spans="1:10" outlineLevel="3">
      <c r="A84" s="53">
        <v>72</v>
      </c>
      <c r="B84" s="54">
        <v>8</v>
      </c>
      <c r="C84" s="54" t="s">
        <v>103</v>
      </c>
      <c r="D84" s="54" t="s">
        <v>104</v>
      </c>
      <c r="E84" s="55">
        <v>11016</v>
      </c>
      <c r="F84" s="54" t="s">
        <v>125</v>
      </c>
      <c r="G84" s="54" t="s">
        <v>20</v>
      </c>
      <c r="H84" s="129">
        <v>50275</v>
      </c>
      <c r="I84" s="129">
        <v>77025</v>
      </c>
      <c r="J84" s="130">
        <v>127300</v>
      </c>
    </row>
    <row r="85" spans="1:10" outlineLevel="3">
      <c r="A85" s="53">
        <v>73</v>
      </c>
      <c r="B85" s="54">
        <v>8</v>
      </c>
      <c r="C85" s="54" t="s">
        <v>103</v>
      </c>
      <c r="D85" s="54" t="s">
        <v>104</v>
      </c>
      <c r="E85" s="55">
        <v>11017</v>
      </c>
      <c r="F85" s="54" t="s">
        <v>116</v>
      </c>
      <c r="G85" s="54" t="s">
        <v>20</v>
      </c>
      <c r="H85" s="129">
        <v>324875</v>
      </c>
      <c r="I85" s="129">
        <v>217925</v>
      </c>
      <c r="J85" s="130">
        <v>542800</v>
      </c>
    </row>
    <row r="86" spans="1:10" outlineLevel="3">
      <c r="A86" s="53">
        <v>74</v>
      </c>
      <c r="B86" s="54">
        <v>8</v>
      </c>
      <c r="C86" s="54" t="s">
        <v>103</v>
      </c>
      <c r="D86" s="54" t="s">
        <v>104</v>
      </c>
      <c r="E86" s="55">
        <v>11018</v>
      </c>
      <c r="F86" s="54" t="s">
        <v>108</v>
      </c>
      <c r="G86" s="54" t="s">
        <v>17</v>
      </c>
      <c r="H86" s="129">
        <v>690750</v>
      </c>
      <c r="I86" s="129">
        <v>490450</v>
      </c>
      <c r="J86" s="130">
        <v>1181200</v>
      </c>
    </row>
    <row r="87" spans="1:10" outlineLevel="3">
      <c r="A87" s="53">
        <v>75</v>
      </c>
      <c r="B87" s="54">
        <v>8</v>
      </c>
      <c r="C87" s="54" t="s">
        <v>103</v>
      </c>
      <c r="D87" s="54" t="s">
        <v>104</v>
      </c>
      <c r="E87" s="55">
        <v>11019</v>
      </c>
      <c r="F87" s="54" t="s">
        <v>114</v>
      </c>
      <c r="G87" s="54" t="s">
        <v>20</v>
      </c>
      <c r="H87" s="129">
        <v>196775</v>
      </c>
      <c r="I87" s="129">
        <v>215700</v>
      </c>
      <c r="J87" s="130">
        <v>412475</v>
      </c>
    </row>
    <row r="88" spans="1:10" outlineLevel="3">
      <c r="A88" s="53">
        <v>76</v>
      </c>
      <c r="B88" s="54">
        <v>8</v>
      </c>
      <c r="C88" s="54" t="s">
        <v>103</v>
      </c>
      <c r="D88" s="54" t="s">
        <v>104</v>
      </c>
      <c r="E88" s="55">
        <v>11020</v>
      </c>
      <c r="F88" s="54" t="s">
        <v>113</v>
      </c>
      <c r="G88" s="54" t="s">
        <v>20</v>
      </c>
      <c r="H88" s="129">
        <v>216800</v>
      </c>
      <c r="I88" s="129">
        <v>194875</v>
      </c>
      <c r="J88" s="130">
        <v>411675</v>
      </c>
    </row>
    <row r="89" spans="1:10" outlineLevel="3">
      <c r="A89" s="53">
        <v>77</v>
      </c>
      <c r="B89" s="54">
        <v>8</v>
      </c>
      <c r="C89" s="54" t="s">
        <v>103</v>
      </c>
      <c r="D89" s="54" t="s">
        <v>104</v>
      </c>
      <c r="E89" s="55">
        <v>11021</v>
      </c>
      <c r="F89" s="54" t="s">
        <v>119</v>
      </c>
      <c r="G89" s="54" t="s">
        <v>20</v>
      </c>
      <c r="H89" s="129">
        <v>397125</v>
      </c>
      <c r="I89" s="129">
        <v>229800</v>
      </c>
      <c r="J89" s="130">
        <v>626925</v>
      </c>
    </row>
    <row r="90" spans="1:10" outlineLevel="3">
      <c r="A90" s="53">
        <v>78</v>
      </c>
      <c r="B90" s="54">
        <v>8</v>
      </c>
      <c r="C90" s="54" t="s">
        <v>103</v>
      </c>
      <c r="D90" s="54" t="s">
        <v>104</v>
      </c>
      <c r="E90" s="55">
        <v>11022</v>
      </c>
      <c r="F90" s="54" t="s">
        <v>118</v>
      </c>
      <c r="G90" s="54" t="s">
        <v>20</v>
      </c>
      <c r="H90" s="129">
        <v>369900</v>
      </c>
      <c r="I90" s="129">
        <v>205800</v>
      </c>
      <c r="J90" s="130">
        <v>575700</v>
      </c>
    </row>
    <row r="91" spans="1:10" ht="14.25" customHeight="1" outlineLevel="3">
      <c r="A91" s="53">
        <v>79</v>
      </c>
      <c r="B91" s="54">
        <v>8</v>
      </c>
      <c r="C91" s="54" t="s">
        <v>103</v>
      </c>
      <c r="D91" s="54" t="s">
        <v>104</v>
      </c>
      <c r="E91" s="55">
        <v>11023</v>
      </c>
      <c r="F91" s="54" t="s">
        <v>107</v>
      </c>
      <c r="G91" s="54" t="s">
        <v>18</v>
      </c>
      <c r="H91" s="129">
        <v>699850</v>
      </c>
      <c r="I91" s="129">
        <v>463050</v>
      </c>
      <c r="J91" s="130">
        <v>1162900</v>
      </c>
    </row>
    <row r="92" spans="1:10" outlineLevel="3">
      <c r="A92" s="53">
        <v>80</v>
      </c>
      <c r="B92" s="54">
        <v>8</v>
      </c>
      <c r="C92" s="54" t="s">
        <v>103</v>
      </c>
      <c r="D92" s="54" t="s">
        <v>104</v>
      </c>
      <c r="E92" s="55">
        <v>11024</v>
      </c>
      <c r="F92" s="54" t="s">
        <v>109</v>
      </c>
      <c r="G92" s="54" t="s">
        <v>19</v>
      </c>
      <c r="H92" s="129">
        <v>395425</v>
      </c>
      <c r="I92" s="129">
        <v>374950</v>
      </c>
      <c r="J92" s="130">
        <v>770375</v>
      </c>
    </row>
    <row r="93" spans="1:10" outlineLevel="3">
      <c r="A93" s="53">
        <v>81</v>
      </c>
      <c r="B93" s="54">
        <v>8</v>
      </c>
      <c r="C93" s="54" t="s">
        <v>103</v>
      </c>
      <c r="D93" s="54" t="s">
        <v>104</v>
      </c>
      <c r="E93" s="55">
        <v>11025</v>
      </c>
      <c r="F93" s="54" t="s">
        <v>110</v>
      </c>
      <c r="G93" s="54" t="s">
        <v>18</v>
      </c>
      <c r="H93" s="129">
        <v>655575</v>
      </c>
      <c r="I93" s="129">
        <v>365500</v>
      </c>
      <c r="J93" s="130">
        <v>1021075</v>
      </c>
    </row>
    <row r="94" spans="1:10" outlineLevel="3">
      <c r="A94" s="53">
        <v>82</v>
      </c>
      <c r="B94" s="54">
        <v>8</v>
      </c>
      <c r="C94" s="54" t="s">
        <v>103</v>
      </c>
      <c r="D94" s="54" t="s">
        <v>104</v>
      </c>
      <c r="E94" s="55">
        <v>11026</v>
      </c>
      <c r="F94" s="54" t="s">
        <v>120</v>
      </c>
      <c r="G94" s="54" t="s">
        <v>20</v>
      </c>
      <c r="H94" s="129">
        <v>201100</v>
      </c>
      <c r="I94" s="129">
        <v>174100</v>
      </c>
      <c r="J94" s="130">
        <v>375200</v>
      </c>
    </row>
    <row r="95" spans="1:10" outlineLevel="3">
      <c r="A95" s="53">
        <v>83</v>
      </c>
      <c r="B95" s="54">
        <v>8</v>
      </c>
      <c r="C95" s="54" t="s">
        <v>103</v>
      </c>
      <c r="D95" s="54" t="s">
        <v>104</v>
      </c>
      <c r="E95" s="55">
        <v>11027</v>
      </c>
      <c r="F95" s="54" t="s">
        <v>122</v>
      </c>
      <c r="G95" s="54" t="s">
        <v>20</v>
      </c>
      <c r="H95" s="129">
        <v>152375</v>
      </c>
      <c r="I95" s="129">
        <v>205525</v>
      </c>
      <c r="J95" s="130">
        <v>357900</v>
      </c>
    </row>
    <row r="96" spans="1:10" outlineLevel="3">
      <c r="A96" s="53">
        <v>84</v>
      </c>
      <c r="B96" s="54">
        <v>8</v>
      </c>
      <c r="C96" s="54" t="s">
        <v>103</v>
      </c>
      <c r="D96" s="54" t="s">
        <v>104</v>
      </c>
      <c r="E96" s="55">
        <v>11028</v>
      </c>
      <c r="F96" s="54" t="s">
        <v>115</v>
      </c>
      <c r="G96" s="54" t="s">
        <v>19</v>
      </c>
      <c r="H96" s="129">
        <v>296600</v>
      </c>
      <c r="I96" s="129">
        <v>203975</v>
      </c>
      <c r="J96" s="130">
        <v>500575</v>
      </c>
    </row>
    <row r="97" spans="1:10" outlineLevel="3">
      <c r="A97" s="53">
        <v>85</v>
      </c>
      <c r="B97" s="54">
        <v>8</v>
      </c>
      <c r="C97" s="54" t="s">
        <v>103</v>
      </c>
      <c r="D97" s="54" t="s">
        <v>104</v>
      </c>
      <c r="E97" s="55">
        <v>11029</v>
      </c>
      <c r="F97" s="54" t="s">
        <v>117</v>
      </c>
      <c r="G97" s="54" t="s">
        <v>20</v>
      </c>
      <c r="H97" s="129">
        <v>160600</v>
      </c>
      <c r="I97" s="129">
        <v>162652</v>
      </c>
      <c r="J97" s="130">
        <v>323252</v>
      </c>
    </row>
    <row r="98" spans="1:10" outlineLevel="3">
      <c r="A98" s="53">
        <v>86</v>
      </c>
      <c r="B98" s="54">
        <v>8</v>
      </c>
      <c r="C98" s="54" t="s">
        <v>103</v>
      </c>
      <c r="D98" s="54" t="s">
        <v>104</v>
      </c>
      <c r="E98" s="55">
        <v>11446</v>
      </c>
      <c r="F98" s="54" t="s">
        <v>111</v>
      </c>
      <c r="G98" s="54" t="s">
        <v>18</v>
      </c>
      <c r="H98" s="129">
        <v>670525</v>
      </c>
      <c r="I98" s="129">
        <v>498900</v>
      </c>
      <c r="J98" s="130">
        <v>1169425</v>
      </c>
    </row>
    <row r="99" spans="1:10" outlineLevel="3">
      <c r="A99" s="53">
        <v>87</v>
      </c>
      <c r="B99" s="54">
        <v>8</v>
      </c>
      <c r="C99" s="54" t="s">
        <v>103</v>
      </c>
      <c r="D99" s="54" t="s">
        <v>104</v>
      </c>
      <c r="E99" s="55">
        <v>25058</v>
      </c>
      <c r="F99" s="54" t="s">
        <v>123</v>
      </c>
      <c r="G99" s="54" t="s">
        <v>20</v>
      </c>
      <c r="H99" s="129">
        <v>152350</v>
      </c>
      <c r="I99" s="129">
        <v>110150</v>
      </c>
      <c r="J99" s="130">
        <v>262500</v>
      </c>
    </row>
    <row r="100" spans="1:10" outlineLevel="3">
      <c r="A100" s="53">
        <v>88</v>
      </c>
      <c r="B100" s="54">
        <v>8</v>
      </c>
      <c r="C100" s="54" t="s">
        <v>103</v>
      </c>
      <c r="D100" s="54" t="s">
        <v>104</v>
      </c>
      <c r="E100" s="55">
        <v>25059</v>
      </c>
      <c r="F100" s="54" t="s">
        <v>124</v>
      </c>
      <c r="G100" s="54" t="s">
        <v>20</v>
      </c>
      <c r="H100" s="129">
        <v>179050</v>
      </c>
      <c r="I100" s="129">
        <v>95850</v>
      </c>
      <c r="J100" s="130">
        <v>274900</v>
      </c>
    </row>
  </sheetData>
  <mergeCells count="8">
    <mergeCell ref="G3:G4"/>
    <mergeCell ref="H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BD37A"/>
  </sheetPr>
  <dimension ref="A1:BK1"/>
  <sheetViews>
    <sheetView workbookViewId="0"/>
  </sheetViews>
  <sheetFormatPr defaultRowHeight="14.5"/>
  <cols>
    <col min="9" max="9" width="4.453125" style="88" customWidth="1"/>
    <col min="18" max="18" width="131" customWidth="1"/>
    <col min="19" max="19" width="4.453125" style="88" customWidth="1"/>
    <col min="29" max="29" width="0.6328125" customWidth="1"/>
    <col min="30" max="30" width="5.08984375" hidden="1" customWidth="1"/>
    <col min="31" max="31" width="5.6328125" style="88" customWidth="1"/>
    <col min="42" max="42" width="4.6328125" style="88" customWidth="1"/>
    <col min="52" max="52" width="4.453125" style="88" customWidth="1"/>
    <col min="61" max="61" width="107" customWidth="1"/>
    <col min="62" max="62" width="4.81640625" style="88" customWidth="1"/>
  </cols>
  <sheetData>
    <row r="1" spans="1:63">
      <c r="A1" t="s">
        <v>163</v>
      </c>
      <c r="J1" t="s">
        <v>164</v>
      </c>
      <c r="T1" t="s">
        <v>165</v>
      </c>
      <c r="AF1" t="s">
        <v>166</v>
      </c>
      <c r="AQ1" t="s">
        <v>167</v>
      </c>
      <c r="BA1" t="s">
        <v>168</v>
      </c>
      <c r="BK1" t="s">
        <v>169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outlinePr summaryBelow="0"/>
  </sheetPr>
  <dimension ref="A1:AH96"/>
  <sheetViews>
    <sheetView zoomScale="106" zoomScaleNormal="106" workbookViewId="0">
      <pane xSplit="6" ySplit="4" topLeftCell="AB5" activePane="bottomRight" state="frozen"/>
      <selection pane="topRight" activeCell="G1" sqref="G1"/>
      <selection pane="bottomLeft" activeCell="A5" sqref="A5"/>
      <selection pane="bottomRight" activeCell="AE5" sqref="AE5:AE16"/>
    </sheetView>
  </sheetViews>
  <sheetFormatPr defaultRowHeight="14.5"/>
  <cols>
    <col min="1" max="1" width="6.36328125" customWidth="1"/>
    <col min="2" max="2" width="5.08984375" customWidth="1"/>
    <col min="4" max="4" width="8" customWidth="1"/>
    <col min="5" max="5" width="11.1796875" customWidth="1"/>
    <col min="6" max="6" width="17.453125" style="153" customWidth="1"/>
    <col min="7" max="7" width="20.453125" customWidth="1"/>
    <col min="8" max="8" width="18.36328125" customWidth="1"/>
    <col min="9" max="9" width="20.54296875" customWidth="1"/>
    <col min="10" max="10" width="21" customWidth="1"/>
    <col min="11" max="11" width="17" customWidth="1"/>
    <col min="12" max="12" width="19.1796875" customWidth="1"/>
    <col min="13" max="14" width="17" customWidth="1"/>
    <col min="15" max="15" width="15.36328125" customWidth="1"/>
    <col min="16" max="16" width="14.81640625" customWidth="1"/>
    <col min="17" max="17" width="16.08984375" customWidth="1"/>
    <col min="18" max="18" width="15.36328125" style="142" customWidth="1"/>
    <col min="19" max="19" width="14.453125" style="142" customWidth="1"/>
    <col min="20" max="20" width="16" style="142" customWidth="1"/>
    <col min="21" max="21" width="1.90625" style="170" customWidth="1"/>
    <col min="22" max="22" width="18.08984375" customWidth="1"/>
    <col min="23" max="23" width="30.08984375" customWidth="1"/>
    <col min="24" max="24" width="19" customWidth="1"/>
    <col min="25" max="25" width="2.36328125" style="176" customWidth="1"/>
    <col min="26" max="26" width="16.36328125" customWidth="1"/>
    <col min="27" max="27" width="21.453125" customWidth="1"/>
    <col min="28" max="28" width="16.54296875" customWidth="1"/>
    <col min="29" max="31" width="13.6328125" bestFit="1" customWidth="1"/>
    <col min="32" max="32" width="14.6328125" style="185" bestFit="1" customWidth="1"/>
    <col min="33" max="33" width="13.6328125" style="185" bestFit="1" customWidth="1"/>
    <col min="34" max="34" width="14.6328125" style="185" bestFit="1" customWidth="1"/>
  </cols>
  <sheetData>
    <row r="1" spans="1:34" s="42" customFormat="1" ht="15" customHeight="1">
      <c r="A1" s="47" t="s">
        <v>143</v>
      </c>
      <c r="B1" s="45"/>
      <c r="C1" s="46"/>
      <c r="D1" s="46"/>
      <c r="K1" s="48"/>
      <c r="L1" s="225"/>
      <c r="M1" s="225"/>
      <c r="N1" s="225"/>
      <c r="O1" s="161"/>
      <c r="P1" s="161"/>
      <c r="Q1" s="161"/>
      <c r="U1" s="162"/>
      <c r="V1" s="225"/>
      <c r="W1" s="225"/>
      <c r="X1" s="225"/>
      <c r="Y1" s="173"/>
      <c r="AF1" s="182"/>
      <c r="AG1" s="182"/>
      <c r="AH1" s="182"/>
    </row>
    <row r="2" spans="1:34" s="27" customFormat="1" ht="25.5" customHeight="1">
      <c r="A2" s="229" t="s">
        <v>7</v>
      </c>
      <c r="B2" s="238" t="s">
        <v>4</v>
      </c>
      <c r="C2" s="238" t="s">
        <v>9</v>
      </c>
      <c r="D2" s="238" t="s">
        <v>10</v>
      </c>
      <c r="E2" s="238" t="s">
        <v>172</v>
      </c>
      <c r="F2" s="241" t="s">
        <v>12</v>
      </c>
      <c r="G2" s="244" t="s">
        <v>151</v>
      </c>
      <c r="H2" s="245"/>
      <c r="I2" s="131" t="s">
        <v>152</v>
      </c>
      <c r="J2" s="246" t="s">
        <v>153</v>
      </c>
      <c r="K2" s="247"/>
      <c r="L2" s="248" t="s">
        <v>173</v>
      </c>
      <c r="M2" s="249"/>
      <c r="N2" s="250"/>
      <c r="O2" s="232" t="s">
        <v>174</v>
      </c>
      <c r="P2" s="233"/>
      <c r="Q2" s="234"/>
      <c r="R2" s="235" t="s">
        <v>175</v>
      </c>
      <c r="S2" s="236"/>
      <c r="T2" s="237"/>
      <c r="U2" s="163"/>
      <c r="V2" s="226" t="s">
        <v>224</v>
      </c>
      <c r="W2" s="227"/>
      <c r="X2" s="228"/>
      <c r="Y2" s="174"/>
      <c r="Z2" s="222" t="s">
        <v>227</v>
      </c>
      <c r="AA2" s="222"/>
      <c r="AB2" s="222"/>
      <c r="AC2" s="223" t="s">
        <v>200</v>
      </c>
      <c r="AD2" s="223"/>
      <c r="AE2" s="223"/>
      <c r="AF2" s="224" t="s">
        <v>206</v>
      </c>
      <c r="AG2" s="224"/>
      <c r="AH2" s="224"/>
    </row>
    <row r="3" spans="1:34" s="90" customFormat="1" ht="50.4" customHeight="1">
      <c r="A3" s="230"/>
      <c r="B3" s="239"/>
      <c r="C3" s="239"/>
      <c r="D3" s="239"/>
      <c r="E3" s="239"/>
      <c r="F3" s="242"/>
      <c r="G3" s="132" t="s">
        <v>154</v>
      </c>
      <c r="H3" s="132" t="s">
        <v>14</v>
      </c>
      <c r="I3" s="132" t="s">
        <v>14</v>
      </c>
      <c r="J3" s="133" t="s">
        <v>154</v>
      </c>
      <c r="K3" s="133" t="s">
        <v>14</v>
      </c>
      <c r="L3" s="134" t="s">
        <v>154</v>
      </c>
      <c r="M3" s="134" t="s">
        <v>14</v>
      </c>
      <c r="N3" s="134" t="s">
        <v>155</v>
      </c>
      <c r="O3" s="135" t="s">
        <v>154</v>
      </c>
      <c r="P3" s="135" t="s">
        <v>14</v>
      </c>
      <c r="Q3" s="135" t="s">
        <v>155</v>
      </c>
      <c r="R3" s="136" t="s">
        <v>154</v>
      </c>
      <c r="S3" s="136" t="s">
        <v>14</v>
      </c>
      <c r="T3" s="136" t="s">
        <v>155</v>
      </c>
      <c r="U3" s="164"/>
      <c r="V3" s="165" t="s">
        <v>190</v>
      </c>
      <c r="W3" s="165" t="s">
        <v>191</v>
      </c>
      <c r="X3" s="165" t="s">
        <v>192</v>
      </c>
      <c r="Y3" s="175"/>
      <c r="Z3" s="178" t="s">
        <v>218</v>
      </c>
      <c r="AA3" s="192" t="s">
        <v>225</v>
      </c>
      <c r="AB3" s="178" t="s">
        <v>226</v>
      </c>
      <c r="AC3" s="181" t="s">
        <v>198</v>
      </c>
      <c r="AD3" s="181" t="s">
        <v>14</v>
      </c>
      <c r="AE3" s="181" t="s">
        <v>201</v>
      </c>
      <c r="AF3" s="183" t="s">
        <v>198</v>
      </c>
      <c r="AG3" s="183" t="s">
        <v>14</v>
      </c>
      <c r="AH3" s="183" t="s">
        <v>205</v>
      </c>
    </row>
    <row r="4" spans="1:34" s="90" customFormat="1" ht="24" customHeight="1">
      <c r="A4" s="231"/>
      <c r="B4" s="240"/>
      <c r="C4" s="240"/>
      <c r="D4" s="240"/>
      <c r="E4" s="240"/>
      <c r="F4" s="243"/>
      <c r="G4" s="137" t="s">
        <v>144</v>
      </c>
      <c r="H4" s="137" t="s">
        <v>145</v>
      </c>
      <c r="I4" s="137" t="s">
        <v>197</v>
      </c>
      <c r="J4" s="138" t="s">
        <v>146</v>
      </c>
      <c r="K4" s="138" t="s">
        <v>147</v>
      </c>
      <c r="L4" s="138" t="s">
        <v>148</v>
      </c>
      <c r="M4" s="138" t="s">
        <v>149</v>
      </c>
      <c r="N4" s="138" t="s">
        <v>150</v>
      </c>
      <c r="O4" s="138" t="s">
        <v>176</v>
      </c>
      <c r="P4" s="138" t="s">
        <v>177</v>
      </c>
      <c r="Q4" s="138" t="s">
        <v>178</v>
      </c>
      <c r="R4" s="138" t="s">
        <v>179</v>
      </c>
      <c r="S4" s="138" t="s">
        <v>180</v>
      </c>
      <c r="T4" s="138" t="s">
        <v>181</v>
      </c>
      <c r="U4" s="166"/>
      <c r="V4" s="138" t="s">
        <v>193</v>
      </c>
      <c r="W4" s="138" t="s">
        <v>194</v>
      </c>
      <c r="X4" s="138" t="s">
        <v>195</v>
      </c>
      <c r="Y4" s="175"/>
      <c r="Z4" s="179" t="s">
        <v>199</v>
      </c>
      <c r="AA4" s="197" t="s">
        <v>233</v>
      </c>
      <c r="AB4" s="179" t="s">
        <v>219</v>
      </c>
      <c r="AC4" s="179" t="s">
        <v>202</v>
      </c>
      <c r="AD4" s="179" t="s">
        <v>203</v>
      </c>
      <c r="AE4" s="179" t="s">
        <v>204</v>
      </c>
      <c r="AF4" s="184" t="s">
        <v>207</v>
      </c>
      <c r="AG4" s="184" t="s">
        <v>208</v>
      </c>
      <c r="AH4" s="184" t="s">
        <v>209</v>
      </c>
    </row>
    <row r="5" spans="1:34">
      <c r="A5" s="53">
        <v>1</v>
      </c>
      <c r="B5" s="54">
        <v>8</v>
      </c>
      <c r="C5" s="54" t="s">
        <v>25</v>
      </c>
      <c r="D5" s="55">
        <v>10711</v>
      </c>
      <c r="E5" s="54" t="s">
        <v>26</v>
      </c>
      <c r="F5" s="54" t="s">
        <v>16</v>
      </c>
      <c r="G5" s="86">
        <v>3070800</v>
      </c>
      <c r="H5" s="86">
        <v>0</v>
      </c>
      <c r="I5" s="86">
        <v>33831319.759462498</v>
      </c>
      <c r="J5" s="86">
        <v>3070800</v>
      </c>
      <c r="K5" s="86">
        <v>33831319.759462498</v>
      </c>
      <c r="L5" s="49">
        <v>3070800</v>
      </c>
      <c r="M5" s="50">
        <v>3181351.5398051692</v>
      </c>
      <c r="N5" s="81">
        <v>6252151.54</v>
      </c>
      <c r="O5" s="86">
        <v>3102000</v>
      </c>
      <c r="P5" s="86">
        <v>4000000</v>
      </c>
      <c r="Q5" s="86">
        <v>7102000</v>
      </c>
      <c r="R5" s="139">
        <v>-31200</v>
      </c>
      <c r="S5" s="139">
        <v>-818648.46019483078</v>
      </c>
      <c r="T5" s="139">
        <v>-849848.46</v>
      </c>
      <c r="U5" s="167"/>
      <c r="V5" s="168">
        <f>N5/2</f>
        <v>3126075.77</v>
      </c>
      <c r="W5" s="168">
        <f>(2600000000/2800000000*Q5)/2</f>
        <v>3297357.1428571432</v>
      </c>
      <c r="X5" s="168">
        <f>V5+W5</f>
        <v>6423432.9128571432</v>
      </c>
      <c r="Z5" s="180">
        <v>3070800</v>
      </c>
      <c r="AA5" s="168">
        <v>3156442</v>
      </c>
      <c r="AB5" s="180">
        <f>Z5+AA5</f>
        <v>6227242</v>
      </c>
      <c r="AC5" s="180">
        <v>775501</v>
      </c>
      <c r="AD5" s="180">
        <v>1000000</v>
      </c>
      <c r="AE5" s="180">
        <v>1775501</v>
      </c>
      <c r="AF5" s="186">
        <f>Z5-AC5</f>
        <v>2295299</v>
      </c>
      <c r="AG5" s="186">
        <f>AA5-AD5</f>
        <v>2156442</v>
      </c>
      <c r="AH5" s="186">
        <f>AB5-AE5</f>
        <v>4451741</v>
      </c>
    </row>
    <row r="6" spans="1:34">
      <c r="A6" s="53">
        <v>2</v>
      </c>
      <c r="B6" s="54">
        <v>8</v>
      </c>
      <c r="C6" s="54" t="s">
        <v>25</v>
      </c>
      <c r="D6" s="55">
        <v>11104</v>
      </c>
      <c r="E6" s="54" t="s">
        <v>34</v>
      </c>
      <c r="F6" s="54" t="s">
        <v>20</v>
      </c>
      <c r="G6" s="86">
        <v>1263600</v>
      </c>
      <c r="H6" s="86">
        <v>6612000</v>
      </c>
      <c r="I6" s="86">
        <v>1508353.6395</v>
      </c>
      <c r="J6" s="86">
        <v>1263600</v>
      </c>
      <c r="K6" s="86">
        <v>8120353.6394999996</v>
      </c>
      <c r="L6" s="49">
        <v>1263600</v>
      </c>
      <c r="M6" s="50">
        <v>771086.54431310098</v>
      </c>
      <c r="N6" s="81">
        <v>2034686.544</v>
      </c>
      <c r="O6" s="86">
        <v>1477200</v>
      </c>
      <c r="P6" s="86">
        <v>770200</v>
      </c>
      <c r="Q6" s="86">
        <v>2247400</v>
      </c>
      <c r="R6" s="139">
        <v>-213600</v>
      </c>
      <c r="S6" s="139">
        <v>886.54431310098153</v>
      </c>
      <c r="T6" s="139">
        <v>-212713.45600000001</v>
      </c>
      <c r="U6" s="167"/>
      <c r="V6" s="168">
        <f>N6/2</f>
        <v>1017343.272</v>
      </c>
      <c r="W6" s="168">
        <f>(2600000000/2800000000*Q6)/2</f>
        <v>1043435.7142857143</v>
      </c>
      <c r="X6" s="168">
        <f>V6+W6</f>
        <v>2060778.9862857144</v>
      </c>
      <c r="Z6" s="180">
        <v>1263600</v>
      </c>
      <c r="AA6" s="168">
        <v>765049</v>
      </c>
      <c r="AB6" s="180">
        <f>Z6+AA6</f>
        <v>2028649</v>
      </c>
      <c r="AC6" s="180">
        <v>369300</v>
      </c>
      <c r="AD6" s="180">
        <v>192550</v>
      </c>
      <c r="AE6" s="180">
        <v>561850</v>
      </c>
      <c r="AF6" s="186">
        <f>Z6-AC6</f>
        <v>894300</v>
      </c>
      <c r="AG6" s="186">
        <f>AA6-AD6</f>
        <v>572499</v>
      </c>
      <c r="AH6" s="186">
        <f>AB6-AE6</f>
        <v>1466799</v>
      </c>
    </row>
    <row r="7" spans="1:34" ht="14.25" customHeight="1">
      <c r="A7" s="53">
        <v>3</v>
      </c>
      <c r="B7" s="54">
        <v>8</v>
      </c>
      <c r="C7" s="54" t="s">
        <v>25</v>
      </c>
      <c r="D7" s="55">
        <v>11105</v>
      </c>
      <c r="E7" s="54" t="s">
        <v>29</v>
      </c>
      <c r="F7" s="54" t="s">
        <v>18</v>
      </c>
      <c r="G7" s="86">
        <v>1944000</v>
      </c>
      <c r="H7" s="86">
        <v>4742400</v>
      </c>
      <c r="I7" s="86">
        <v>1592552.2394999999</v>
      </c>
      <c r="J7" s="86">
        <v>1944000</v>
      </c>
      <c r="K7" s="86">
        <v>6334952.2395000001</v>
      </c>
      <c r="L7" s="49">
        <v>1944000</v>
      </c>
      <c r="M7" s="50">
        <v>601549.71662605694</v>
      </c>
      <c r="N7" s="81">
        <v>2545549.7170000002</v>
      </c>
      <c r="O7" s="86">
        <v>2050800</v>
      </c>
      <c r="P7" s="86">
        <v>534000</v>
      </c>
      <c r="Q7" s="86">
        <v>2584800</v>
      </c>
      <c r="R7" s="139">
        <v>-106800</v>
      </c>
      <c r="S7" s="139">
        <v>67549.716626056936</v>
      </c>
      <c r="T7" s="139">
        <v>-39250.282999999821</v>
      </c>
      <c r="U7" s="167"/>
      <c r="V7" s="168">
        <f>N7/2</f>
        <v>1272774.8585000001</v>
      </c>
      <c r="W7" s="168">
        <f>(2600000000/2800000000*Q7)/2</f>
        <v>1200085.7142857143</v>
      </c>
      <c r="X7" s="168">
        <f>V7+W7</f>
        <v>2472860.5727857146</v>
      </c>
      <c r="Z7" s="180">
        <v>1944000</v>
      </c>
      <c r="AA7" s="168">
        <v>596840</v>
      </c>
      <c r="AB7" s="180">
        <f>Z7+AA7</f>
        <v>2540840</v>
      </c>
      <c r="AC7" s="180">
        <v>512700</v>
      </c>
      <c r="AD7" s="180">
        <v>133500</v>
      </c>
      <c r="AE7" s="180">
        <v>646200</v>
      </c>
      <c r="AF7" s="186">
        <f>Z7-AC7</f>
        <v>1431300</v>
      </c>
      <c r="AG7" s="186">
        <f>AA7-AD7</f>
        <v>463340</v>
      </c>
      <c r="AH7" s="186">
        <f>AB7-AE7</f>
        <v>1894640</v>
      </c>
    </row>
    <row r="8" spans="1:34">
      <c r="A8" s="53">
        <v>4</v>
      </c>
      <c r="B8" s="54">
        <v>8</v>
      </c>
      <c r="C8" s="54" t="s">
        <v>25</v>
      </c>
      <c r="D8" s="55">
        <v>11106</v>
      </c>
      <c r="E8" s="54" t="s">
        <v>33</v>
      </c>
      <c r="F8" s="54" t="s">
        <v>20</v>
      </c>
      <c r="G8" s="86">
        <v>915600</v>
      </c>
      <c r="H8" s="86">
        <v>5413200</v>
      </c>
      <c r="I8" s="86">
        <v>1476274.4030999998</v>
      </c>
      <c r="J8" s="86">
        <v>915600</v>
      </c>
      <c r="K8" s="86">
        <v>6889474.4030999998</v>
      </c>
      <c r="L8" s="49">
        <v>915600</v>
      </c>
      <c r="M8" s="50">
        <v>654205.62274268712</v>
      </c>
      <c r="N8" s="81">
        <v>1569805.6229999999</v>
      </c>
      <c r="O8" s="86">
        <v>1090800</v>
      </c>
      <c r="P8" s="86">
        <v>696400</v>
      </c>
      <c r="Q8" s="86">
        <v>1787200</v>
      </c>
      <c r="R8" s="139">
        <v>-175200</v>
      </c>
      <c r="S8" s="139">
        <v>-42194.377257312881</v>
      </c>
      <c r="T8" s="139">
        <v>-217394.37700000009</v>
      </c>
      <c r="U8" s="167"/>
      <c r="V8" s="168">
        <f>N8/2</f>
        <v>784902.81149999995</v>
      </c>
      <c r="W8" s="168">
        <f>(2600000000/2800000000*Q8)/2</f>
        <v>829771.42857142864</v>
      </c>
      <c r="X8" s="168">
        <f>V8+W8</f>
        <v>1614674.2400714285</v>
      </c>
      <c r="Z8" s="180">
        <v>915600</v>
      </c>
      <c r="AA8" s="168">
        <v>649083</v>
      </c>
      <c r="AB8" s="180">
        <f>Z8+AA8</f>
        <v>1564683</v>
      </c>
      <c r="AC8" s="180">
        <v>272700</v>
      </c>
      <c r="AD8" s="180">
        <v>174100</v>
      </c>
      <c r="AE8" s="180">
        <v>446800</v>
      </c>
      <c r="AF8" s="186">
        <f>Z8-AC8</f>
        <v>642900</v>
      </c>
      <c r="AG8" s="186">
        <f>AA8-AD8</f>
        <v>474983</v>
      </c>
      <c r="AH8" s="186">
        <f>AB8-AE8</f>
        <v>1117883</v>
      </c>
    </row>
    <row r="9" spans="1:34">
      <c r="A9" s="53">
        <v>5</v>
      </c>
      <c r="B9" s="54">
        <v>8</v>
      </c>
      <c r="C9" s="54" t="s">
        <v>25</v>
      </c>
      <c r="D9" s="55">
        <v>11107</v>
      </c>
      <c r="E9" s="54" t="s">
        <v>31</v>
      </c>
      <c r="F9" s="54" t="s">
        <v>19</v>
      </c>
      <c r="G9" s="86">
        <v>580800</v>
      </c>
      <c r="H9" s="86">
        <v>3920400</v>
      </c>
      <c r="I9" s="86">
        <v>948560.52899999998</v>
      </c>
      <c r="J9" s="86">
        <v>580800</v>
      </c>
      <c r="K9" s="86">
        <v>4868960.5290000001</v>
      </c>
      <c r="L9" s="49">
        <v>580800</v>
      </c>
      <c r="M9" s="50">
        <v>462343.15836208704</v>
      </c>
      <c r="N9" s="81">
        <v>1043143.1580000001</v>
      </c>
      <c r="O9" s="86">
        <v>829200</v>
      </c>
      <c r="P9" s="86">
        <v>440800</v>
      </c>
      <c r="Q9" s="86">
        <v>1270000</v>
      </c>
      <c r="R9" s="139">
        <v>-248400</v>
      </c>
      <c r="S9" s="139">
        <v>21543.158362087037</v>
      </c>
      <c r="T9" s="139">
        <v>-226856.84199999995</v>
      </c>
      <c r="U9" s="167"/>
      <c r="V9" s="168">
        <f>N9/2</f>
        <v>521571.57900000003</v>
      </c>
      <c r="W9" s="168">
        <f>(2600000000/2800000000*Q9)/2</f>
        <v>589642.85714285716</v>
      </c>
      <c r="X9" s="168">
        <f>V9+W9</f>
        <v>1111214.4361428572</v>
      </c>
      <c r="Z9" s="180">
        <v>580800</v>
      </c>
      <c r="AA9" s="168">
        <v>458723</v>
      </c>
      <c r="AB9" s="180">
        <f>Z9+AA9</f>
        <v>1039523</v>
      </c>
      <c r="AC9" s="180">
        <v>207300</v>
      </c>
      <c r="AD9" s="180">
        <v>110200</v>
      </c>
      <c r="AE9" s="180">
        <v>317500</v>
      </c>
      <c r="AF9" s="186">
        <f>Z9-AC9</f>
        <v>373500</v>
      </c>
      <c r="AG9" s="186">
        <f>AA9-AD9</f>
        <v>348523</v>
      </c>
      <c r="AH9" s="186">
        <f>AB9-AE9</f>
        <v>722023</v>
      </c>
    </row>
    <row r="10" spans="1:34">
      <c r="A10" s="53">
        <v>6</v>
      </c>
      <c r="B10" s="54">
        <v>8</v>
      </c>
      <c r="C10" s="54" t="s">
        <v>25</v>
      </c>
      <c r="D10" s="55">
        <v>11108</v>
      </c>
      <c r="E10" s="54" t="s">
        <v>36</v>
      </c>
      <c r="F10" s="54" t="s">
        <v>20</v>
      </c>
      <c r="G10" s="86">
        <v>1593600</v>
      </c>
      <c r="H10" s="86">
        <v>6813600</v>
      </c>
      <c r="I10" s="86">
        <v>1670699.2004999998</v>
      </c>
      <c r="J10" s="86">
        <v>1593600</v>
      </c>
      <c r="K10" s="86">
        <v>8484299.2005000003</v>
      </c>
      <c r="L10" s="49">
        <v>1593600</v>
      </c>
      <c r="M10" s="50">
        <v>805645.81813394686</v>
      </c>
      <c r="N10" s="81">
        <v>2399245.818</v>
      </c>
      <c r="O10" s="86">
        <v>1673200</v>
      </c>
      <c r="P10" s="86">
        <v>962600</v>
      </c>
      <c r="Q10" s="86">
        <v>2635800</v>
      </c>
      <c r="R10" s="139">
        <v>-79600</v>
      </c>
      <c r="S10" s="139">
        <v>-156954.18186605314</v>
      </c>
      <c r="T10" s="139">
        <v>-236554.18200000003</v>
      </c>
      <c r="U10" s="167"/>
      <c r="V10" s="168">
        <f>N10/2</f>
        <v>1199622.909</v>
      </c>
      <c r="W10" s="168">
        <f>(2600000000/2800000000*Q10)/2</f>
        <v>1223764.2857142857</v>
      </c>
      <c r="X10" s="168">
        <f>V10+W10</f>
        <v>2423387.1947142854</v>
      </c>
      <c r="Z10" s="180">
        <v>1593600</v>
      </c>
      <c r="AA10" s="168">
        <v>799338</v>
      </c>
      <c r="AB10" s="180">
        <f>Z10+AA10</f>
        <v>2392938</v>
      </c>
      <c r="AC10" s="180">
        <v>418300</v>
      </c>
      <c r="AD10" s="180">
        <v>240650</v>
      </c>
      <c r="AE10" s="180">
        <v>658950</v>
      </c>
      <c r="AF10" s="186">
        <f>Z10-AC10</f>
        <v>1175300</v>
      </c>
      <c r="AG10" s="186">
        <f>AA10-AD10</f>
        <v>558688</v>
      </c>
      <c r="AH10" s="186">
        <f>AB10-AE10</f>
        <v>1733988</v>
      </c>
    </row>
    <row r="11" spans="1:34">
      <c r="A11" s="53">
        <v>7</v>
      </c>
      <c r="B11" s="54">
        <v>8</v>
      </c>
      <c r="C11" s="54" t="s">
        <v>25</v>
      </c>
      <c r="D11" s="55">
        <v>11109</v>
      </c>
      <c r="E11" s="54" t="s">
        <v>30</v>
      </c>
      <c r="F11" s="54" t="s">
        <v>20</v>
      </c>
      <c r="G11" s="86">
        <v>2498400</v>
      </c>
      <c r="H11" s="86">
        <v>7218000</v>
      </c>
      <c r="I11" s="86">
        <v>2022510.3528</v>
      </c>
      <c r="J11" s="86">
        <v>2498400</v>
      </c>
      <c r="K11" s="86">
        <v>9240510.3528000005</v>
      </c>
      <c r="L11" s="49">
        <v>2498400</v>
      </c>
      <c r="M11" s="50">
        <v>877453.55829955114</v>
      </c>
      <c r="N11" s="81">
        <v>3375853.5580000002</v>
      </c>
      <c r="O11" s="86">
        <v>2710800</v>
      </c>
      <c r="P11" s="86">
        <v>899400</v>
      </c>
      <c r="Q11" s="86">
        <v>3610200</v>
      </c>
      <c r="R11" s="139">
        <v>-212400</v>
      </c>
      <c r="S11" s="139">
        <v>-21946.441700448864</v>
      </c>
      <c r="T11" s="139">
        <v>-234346.44199999981</v>
      </c>
      <c r="U11" s="167"/>
      <c r="V11" s="168">
        <f>N11/2</f>
        <v>1687926.7790000001</v>
      </c>
      <c r="W11" s="168">
        <f>(2600000000/2800000000*Q11)/2</f>
        <v>1676164.2857142857</v>
      </c>
      <c r="X11" s="168">
        <f>V11+W11</f>
        <v>3364091.0647142855</v>
      </c>
      <c r="Z11" s="180">
        <v>2498400</v>
      </c>
      <c r="AA11" s="168">
        <v>870583</v>
      </c>
      <c r="AB11" s="180">
        <f>Z11+AA11</f>
        <v>3368983</v>
      </c>
      <c r="AC11" s="180">
        <v>677700</v>
      </c>
      <c r="AD11" s="180">
        <v>224850</v>
      </c>
      <c r="AE11" s="180">
        <v>902550</v>
      </c>
      <c r="AF11" s="186">
        <f>Z11-AC11</f>
        <v>1820700</v>
      </c>
      <c r="AG11" s="186">
        <f>AA11-AD11</f>
        <v>645733</v>
      </c>
      <c r="AH11" s="186">
        <f>AB11-AE11</f>
        <v>2466433</v>
      </c>
    </row>
    <row r="12" spans="1:34">
      <c r="A12" s="53">
        <v>8</v>
      </c>
      <c r="B12" s="54">
        <v>8</v>
      </c>
      <c r="C12" s="54" t="s">
        <v>25</v>
      </c>
      <c r="D12" s="55">
        <v>11110</v>
      </c>
      <c r="E12" s="54" t="s">
        <v>28</v>
      </c>
      <c r="F12" s="54" t="s">
        <v>18</v>
      </c>
      <c r="G12" s="86">
        <v>2302800</v>
      </c>
      <c r="H12" s="86">
        <v>7444800</v>
      </c>
      <c r="I12" s="86">
        <v>2485945.8546000002</v>
      </c>
      <c r="J12" s="86">
        <v>2302800</v>
      </c>
      <c r="K12" s="86">
        <v>9930745.8546000011</v>
      </c>
      <c r="L12" s="49">
        <v>2302800</v>
      </c>
      <c r="M12" s="50">
        <v>942996.43136560067</v>
      </c>
      <c r="N12" s="81">
        <v>3245796.4309999999</v>
      </c>
      <c r="O12" s="86">
        <v>2407997</v>
      </c>
      <c r="P12" s="86">
        <v>1696200</v>
      </c>
      <c r="Q12" s="86">
        <v>4104197</v>
      </c>
      <c r="R12" s="139">
        <v>-105197</v>
      </c>
      <c r="S12" s="139">
        <v>-753203.56863439933</v>
      </c>
      <c r="T12" s="139">
        <v>-858400.56900000013</v>
      </c>
      <c r="U12" s="167"/>
      <c r="V12" s="168">
        <f>N12/2</f>
        <v>1622898.2154999999</v>
      </c>
      <c r="W12" s="168">
        <f>(2600000000/2800000000*Q12)/2</f>
        <v>1905520.0357142857</v>
      </c>
      <c r="X12" s="168">
        <f>V12+W12</f>
        <v>3528418.2512142854</v>
      </c>
      <c r="Z12" s="180">
        <v>2302800</v>
      </c>
      <c r="AA12" s="168">
        <v>935613</v>
      </c>
      <c r="AB12" s="180">
        <f>Z12+AA12</f>
        <v>3238413</v>
      </c>
      <c r="AC12" s="180">
        <v>602000</v>
      </c>
      <c r="AD12" s="180">
        <v>424050</v>
      </c>
      <c r="AE12" s="180">
        <v>1026050</v>
      </c>
      <c r="AF12" s="186">
        <f>Z12-AC12</f>
        <v>1700800</v>
      </c>
      <c r="AG12" s="186">
        <f>AA12-AD12</f>
        <v>511563</v>
      </c>
      <c r="AH12" s="186">
        <f>AB12-AE12</f>
        <v>2212363</v>
      </c>
    </row>
    <row r="13" spans="1:34">
      <c r="A13" s="53">
        <v>9</v>
      </c>
      <c r="B13" s="54">
        <v>8</v>
      </c>
      <c r="C13" s="54" t="s">
        <v>25</v>
      </c>
      <c r="D13" s="55">
        <v>11111</v>
      </c>
      <c r="E13" s="54" t="s">
        <v>32</v>
      </c>
      <c r="F13" s="54" t="s">
        <v>20</v>
      </c>
      <c r="G13" s="86">
        <v>1369200</v>
      </c>
      <c r="H13" s="86">
        <v>5714400</v>
      </c>
      <c r="I13" s="86">
        <v>1465677.6503999999</v>
      </c>
      <c r="J13" s="86">
        <v>1369200</v>
      </c>
      <c r="K13" s="86">
        <v>7180077.6503999997</v>
      </c>
      <c r="L13" s="49">
        <v>1369200</v>
      </c>
      <c r="M13" s="50">
        <v>681800.511299846</v>
      </c>
      <c r="N13" s="81">
        <v>2051000.5109999999</v>
      </c>
      <c r="O13" s="86">
        <v>1414800</v>
      </c>
      <c r="P13" s="86">
        <v>713400</v>
      </c>
      <c r="Q13" s="86">
        <v>2128200</v>
      </c>
      <c r="R13" s="139">
        <v>-45600</v>
      </c>
      <c r="S13" s="139">
        <v>-31599.488700154005</v>
      </c>
      <c r="T13" s="139">
        <v>-77199.48900000006</v>
      </c>
      <c r="U13" s="167"/>
      <c r="V13" s="168">
        <f>N13/2</f>
        <v>1025500.2555</v>
      </c>
      <c r="W13" s="168">
        <f>(2600000000/2800000000*Q13)/2</f>
        <v>988092.85714285716</v>
      </c>
      <c r="X13" s="168">
        <f>V13+W13</f>
        <v>2013593.1126428572</v>
      </c>
      <c r="Z13" s="180">
        <v>1369200</v>
      </c>
      <c r="AA13" s="168">
        <v>676462</v>
      </c>
      <c r="AB13" s="180">
        <f>Z13+AA13</f>
        <v>2045662</v>
      </c>
      <c r="AC13" s="180">
        <v>353700</v>
      </c>
      <c r="AD13" s="180">
        <v>178350</v>
      </c>
      <c r="AE13" s="180">
        <v>532050</v>
      </c>
      <c r="AF13" s="186">
        <f>Z13-AC13</f>
        <v>1015500</v>
      </c>
      <c r="AG13" s="186">
        <f>AA13-AD13</f>
        <v>498112</v>
      </c>
      <c r="AH13" s="186">
        <f>AB13-AE13</f>
        <v>1513612</v>
      </c>
    </row>
    <row r="14" spans="1:34">
      <c r="A14" s="53">
        <v>10</v>
      </c>
      <c r="B14" s="54">
        <v>8</v>
      </c>
      <c r="C14" s="54" t="s">
        <v>25</v>
      </c>
      <c r="D14" s="55">
        <v>11112</v>
      </c>
      <c r="E14" s="54" t="s">
        <v>35</v>
      </c>
      <c r="F14" s="54" t="s">
        <v>20</v>
      </c>
      <c r="G14" s="86">
        <v>1441200</v>
      </c>
      <c r="H14" s="86">
        <v>5529600</v>
      </c>
      <c r="I14" s="86">
        <v>1453316.3931</v>
      </c>
      <c r="J14" s="86">
        <v>1441200</v>
      </c>
      <c r="K14" s="86">
        <v>6982916.3931</v>
      </c>
      <c r="L14" s="49">
        <v>1441200</v>
      </c>
      <c r="M14" s="50">
        <v>663078.61822558776</v>
      </c>
      <c r="N14" s="81">
        <v>2104278.6179999998</v>
      </c>
      <c r="O14" s="86">
        <v>1605600</v>
      </c>
      <c r="P14" s="86">
        <v>638200</v>
      </c>
      <c r="Q14" s="86">
        <v>2243800</v>
      </c>
      <c r="R14" s="139">
        <v>-164400</v>
      </c>
      <c r="S14" s="139">
        <v>24878.618225587765</v>
      </c>
      <c r="T14" s="139">
        <v>-139521.38200000022</v>
      </c>
      <c r="U14" s="167"/>
      <c r="V14" s="168">
        <f>N14/2</f>
        <v>1052139.3089999999</v>
      </c>
      <c r="W14" s="168">
        <f>(2600000000/2800000000*Q14)/2</f>
        <v>1041764.2857142858</v>
      </c>
      <c r="X14" s="168">
        <f>V14+W14</f>
        <v>2093903.5947142858</v>
      </c>
      <c r="Z14" s="180">
        <v>1441200</v>
      </c>
      <c r="AA14" s="168">
        <v>657887</v>
      </c>
      <c r="AB14" s="180">
        <f>Z14+AA14</f>
        <v>2099087</v>
      </c>
      <c r="AC14" s="180">
        <v>401400</v>
      </c>
      <c r="AD14" s="180">
        <v>159550</v>
      </c>
      <c r="AE14" s="180">
        <v>560950</v>
      </c>
      <c r="AF14" s="186">
        <f>Z14-AC14</f>
        <v>1039800</v>
      </c>
      <c r="AG14" s="186">
        <f>AA14-AD14</f>
        <v>498337</v>
      </c>
      <c r="AH14" s="186">
        <f>AB14-AE14</f>
        <v>1538137</v>
      </c>
    </row>
    <row r="15" spans="1:34" ht="14.25" customHeight="1">
      <c r="A15" s="53">
        <v>11</v>
      </c>
      <c r="B15" s="54">
        <v>8</v>
      </c>
      <c r="C15" s="54" t="s">
        <v>25</v>
      </c>
      <c r="D15" s="55">
        <v>11451</v>
      </c>
      <c r="E15" s="54" t="s">
        <v>27</v>
      </c>
      <c r="F15" s="54" t="s">
        <v>17</v>
      </c>
      <c r="G15" s="86">
        <v>2344800</v>
      </c>
      <c r="H15" s="86">
        <v>10798800</v>
      </c>
      <c r="I15" s="86">
        <v>3538103.4561000001</v>
      </c>
      <c r="J15" s="86">
        <v>2344800</v>
      </c>
      <c r="K15" s="86">
        <v>14336903.4561</v>
      </c>
      <c r="L15" s="49">
        <v>2344800</v>
      </c>
      <c r="M15" s="50">
        <v>1361393.0911013132</v>
      </c>
      <c r="N15" s="81">
        <v>3706193.091</v>
      </c>
      <c r="O15" s="86">
        <v>2281800</v>
      </c>
      <c r="P15" s="86">
        <v>1485200</v>
      </c>
      <c r="Q15" s="86">
        <v>3767000</v>
      </c>
      <c r="R15" s="139">
        <v>63000</v>
      </c>
      <c r="S15" s="139">
        <v>-123806.90889868676</v>
      </c>
      <c r="T15" s="139">
        <v>-60806.908999999985</v>
      </c>
      <c r="U15" s="167"/>
      <c r="V15" s="168">
        <f>N15/2</f>
        <v>1853096.5455</v>
      </c>
      <c r="W15" s="168">
        <f>(2600000000/2800000000*Q15)/2</f>
        <v>1748964.2857142857</v>
      </c>
      <c r="X15" s="168">
        <f>V15+W15</f>
        <v>3602060.8312142855</v>
      </c>
      <c r="Z15" s="180">
        <v>2344800</v>
      </c>
      <c r="AA15" s="168">
        <v>1350734</v>
      </c>
      <c r="AB15" s="180">
        <f>Z15+AA15</f>
        <v>3695534</v>
      </c>
      <c r="AC15" s="180">
        <v>570450</v>
      </c>
      <c r="AD15" s="180">
        <v>371300</v>
      </c>
      <c r="AE15" s="180">
        <v>941750</v>
      </c>
      <c r="AF15" s="186">
        <f>Z15-AC15</f>
        <v>1774350</v>
      </c>
      <c r="AG15" s="186">
        <f>AA15-AD15</f>
        <v>979434</v>
      </c>
      <c r="AH15" s="186">
        <f>AB15-AE15</f>
        <v>2753784</v>
      </c>
    </row>
    <row r="16" spans="1:34">
      <c r="A16" s="53">
        <v>12</v>
      </c>
      <c r="B16" s="54">
        <v>8</v>
      </c>
      <c r="C16" s="54" t="s">
        <v>25</v>
      </c>
      <c r="D16" s="55">
        <v>40840</v>
      </c>
      <c r="E16" s="54" t="s">
        <v>37</v>
      </c>
      <c r="F16" s="54" t="s">
        <v>18</v>
      </c>
      <c r="G16" s="86">
        <v>514800</v>
      </c>
      <c r="H16" s="86">
        <v>2043600</v>
      </c>
      <c r="I16" s="86">
        <v>421383.28710000002</v>
      </c>
      <c r="J16" s="86">
        <v>514800</v>
      </c>
      <c r="K16" s="86">
        <v>2464983.2870999998</v>
      </c>
      <c r="L16" s="49">
        <v>514800</v>
      </c>
      <c r="M16" s="50">
        <v>234068.06267571883</v>
      </c>
      <c r="N16" s="81">
        <v>748868.06299999997</v>
      </c>
      <c r="O16" s="86">
        <v>385600</v>
      </c>
      <c r="P16" s="86">
        <v>373600</v>
      </c>
      <c r="Q16" s="86">
        <v>759200</v>
      </c>
      <c r="R16" s="139">
        <v>129200</v>
      </c>
      <c r="S16" s="139">
        <v>-139531.93732428117</v>
      </c>
      <c r="T16" s="139">
        <v>-10331.937000000034</v>
      </c>
      <c r="U16" s="167"/>
      <c r="V16" s="168">
        <f>N16/2</f>
        <v>374434.03149999998</v>
      </c>
      <c r="W16" s="168">
        <f>(2600000000/2800000000*Q16)/2</f>
        <v>352485.71428571432</v>
      </c>
      <c r="X16" s="168">
        <f>V16+W16</f>
        <v>726919.74578571436</v>
      </c>
      <c r="Z16" s="180">
        <v>514800</v>
      </c>
      <c r="AA16" s="168">
        <v>232235</v>
      </c>
      <c r="AB16" s="180">
        <f>Z16+AA16</f>
        <v>747035</v>
      </c>
      <c r="AC16" s="180">
        <v>96400</v>
      </c>
      <c r="AD16" s="180">
        <v>93400</v>
      </c>
      <c r="AE16" s="180">
        <v>189800</v>
      </c>
      <c r="AF16" s="186">
        <f>Z16-AC16</f>
        <v>418400</v>
      </c>
      <c r="AG16" s="186">
        <f>AA16-AD16</f>
        <v>138835</v>
      </c>
      <c r="AH16" s="186">
        <f>AB16-AE16</f>
        <v>557235</v>
      </c>
    </row>
    <row r="17" spans="1:34">
      <c r="A17" s="53">
        <v>13</v>
      </c>
      <c r="B17" s="54">
        <v>8</v>
      </c>
      <c r="C17" s="54" t="s">
        <v>39</v>
      </c>
      <c r="D17" s="55">
        <v>11040</v>
      </c>
      <c r="E17" s="54" t="s">
        <v>40</v>
      </c>
      <c r="F17" s="54" t="s">
        <v>23</v>
      </c>
      <c r="G17" s="86">
        <v>1903200</v>
      </c>
      <c r="H17" s="86">
        <v>21247200</v>
      </c>
      <c r="I17" s="86">
        <v>9655735.1804143991</v>
      </c>
      <c r="J17" s="86">
        <v>1903200</v>
      </c>
      <c r="K17" s="86">
        <v>30902935.180414401</v>
      </c>
      <c r="L17" s="49">
        <v>1903200</v>
      </c>
      <c r="M17" s="50">
        <v>2905978.871640468</v>
      </c>
      <c r="N17" s="81">
        <v>4809178.8720000004</v>
      </c>
      <c r="O17" s="145">
        <v>1394400</v>
      </c>
      <c r="P17" s="145">
        <v>2605111</v>
      </c>
      <c r="Q17" s="145">
        <v>3999511</v>
      </c>
      <c r="R17" s="139">
        <v>508800</v>
      </c>
      <c r="S17" s="139">
        <v>300867.87164046802</v>
      </c>
      <c r="T17" s="139">
        <v>809667.87200000044</v>
      </c>
      <c r="U17" s="167"/>
      <c r="V17" s="168">
        <f>N17/2</f>
        <v>2404589.4360000002</v>
      </c>
      <c r="W17" s="168">
        <f>(2600000000/2800000000*Q17)/2</f>
        <v>1856915.8214285716</v>
      </c>
      <c r="X17" s="168">
        <f>V17+W17</f>
        <v>4261505.2574285716</v>
      </c>
      <c r="Z17" s="180">
        <v>1903200</v>
      </c>
      <c r="AA17" s="168">
        <v>2883225</v>
      </c>
      <c r="AB17" s="180">
        <f>Z17+AA17</f>
        <v>4786425</v>
      </c>
      <c r="AC17" s="180">
        <v>348600</v>
      </c>
      <c r="AD17" s="180">
        <v>651278</v>
      </c>
      <c r="AE17" s="180">
        <v>999878</v>
      </c>
      <c r="AF17" s="186">
        <f>Z17-AC17</f>
        <v>1554600</v>
      </c>
      <c r="AG17" s="186">
        <f>AA17-AD17</f>
        <v>2231947</v>
      </c>
      <c r="AH17" s="186">
        <f>AB17-AE17</f>
        <v>3786547</v>
      </c>
    </row>
    <row r="18" spans="1:34">
      <c r="A18" s="53">
        <v>14</v>
      </c>
      <c r="B18" s="54">
        <v>8</v>
      </c>
      <c r="C18" s="54" t="s">
        <v>39</v>
      </c>
      <c r="D18" s="55">
        <v>11041</v>
      </c>
      <c r="E18" s="54" t="s">
        <v>45</v>
      </c>
      <c r="F18" s="54" t="s">
        <v>20</v>
      </c>
      <c r="G18" s="86">
        <v>1114800</v>
      </c>
      <c r="H18" s="86">
        <v>4088400</v>
      </c>
      <c r="I18" s="86">
        <v>1412125.0884</v>
      </c>
      <c r="J18" s="86">
        <v>1114800</v>
      </c>
      <c r="K18" s="86">
        <v>5500525.0883999998</v>
      </c>
      <c r="L18" s="49">
        <v>1114800</v>
      </c>
      <c r="M18" s="50">
        <v>522314.79940607952</v>
      </c>
      <c r="N18" s="81">
        <v>1637114.7990000001</v>
      </c>
      <c r="O18" s="145">
        <v>709200</v>
      </c>
      <c r="P18" s="145">
        <v>494465</v>
      </c>
      <c r="Q18" s="145">
        <v>1203665</v>
      </c>
      <c r="R18" s="139">
        <v>405600</v>
      </c>
      <c r="S18" s="139">
        <v>27849.799406079517</v>
      </c>
      <c r="T18" s="139">
        <v>433449.79900000012</v>
      </c>
      <c r="U18" s="167"/>
      <c r="V18" s="168">
        <f>N18/2</f>
        <v>818557.39950000006</v>
      </c>
      <c r="W18" s="168">
        <f>(2600000000/2800000000*Q18)/2</f>
        <v>558844.46428571432</v>
      </c>
      <c r="X18" s="168">
        <f>V18+W18</f>
        <v>1377401.8637857144</v>
      </c>
      <c r="Z18" s="180">
        <v>1114800</v>
      </c>
      <c r="AA18" s="168">
        <v>518225</v>
      </c>
      <c r="AB18" s="180">
        <f>Z18+AA18</f>
        <v>1633025</v>
      </c>
      <c r="AC18" s="180">
        <v>177300</v>
      </c>
      <c r="AD18" s="180">
        <v>123616</v>
      </c>
      <c r="AE18" s="180">
        <v>300916</v>
      </c>
      <c r="AF18" s="186">
        <f>Z18-AC18</f>
        <v>937500</v>
      </c>
      <c r="AG18" s="186">
        <f>AA18-AD18</f>
        <v>394609</v>
      </c>
      <c r="AH18" s="186">
        <f>AB18-AE18</f>
        <v>1332109</v>
      </c>
    </row>
    <row r="19" spans="1:34">
      <c r="A19" s="53">
        <v>15</v>
      </c>
      <c r="B19" s="54">
        <v>8</v>
      </c>
      <c r="C19" s="54" t="s">
        <v>39</v>
      </c>
      <c r="D19" s="55">
        <v>11043</v>
      </c>
      <c r="E19" s="54" t="s">
        <v>42</v>
      </c>
      <c r="F19" s="54" t="s">
        <v>20</v>
      </c>
      <c r="G19" s="86">
        <v>1376400</v>
      </c>
      <c r="H19" s="86">
        <v>5539200</v>
      </c>
      <c r="I19" s="86">
        <v>1733206.4726999998</v>
      </c>
      <c r="J19" s="86">
        <v>1376400</v>
      </c>
      <c r="K19" s="86">
        <v>7272406.4726999998</v>
      </c>
      <c r="L19" s="49">
        <v>1376400</v>
      </c>
      <c r="M19" s="50">
        <v>690567.80342632404</v>
      </c>
      <c r="N19" s="81">
        <v>2066967.8030000001</v>
      </c>
      <c r="O19" s="145">
        <v>1184400</v>
      </c>
      <c r="P19" s="145">
        <v>618450</v>
      </c>
      <c r="Q19" s="145">
        <v>1802850</v>
      </c>
      <c r="R19" s="139">
        <v>192000</v>
      </c>
      <c r="S19" s="139">
        <v>72117.803426324041</v>
      </c>
      <c r="T19" s="139">
        <v>264117.80300000007</v>
      </c>
      <c r="U19" s="167"/>
      <c r="V19" s="168">
        <f>N19/2</f>
        <v>1033483.9015</v>
      </c>
      <c r="W19" s="168">
        <f>(2600000000/2800000000*Q19)/2</f>
        <v>837037.5</v>
      </c>
      <c r="X19" s="168">
        <f>V19+W19</f>
        <v>1870521.4015000002</v>
      </c>
      <c r="Z19" s="180">
        <v>1376400</v>
      </c>
      <c r="AA19" s="168">
        <v>685161</v>
      </c>
      <c r="AB19" s="180">
        <f>Z19+AA19</f>
        <v>2061561</v>
      </c>
      <c r="AC19" s="180">
        <v>296100</v>
      </c>
      <c r="AD19" s="180">
        <v>154613</v>
      </c>
      <c r="AE19" s="180">
        <v>450713</v>
      </c>
      <c r="AF19" s="186">
        <f>Z19-AC19</f>
        <v>1080300</v>
      </c>
      <c r="AG19" s="186">
        <f>AA19-AD19</f>
        <v>530548</v>
      </c>
      <c r="AH19" s="186">
        <f>AB19-AE19</f>
        <v>1610848</v>
      </c>
    </row>
    <row r="20" spans="1:34">
      <c r="A20" s="53">
        <v>16</v>
      </c>
      <c r="B20" s="54">
        <v>8</v>
      </c>
      <c r="C20" s="54" t="s">
        <v>39</v>
      </c>
      <c r="D20" s="55">
        <v>11046</v>
      </c>
      <c r="E20" s="54" t="s">
        <v>41</v>
      </c>
      <c r="F20" s="54" t="s">
        <v>19</v>
      </c>
      <c r="G20" s="86">
        <v>2079600</v>
      </c>
      <c r="H20" s="86">
        <v>13593600</v>
      </c>
      <c r="I20" s="86">
        <v>2757745.1624999996</v>
      </c>
      <c r="J20" s="86">
        <v>2079600</v>
      </c>
      <c r="K20" s="86">
        <v>16351345.1625</v>
      </c>
      <c r="L20" s="49">
        <v>2079600</v>
      </c>
      <c r="M20" s="50">
        <v>1552678.9590655323</v>
      </c>
      <c r="N20" s="81">
        <v>3632278.9589999998</v>
      </c>
      <c r="O20" s="145">
        <v>1599600</v>
      </c>
      <c r="P20" s="145">
        <v>1544290</v>
      </c>
      <c r="Q20" s="145">
        <v>3143890</v>
      </c>
      <c r="R20" s="139">
        <v>480000</v>
      </c>
      <c r="S20" s="139">
        <v>8388.9590655323118</v>
      </c>
      <c r="T20" s="139">
        <v>488388.9589999998</v>
      </c>
      <c r="U20" s="167"/>
      <c r="V20" s="168">
        <f>N20/2</f>
        <v>1816139.4794999999</v>
      </c>
      <c r="W20" s="168">
        <f>(2600000000/2800000000*Q20)/2</f>
        <v>1459663.2142857143</v>
      </c>
      <c r="X20" s="168">
        <f>V20+W20</f>
        <v>3275802.693785714</v>
      </c>
      <c r="Z20" s="180">
        <v>2079600</v>
      </c>
      <c r="AA20" s="168">
        <v>1540522</v>
      </c>
      <c r="AB20" s="180">
        <f>Z20+AA20</f>
        <v>3620122</v>
      </c>
      <c r="AC20" s="180">
        <v>399900</v>
      </c>
      <c r="AD20" s="180">
        <v>386073</v>
      </c>
      <c r="AE20" s="180">
        <v>785973</v>
      </c>
      <c r="AF20" s="186">
        <f>Z20-AC20</f>
        <v>1679700</v>
      </c>
      <c r="AG20" s="186">
        <f>AA20-AD20</f>
        <v>1154449</v>
      </c>
      <c r="AH20" s="186">
        <f>AB20-AE20</f>
        <v>2834149</v>
      </c>
    </row>
    <row r="21" spans="1:34">
      <c r="A21" s="53">
        <v>17</v>
      </c>
      <c r="B21" s="54">
        <v>8</v>
      </c>
      <c r="C21" s="54" t="s">
        <v>39</v>
      </c>
      <c r="D21" s="55">
        <v>11047</v>
      </c>
      <c r="E21" s="54" t="s">
        <v>44</v>
      </c>
      <c r="F21" s="54" t="s">
        <v>20</v>
      </c>
      <c r="G21" s="86">
        <v>753600</v>
      </c>
      <c r="H21" s="86">
        <v>4594800</v>
      </c>
      <c r="I21" s="86">
        <v>1558113.3828</v>
      </c>
      <c r="J21" s="86">
        <v>753600</v>
      </c>
      <c r="K21" s="86">
        <v>6152913.3827999998</v>
      </c>
      <c r="L21" s="49">
        <v>753600</v>
      </c>
      <c r="M21" s="50">
        <v>584263.80530062923</v>
      </c>
      <c r="N21" s="81">
        <v>1337863.8049999999</v>
      </c>
      <c r="O21" s="145">
        <v>646800</v>
      </c>
      <c r="P21" s="145">
        <v>548755</v>
      </c>
      <c r="Q21" s="145">
        <v>1195555</v>
      </c>
      <c r="R21" s="139">
        <v>106800</v>
      </c>
      <c r="S21" s="139">
        <v>35508.805300629232</v>
      </c>
      <c r="T21" s="139">
        <v>142308.80499999993</v>
      </c>
      <c r="U21" s="167"/>
      <c r="V21" s="168">
        <f>N21/2</f>
        <v>668931.90249999997</v>
      </c>
      <c r="W21" s="168">
        <f>(2600000000/2800000000*Q21)/2</f>
        <v>555079.10714285716</v>
      </c>
      <c r="X21" s="168">
        <f>V21+W21</f>
        <v>1224011.0096428571</v>
      </c>
      <c r="Z21" s="180">
        <v>753600</v>
      </c>
      <c r="AA21" s="168">
        <v>579689</v>
      </c>
      <c r="AB21" s="180">
        <f>Z21+AA21</f>
        <v>1333289</v>
      </c>
      <c r="AC21" s="180">
        <v>161700</v>
      </c>
      <c r="AD21" s="180">
        <v>137189</v>
      </c>
      <c r="AE21" s="180">
        <v>298889</v>
      </c>
      <c r="AF21" s="186">
        <f>Z21-AC21</f>
        <v>591900</v>
      </c>
      <c r="AG21" s="186">
        <f>AA21-AD21</f>
        <v>442500</v>
      </c>
      <c r="AH21" s="186">
        <f>AB21-AE21</f>
        <v>1034400</v>
      </c>
    </row>
    <row r="22" spans="1:34">
      <c r="A22" s="53">
        <v>18</v>
      </c>
      <c r="B22" s="54">
        <v>8</v>
      </c>
      <c r="C22" s="54" t="s">
        <v>39</v>
      </c>
      <c r="D22" s="55">
        <v>11048</v>
      </c>
      <c r="E22" s="54" t="s">
        <v>43</v>
      </c>
      <c r="F22" s="54" t="s">
        <v>19</v>
      </c>
      <c r="G22" s="86">
        <v>900000</v>
      </c>
      <c r="H22" s="86">
        <v>6685200</v>
      </c>
      <c r="I22" s="86">
        <v>1536984.3663000001</v>
      </c>
      <c r="J22" s="86">
        <v>900000</v>
      </c>
      <c r="K22" s="86">
        <v>8222184.3662999999</v>
      </c>
      <c r="L22" s="49">
        <v>900000</v>
      </c>
      <c r="M22" s="50">
        <v>780756.11127027823</v>
      </c>
      <c r="N22" s="81">
        <v>1680756.111</v>
      </c>
      <c r="O22" s="145">
        <v>818400</v>
      </c>
      <c r="P22" s="145">
        <v>633120</v>
      </c>
      <c r="Q22" s="145">
        <v>1451520</v>
      </c>
      <c r="R22" s="139">
        <v>81600</v>
      </c>
      <c r="S22" s="139">
        <v>147636.11127027823</v>
      </c>
      <c r="T22" s="139">
        <v>229236.11100000003</v>
      </c>
      <c r="U22" s="167"/>
      <c r="V22" s="168">
        <f>N22/2</f>
        <v>840378.05550000002</v>
      </c>
      <c r="W22" s="168">
        <f>(2600000000/2800000000*Q22)/2</f>
        <v>673920</v>
      </c>
      <c r="X22" s="168">
        <f>V22+W22</f>
        <v>1514298.0555</v>
      </c>
      <c r="Z22" s="180">
        <v>900000</v>
      </c>
      <c r="AA22" s="168">
        <v>774643</v>
      </c>
      <c r="AB22" s="180">
        <f>Z22+AA22</f>
        <v>1674643</v>
      </c>
      <c r="AC22" s="180">
        <v>204600</v>
      </c>
      <c r="AD22" s="180">
        <v>158280</v>
      </c>
      <c r="AE22" s="180">
        <v>362880</v>
      </c>
      <c r="AF22" s="186">
        <f>Z22-AC22</f>
        <v>695400</v>
      </c>
      <c r="AG22" s="186">
        <f>AA22-AD22</f>
        <v>616363</v>
      </c>
      <c r="AH22" s="186">
        <f>AB22-AE22</f>
        <v>1311763</v>
      </c>
    </row>
    <row r="23" spans="1:34">
      <c r="A23" s="53">
        <v>19</v>
      </c>
      <c r="B23" s="54">
        <v>8</v>
      </c>
      <c r="C23" s="54" t="s">
        <v>39</v>
      </c>
      <c r="D23" s="55">
        <v>11049</v>
      </c>
      <c r="E23" s="54" t="s">
        <v>46</v>
      </c>
      <c r="F23" s="54" t="s">
        <v>20</v>
      </c>
      <c r="G23" s="86">
        <v>661200</v>
      </c>
      <c r="H23" s="86">
        <v>4621200</v>
      </c>
      <c r="I23" s="86">
        <v>1355134.7439000001</v>
      </c>
      <c r="J23" s="86">
        <v>661200</v>
      </c>
      <c r="K23" s="86">
        <v>5976334.7439000001</v>
      </c>
      <c r="L23" s="49">
        <v>661200</v>
      </c>
      <c r="M23" s="50">
        <v>567496.3813048813</v>
      </c>
      <c r="N23" s="81">
        <v>1228696.3810000001</v>
      </c>
      <c r="O23" s="145">
        <v>631200</v>
      </c>
      <c r="P23" s="145">
        <v>468055</v>
      </c>
      <c r="Q23" s="145">
        <v>1099255</v>
      </c>
      <c r="R23" s="139">
        <v>30000</v>
      </c>
      <c r="S23" s="139">
        <v>99441.381304881303</v>
      </c>
      <c r="T23" s="139">
        <v>129441.38100000005</v>
      </c>
      <c r="U23" s="167"/>
      <c r="V23" s="168">
        <f>N23/2</f>
        <v>614348.19050000003</v>
      </c>
      <c r="W23" s="168">
        <f>(2600000000/2800000000*Q23)/2</f>
        <v>510368.3928571429</v>
      </c>
      <c r="X23" s="168">
        <f>V23+W23</f>
        <v>1124716.583357143</v>
      </c>
      <c r="Z23" s="180">
        <v>661200</v>
      </c>
      <c r="AA23" s="168">
        <v>563053</v>
      </c>
      <c r="AB23" s="180">
        <f>Z23+AA23</f>
        <v>1224253</v>
      </c>
      <c r="AC23" s="180">
        <v>157800</v>
      </c>
      <c r="AD23" s="180">
        <v>117014</v>
      </c>
      <c r="AE23" s="180">
        <v>274814</v>
      </c>
      <c r="AF23" s="186">
        <f>Z23-AC23</f>
        <v>503400</v>
      </c>
      <c r="AG23" s="186">
        <f>AA23-AD23</f>
        <v>446039</v>
      </c>
      <c r="AH23" s="186">
        <f>AB23-AE23</f>
        <v>949439</v>
      </c>
    </row>
    <row r="24" spans="1:34">
      <c r="A24" s="53">
        <v>20</v>
      </c>
      <c r="B24" s="54">
        <v>8</v>
      </c>
      <c r="C24" s="54" t="s">
        <v>39</v>
      </c>
      <c r="D24" s="55">
        <v>11050</v>
      </c>
      <c r="E24" s="54" t="s">
        <v>47</v>
      </c>
      <c r="F24" s="54" t="s">
        <v>19</v>
      </c>
      <c r="G24" s="86">
        <v>408000</v>
      </c>
      <c r="H24" s="86">
        <v>3636000</v>
      </c>
      <c r="I24" s="86">
        <v>821507.55</v>
      </c>
      <c r="J24" s="86">
        <v>408000</v>
      </c>
      <c r="K24" s="86">
        <v>4457507.55</v>
      </c>
      <c r="L24" s="49">
        <v>408000</v>
      </c>
      <c r="M24" s="50">
        <v>423272.71022530162</v>
      </c>
      <c r="N24" s="81">
        <v>831272.71</v>
      </c>
      <c r="O24" s="145">
        <v>331200</v>
      </c>
      <c r="P24" s="145">
        <v>424040</v>
      </c>
      <c r="Q24" s="145">
        <v>755240</v>
      </c>
      <c r="R24" s="139">
        <v>76800</v>
      </c>
      <c r="S24" s="139">
        <v>-767.28977469837992</v>
      </c>
      <c r="T24" s="139">
        <v>76032.709999999963</v>
      </c>
      <c r="U24" s="167"/>
      <c r="V24" s="168">
        <f>N24/2</f>
        <v>415636.35499999998</v>
      </c>
      <c r="W24" s="168">
        <f>(2600000000/2800000000*Q24)/2</f>
        <v>350647.14285714284</v>
      </c>
      <c r="X24" s="168">
        <f>V24+W24</f>
        <v>766283.49785714282</v>
      </c>
      <c r="Z24" s="180">
        <v>408000</v>
      </c>
      <c r="AA24" s="168">
        <v>419959</v>
      </c>
      <c r="AB24" s="180">
        <f>Z24+AA24</f>
        <v>827959</v>
      </c>
      <c r="AC24" s="180">
        <v>82800</v>
      </c>
      <c r="AD24" s="180">
        <v>106010</v>
      </c>
      <c r="AE24" s="180">
        <v>188810</v>
      </c>
      <c r="AF24" s="186">
        <f>Z24-AC24</f>
        <v>325200</v>
      </c>
      <c r="AG24" s="186">
        <f>AA24-AD24</f>
        <v>313949</v>
      </c>
      <c r="AH24" s="186">
        <f>AB24-AE24</f>
        <v>639149</v>
      </c>
    </row>
    <row r="25" spans="1:34">
      <c r="A25" s="53">
        <v>21</v>
      </c>
      <c r="B25" s="54">
        <v>8</v>
      </c>
      <c r="C25" s="54" t="s">
        <v>49</v>
      </c>
      <c r="D25" s="55">
        <v>10705</v>
      </c>
      <c r="E25" s="54" t="s">
        <v>50</v>
      </c>
      <c r="F25" s="54" t="s">
        <v>16</v>
      </c>
      <c r="G25" s="86">
        <v>2773200</v>
      </c>
      <c r="H25" s="86">
        <v>0</v>
      </c>
      <c r="I25" s="86">
        <v>43402387.336962506</v>
      </c>
      <c r="J25" s="86">
        <v>2773200</v>
      </c>
      <c r="K25" s="86">
        <v>43402387.336962506</v>
      </c>
      <c r="L25" s="49">
        <v>2773200</v>
      </c>
      <c r="M25" s="50">
        <v>4081373.4955476001</v>
      </c>
      <c r="N25" s="81">
        <v>6854573.4960000003</v>
      </c>
      <c r="O25" s="86">
        <v>2236500</v>
      </c>
      <c r="P25" s="86">
        <v>6121838</v>
      </c>
      <c r="Q25" s="86">
        <v>8358338</v>
      </c>
      <c r="R25" s="139">
        <v>536700</v>
      </c>
      <c r="S25" s="139">
        <v>-2040464.5044523999</v>
      </c>
      <c r="T25" s="139">
        <v>-1503764.5039999997</v>
      </c>
      <c r="U25" s="167"/>
      <c r="V25" s="168">
        <f>N25/2</f>
        <v>3427286.7480000001</v>
      </c>
      <c r="W25" s="168">
        <f>(2600000000/2800000000*Q25)/2</f>
        <v>3880656.9285714286</v>
      </c>
      <c r="X25" s="168">
        <f>V25+W25</f>
        <v>7307943.6765714288</v>
      </c>
      <c r="Z25" s="180">
        <v>2773200</v>
      </c>
      <c r="AA25" s="168">
        <v>4049417</v>
      </c>
      <c r="AB25" s="180">
        <f>Z25+AA25</f>
        <v>6822617</v>
      </c>
      <c r="AC25" s="180">
        <v>559125</v>
      </c>
      <c r="AD25" s="180">
        <v>1530460</v>
      </c>
      <c r="AE25" s="180">
        <v>2089585</v>
      </c>
      <c r="AF25" s="186">
        <f>Z25-AC25</f>
        <v>2214075</v>
      </c>
      <c r="AG25" s="186">
        <f>AA25-AD25</f>
        <v>2518957</v>
      </c>
      <c r="AH25" s="186">
        <f>AB25-AE25</f>
        <v>4733032</v>
      </c>
    </row>
    <row r="26" spans="1:34">
      <c r="A26" s="53">
        <v>22</v>
      </c>
      <c r="B26" s="54">
        <v>8</v>
      </c>
      <c r="C26" s="54" t="s">
        <v>49</v>
      </c>
      <c r="D26" s="55">
        <v>11030</v>
      </c>
      <c r="E26" s="54" t="s">
        <v>55</v>
      </c>
      <c r="F26" s="54" t="s">
        <v>20</v>
      </c>
      <c r="G26" s="86">
        <v>499200</v>
      </c>
      <c r="H26" s="86">
        <v>3406800</v>
      </c>
      <c r="I26" s="86">
        <v>1117388.1843000001</v>
      </c>
      <c r="J26" s="86">
        <v>499200</v>
      </c>
      <c r="K26" s="86">
        <v>4524188.1842999998</v>
      </c>
      <c r="L26" s="49">
        <v>499200</v>
      </c>
      <c r="M26" s="51">
        <v>429604.5206559319</v>
      </c>
      <c r="N26" s="140">
        <v>928804.52099999995</v>
      </c>
      <c r="O26" s="86">
        <v>581600</v>
      </c>
      <c r="P26" s="86">
        <v>338600</v>
      </c>
      <c r="Q26" s="86">
        <v>920200</v>
      </c>
      <c r="R26" s="139">
        <v>-82400</v>
      </c>
      <c r="S26" s="139">
        <v>91004.520655931905</v>
      </c>
      <c r="T26" s="139">
        <v>8604.5209999999497</v>
      </c>
      <c r="U26" s="167"/>
      <c r="V26" s="168">
        <f>N26/2</f>
        <v>464402.26049999997</v>
      </c>
      <c r="W26" s="168">
        <f>(2600000000/2800000000*Q26)/2</f>
        <v>427235.71428571432</v>
      </c>
      <c r="X26" s="168">
        <f>V26+W26</f>
        <v>891637.97478571429</v>
      </c>
      <c r="Z26" s="180">
        <v>499200</v>
      </c>
      <c r="AA26" s="168">
        <v>426241</v>
      </c>
      <c r="AB26" s="180">
        <f>Z26+AA26</f>
        <v>925441</v>
      </c>
      <c r="AC26" s="180">
        <v>145400</v>
      </c>
      <c r="AD26" s="180">
        <v>84650</v>
      </c>
      <c r="AE26" s="180">
        <v>230050</v>
      </c>
      <c r="AF26" s="186">
        <f>Z26-AC26</f>
        <v>353800</v>
      </c>
      <c r="AG26" s="186">
        <f>AA26-AD26</f>
        <v>341591</v>
      </c>
      <c r="AH26" s="186">
        <f>AB26-AE26</f>
        <v>695391</v>
      </c>
    </row>
    <row r="27" spans="1:34">
      <c r="A27" s="53">
        <v>23</v>
      </c>
      <c r="B27" s="54">
        <v>8</v>
      </c>
      <c r="C27" s="54" t="s">
        <v>49</v>
      </c>
      <c r="D27" s="55">
        <v>11031</v>
      </c>
      <c r="E27" s="54" t="s">
        <v>53</v>
      </c>
      <c r="F27" s="54" t="s">
        <v>20</v>
      </c>
      <c r="G27" s="86">
        <v>1618800</v>
      </c>
      <c r="H27" s="86">
        <v>7140000</v>
      </c>
      <c r="I27" s="86">
        <v>1963449.183</v>
      </c>
      <c r="J27" s="86">
        <v>1618800</v>
      </c>
      <c r="K27" s="86">
        <v>9103449.1830000002</v>
      </c>
      <c r="L27" s="49">
        <v>1618800</v>
      </c>
      <c r="M27" s="50">
        <v>864438.60495238379</v>
      </c>
      <c r="N27" s="81">
        <v>2483238.605</v>
      </c>
      <c r="O27" s="86">
        <v>1853400</v>
      </c>
      <c r="P27" s="86">
        <v>977600</v>
      </c>
      <c r="Q27" s="86">
        <v>2831000</v>
      </c>
      <c r="R27" s="139">
        <v>-234600</v>
      </c>
      <c r="S27" s="139">
        <v>-113161.39504761621</v>
      </c>
      <c r="T27" s="139">
        <v>-347761.39500000002</v>
      </c>
      <c r="U27" s="167"/>
      <c r="V27" s="168">
        <f>N27/2</f>
        <v>1241619.3025</v>
      </c>
      <c r="W27" s="168">
        <f>(2600000000/2800000000*Q27)/2</f>
        <v>1314392.8571428573</v>
      </c>
      <c r="X27" s="168">
        <f>V27+W27</f>
        <v>2556012.1596428575</v>
      </c>
      <c r="Z27" s="180">
        <v>1618800</v>
      </c>
      <c r="AA27" s="168">
        <v>857670</v>
      </c>
      <c r="AB27" s="180">
        <f>Z27+AA27</f>
        <v>2476470</v>
      </c>
      <c r="AC27" s="180">
        <v>463350</v>
      </c>
      <c r="AD27" s="180">
        <v>244400</v>
      </c>
      <c r="AE27" s="180">
        <v>707750</v>
      </c>
      <c r="AF27" s="186">
        <f>Z27-AC27</f>
        <v>1155450</v>
      </c>
      <c r="AG27" s="186">
        <f>AA27-AD27</f>
        <v>613270</v>
      </c>
      <c r="AH27" s="186">
        <f>AB27-AE27</f>
        <v>1768720</v>
      </c>
    </row>
    <row r="28" spans="1:34">
      <c r="A28" s="53">
        <v>24</v>
      </c>
      <c r="B28" s="54">
        <v>8</v>
      </c>
      <c r="C28" s="54" t="s">
        <v>49</v>
      </c>
      <c r="D28" s="55">
        <v>11032</v>
      </c>
      <c r="E28" s="54" t="s">
        <v>56</v>
      </c>
      <c r="F28" s="54" t="s">
        <v>19</v>
      </c>
      <c r="G28" s="86">
        <v>1228800</v>
      </c>
      <c r="H28" s="86">
        <v>4942800</v>
      </c>
      <c r="I28" s="86">
        <v>1473612.8918999999</v>
      </c>
      <c r="J28" s="86">
        <v>1228800</v>
      </c>
      <c r="K28" s="86">
        <v>6416412.8919000002</v>
      </c>
      <c r="L28" s="49">
        <v>1228800</v>
      </c>
      <c r="M28" s="50">
        <v>609284.99710091995</v>
      </c>
      <c r="N28" s="81">
        <v>1838084.997</v>
      </c>
      <c r="O28" s="86">
        <v>1309300</v>
      </c>
      <c r="P28" s="86">
        <v>978100</v>
      </c>
      <c r="Q28" s="86">
        <v>2287400</v>
      </c>
      <c r="R28" s="139">
        <v>-80500</v>
      </c>
      <c r="S28" s="139">
        <v>-368815.00289908005</v>
      </c>
      <c r="T28" s="139">
        <v>-449315.00300000003</v>
      </c>
      <c r="U28" s="167"/>
      <c r="V28" s="168">
        <f>N28/2</f>
        <v>919042.49849999999</v>
      </c>
      <c r="W28" s="168">
        <f>(2600000000/2800000000*Q28)/2</f>
        <v>1062007.142857143</v>
      </c>
      <c r="X28" s="168">
        <f>V28+W28</f>
        <v>1981049.6413571429</v>
      </c>
      <c r="Z28" s="180">
        <v>1228800</v>
      </c>
      <c r="AA28" s="168">
        <v>604514</v>
      </c>
      <c r="AB28" s="180">
        <f>Z28+AA28</f>
        <v>1833314</v>
      </c>
      <c r="AC28" s="180">
        <v>327325</v>
      </c>
      <c r="AD28" s="180">
        <v>244525</v>
      </c>
      <c r="AE28" s="180">
        <v>571850</v>
      </c>
      <c r="AF28" s="186">
        <f>Z28-AC28</f>
        <v>901475</v>
      </c>
      <c r="AG28" s="186">
        <f>AA28-AD28</f>
        <v>359989</v>
      </c>
      <c r="AH28" s="186">
        <f>AB28-AE28</f>
        <v>1261464</v>
      </c>
    </row>
    <row r="29" spans="1:34" ht="14.25" customHeight="1">
      <c r="A29" s="53">
        <v>25</v>
      </c>
      <c r="B29" s="54">
        <v>8</v>
      </c>
      <c r="C29" s="54" t="s">
        <v>49</v>
      </c>
      <c r="D29" s="55">
        <v>11033</v>
      </c>
      <c r="E29" s="54" t="s">
        <v>62</v>
      </c>
      <c r="F29" s="54" t="s">
        <v>21</v>
      </c>
      <c r="G29" s="86">
        <v>649200</v>
      </c>
      <c r="H29" s="86">
        <v>4359600</v>
      </c>
      <c r="I29" s="86">
        <v>816565.40399999998</v>
      </c>
      <c r="J29" s="86">
        <v>649200</v>
      </c>
      <c r="K29" s="86">
        <v>5176165.4040000001</v>
      </c>
      <c r="L29" s="49">
        <v>649200</v>
      </c>
      <c r="M29" s="50">
        <v>491514.49202268285</v>
      </c>
      <c r="N29" s="81">
        <v>1140714.4920000001</v>
      </c>
      <c r="O29" s="86">
        <v>755600</v>
      </c>
      <c r="P29" s="86">
        <v>455055</v>
      </c>
      <c r="Q29" s="86">
        <v>1210655</v>
      </c>
      <c r="R29" s="139">
        <v>-106400</v>
      </c>
      <c r="S29" s="139">
        <v>36459.492022682854</v>
      </c>
      <c r="T29" s="139">
        <v>-69940.507999999914</v>
      </c>
      <c r="U29" s="167"/>
      <c r="V29" s="168">
        <f>N29/2</f>
        <v>570357.24600000004</v>
      </c>
      <c r="W29" s="168">
        <f>(2600000000/2800000000*Q29)/2</f>
        <v>562089.82142857148</v>
      </c>
      <c r="X29" s="168">
        <f>V29+W29</f>
        <v>1132447.0674285716</v>
      </c>
      <c r="Z29" s="180">
        <v>649200</v>
      </c>
      <c r="AA29" s="168">
        <v>487666</v>
      </c>
      <c r="AB29" s="180">
        <f>Z29+AA29</f>
        <v>1136866</v>
      </c>
      <c r="AC29" s="180">
        <v>188900</v>
      </c>
      <c r="AD29" s="180">
        <v>113764</v>
      </c>
      <c r="AE29" s="180">
        <v>302664</v>
      </c>
      <c r="AF29" s="186">
        <f>Z29-AC29</f>
        <v>460300</v>
      </c>
      <c r="AG29" s="186">
        <f>AA29-AD29</f>
        <v>373902</v>
      </c>
      <c r="AH29" s="186">
        <f>AB29-AE29</f>
        <v>834202</v>
      </c>
    </row>
    <row r="30" spans="1:34">
      <c r="A30" s="53">
        <v>26</v>
      </c>
      <c r="B30" s="54">
        <v>8</v>
      </c>
      <c r="C30" s="54" t="s">
        <v>49</v>
      </c>
      <c r="D30" s="55">
        <v>11034</v>
      </c>
      <c r="E30" s="54" t="s">
        <v>59</v>
      </c>
      <c r="F30" s="54" t="s">
        <v>20</v>
      </c>
      <c r="G30" s="86">
        <v>632400</v>
      </c>
      <c r="H30" s="86">
        <v>3879600</v>
      </c>
      <c r="I30" s="86">
        <v>1142522.7003000001</v>
      </c>
      <c r="J30" s="86">
        <v>632400</v>
      </c>
      <c r="K30" s="86">
        <v>5022122.7003000006</v>
      </c>
      <c r="L30" s="49">
        <v>632400</v>
      </c>
      <c r="M30" s="50">
        <v>476887.01871968602</v>
      </c>
      <c r="N30" s="81">
        <v>1109287.0190000001</v>
      </c>
      <c r="O30" s="86">
        <v>813600</v>
      </c>
      <c r="P30" s="86">
        <v>454000</v>
      </c>
      <c r="Q30" s="86">
        <v>1267600</v>
      </c>
      <c r="R30" s="139">
        <v>-181200</v>
      </c>
      <c r="S30" s="139">
        <v>22887.018719686021</v>
      </c>
      <c r="T30" s="139">
        <v>-158312.98099999991</v>
      </c>
      <c r="U30" s="167"/>
      <c r="V30" s="168">
        <f>N30/2</f>
        <v>554643.50950000004</v>
      </c>
      <c r="W30" s="168">
        <f>(2600000000/2800000000*Q30)/2</f>
        <v>588528.57142857148</v>
      </c>
      <c r="X30" s="168">
        <f>V30+W30</f>
        <v>1143172.0809285715</v>
      </c>
      <c r="Z30" s="180">
        <v>632400</v>
      </c>
      <c r="AA30" s="168">
        <v>473153</v>
      </c>
      <c r="AB30" s="180">
        <f>Z30+AA30</f>
        <v>1105553</v>
      </c>
      <c r="AC30" s="180">
        <v>203400</v>
      </c>
      <c r="AD30" s="180">
        <v>113500</v>
      </c>
      <c r="AE30" s="180">
        <v>316900</v>
      </c>
      <c r="AF30" s="186">
        <f>Z30-AC30</f>
        <v>429000</v>
      </c>
      <c r="AG30" s="186">
        <f>AA30-AD30</f>
        <v>359653</v>
      </c>
      <c r="AH30" s="186">
        <f>AB30-AE30</f>
        <v>788653</v>
      </c>
    </row>
    <row r="31" spans="1:34">
      <c r="A31" s="53">
        <v>27</v>
      </c>
      <c r="B31" s="54">
        <v>8</v>
      </c>
      <c r="C31" s="54" t="s">
        <v>49</v>
      </c>
      <c r="D31" s="55">
        <v>11035</v>
      </c>
      <c r="E31" s="54" t="s">
        <v>54</v>
      </c>
      <c r="F31" s="54" t="s">
        <v>20</v>
      </c>
      <c r="G31" s="86">
        <v>817200</v>
      </c>
      <c r="H31" s="86">
        <v>4200000</v>
      </c>
      <c r="I31" s="86">
        <v>1381684.3251</v>
      </c>
      <c r="J31" s="86">
        <v>817200</v>
      </c>
      <c r="K31" s="86">
        <v>5581684.3251</v>
      </c>
      <c r="L31" s="49">
        <v>817200</v>
      </c>
      <c r="M31" s="50">
        <v>530021.45827148645</v>
      </c>
      <c r="N31" s="81">
        <v>1347221.4580000001</v>
      </c>
      <c r="O31" s="86">
        <v>963600</v>
      </c>
      <c r="P31" s="86">
        <v>600800</v>
      </c>
      <c r="Q31" s="86">
        <v>1564400</v>
      </c>
      <c r="R31" s="139">
        <v>-146400</v>
      </c>
      <c r="S31" s="139">
        <v>-70778.541728513548</v>
      </c>
      <c r="T31" s="139">
        <v>-217178.5419999999</v>
      </c>
      <c r="U31" s="167"/>
      <c r="V31" s="168">
        <f>N31/2</f>
        <v>673610.72900000005</v>
      </c>
      <c r="W31" s="168">
        <f>(2600000000/2800000000*Q31)/2</f>
        <v>726328.57142857148</v>
      </c>
      <c r="X31" s="168">
        <f>V31+W31</f>
        <v>1399939.3004285716</v>
      </c>
      <c r="Z31" s="180">
        <v>817200</v>
      </c>
      <c r="AA31" s="168">
        <v>525871</v>
      </c>
      <c r="AB31" s="180">
        <f>Z31+AA31</f>
        <v>1343071</v>
      </c>
      <c r="AC31" s="180">
        <v>240900</v>
      </c>
      <c r="AD31" s="180">
        <v>150200</v>
      </c>
      <c r="AE31" s="180">
        <v>391100</v>
      </c>
      <c r="AF31" s="186">
        <f>Z31-AC31</f>
        <v>576300</v>
      </c>
      <c r="AG31" s="186">
        <f>AA31-AD31</f>
        <v>375671</v>
      </c>
      <c r="AH31" s="186">
        <f>AB31-AE31</f>
        <v>951971</v>
      </c>
    </row>
    <row r="32" spans="1:34">
      <c r="A32" s="53">
        <v>28</v>
      </c>
      <c r="B32" s="54">
        <v>8</v>
      </c>
      <c r="C32" s="54" t="s">
        <v>49</v>
      </c>
      <c r="D32" s="55">
        <v>11036</v>
      </c>
      <c r="E32" s="54" t="s">
        <v>52</v>
      </c>
      <c r="F32" s="54" t="s">
        <v>18</v>
      </c>
      <c r="G32" s="86">
        <v>2666400</v>
      </c>
      <c r="H32" s="86">
        <v>13897200</v>
      </c>
      <c r="I32" s="86">
        <v>3804421.1085000001</v>
      </c>
      <c r="J32" s="86">
        <v>2666400</v>
      </c>
      <c r="K32" s="86">
        <v>17701621.1085</v>
      </c>
      <c r="L32" s="49">
        <v>2666400</v>
      </c>
      <c r="M32" s="50">
        <v>1680897.4652160048</v>
      </c>
      <c r="N32" s="81">
        <v>4347297.4649999999</v>
      </c>
      <c r="O32" s="86">
        <v>3006000</v>
      </c>
      <c r="P32" s="86">
        <v>1771700</v>
      </c>
      <c r="Q32" s="86">
        <v>4777700</v>
      </c>
      <c r="R32" s="139">
        <v>-339600</v>
      </c>
      <c r="S32" s="139">
        <v>-90802.534783995245</v>
      </c>
      <c r="T32" s="139">
        <v>-430402.53500000015</v>
      </c>
      <c r="U32" s="167"/>
      <c r="V32" s="168">
        <f>N32/2</f>
        <v>2173648.7324999999</v>
      </c>
      <c r="W32" s="168">
        <f>(2600000000/2800000000*Q32)/2</f>
        <v>2218217.8571428573</v>
      </c>
      <c r="X32" s="168">
        <f>V32+W32</f>
        <v>4391866.5896428572</v>
      </c>
      <c r="Z32" s="180">
        <v>2666400</v>
      </c>
      <c r="AA32" s="168">
        <v>1667736</v>
      </c>
      <c r="AB32" s="180">
        <f>Z32+AA32</f>
        <v>4334136</v>
      </c>
      <c r="AC32" s="180">
        <v>751500</v>
      </c>
      <c r="AD32" s="180">
        <v>442925</v>
      </c>
      <c r="AE32" s="180">
        <v>1194425</v>
      </c>
      <c r="AF32" s="186">
        <f>Z32-AC32</f>
        <v>1914900</v>
      </c>
      <c r="AG32" s="186">
        <f>AA32-AD32</f>
        <v>1224811</v>
      </c>
      <c r="AH32" s="186">
        <f>AB32-AE32</f>
        <v>3139711</v>
      </c>
    </row>
    <row r="33" spans="1:34">
      <c r="A33" s="53">
        <v>29</v>
      </c>
      <c r="B33" s="54">
        <v>8</v>
      </c>
      <c r="C33" s="54" t="s">
        <v>49</v>
      </c>
      <c r="D33" s="55">
        <v>11037</v>
      </c>
      <c r="E33" s="54" t="s">
        <v>58</v>
      </c>
      <c r="F33" s="54" t="s">
        <v>20</v>
      </c>
      <c r="G33" s="86">
        <v>843600</v>
      </c>
      <c r="H33" s="86">
        <v>4717200</v>
      </c>
      <c r="I33" s="86">
        <v>1417522.743</v>
      </c>
      <c r="J33" s="86">
        <v>843600</v>
      </c>
      <c r="K33" s="86">
        <v>6134722.7429999998</v>
      </c>
      <c r="L33" s="49">
        <v>843600</v>
      </c>
      <c r="M33" s="50">
        <v>582536.4719596284</v>
      </c>
      <c r="N33" s="81">
        <v>1426136.4720000001</v>
      </c>
      <c r="O33" s="86">
        <v>850800</v>
      </c>
      <c r="P33" s="86">
        <v>651100</v>
      </c>
      <c r="Q33" s="86">
        <v>1501900</v>
      </c>
      <c r="R33" s="139">
        <v>-7200</v>
      </c>
      <c r="S33" s="139">
        <v>-68563.528040371602</v>
      </c>
      <c r="T33" s="139">
        <v>-75763.527999999933</v>
      </c>
      <c r="U33" s="167"/>
      <c r="V33" s="168">
        <f>N33/2</f>
        <v>713068.23600000003</v>
      </c>
      <c r="W33" s="168">
        <f>(2600000000/2800000000*Q33)/2</f>
        <v>697310.71428571432</v>
      </c>
      <c r="X33" s="168">
        <f>V33+W33</f>
        <v>1410378.9502857144</v>
      </c>
      <c r="Z33" s="180">
        <v>843600</v>
      </c>
      <c r="AA33" s="168">
        <v>577975</v>
      </c>
      <c r="AB33" s="180">
        <f>Z33+AA33</f>
        <v>1421575</v>
      </c>
      <c r="AC33" s="180">
        <v>212700</v>
      </c>
      <c r="AD33" s="180">
        <v>162775</v>
      </c>
      <c r="AE33" s="180">
        <v>375475</v>
      </c>
      <c r="AF33" s="186">
        <f>Z33-AC33</f>
        <v>630900</v>
      </c>
      <c r="AG33" s="186">
        <f>AA33-AD33</f>
        <v>415200</v>
      </c>
      <c r="AH33" s="186">
        <f>AB33-AE33</f>
        <v>1046100</v>
      </c>
    </row>
    <row r="34" spans="1:34">
      <c r="A34" s="53">
        <v>30</v>
      </c>
      <c r="B34" s="54">
        <v>8</v>
      </c>
      <c r="C34" s="54" t="s">
        <v>49</v>
      </c>
      <c r="D34" s="55">
        <v>11038</v>
      </c>
      <c r="E34" s="54" t="s">
        <v>60</v>
      </c>
      <c r="F34" s="54" t="s">
        <v>19</v>
      </c>
      <c r="G34" s="86">
        <v>710400</v>
      </c>
      <c r="H34" s="86">
        <v>5124000</v>
      </c>
      <c r="I34" s="86">
        <v>1205354.9489999998</v>
      </c>
      <c r="J34" s="86">
        <v>710400</v>
      </c>
      <c r="K34" s="86">
        <v>6329354.949</v>
      </c>
      <c r="L34" s="49">
        <v>710400</v>
      </c>
      <c r="M34" s="50">
        <v>601018.21324815392</v>
      </c>
      <c r="N34" s="81">
        <v>1311418.213</v>
      </c>
      <c r="O34" s="86">
        <v>741600</v>
      </c>
      <c r="P34" s="86">
        <v>701400</v>
      </c>
      <c r="Q34" s="86">
        <v>1443000</v>
      </c>
      <c r="R34" s="139">
        <v>-31200</v>
      </c>
      <c r="S34" s="139">
        <v>-100381.78675184608</v>
      </c>
      <c r="T34" s="139">
        <v>-131581.78700000001</v>
      </c>
      <c r="U34" s="167"/>
      <c r="V34" s="168">
        <f>N34/2</f>
        <v>655709.10649999999</v>
      </c>
      <c r="W34" s="168">
        <f>(2600000000/2800000000*Q34)/2</f>
        <v>669964.28571428568</v>
      </c>
      <c r="X34" s="168">
        <f>V34+W34</f>
        <v>1325673.3922142857</v>
      </c>
      <c r="Z34" s="180">
        <v>710400</v>
      </c>
      <c r="AA34" s="168">
        <v>596312</v>
      </c>
      <c r="AB34" s="180">
        <f>Z34+AA34</f>
        <v>1306712</v>
      </c>
      <c r="AC34" s="180">
        <v>185400</v>
      </c>
      <c r="AD34" s="180">
        <v>175350</v>
      </c>
      <c r="AE34" s="180">
        <v>360750</v>
      </c>
      <c r="AF34" s="186">
        <f>Z34-AC34</f>
        <v>525000</v>
      </c>
      <c r="AG34" s="186">
        <f>AA34-AD34</f>
        <v>420962</v>
      </c>
      <c r="AH34" s="186">
        <f>AB34-AE34</f>
        <v>945962</v>
      </c>
    </row>
    <row r="35" spans="1:34">
      <c r="A35" s="53">
        <v>31</v>
      </c>
      <c r="B35" s="54">
        <v>8</v>
      </c>
      <c r="C35" s="54" t="s">
        <v>49</v>
      </c>
      <c r="D35" s="55">
        <v>11039</v>
      </c>
      <c r="E35" s="54" t="s">
        <v>57</v>
      </c>
      <c r="F35" s="54" t="s">
        <v>19</v>
      </c>
      <c r="G35" s="86">
        <v>1068000</v>
      </c>
      <c r="H35" s="86">
        <v>5668800</v>
      </c>
      <c r="I35" s="86">
        <v>1474360.1144999997</v>
      </c>
      <c r="J35" s="86">
        <v>1068000</v>
      </c>
      <c r="K35" s="86">
        <v>7143160.1144999992</v>
      </c>
      <c r="L35" s="49">
        <v>1068000</v>
      </c>
      <c r="M35" s="50">
        <v>678294.92318811466</v>
      </c>
      <c r="N35" s="81">
        <v>1746294.923</v>
      </c>
      <c r="O35" s="86">
        <v>1140400</v>
      </c>
      <c r="P35" s="86">
        <v>921000</v>
      </c>
      <c r="Q35" s="86">
        <v>2061400</v>
      </c>
      <c r="R35" s="139">
        <v>-72400</v>
      </c>
      <c r="S35" s="139">
        <v>-242705.07681188534</v>
      </c>
      <c r="T35" s="139">
        <v>-315105.07700000005</v>
      </c>
      <c r="U35" s="167"/>
      <c r="V35" s="168">
        <f>N35/2</f>
        <v>873147.46149999998</v>
      </c>
      <c r="W35" s="168">
        <f>(2600000000/2800000000*Q35)/2</f>
        <v>957078.57142857148</v>
      </c>
      <c r="X35" s="168">
        <f>V35+W35</f>
        <v>1830226.0329285716</v>
      </c>
      <c r="Z35" s="180">
        <v>1068000</v>
      </c>
      <c r="AA35" s="168">
        <v>672984</v>
      </c>
      <c r="AB35" s="180">
        <f>Z35+AA35</f>
        <v>1740984</v>
      </c>
      <c r="AC35" s="180">
        <v>285100</v>
      </c>
      <c r="AD35" s="180">
        <v>230250</v>
      </c>
      <c r="AE35" s="180">
        <v>515350</v>
      </c>
      <c r="AF35" s="186">
        <f>Z35-AC35</f>
        <v>782900</v>
      </c>
      <c r="AG35" s="186">
        <f>AA35-AD35</f>
        <v>442734</v>
      </c>
      <c r="AH35" s="186">
        <f>AB35-AE35</f>
        <v>1225634</v>
      </c>
    </row>
    <row r="36" spans="1:34">
      <c r="A36" s="53">
        <v>32</v>
      </c>
      <c r="B36" s="54">
        <v>8</v>
      </c>
      <c r="C36" s="54" t="s">
        <v>49</v>
      </c>
      <c r="D36" s="55">
        <v>11447</v>
      </c>
      <c r="E36" s="54" t="s">
        <v>51</v>
      </c>
      <c r="F36" s="54" t="s">
        <v>19</v>
      </c>
      <c r="G36" s="86">
        <v>1419600</v>
      </c>
      <c r="H36" s="86">
        <v>11944800</v>
      </c>
      <c r="I36" s="86">
        <v>2473979.0918999999</v>
      </c>
      <c r="J36" s="86">
        <v>1419600</v>
      </c>
      <c r="K36" s="86">
        <v>14418779.0919</v>
      </c>
      <c r="L36" s="49">
        <v>1419600</v>
      </c>
      <c r="M36" s="50">
        <v>1369167.7772634232</v>
      </c>
      <c r="N36" s="81">
        <v>2788767.7769999998</v>
      </c>
      <c r="O36" s="86">
        <v>1459200</v>
      </c>
      <c r="P36" s="86">
        <v>1405800</v>
      </c>
      <c r="Q36" s="86">
        <v>2865000</v>
      </c>
      <c r="R36" s="139">
        <v>-39600</v>
      </c>
      <c r="S36" s="139">
        <v>-36632.222736576805</v>
      </c>
      <c r="T36" s="139">
        <v>-76232.223000000231</v>
      </c>
      <c r="U36" s="167"/>
      <c r="V36" s="168">
        <f>N36/2</f>
        <v>1394383.8884999999</v>
      </c>
      <c r="W36" s="168">
        <f>(2600000000/2800000000*Q36)/2</f>
        <v>1330178.5714285714</v>
      </c>
      <c r="X36" s="168">
        <f>V36+W36</f>
        <v>2724562.4599285712</v>
      </c>
      <c r="Z36" s="180">
        <v>1419600</v>
      </c>
      <c r="AA36" s="168">
        <v>1358447</v>
      </c>
      <c r="AB36" s="180">
        <f>Z36+AA36</f>
        <v>2778047</v>
      </c>
      <c r="AC36" s="180">
        <v>364800</v>
      </c>
      <c r="AD36" s="180">
        <v>351450</v>
      </c>
      <c r="AE36" s="180">
        <v>716250</v>
      </c>
      <c r="AF36" s="186">
        <f>Z36-AC36</f>
        <v>1054800</v>
      </c>
      <c r="AG36" s="186">
        <f>AA36-AD36</f>
        <v>1006997</v>
      </c>
      <c r="AH36" s="186">
        <f>AB36-AE36</f>
        <v>2061797</v>
      </c>
    </row>
    <row r="37" spans="1:34">
      <c r="A37" s="53">
        <v>33</v>
      </c>
      <c r="B37" s="54">
        <v>8</v>
      </c>
      <c r="C37" s="54" t="s">
        <v>49</v>
      </c>
      <c r="D37" s="55">
        <v>14133</v>
      </c>
      <c r="E37" s="54" t="s">
        <v>61</v>
      </c>
      <c r="F37" s="54" t="s">
        <v>20</v>
      </c>
      <c r="G37" s="86">
        <v>926400</v>
      </c>
      <c r="H37" s="86">
        <v>5264400</v>
      </c>
      <c r="I37" s="86">
        <v>1227659.2110000001</v>
      </c>
      <c r="J37" s="86">
        <v>926400</v>
      </c>
      <c r="K37" s="86">
        <v>6492059.2110000001</v>
      </c>
      <c r="L37" s="49">
        <v>926400</v>
      </c>
      <c r="M37" s="50">
        <v>616468.1644079556</v>
      </c>
      <c r="N37" s="81">
        <v>1542868.1640000001</v>
      </c>
      <c r="O37" s="86">
        <v>1047600</v>
      </c>
      <c r="P37" s="86">
        <v>557500</v>
      </c>
      <c r="Q37" s="86">
        <v>1605100</v>
      </c>
      <c r="R37" s="139">
        <v>-121200</v>
      </c>
      <c r="S37" s="139">
        <v>58968.164407955599</v>
      </c>
      <c r="T37" s="139">
        <v>-62231.835999999894</v>
      </c>
      <c r="U37" s="167"/>
      <c r="V37" s="168">
        <f>N37/2</f>
        <v>771434.08200000005</v>
      </c>
      <c r="W37" s="168">
        <f>(2600000000/2800000000*Q37)/2</f>
        <v>745225</v>
      </c>
      <c r="X37" s="168">
        <f>V37+W37</f>
        <v>1516659.0819999999</v>
      </c>
      <c r="Z37" s="180">
        <v>926400</v>
      </c>
      <c r="AA37" s="168">
        <v>611641</v>
      </c>
      <c r="AB37" s="180">
        <f>Z37+AA37</f>
        <v>1538041</v>
      </c>
      <c r="AC37" s="180">
        <v>261900</v>
      </c>
      <c r="AD37" s="180">
        <v>139375</v>
      </c>
      <c r="AE37" s="180">
        <v>401275</v>
      </c>
      <c r="AF37" s="186">
        <f>Z37-AC37</f>
        <v>664500</v>
      </c>
      <c r="AG37" s="186">
        <f>AA37-AD37</f>
        <v>472266</v>
      </c>
      <c r="AH37" s="186">
        <f>AB37-AE37</f>
        <v>1136766</v>
      </c>
    </row>
    <row r="38" spans="1:34">
      <c r="A38" s="53">
        <v>34</v>
      </c>
      <c r="B38" s="54">
        <v>8</v>
      </c>
      <c r="C38" s="54" t="s">
        <v>49</v>
      </c>
      <c r="D38" s="55">
        <v>28861</v>
      </c>
      <c r="E38" s="54" t="s">
        <v>63</v>
      </c>
      <c r="F38" s="54" t="s">
        <v>20</v>
      </c>
      <c r="G38" s="86">
        <v>792000</v>
      </c>
      <c r="H38" s="86">
        <v>2898000</v>
      </c>
      <c r="I38" s="86">
        <v>824130.00299999991</v>
      </c>
      <c r="J38" s="86">
        <v>792000</v>
      </c>
      <c r="K38" s="86">
        <v>3722130.003</v>
      </c>
      <c r="L38" s="49">
        <v>792000</v>
      </c>
      <c r="M38" s="50">
        <v>353443.27216691314</v>
      </c>
      <c r="N38" s="81">
        <v>1145443.2720000001</v>
      </c>
      <c r="O38" s="86">
        <v>868800</v>
      </c>
      <c r="P38" s="86">
        <v>447500</v>
      </c>
      <c r="Q38" s="86">
        <v>1316300</v>
      </c>
      <c r="R38" s="139">
        <v>-76800</v>
      </c>
      <c r="S38" s="139">
        <v>-94056.727833086858</v>
      </c>
      <c r="T38" s="139">
        <v>-170856.72799999989</v>
      </c>
      <c r="U38" s="167"/>
      <c r="V38" s="168">
        <f>N38/2</f>
        <v>572721.63600000006</v>
      </c>
      <c r="W38" s="168">
        <f>(2600000000/2800000000*Q38)/2</f>
        <v>611139.28571428568</v>
      </c>
      <c r="X38" s="168">
        <f>V38+W38</f>
        <v>1183860.9217142859</v>
      </c>
      <c r="Z38" s="180">
        <v>792000</v>
      </c>
      <c r="AA38" s="168">
        <v>350676</v>
      </c>
      <c r="AB38" s="180">
        <f>Z38+AA38</f>
        <v>1142676</v>
      </c>
      <c r="AC38" s="180">
        <v>217200</v>
      </c>
      <c r="AD38" s="180">
        <v>111875</v>
      </c>
      <c r="AE38" s="180">
        <v>329075</v>
      </c>
      <c r="AF38" s="186">
        <f>Z38-AC38</f>
        <v>574800</v>
      </c>
      <c r="AG38" s="186">
        <f>AA38-AD38</f>
        <v>238801</v>
      </c>
      <c r="AH38" s="186">
        <f>AB38-AE38</f>
        <v>813601</v>
      </c>
    </row>
    <row r="39" spans="1:34">
      <c r="A39" s="53">
        <v>35</v>
      </c>
      <c r="B39" s="54">
        <v>8</v>
      </c>
      <c r="C39" s="54" t="s">
        <v>65</v>
      </c>
      <c r="D39" s="55">
        <v>10710</v>
      </c>
      <c r="E39" s="54" t="s">
        <v>66</v>
      </c>
      <c r="F39" s="54" t="s">
        <v>16</v>
      </c>
      <c r="G39" s="86">
        <v>4831200</v>
      </c>
      <c r="H39" s="86">
        <v>0</v>
      </c>
      <c r="I39" s="86">
        <v>68046127.874120012</v>
      </c>
      <c r="J39" s="86">
        <v>4831200</v>
      </c>
      <c r="K39" s="86">
        <v>68046127.874120012</v>
      </c>
      <c r="L39" s="49">
        <v>4831200</v>
      </c>
      <c r="M39" s="50">
        <v>6398764.6721811043</v>
      </c>
      <c r="N39" s="81">
        <v>11229964.672</v>
      </c>
      <c r="O39" s="86">
        <v>4053600</v>
      </c>
      <c r="P39" s="86">
        <v>8205100</v>
      </c>
      <c r="Q39" s="86">
        <v>12258700</v>
      </c>
      <c r="R39" s="139">
        <v>777600</v>
      </c>
      <c r="S39" s="139">
        <v>-1806335.3278188957</v>
      </c>
      <c r="T39" s="139">
        <v>-1028735.3279999997</v>
      </c>
      <c r="U39" s="167"/>
      <c r="V39" s="168">
        <f>N39/2</f>
        <v>5614982.3360000001</v>
      </c>
      <c r="W39" s="168">
        <f>(2600000000/2800000000*Q39)/2</f>
        <v>5691539.2857142854</v>
      </c>
      <c r="X39" s="168">
        <f>V39+W39</f>
        <v>11306521.621714287</v>
      </c>
      <c r="Z39" s="180">
        <v>4831200</v>
      </c>
      <c r="AA39" s="168">
        <v>6348663</v>
      </c>
      <c r="AB39" s="180">
        <f>Z39+AA39</f>
        <v>11179863</v>
      </c>
      <c r="AC39" s="180">
        <v>1013400</v>
      </c>
      <c r="AD39" s="180">
        <v>2051276</v>
      </c>
      <c r="AE39" s="180">
        <v>3064676</v>
      </c>
      <c r="AF39" s="186">
        <f>Z39-AC39</f>
        <v>3817800</v>
      </c>
      <c r="AG39" s="186">
        <f>AA39-AD39</f>
        <v>4297387</v>
      </c>
      <c r="AH39" s="186">
        <f>AB39-AE39</f>
        <v>8115187</v>
      </c>
    </row>
    <row r="40" spans="1:34">
      <c r="A40" s="53">
        <v>36</v>
      </c>
      <c r="B40" s="54">
        <v>8</v>
      </c>
      <c r="C40" s="54" t="s">
        <v>65</v>
      </c>
      <c r="D40" s="55">
        <v>11089</v>
      </c>
      <c r="E40" s="54" t="s">
        <v>73</v>
      </c>
      <c r="F40" s="54" t="s">
        <v>20</v>
      </c>
      <c r="G40" s="86">
        <v>1305600</v>
      </c>
      <c r="H40" s="86">
        <v>5367600</v>
      </c>
      <c r="I40" s="86">
        <v>1476770.4110999999</v>
      </c>
      <c r="J40" s="86">
        <v>1305600</v>
      </c>
      <c r="K40" s="86">
        <v>6844370.4111000001</v>
      </c>
      <c r="L40" s="49">
        <v>1305600</v>
      </c>
      <c r="M40" s="50">
        <v>649922.67117801274</v>
      </c>
      <c r="N40" s="81">
        <v>1955522.6710000001</v>
      </c>
      <c r="O40" s="86">
        <v>1146000</v>
      </c>
      <c r="P40" s="86">
        <v>719575</v>
      </c>
      <c r="Q40" s="86">
        <v>1865575</v>
      </c>
      <c r="R40" s="139">
        <v>159600</v>
      </c>
      <c r="S40" s="139">
        <v>-69652.328821987263</v>
      </c>
      <c r="T40" s="139">
        <v>89947.671000000089</v>
      </c>
      <c r="U40" s="167"/>
      <c r="V40" s="168">
        <f>N40/2</f>
        <v>977761.33550000004</v>
      </c>
      <c r="W40" s="168">
        <f>(2600000000/2800000000*Q40)/2</f>
        <v>866159.82142857148</v>
      </c>
      <c r="X40" s="168">
        <f>V40+W40</f>
        <v>1843921.1569285714</v>
      </c>
      <c r="Z40" s="180">
        <v>1305600</v>
      </c>
      <c r="AA40" s="168">
        <v>644834</v>
      </c>
      <c r="AB40" s="180">
        <f>Z40+AA40</f>
        <v>1950434</v>
      </c>
      <c r="AC40" s="180">
        <v>286500</v>
      </c>
      <c r="AD40" s="180">
        <v>179894</v>
      </c>
      <c r="AE40" s="180">
        <v>466394</v>
      </c>
      <c r="AF40" s="186">
        <f>Z40-AC40</f>
        <v>1019100</v>
      </c>
      <c r="AG40" s="186">
        <f>AA40-AD40</f>
        <v>464940</v>
      </c>
      <c r="AH40" s="186">
        <f>AB40-AE40</f>
        <v>1484040</v>
      </c>
    </row>
    <row r="41" spans="1:34">
      <c r="A41" s="53">
        <v>37</v>
      </c>
      <c r="B41" s="54">
        <v>8</v>
      </c>
      <c r="C41" s="54" t="s">
        <v>65</v>
      </c>
      <c r="D41" s="55">
        <v>11090</v>
      </c>
      <c r="E41" s="54" t="s">
        <v>72</v>
      </c>
      <c r="F41" s="54" t="s">
        <v>20</v>
      </c>
      <c r="G41" s="86">
        <v>1112400</v>
      </c>
      <c r="H41" s="86">
        <v>4543200</v>
      </c>
      <c r="I41" s="86">
        <v>1139588.7570000002</v>
      </c>
      <c r="J41" s="86">
        <v>1112400</v>
      </c>
      <c r="K41" s="86">
        <v>5682788.7570000002</v>
      </c>
      <c r="L41" s="49">
        <v>1112400</v>
      </c>
      <c r="M41" s="50">
        <v>539622.058253892</v>
      </c>
      <c r="N41" s="81">
        <v>1652022.058</v>
      </c>
      <c r="O41" s="86">
        <v>829200</v>
      </c>
      <c r="P41" s="86">
        <v>687075</v>
      </c>
      <c r="Q41" s="86">
        <v>1516275</v>
      </c>
      <c r="R41" s="139">
        <v>283200</v>
      </c>
      <c r="S41" s="139">
        <v>-147452.941746108</v>
      </c>
      <c r="T41" s="139">
        <v>135747.05799999996</v>
      </c>
      <c r="U41" s="167"/>
      <c r="V41" s="168">
        <f>N41/2</f>
        <v>826011.02899999998</v>
      </c>
      <c r="W41" s="168">
        <f>(2600000000/2800000000*Q41)/2</f>
        <v>703984.82142857148</v>
      </c>
      <c r="X41" s="168">
        <f>V41+W41</f>
        <v>1529995.8504285715</v>
      </c>
      <c r="Z41" s="180">
        <v>1112400</v>
      </c>
      <c r="AA41" s="168">
        <v>535397</v>
      </c>
      <c r="AB41" s="180">
        <f>Z41+AA41</f>
        <v>1647797</v>
      </c>
      <c r="AC41" s="180">
        <v>207300</v>
      </c>
      <c r="AD41" s="180">
        <v>171769</v>
      </c>
      <c r="AE41" s="180">
        <v>379069</v>
      </c>
      <c r="AF41" s="186">
        <f>Z41-AC41</f>
        <v>905100</v>
      </c>
      <c r="AG41" s="186">
        <f>AA41-AD41</f>
        <v>363628</v>
      </c>
      <c r="AH41" s="186">
        <f>AB41-AE41</f>
        <v>1268728</v>
      </c>
    </row>
    <row r="42" spans="1:34">
      <c r="A42" s="53">
        <v>38</v>
      </c>
      <c r="B42" s="54">
        <v>8</v>
      </c>
      <c r="C42" s="54" t="s">
        <v>65</v>
      </c>
      <c r="D42" s="55">
        <v>11091</v>
      </c>
      <c r="E42" s="54" t="s">
        <v>79</v>
      </c>
      <c r="F42" s="54" t="s">
        <v>20</v>
      </c>
      <c r="G42" s="86">
        <v>2998800</v>
      </c>
      <c r="H42" s="86">
        <v>9699600</v>
      </c>
      <c r="I42" s="86">
        <v>2763969.3440999999</v>
      </c>
      <c r="J42" s="86">
        <v>2998800</v>
      </c>
      <c r="K42" s="86">
        <v>12463569.3441</v>
      </c>
      <c r="L42" s="49">
        <v>2998800</v>
      </c>
      <c r="M42" s="50">
        <v>1183506.4138832905</v>
      </c>
      <c r="N42" s="81">
        <v>4182306.4139999999</v>
      </c>
      <c r="O42" s="86">
        <v>2930400</v>
      </c>
      <c r="P42" s="86">
        <v>1512814</v>
      </c>
      <c r="Q42" s="86">
        <v>4443214</v>
      </c>
      <c r="R42" s="139">
        <v>68400</v>
      </c>
      <c r="S42" s="139">
        <v>-329307.58611670951</v>
      </c>
      <c r="T42" s="139">
        <v>-260907.58600000013</v>
      </c>
      <c r="U42" s="167"/>
      <c r="V42" s="168">
        <f>N42/2</f>
        <v>2091153.2069999999</v>
      </c>
      <c r="W42" s="168">
        <f>(2600000000/2800000000*Q42)/2</f>
        <v>2062920.7857142857</v>
      </c>
      <c r="X42" s="168">
        <f>V42+W42</f>
        <v>4154073.9927142859</v>
      </c>
      <c r="Z42" s="180">
        <v>2998800</v>
      </c>
      <c r="AA42" s="168">
        <v>1174240</v>
      </c>
      <c r="AB42" s="180">
        <f>Z42+AA42</f>
        <v>4173040</v>
      </c>
      <c r="AC42" s="180">
        <v>732600</v>
      </c>
      <c r="AD42" s="180">
        <v>378204</v>
      </c>
      <c r="AE42" s="180">
        <v>1110804</v>
      </c>
      <c r="AF42" s="186">
        <f>Z42-AC42</f>
        <v>2266200</v>
      </c>
      <c r="AG42" s="186">
        <f>AA42-AD42</f>
        <v>796036</v>
      </c>
      <c r="AH42" s="186">
        <f>AB42-AE42</f>
        <v>3062236</v>
      </c>
    </row>
    <row r="43" spans="1:34">
      <c r="A43" s="53">
        <v>39</v>
      </c>
      <c r="B43" s="54">
        <v>8</v>
      </c>
      <c r="C43" s="54" t="s">
        <v>65</v>
      </c>
      <c r="D43" s="55">
        <v>11092</v>
      </c>
      <c r="E43" s="54" t="s">
        <v>70</v>
      </c>
      <c r="F43" s="54" t="s">
        <v>20</v>
      </c>
      <c r="G43" s="86">
        <v>1698000</v>
      </c>
      <c r="H43" s="86">
        <v>10627200</v>
      </c>
      <c r="I43" s="86">
        <v>2527395.5561999995</v>
      </c>
      <c r="J43" s="86">
        <v>1698000</v>
      </c>
      <c r="K43" s="86">
        <v>13154595.5562</v>
      </c>
      <c r="L43" s="49">
        <v>1698000</v>
      </c>
      <c r="M43" s="50">
        <v>1249124.3706340964</v>
      </c>
      <c r="N43" s="81">
        <v>2947124.3709999998</v>
      </c>
      <c r="O43" s="86">
        <v>1322400</v>
      </c>
      <c r="P43" s="86">
        <v>1492282</v>
      </c>
      <c r="Q43" s="86">
        <v>2814682</v>
      </c>
      <c r="R43" s="139">
        <v>375600</v>
      </c>
      <c r="S43" s="139">
        <v>-243157.62936590356</v>
      </c>
      <c r="T43" s="139">
        <v>132442.37099999981</v>
      </c>
      <c r="U43" s="167"/>
      <c r="V43" s="168">
        <f>N43/2</f>
        <v>1473562.1854999999</v>
      </c>
      <c r="W43" s="168">
        <f>(2600000000/2800000000*Q43)/2</f>
        <v>1306816.642857143</v>
      </c>
      <c r="X43" s="168">
        <f>V43+W43</f>
        <v>2780378.8283571429</v>
      </c>
      <c r="Z43" s="180">
        <v>1698000</v>
      </c>
      <c r="AA43" s="168">
        <v>1239344</v>
      </c>
      <c r="AB43" s="180">
        <f>Z43+AA43</f>
        <v>2937344</v>
      </c>
      <c r="AC43" s="180">
        <v>330600</v>
      </c>
      <c r="AD43" s="180">
        <v>373071</v>
      </c>
      <c r="AE43" s="180">
        <v>703671</v>
      </c>
      <c r="AF43" s="186">
        <f>Z43-AC43</f>
        <v>1367400</v>
      </c>
      <c r="AG43" s="186">
        <f>AA43-AD43</f>
        <v>866273</v>
      </c>
      <c r="AH43" s="186">
        <f>AB43-AE43</f>
        <v>2233673</v>
      </c>
    </row>
    <row r="44" spans="1:34">
      <c r="A44" s="53">
        <v>40</v>
      </c>
      <c r="B44" s="54">
        <v>8</v>
      </c>
      <c r="C44" s="54" t="s">
        <v>65</v>
      </c>
      <c r="D44" s="55">
        <v>11093</v>
      </c>
      <c r="E44" s="54" t="s">
        <v>81</v>
      </c>
      <c r="F44" s="54" t="s">
        <v>20</v>
      </c>
      <c r="G44" s="86">
        <v>1768800</v>
      </c>
      <c r="H44" s="86">
        <v>7540800</v>
      </c>
      <c r="I44" s="86">
        <v>1524137.2307999998</v>
      </c>
      <c r="J44" s="86">
        <v>1768800</v>
      </c>
      <c r="K44" s="86">
        <v>9064937.2307999991</v>
      </c>
      <c r="L44" s="49">
        <v>1768800</v>
      </c>
      <c r="M44" s="50">
        <v>860781.61543505546</v>
      </c>
      <c r="N44" s="81">
        <v>2629581.6150000002</v>
      </c>
      <c r="O44" s="86">
        <v>1735200</v>
      </c>
      <c r="P44" s="86">
        <v>919067</v>
      </c>
      <c r="Q44" s="86">
        <v>2654267</v>
      </c>
      <c r="R44" s="139">
        <v>33600</v>
      </c>
      <c r="S44" s="139">
        <v>-58285.384564944543</v>
      </c>
      <c r="T44" s="139">
        <v>-24685.384999999776</v>
      </c>
      <c r="U44" s="167"/>
      <c r="V44" s="168">
        <f>N44/2</f>
        <v>1314790.8075000001</v>
      </c>
      <c r="W44" s="168">
        <f>(2600000000/2800000000*Q44)/2</f>
        <v>1232338.25</v>
      </c>
      <c r="X44" s="168">
        <f>V44+W44</f>
        <v>2547129.0575000001</v>
      </c>
      <c r="Z44" s="180">
        <v>1768800</v>
      </c>
      <c r="AA44" s="168">
        <v>854042</v>
      </c>
      <c r="AB44" s="180">
        <f>Z44+AA44</f>
        <v>2622842</v>
      </c>
      <c r="AC44" s="180">
        <v>433800</v>
      </c>
      <c r="AD44" s="180">
        <v>229767</v>
      </c>
      <c r="AE44" s="180">
        <v>663567</v>
      </c>
      <c r="AF44" s="186">
        <f>Z44-AC44</f>
        <v>1335000</v>
      </c>
      <c r="AG44" s="186">
        <f>AA44-AD44</f>
        <v>624275</v>
      </c>
      <c r="AH44" s="186">
        <f>AB44-AE44</f>
        <v>1959275</v>
      </c>
    </row>
    <row r="45" spans="1:34" ht="14.25" customHeight="1">
      <c r="A45" s="53">
        <v>41</v>
      </c>
      <c r="B45" s="54">
        <v>8</v>
      </c>
      <c r="C45" s="54" t="s">
        <v>65</v>
      </c>
      <c r="D45" s="55">
        <v>11094</v>
      </c>
      <c r="E45" s="54" t="s">
        <v>83</v>
      </c>
      <c r="F45" s="54" t="s">
        <v>19</v>
      </c>
      <c r="G45" s="86">
        <v>798000</v>
      </c>
      <c r="H45" s="86">
        <v>3729600</v>
      </c>
      <c r="I45" s="86">
        <v>856993.30829999992</v>
      </c>
      <c r="J45" s="86">
        <v>798000</v>
      </c>
      <c r="K45" s="86">
        <v>4586593.3082999997</v>
      </c>
      <c r="L45" s="49">
        <v>798000</v>
      </c>
      <c r="M45" s="50">
        <v>435530.34033680399</v>
      </c>
      <c r="N45" s="81">
        <v>1233530.3400000001</v>
      </c>
      <c r="O45" s="86">
        <v>626400</v>
      </c>
      <c r="P45" s="86">
        <v>437232</v>
      </c>
      <c r="Q45" s="86">
        <v>1063632</v>
      </c>
      <c r="R45" s="139">
        <v>171600</v>
      </c>
      <c r="S45" s="139">
        <v>-1701.6596631960128</v>
      </c>
      <c r="T45" s="139">
        <v>169898.34000000008</v>
      </c>
      <c r="U45" s="167"/>
      <c r="V45" s="168">
        <f>N45/2</f>
        <v>616765.17000000004</v>
      </c>
      <c r="W45" s="168">
        <f>(2600000000/2800000000*Q45)/2</f>
        <v>493829.1428571429</v>
      </c>
      <c r="X45" s="168">
        <f>V45+W45</f>
        <v>1110594.3128571429</v>
      </c>
      <c r="Z45" s="180">
        <v>798000</v>
      </c>
      <c r="AA45" s="168">
        <v>432120</v>
      </c>
      <c r="AB45" s="180">
        <f>Z45+AA45</f>
        <v>1230120</v>
      </c>
      <c r="AC45" s="180">
        <v>156600</v>
      </c>
      <c r="AD45" s="180">
        <v>109308</v>
      </c>
      <c r="AE45" s="180">
        <v>265908</v>
      </c>
      <c r="AF45" s="186">
        <f>Z45-AC45</f>
        <v>641400</v>
      </c>
      <c r="AG45" s="186">
        <f>AA45-AD45</f>
        <v>322812</v>
      </c>
      <c r="AH45" s="186">
        <f>AB45-AE45</f>
        <v>964212</v>
      </c>
    </row>
    <row r="46" spans="1:34">
      <c r="A46" s="53">
        <v>42</v>
      </c>
      <c r="B46" s="54">
        <v>8</v>
      </c>
      <c r="C46" s="54" t="s">
        <v>65</v>
      </c>
      <c r="D46" s="55">
        <v>11095</v>
      </c>
      <c r="E46" s="54" t="s">
        <v>67</v>
      </c>
      <c r="F46" s="89" t="s">
        <v>22</v>
      </c>
      <c r="G46" s="86">
        <v>3952800</v>
      </c>
      <c r="H46" s="86">
        <v>12850800</v>
      </c>
      <c r="I46" s="86">
        <v>6506253.2299600011</v>
      </c>
      <c r="J46" s="86">
        <v>3952800</v>
      </c>
      <c r="K46" s="86">
        <v>19357053.229960002</v>
      </c>
      <c r="L46" s="49">
        <v>3952800</v>
      </c>
      <c r="M46" s="50">
        <v>1820253.8812279035</v>
      </c>
      <c r="N46" s="81">
        <v>5773053.8810000001</v>
      </c>
      <c r="O46" s="86">
        <v>3256800</v>
      </c>
      <c r="P46" s="86">
        <v>1984390</v>
      </c>
      <c r="Q46" s="86">
        <v>5241190</v>
      </c>
      <c r="R46" s="139">
        <v>696000</v>
      </c>
      <c r="S46" s="139">
        <v>-164136.11877209647</v>
      </c>
      <c r="T46" s="139">
        <v>531863.88100000005</v>
      </c>
      <c r="U46" s="167"/>
      <c r="V46" s="168">
        <f>N46/2</f>
        <v>2886526.9405</v>
      </c>
      <c r="W46" s="168">
        <f>(2600000000/2800000000*Q46)/2</f>
        <v>2433409.6428571427</v>
      </c>
      <c r="X46" s="168">
        <f>V46+W46</f>
        <v>5319936.5833571423</v>
      </c>
      <c r="Z46" s="180">
        <v>3952800</v>
      </c>
      <c r="AA46" s="168">
        <v>1806001</v>
      </c>
      <c r="AB46" s="180">
        <f>Z46+AA46</f>
        <v>5758801</v>
      </c>
      <c r="AC46" s="180">
        <v>814200</v>
      </c>
      <c r="AD46" s="180">
        <v>496098</v>
      </c>
      <c r="AE46" s="180">
        <v>1310298</v>
      </c>
      <c r="AF46" s="186">
        <f>Z46-AC46</f>
        <v>3138600</v>
      </c>
      <c r="AG46" s="186">
        <f>AA46-AD46</f>
        <v>1309903</v>
      </c>
      <c r="AH46" s="186">
        <f>AB46-AE46</f>
        <v>4448503</v>
      </c>
    </row>
    <row r="47" spans="1:34" ht="14.25" customHeight="1">
      <c r="A47" s="53">
        <v>43</v>
      </c>
      <c r="B47" s="54">
        <v>8</v>
      </c>
      <c r="C47" s="54" t="s">
        <v>65</v>
      </c>
      <c r="D47" s="55">
        <v>11096</v>
      </c>
      <c r="E47" s="54" t="s">
        <v>74</v>
      </c>
      <c r="F47" s="54" t="s">
        <v>20</v>
      </c>
      <c r="G47" s="86">
        <v>1258800</v>
      </c>
      <c r="H47" s="86">
        <v>5420400</v>
      </c>
      <c r="I47" s="86">
        <v>1533342.6051</v>
      </c>
      <c r="J47" s="86">
        <v>1258800</v>
      </c>
      <c r="K47" s="86">
        <v>6953742.6051000003</v>
      </c>
      <c r="L47" s="49">
        <v>1258800</v>
      </c>
      <c r="M47" s="50">
        <v>660308.35520846769</v>
      </c>
      <c r="N47" s="81">
        <v>1919108.355</v>
      </c>
      <c r="O47" s="86">
        <v>1012800</v>
      </c>
      <c r="P47" s="86">
        <v>673716</v>
      </c>
      <c r="Q47" s="86">
        <v>1686516</v>
      </c>
      <c r="R47" s="139">
        <v>246000</v>
      </c>
      <c r="S47" s="139">
        <v>-13407.644791532308</v>
      </c>
      <c r="T47" s="139">
        <v>232592.35499999998</v>
      </c>
      <c r="U47" s="167"/>
      <c r="V47" s="168">
        <f>N47/2</f>
        <v>959554.17749999999</v>
      </c>
      <c r="W47" s="168">
        <f>(2600000000/2800000000*Q47)/2</f>
        <v>783025.2857142858</v>
      </c>
      <c r="X47" s="168">
        <f>V47+W47</f>
        <v>1742579.4632142857</v>
      </c>
      <c r="Z47" s="180">
        <v>1258800</v>
      </c>
      <c r="AA47" s="168">
        <v>655138</v>
      </c>
      <c r="AB47" s="180">
        <f>Z47+AA47</f>
        <v>1913938</v>
      </c>
      <c r="AC47" s="180">
        <v>253200</v>
      </c>
      <c r="AD47" s="180">
        <v>168429</v>
      </c>
      <c r="AE47" s="180">
        <v>421629</v>
      </c>
      <c r="AF47" s="186">
        <f>Z47-AC47</f>
        <v>1005600</v>
      </c>
      <c r="AG47" s="186">
        <f>AA47-AD47</f>
        <v>486709</v>
      </c>
      <c r="AH47" s="186">
        <f>AB47-AE47</f>
        <v>1492309</v>
      </c>
    </row>
    <row r="48" spans="1:34">
      <c r="A48" s="53">
        <v>44</v>
      </c>
      <c r="B48" s="54">
        <v>8</v>
      </c>
      <c r="C48" s="54" t="s">
        <v>65</v>
      </c>
      <c r="D48" s="55">
        <v>11097</v>
      </c>
      <c r="E48" s="54" t="s">
        <v>69</v>
      </c>
      <c r="F48" s="54" t="s">
        <v>20</v>
      </c>
      <c r="G48" s="86">
        <v>2325600</v>
      </c>
      <c r="H48" s="86">
        <v>9745200</v>
      </c>
      <c r="I48" s="86">
        <v>2274023.0669999998</v>
      </c>
      <c r="J48" s="86">
        <v>2325600</v>
      </c>
      <c r="K48" s="86">
        <v>12019223.067</v>
      </c>
      <c r="L48" s="49">
        <v>2325600</v>
      </c>
      <c r="M48" s="50">
        <v>1141312.5082360327</v>
      </c>
      <c r="N48" s="81">
        <v>3466912.5079999999</v>
      </c>
      <c r="O48" s="86">
        <v>1701600</v>
      </c>
      <c r="P48" s="86">
        <v>1243141</v>
      </c>
      <c r="Q48" s="86">
        <v>2944741</v>
      </c>
      <c r="R48" s="139">
        <v>624000</v>
      </c>
      <c r="S48" s="139">
        <v>-101828.49176396732</v>
      </c>
      <c r="T48" s="139">
        <v>522171.50799999991</v>
      </c>
      <c r="U48" s="167"/>
      <c r="V48" s="168">
        <f>N48/2</f>
        <v>1733456.254</v>
      </c>
      <c r="W48" s="168">
        <f>(2600000000/2800000000*Q48)/2</f>
        <v>1367201.1785714286</v>
      </c>
      <c r="X48" s="168">
        <f>V48+W48</f>
        <v>3100657.4325714288</v>
      </c>
      <c r="Z48" s="180">
        <v>2325600</v>
      </c>
      <c r="AA48" s="168">
        <v>1132376</v>
      </c>
      <c r="AB48" s="180">
        <f>Z48+AA48</f>
        <v>3457976</v>
      </c>
      <c r="AC48" s="180">
        <v>425400</v>
      </c>
      <c r="AD48" s="180">
        <v>310785</v>
      </c>
      <c r="AE48" s="180">
        <v>736185</v>
      </c>
      <c r="AF48" s="186">
        <f>Z48-AC48</f>
        <v>1900200</v>
      </c>
      <c r="AG48" s="186">
        <f>AA48-AD48</f>
        <v>821591</v>
      </c>
      <c r="AH48" s="186">
        <f>AB48-AE48</f>
        <v>2721791</v>
      </c>
    </row>
    <row r="49" spans="1:34">
      <c r="A49" s="53">
        <v>45</v>
      </c>
      <c r="B49" s="54">
        <v>8</v>
      </c>
      <c r="C49" s="54" t="s">
        <v>65</v>
      </c>
      <c r="D49" s="55">
        <v>11098</v>
      </c>
      <c r="E49" s="54" t="s">
        <v>71</v>
      </c>
      <c r="F49" s="54" t="s">
        <v>20</v>
      </c>
      <c r="G49" s="86">
        <v>2004000</v>
      </c>
      <c r="H49" s="86">
        <v>9494400</v>
      </c>
      <c r="I49" s="86">
        <v>2481314.6114999996</v>
      </c>
      <c r="J49" s="86">
        <v>2004000</v>
      </c>
      <c r="K49" s="86">
        <v>11975714.611499999</v>
      </c>
      <c r="L49" s="49">
        <v>2004000</v>
      </c>
      <c r="M49" s="50">
        <v>1137181.0644480793</v>
      </c>
      <c r="N49" s="81">
        <v>3141181.0639999998</v>
      </c>
      <c r="O49" s="86">
        <v>2214000</v>
      </c>
      <c r="P49" s="86">
        <v>1366006</v>
      </c>
      <c r="Q49" s="86">
        <v>3580006</v>
      </c>
      <c r="R49" s="139">
        <v>-210000</v>
      </c>
      <c r="S49" s="139">
        <v>-228824.93555192067</v>
      </c>
      <c r="T49" s="139">
        <v>-438824.93600000022</v>
      </c>
      <c r="U49" s="167"/>
      <c r="V49" s="168">
        <f>N49/2</f>
        <v>1570590.5319999999</v>
      </c>
      <c r="W49" s="168">
        <f>(2600000000/2800000000*Q49)/2</f>
        <v>1662145.642857143</v>
      </c>
      <c r="X49" s="168">
        <f>V49+W49</f>
        <v>3232736.1748571428</v>
      </c>
      <c r="Z49" s="180">
        <v>2004000</v>
      </c>
      <c r="AA49" s="168">
        <v>1128277</v>
      </c>
      <c r="AB49" s="180">
        <f>Z49+AA49</f>
        <v>3132277</v>
      </c>
      <c r="AC49" s="180">
        <v>553500</v>
      </c>
      <c r="AD49" s="180">
        <v>341502</v>
      </c>
      <c r="AE49" s="180">
        <v>895002</v>
      </c>
      <c r="AF49" s="186">
        <f>Z49-AC49</f>
        <v>1450500</v>
      </c>
      <c r="AG49" s="186">
        <f>AA49-AD49</f>
        <v>786775</v>
      </c>
      <c r="AH49" s="186">
        <f>AB49-AE49</f>
        <v>2237275</v>
      </c>
    </row>
    <row r="50" spans="1:34">
      <c r="A50" s="53">
        <v>46</v>
      </c>
      <c r="B50" s="54">
        <v>8</v>
      </c>
      <c r="C50" s="54" t="s">
        <v>65</v>
      </c>
      <c r="D50" s="55">
        <v>11099</v>
      </c>
      <c r="E50" s="54" t="s">
        <v>82</v>
      </c>
      <c r="F50" s="54" t="s">
        <v>20</v>
      </c>
      <c r="G50" s="86">
        <v>882000</v>
      </c>
      <c r="H50" s="86">
        <v>4917600</v>
      </c>
      <c r="I50" s="86">
        <v>1409989.4175</v>
      </c>
      <c r="J50" s="86">
        <v>882000</v>
      </c>
      <c r="K50" s="86">
        <v>6327589.4175000004</v>
      </c>
      <c r="L50" s="49">
        <v>882000</v>
      </c>
      <c r="M50" s="50">
        <v>600850.56321175792</v>
      </c>
      <c r="N50" s="81">
        <v>1482850.5630000001</v>
      </c>
      <c r="O50" s="86">
        <v>932400</v>
      </c>
      <c r="P50" s="86">
        <v>759453</v>
      </c>
      <c r="Q50" s="86">
        <v>1691853</v>
      </c>
      <c r="R50" s="139">
        <v>-50400</v>
      </c>
      <c r="S50" s="139">
        <v>-158602.43678824208</v>
      </c>
      <c r="T50" s="139">
        <v>-209002.43699999992</v>
      </c>
      <c r="U50" s="167"/>
      <c r="V50" s="168">
        <f>N50/2</f>
        <v>741425.28150000004</v>
      </c>
      <c r="W50" s="168">
        <f>(2600000000/2800000000*Q50)/2</f>
        <v>785503.17857142864</v>
      </c>
      <c r="X50" s="168">
        <f>V50+W50</f>
        <v>1526928.4600714287</v>
      </c>
      <c r="Z50" s="180">
        <v>882000</v>
      </c>
      <c r="AA50" s="168">
        <v>596149</v>
      </c>
      <c r="AB50" s="180">
        <f>Z50+AA50</f>
        <v>1478149</v>
      </c>
      <c r="AC50" s="180">
        <v>233100</v>
      </c>
      <c r="AD50" s="180">
        <v>189863</v>
      </c>
      <c r="AE50" s="180">
        <v>422963</v>
      </c>
      <c r="AF50" s="186">
        <f>Z50-AC50</f>
        <v>648900</v>
      </c>
      <c r="AG50" s="186">
        <f>AA50-AD50</f>
        <v>406286</v>
      </c>
      <c r="AH50" s="186">
        <f>AB50-AE50</f>
        <v>1055186</v>
      </c>
    </row>
    <row r="51" spans="1:34">
      <c r="A51" s="53">
        <v>47</v>
      </c>
      <c r="B51" s="54">
        <v>8</v>
      </c>
      <c r="C51" s="54" t="s">
        <v>65</v>
      </c>
      <c r="D51" s="55">
        <v>11100</v>
      </c>
      <c r="E51" s="54" t="s">
        <v>77</v>
      </c>
      <c r="F51" s="54" t="s">
        <v>18</v>
      </c>
      <c r="G51" s="86">
        <v>772800</v>
      </c>
      <c r="H51" s="86">
        <v>3804000</v>
      </c>
      <c r="I51" s="86">
        <v>1029895.3730999999</v>
      </c>
      <c r="J51" s="86">
        <v>772800</v>
      </c>
      <c r="K51" s="86">
        <v>4833895.3730999995</v>
      </c>
      <c r="L51" s="49">
        <v>772800</v>
      </c>
      <c r="M51" s="50">
        <v>459013.46718248015</v>
      </c>
      <c r="N51" s="81">
        <v>1231813.4669999999</v>
      </c>
      <c r="O51" s="86">
        <v>628800</v>
      </c>
      <c r="P51" s="86">
        <v>564008</v>
      </c>
      <c r="Q51" s="86">
        <v>1192808</v>
      </c>
      <c r="R51" s="139">
        <v>144000</v>
      </c>
      <c r="S51" s="139">
        <v>-104994.53281751985</v>
      </c>
      <c r="T51" s="139">
        <v>39005.466999999946</v>
      </c>
      <c r="U51" s="167"/>
      <c r="V51" s="168">
        <f>N51/2</f>
        <v>615906.73349999997</v>
      </c>
      <c r="W51" s="168">
        <f>(2600000000/2800000000*Q51)/2</f>
        <v>553803.71428571432</v>
      </c>
      <c r="X51" s="168">
        <f>V51+W51</f>
        <v>1169710.4477857142</v>
      </c>
      <c r="Z51" s="180">
        <v>772800</v>
      </c>
      <c r="AA51" s="168">
        <v>455419</v>
      </c>
      <c r="AB51" s="180">
        <f>Z51+AA51</f>
        <v>1228219</v>
      </c>
      <c r="AC51" s="180">
        <v>157200</v>
      </c>
      <c r="AD51" s="180">
        <v>141002</v>
      </c>
      <c r="AE51" s="180">
        <v>298202</v>
      </c>
      <c r="AF51" s="186">
        <f>Z51-AC51</f>
        <v>615600</v>
      </c>
      <c r="AG51" s="186">
        <f>AA51-AD51</f>
        <v>314417</v>
      </c>
      <c r="AH51" s="186">
        <f>AB51-AE51</f>
        <v>930017</v>
      </c>
    </row>
    <row r="52" spans="1:34">
      <c r="A52" s="53">
        <v>48</v>
      </c>
      <c r="B52" s="54">
        <v>8</v>
      </c>
      <c r="C52" s="54" t="s">
        <v>65</v>
      </c>
      <c r="D52" s="55">
        <v>11101</v>
      </c>
      <c r="E52" s="54" t="s">
        <v>75</v>
      </c>
      <c r="F52" s="54" t="s">
        <v>18</v>
      </c>
      <c r="G52" s="86">
        <v>1119600</v>
      </c>
      <c r="H52" s="86">
        <v>5259600</v>
      </c>
      <c r="I52" s="86">
        <v>1653567.4262999997</v>
      </c>
      <c r="J52" s="86">
        <v>1119600</v>
      </c>
      <c r="K52" s="86">
        <v>6913167.4262999995</v>
      </c>
      <c r="L52" s="49">
        <v>1119600</v>
      </c>
      <c r="M52" s="50">
        <v>656455.44734327472</v>
      </c>
      <c r="N52" s="81">
        <v>1776055.4469999999</v>
      </c>
      <c r="O52" s="86">
        <v>961200</v>
      </c>
      <c r="P52" s="86">
        <v>750396</v>
      </c>
      <c r="Q52" s="86">
        <v>1711596</v>
      </c>
      <c r="R52" s="139">
        <v>158400</v>
      </c>
      <c r="S52" s="139">
        <v>-93940.552656725282</v>
      </c>
      <c r="T52" s="139">
        <v>64459.446999999927</v>
      </c>
      <c r="U52" s="167"/>
      <c r="V52" s="168">
        <f>N52/2</f>
        <v>888027.72349999996</v>
      </c>
      <c r="W52" s="168">
        <f>(2600000000/2800000000*Q52)/2</f>
        <v>794669.57142857148</v>
      </c>
      <c r="X52" s="168">
        <f>V52+W52</f>
        <v>1682697.2949285714</v>
      </c>
      <c r="Z52" s="180">
        <v>1119600</v>
      </c>
      <c r="AA52" s="168">
        <v>651315</v>
      </c>
      <c r="AB52" s="180">
        <f>Z52+AA52</f>
        <v>1770915</v>
      </c>
      <c r="AC52" s="180">
        <v>240300</v>
      </c>
      <c r="AD52" s="180">
        <v>187599</v>
      </c>
      <c r="AE52" s="180">
        <v>427899</v>
      </c>
      <c r="AF52" s="186">
        <f>Z52-AC52</f>
        <v>879300</v>
      </c>
      <c r="AG52" s="186">
        <f>AA52-AD52</f>
        <v>463716</v>
      </c>
      <c r="AH52" s="186">
        <f>AB52-AE52</f>
        <v>1343016</v>
      </c>
    </row>
    <row r="53" spans="1:34">
      <c r="A53" s="53">
        <v>49</v>
      </c>
      <c r="B53" s="54">
        <v>8</v>
      </c>
      <c r="C53" s="54" t="s">
        <v>65</v>
      </c>
      <c r="D53" s="55">
        <v>11102</v>
      </c>
      <c r="E53" s="54" t="s">
        <v>76</v>
      </c>
      <c r="F53" s="54" t="s">
        <v>20</v>
      </c>
      <c r="G53" s="86">
        <v>1406400</v>
      </c>
      <c r="H53" s="86">
        <v>5530800</v>
      </c>
      <c r="I53" s="86">
        <v>1282372.6323000002</v>
      </c>
      <c r="J53" s="86">
        <v>1406400</v>
      </c>
      <c r="K53" s="86">
        <v>6813172.6323000006</v>
      </c>
      <c r="L53" s="49">
        <v>1406400</v>
      </c>
      <c r="M53" s="50">
        <v>646960.21553715016</v>
      </c>
      <c r="N53" s="81">
        <v>2053360.216</v>
      </c>
      <c r="O53" s="86">
        <v>1322400</v>
      </c>
      <c r="P53" s="86">
        <v>646865</v>
      </c>
      <c r="Q53" s="86">
        <v>1969265</v>
      </c>
      <c r="R53" s="139">
        <v>84000</v>
      </c>
      <c r="S53" s="139">
        <v>95.215537150157616</v>
      </c>
      <c r="T53" s="139">
        <v>84095.216000000015</v>
      </c>
      <c r="U53" s="167"/>
      <c r="V53" s="168">
        <f>N53/2</f>
        <v>1026680.108</v>
      </c>
      <c r="W53" s="168">
        <f>(2600000000/2800000000*Q53)/2</f>
        <v>914301.60714285716</v>
      </c>
      <c r="X53" s="168">
        <f>V53+W53</f>
        <v>1940981.7151428573</v>
      </c>
      <c r="Z53" s="180">
        <v>1406400</v>
      </c>
      <c r="AA53" s="168">
        <v>641895</v>
      </c>
      <c r="AB53" s="180">
        <f>Z53+AA53</f>
        <v>2048295</v>
      </c>
      <c r="AC53" s="180">
        <v>330600</v>
      </c>
      <c r="AD53" s="180">
        <v>161716</v>
      </c>
      <c r="AE53" s="180">
        <v>492316</v>
      </c>
      <c r="AF53" s="186">
        <f>Z53-AC53</f>
        <v>1075800</v>
      </c>
      <c r="AG53" s="186">
        <f>AA53-AD53</f>
        <v>480179</v>
      </c>
      <c r="AH53" s="186">
        <f>AB53-AE53</f>
        <v>1555979</v>
      </c>
    </row>
    <row r="54" spans="1:34">
      <c r="A54" s="53">
        <v>50</v>
      </c>
      <c r="B54" s="54">
        <v>8</v>
      </c>
      <c r="C54" s="54" t="s">
        <v>65</v>
      </c>
      <c r="D54" s="55">
        <v>11103</v>
      </c>
      <c r="E54" s="54" t="s">
        <v>80</v>
      </c>
      <c r="F54" s="54" t="s">
        <v>20</v>
      </c>
      <c r="G54" s="86">
        <v>1318800</v>
      </c>
      <c r="H54" s="86">
        <v>4843200</v>
      </c>
      <c r="I54" s="86">
        <v>1178449.2504</v>
      </c>
      <c r="J54" s="86">
        <v>1318800</v>
      </c>
      <c r="K54" s="86">
        <v>6021649.2504000003</v>
      </c>
      <c r="L54" s="49">
        <v>1318800</v>
      </c>
      <c r="M54" s="50">
        <v>571799.32274998934</v>
      </c>
      <c r="N54" s="81">
        <v>1890599.3230000001</v>
      </c>
      <c r="O54" s="86">
        <v>1066800</v>
      </c>
      <c r="P54" s="86">
        <v>684072</v>
      </c>
      <c r="Q54" s="86">
        <v>1750872</v>
      </c>
      <c r="R54" s="139">
        <v>252000</v>
      </c>
      <c r="S54" s="139">
        <v>-112272.67725001066</v>
      </c>
      <c r="T54" s="139">
        <v>139727.32300000009</v>
      </c>
      <c r="U54" s="167"/>
      <c r="V54" s="168">
        <f>N54/2</f>
        <v>945299.66150000005</v>
      </c>
      <c r="W54" s="168">
        <f>(2600000000/2800000000*Q54)/2</f>
        <v>812904.85714285716</v>
      </c>
      <c r="X54" s="168">
        <f>V54+W54</f>
        <v>1758204.5186428572</v>
      </c>
      <c r="Z54" s="180">
        <v>1318800</v>
      </c>
      <c r="AA54" s="168">
        <v>567322</v>
      </c>
      <c r="AB54" s="180">
        <f>Z54+AA54</f>
        <v>1886122</v>
      </c>
      <c r="AC54" s="180">
        <v>266700</v>
      </c>
      <c r="AD54" s="180">
        <v>171018</v>
      </c>
      <c r="AE54" s="180">
        <v>437718</v>
      </c>
      <c r="AF54" s="186">
        <f>Z54-AC54</f>
        <v>1052100</v>
      </c>
      <c r="AG54" s="186">
        <f>AA54-AD54</f>
        <v>396304</v>
      </c>
      <c r="AH54" s="186">
        <f>AB54-AE54</f>
        <v>1448404</v>
      </c>
    </row>
    <row r="55" spans="1:34">
      <c r="A55" s="53">
        <v>51</v>
      </c>
      <c r="B55" s="54">
        <v>8</v>
      </c>
      <c r="C55" s="54" t="s">
        <v>65</v>
      </c>
      <c r="D55" s="55">
        <v>11450</v>
      </c>
      <c r="E55" s="54" t="s">
        <v>68</v>
      </c>
      <c r="F55" s="54" t="s">
        <v>22</v>
      </c>
      <c r="G55" s="86">
        <v>4197600</v>
      </c>
      <c r="H55" s="86">
        <v>17943600</v>
      </c>
      <c r="I55" s="86">
        <v>9776508.2232125029</v>
      </c>
      <c r="J55" s="86">
        <v>4197600</v>
      </c>
      <c r="K55" s="86">
        <v>27720108.223212503</v>
      </c>
      <c r="L55" s="49">
        <v>4197600</v>
      </c>
      <c r="M55" s="50">
        <v>2606679.5385603402</v>
      </c>
      <c r="N55" s="81">
        <v>6804279.5389999999</v>
      </c>
      <c r="O55" s="86">
        <v>4502400</v>
      </c>
      <c r="P55" s="86">
        <v>3189509</v>
      </c>
      <c r="Q55" s="86">
        <v>7691909</v>
      </c>
      <c r="R55" s="139">
        <v>-304800</v>
      </c>
      <c r="S55" s="139">
        <v>-582829.46143965982</v>
      </c>
      <c r="T55" s="139">
        <v>-887629.46100000013</v>
      </c>
      <c r="U55" s="167"/>
      <c r="V55" s="168">
        <f>N55/2</f>
        <v>3402139.7694999999</v>
      </c>
      <c r="W55" s="168">
        <f>(2600000000/2800000000*Q55)/2</f>
        <v>3571243.4642857146</v>
      </c>
      <c r="X55" s="168">
        <f>V55+W55</f>
        <v>6973383.233785715</v>
      </c>
      <c r="Z55" s="180">
        <v>4197600</v>
      </c>
      <c r="AA55" s="168">
        <v>2586269</v>
      </c>
      <c r="AB55" s="180">
        <f>Z55+AA55</f>
        <v>6783869</v>
      </c>
      <c r="AC55" s="180">
        <v>1125601</v>
      </c>
      <c r="AD55" s="180">
        <v>797377</v>
      </c>
      <c r="AE55" s="180">
        <v>1922978</v>
      </c>
      <c r="AF55" s="186">
        <f>Z55-AC55</f>
        <v>3071999</v>
      </c>
      <c r="AG55" s="186">
        <f>AA55-AD55</f>
        <v>1788892</v>
      </c>
      <c r="AH55" s="186">
        <f>AB55-AE55</f>
        <v>4860891</v>
      </c>
    </row>
    <row r="56" spans="1:34" ht="14.25" customHeight="1">
      <c r="A56" s="53">
        <v>52</v>
      </c>
      <c r="B56" s="54">
        <v>8</v>
      </c>
      <c r="C56" s="54" t="s">
        <v>65</v>
      </c>
      <c r="D56" s="55">
        <v>21323</v>
      </c>
      <c r="E56" s="54" t="s">
        <v>78</v>
      </c>
      <c r="F56" s="54" t="s">
        <v>20</v>
      </c>
      <c r="G56" s="86">
        <v>1305600</v>
      </c>
      <c r="H56" s="86">
        <v>5170800</v>
      </c>
      <c r="I56" s="86">
        <v>1222930.2765000002</v>
      </c>
      <c r="J56" s="86">
        <v>1305600</v>
      </c>
      <c r="K56" s="86">
        <v>6393730.2764999997</v>
      </c>
      <c r="L56" s="49">
        <v>1305600</v>
      </c>
      <c r="M56" s="50">
        <v>607131.11805805517</v>
      </c>
      <c r="N56" s="81">
        <v>1912731.118</v>
      </c>
      <c r="O56" s="86">
        <v>1230000</v>
      </c>
      <c r="P56" s="86">
        <v>782213</v>
      </c>
      <c r="Q56" s="86">
        <v>2012213</v>
      </c>
      <c r="R56" s="139">
        <v>75600</v>
      </c>
      <c r="S56" s="139">
        <v>-175081.88194194483</v>
      </c>
      <c r="T56" s="139">
        <v>-99481.881999999983</v>
      </c>
      <c r="U56" s="167"/>
      <c r="V56" s="168">
        <f>N56/2</f>
        <v>956365.55900000001</v>
      </c>
      <c r="W56" s="168">
        <f>(2600000000/2800000000*Q56)/2</f>
        <v>934241.75</v>
      </c>
      <c r="X56" s="168">
        <f>V56+W56</f>
        <v>1890607.3089999999</v>
      </c>
      <c r="Z56" s="180">
        <v>1305600</v>
      </c>
      <c r="AA56" s="168">
        <v>602377</v>
      </c>
      <c r="AB56" s="180">
        <f>Z56+AA56</f>
        <v>1907977</v>
      </c>
      <c r="AC56" s="180">
        <v>307500</v>
      </c>
      <c r="AD56" s="180">
        <v>195553</v>
      </c>
      <c r="AE56" s="180">
        <v>503053</v>
      </c>
      <c r="AF56" s="186">
        <f>Z56-AC56</f>
        <v>998100</v>
      </c>
      <c r="AG56" s="186">
        <f>AA56-AD56</f>
        <v>406824</v>
      </c>
      <c r="AH56" s="186">
        <f>AB56-AE56</f>
        <v>1404924</v>
      </c>
    </row>
    <row r="57" spans="1:34">
      <c r="A57" s="53">
        <v>53</v>
      </c>
      <c r="B57" s="54">
        <v>8</v>
      </c>
      <c r="C57" s="54" t="s">
        <v>85</v>
      </c>
      <c r="D57" s="55">
        <v>10706</v>
      </c>
      <c r="E57" s="54" t="s">
        <v>86</v>
      </c>
      <c r="F57" s="54" t="s">
        <v>16</v>
      </c>
      <c r="G57" s="86">
        <v>2980800</v>
      </c>
      <c r="H57" s="86">
        <v>0</v>
      </c>
      <c r="I57" s="86">
        <v>35721219.818625003</v>
      </c>
      <c r="J57" s="86">
        <v>2980800</v>
      </c>
      <c r="K57" s="86">
        <v>35721219.818625003</v>
      </c>
      <c r="L57" s="49">
        <v>2980800</v>
      </c>
      <c r="M57" s="50">
        <v>3359069.5982800489</v>
      </c>
      <c r="N57" s="81">
        <v>6339869.5980000002</v>
      </c>
      <c r="O57" s="86">
        <v>3063600</v>
      </c>
      <c r="P57" s="86">
        <v>4519681</v>
      </c>
      <c r="Q57" s="86">
        <v>7583281</v>
      </c>
      <c r="R57" s="139">
        <v>-82800</v>
      </c>
      <c r="S57" s="139">
        <v>-1160611.4017199511</v>
      </c>
      <c r="T57" s="139">
        <v>-1243411.4019999998</v>
      </c>
      <c r="U57" s="167"/>
      <c r="V57" s="168">
        <f>N57/2</f>
        <v>3169934.7990000001</v>
      </c>
      <c r="W57" s="168">
        <f>(2600000000/2800000000*Q57)/2</f>
        <v>3520809.0357142859</v>
      </c>
      <c r="X57" s="168">
        <f>V57+W57</f>
        <v>6690743.834714286</v>
      </c>
      <c r="Z57" s="180">
        <v>2980800</v>
      </c>
      <c r="AA57" s="168">
        <v>3332768</v>
      </c>
      <c r="AB57" s="180">
        <f>Z57+AA57</f>
        <v>6313568</v>
      </c>
      <c r="AC57" s="180">
        <v>765900</v>
      </c>
      <c r="AD57" s="180">
        <v>1129921</v>
      </c>
      <c r="AE57" s="180">
        <v>1895821</v>
      </c>
      <c r="AF57" s="186">
        <f>Z57-AC57</f>
        <v>2214900</v>
      </c>
      <c r="AG57" s="186">
        <f>AA57-AD57</f>
        <v>2202847</v>
      </c>
      <c r="AH57" s="186">
        <f>AB57-AE57</f>
        <v>4417747</v>
      </c>
    </row>
    <row r="58" spans="1:34">
      <c r="A58" s="53">
        <v>54</v>
      </c>
      <c r="B58" s="54">
        <v>8</v>
      </c>
      <c r="C58" s="54" t="s">
        <v>85</v>
      </c>
      <c r="D58" s="55">
        <v>11042</v>
      </c>
      <c r="E58" s="54" t="s">
        <v>88</v>
      </c>
      <c r="F58" s="54" t="s">
        <v>18</v>
      </c>
      <c r="G58" s="86">
        <v>2475600</v>
      </c>
      <c r="H58" s="86">
        <v>10578000</v>
      </c>
      <c r="I58" s="86">
        <v>3177969.0545999995</v>
      </c>
      <c r="J58" s="86">
        <v>2475600</v>
      </c>
      <c r="K58" s="86">
        <v>13755969.0546</v>
      </c>
      <c r="L58" s="49">
        <v>2475600</v>
      </c>
      <c r="M58" s="50">
        <v>1306229.1512026542</v>
      </c>
      <c r="N58" s="81">
        <v>3781829.1510000001</v>
      </c>
      <c r="O58" s="86">
        <v>2298000</v>
      </c>
      <c r="P58" s="86">
        <v>1716463</v>
      </c>
      <c r="Q58" s="86">
        <v>4014463</v>
      </c>
      <c r="R58" s="139">
        <v>177600</v>
      </c>
      <c r="S58" s="139">
        <v>-410233.84879734577</v>
      </c>
      <c r="T58" s="139">
        <v>-232633.84899999993</v>
      </c>
      <c r="U58" s="167"/>
      <c r="V58" s="168">
        <f>N58/2</f>
        <v>1890914.5755</v>
      </c>
      <c r="W58" s="168">
        <f>(2600000000/2800000000*Q58)/2</f>
        <v>1863857.8214285716</v>
      </c>
      <c r="X58" s="168">
        <f>V58+W58</f>
        <v>3754772.3969285716</v>
      </c>
      <c r="Z58" s="180">
        <v>2475600</v>
      </c>
      <c r="AA58" s="168">
        <v>1296001</v>
      </c>
      <c r="AB58" s="180">
        <f>Z58+AA58</f>
        <v>3771601</v>
      </c>
      <c r="AC58" s="180">
        <v>574500</v>
      </c>
      <c r="AD58" s="180">
        <v>429116</v>
      </c>
      <c r="AE58" s="180">
        <v>1003616</v>
      </c>
      <c r="AF58" s="186">
        <f>Z58-AC58</f>
        <v>1901100</v>
      </c>
      <c r="AG58" s="186">
        <f>AA58-AD58</f>
        <v>866885</v>
      </c>
      <c r="AH58" s="186">
        <f>AB58-AE58</f>
        <v>2767985</v>
      </c>
    </row>
    <row r="59" spans="1:34">
      <c r="A59" s="53">
        <v>55</v>
      </c>
      <c r="B59" s="54">
        <v>8</v>
      </c>
      <c r="C59" s="54" t="s">
        <v>85</v>
      </c>
      <c r="D59" s="55">
        <v>11044</v>
      </c>
      <c r="E59" s="54" t="s">
        <v>89</v>
      </c>
      <c r="F59" s="54" t="s">
        <v>20</v>
      </c>
      <c r="G59" s="86">
        <v>697200</v>
      </c>
      <c r="H59" s="86">
        <v>4956000</v>
      </c>
      <c r="I59" s="86">
        <v>1399262.8976999999</v>
      </c>
      <c r="J59" s="86">
        <v>697200</v>
      </c>
      <c r="K59" s="86">
        <v>6355262.8976999996</v>
      </c>
      <c r="L59" s="49">
        <v>697200</v>
      </c>
      <c r="M59" s="50">
        <v>603478.36110872834</v>
      </c>
      <c r="N59" s="81">
        <v>1300678.361</v>
      </c>
      <c r="O59" s="86">
        <v>627600</v>
      </c>
      <c r="P59" s="86">
        <v>718149</v>
      </c>
      <c r="Q59" s="86">
        <v>1345749</v>
      </c>
      <c r="R59" s="139">
        <v>69600</v>
      </c>
      <c r="S59" s="139">
        <v>-114670.63889127166</v>
      </c>
      <c r="T59" s="139">
        <v>-45070.638999999966</v>
      </c>
      <c r="U59" s="167"/>
      <c r="V59" s="168">
        <f>N59/2</f>
        <v>650339.18050000002</v>
      </c>
      <c r="W59" s="168">
        <f>(2600000000/2800000000*Q59)/2</f>
        <v>624812.03571428568</v>
      </c>
      <c r="X59" s="168">
        <f>V59+W59</f>
        <v>1275151.2162142857</v>
      </c>
      <c r="Z59" s="180">
        <v>697200</v>
      </c>
      <c r="AA59" s="168">
        <v>598753</v>
      </c>
      <c r="AB59" s="180">
        <f>Z59+AA59</f>
        <v>1295953</v>
      </c>
      <c r="AC59" s="180">
        <v>156900</v>
      </c>
      <c r="AD59" s="180">
        <v>179537</v>
      </c>
      <c r="AE59" s="180">
        <v>336437</v>
      </c>
      <c r="AF59" s="186">
        <f>Z59-AC59</f>
        <v>540300</v>
      </c>
      <c r="AG59" s="186">
        <f>AA59-AD59</f>
        <v>419216</v>
      </c>
      <c r="AH59" s="186">
        <f>AB59-AE59</f>
        <v>959516</v>
      </c>
    </row>
    <row r="60" spans="1:34">
      <c r="A60" s="53">
        <v>56</v>
      </c>
      <c r="B60" s="54">
        <v>8</v>
      </c>
      <c r="C60" s="54" t="s">
        <v>85</v>
      </c>
      <c r="D60" s="55">
        <v>11045</v>
      </c>
      <c r="E60" s="54" t="s">
        <v>90</v>
      </c>
      <c r="F60" s="54" t="s">
        <v>19</v>
      </c>
      <c r="G60" s="86">
        <v>846000</v>
      </c>
      <c r="H60" s="86">
        <v>5580000</v>
      </c>
      <c r="I60" s="86">
        <v>1336076.7657000001</v>
      </c>
      <c r="J60" s="86">
        <v>846000</v>
      </c>
      <c r="K60" s="86">
        <v>6916076.7657000003</v>
      </c>
      <c r="L60" s="49">
        <v>846000</v>
      </c>
      <c r="M60" s="50">
        <v>656731.71024557832</v>
      </c>
      <c r="N60" s="81">
        <v>1502731.71</v>
      </c>
      <c r="O60" s="86">
        <v>866400</v>
      </c>
      <c r="P60" s="86">
        <v>745117</v>
      </c>
      <c r="Q60" s="86">
        <v>1611517</v>
      </c>
      <c r="R60" s="139">
        <v>-20400</v>
      </c>
      <c r="S60" s="139">
        <v>-88385.289754421683</v>
      </c>
      <c r="T60" s="139">
        <v>-108785.29000000004</v>
      </c>
      <c r="U60" s="167"/>
      <c r="V60" s="168">
        <f>N60/2</f>
        <v>751365.85499999998</v>
      </c>
      <c r="W60" s="168">
        <f>(2600000000/2800000000*Q60)/2</f>
        <v>748204.32142857148</v>
      </c>
      <c r="X60" s="168">
        <f>V60+W60</f>
        <v>1499570.1764285713</v>
      </c>
      <c r="Z60" s="180">
        <v>846000</v>
      </c>
      <c r="AA60" s="168">
        <v>651590</v>
      </c>
      <c r="AB60" s="180">
        <f>Z60+AA60</f>
        <v>1497590</v>
      </c>
      <c r="AC60" s="180">
        <v>216600</v>
      </c>
      <c r="AD60" s="180">
        <v>186279</v>
      </c>
      <c r="AE60" s="180">
        <v>402879</v>
      </c>
      <c r="AF60" s="186">
        <f>Z60-AC60</f>
        <v>629400</v>
      </c>
      <c r="AG60" s="186">
        <f>AA60-AD60</f>
        <v>465311</v>
      </c>
      <c r="AH60" s="186">
        <f>AB60-AE60</f>
        <v>1094711</v>
      </c>
    </row>
    <row r="61" spans="1:34">
      <c r="A61" s="53">
        <v>57</v>
      </c>
      <c r="B61" s="54">
        <v>8</v>
      </c>
      <c r="C61" s="54" t="s">
        <v>85</v>
      </c>
      <c r="D61" s="55">
        <v>11448</v>
      </c>
      <c r="E61" s="54" t="s">
        <v>87</v>
      </c>
      <c r="F61" s="54" t="s">
        <v>17</v>
      </c>
      <c r="G61" s="86">
        <v>1680000</v>
      </c>
      <c r="H61" s="86">
        <v>19641600</v>
      </c>
      <c r="I61" s="86">
        <v>7785719.0222999994</v>
      </c>
      <c r="J61" s="86">
        <v>1680000</v>
      </c>
      <c r="K61" s="86">
        <v>27427319.022299998</v>
      </c>
      <c r="L61" s="49">
        <v>1680000</v>
      </c>
      <c r="M61" s="50">
        <v>2604423.1056395834</v>
      </c>
      <c r="N61" s="81">
        <v>4284423.1059999997</v>
      </c>
      <c r="O61" s="86">
        <v>1693200</v>
      </c>
      <c r="P61" s="86">
        <v>3340222</v>
      </c>
      <c r="Q61" s="86">
        <v>5033422</v>
      </c>
      <c r="R61" s="139">
        <v>-13200</v>
      </c>
      <c r="S61" s="139">
        <v>-735798.89436041657</v>
      </c>
      <c r="T61" s="139">
        <v>-748998.89400000032</v>
      </c>
      <c r="U61" s="167"/>
      <c r="V61" s="168">
        <f>N61/2</f>
        <v>2142211.5529999998</v>
      </c>
      <c r="W61" s="168">
        <f>(2600000000/2800000000*Q61)/2</f>
        <v>2336945.9285714286</v>
      </c>
      <c r="X61" s="168">
        <f>V61+W61</f>
        <v>4479157.4815714285</v>
      </c>
      <c r="Z61" s="180">
        <v>1680000</v>
      </c>
      <c r="AA61" s="168">
        <v>2584031</v>
      </c>
      <c r="AB61" s="180">
        <f>Z61+AA61</f>
        <v>4264031</v>
      </c>
      <c r="AC61" s="180">
        <v>423300</v>
      </c>
      <c r="AD61" s="180">
        <v>835056</v>
      </c>
      <c r="AE61" s="180">
        <v>1258356</v>
      </c>
      <c r="AF61" s="186">
        <f>Z61-AC61</f>
        <v>1256700</v>
      </c>
      <c r="AG61" s="186">
        <f>AA61-AD61</f>
        <v>1748975</v>
      </c>
      <c r="AH61" s="186">
        <f>AB61-AE61</f>
        <v>3005675</v>
      </c>
    </row>
    <row r="62" spans="1:34" ht="14.25" customHeight="1">
      <c r="A62" s="53">
        <v>58</v>
      </c>
      <c r="B62" s="54">
        <v>8</v>
      </c>
      <c r="C62" s="54" t="s">
        <v>85</v>
      </c>
      <c r="D62" s="55">
        <v>21356</v>
      </c>
      <c r="E62" s="54" t="s">
        <v>94</v>
      </c>
      <c r="F62" s="54" t="s">
        <v>20</v>
      </c>
      <c r="G62" s="86">
        <v>607200</v>
      </c>
      <c r="H62" s="86">
        <v>3722400</v>
      </c>
      <c r="I62" s="86">
        <v>944763.59069999994</v>
      </c>
      <c r="J62" s="86">
        <v>607200</v>
      </c>
      <c r="K62" s="86">
        <v>4667163.5906999996</v>
      </c>
      <c r="L62" s="49">
        <v>607200</v>
      </c>
      <c r="M62" s="50">
        <v>443181.07371471293</v>
      </c>
      <c r="N62" s="81">
        <v>1050381.074</v>
      </c>
      <c r="O62" s="86">
        <v>548400</v>
      </c>
      <c r="P62" s="86">
        <v>489657</v>
      </c>
      <c r="Q62" s="86">
        <v>1038057</v>
      </c>
      <c r="R62" s="139">
        <v>58800</v>
      </c>
      <c r="S62" s="139">
        <v>-46475.926285287074</v>
      </c>
      <c r="T62" s="139">
        <v>12324.074000000022</v>
      </c>
      <c r="U62" s="167"/>
      <c r="V62" s="168">
        <f>N62/2</f>
        <v>525190.53700000001</v>
      </c>
      <c r="W62" s="168">
        <f>(2600000000/2800000000*Q62)/2</f>
        <v>481955.03571428574</v>
      </c>
      <c r="X62" s="168">
        <f>V62+W62</f>
        <v>1007145.5727142857</v>
      </c>
      <c r="Z62" s="180">
        <v>607200</v>
      </c>
      <c r="AA62" s="168">
        <v>439711</v>
      </c>
      <c r="AB62" s="180">
        <f>Z62+AA62</f>
        <v>1046911</v>
      </c>
      <c r="AC62" s="180">
        <v>137100</v>
      </c>
      <c r="AD62" s="180">
        <v>122414</v>
      </c>
      <c r="AE62" s="180">
        <v>259514</v>
      </c>
      <c r="AF62" s="186">
        <f>Z62-AC62</f>
        <v>470100</v>
      </c>
      <c r="AG62" s="186">
        <f>AA62-AD62</f>
        <v>317297</v>
      </c>
      <c r="AH62" s="186">
        <f>AB62-AE62</f>
        <v>787397</v>
      </c>
    </row>
    <row r="63" spans="1:34">
      <c r="A63" s="53">
        <v>59</v>
      </c>
      <c r="B63" s="54">
        <v>8</v>
      </c>
      <c r="C63" s="54" t="s">
        <v>85</v>
      </c>
      <c r="D63" s="55">
        <v>28778</v>
      </c>
      <c r="E63" s="54" t="s">
        <v>92</v>
      </c>
      <c r="F63" s="54" t="s">
        <v>20</v>
      </c>
      <c r="G63" s="86">
        <v>654000</v>
      </c>
      <c r="H63" s="86">
        <v>2901600</v>
      </c>
      <c r="I63" s="86">
        <v>695394.95369999995</v>
      </c>
      <c r="J63" s="86">
        <v>654000</v>
      </c>
      <c r="K63" s="86">
        <v>3596994.9537</v>
      </c>
      <c r="L63" s="49">
        <v>654000</v>
      </c>
      <c r="M63" s="50">
        <v>341560.79056317749</v>
      </c>
      <c r="N63" s="81">
        <v>995560.79099999997</v>
      </c>
      <c r="O63" s="86">
        <v>600000</v>
      </c>
      <c r="P63" s="86">
        <v>407749</v>
      </c>
      <c r="Q63" s="86">
        <v>1007749</v>
      </c>
      <c r="R63" s="139">
        <v>54000</v>
      </c>
      <c r="S63" s="139">
        <v>-66188.209436822508</v>
      </c>
      <c r="T63" s="139">
        <v>-12188.209000000032</v>
      </c>
      <c r="U63" s="167"/>
      <c r="V63" s="168">
        <f>N63/2</f>
        <v>497780.39549999998</v>
      </c>
      <c r="W63" s="168">
        <f>(2600000000/2800000000*Q63)/2</f>
        <v>467883.46428571432</v>
      </c>
      <c r="X63" s="168">
        <f>V63+W63</f>
        <v>965663.8597857143</v>
      </c>
      <c r="Z63" s="180">
        <v>654000</v>
      </c>
      <c r="AA63" s="168">
        <v>338886</v>
      </c>
      <c r="AB63" s="180">
        <f>Z63+AA63</f>
        <v>992886</v>
      </c>
      <c r="AC63" s="180">
        <v>150000</v>
      </c>
      <c r="AD63" s="180">
        <v>101937</v>
      </c>
      <c r="AE63" s="180">
        <v>251937</v>
      </c>
      <c r="AF63" s="186">
        <f>Z63-AC63</f>
        <v>504000</v>
      </c>
      <c r="AG63" s="186">
        <f>AA63-AD63</f>
        <v>236949</v>
      </c>
      <c r="AH63" s="186">
        <f>AB63-AE63</f>
        <v>740949</v>
      </c>
    </row>
    <row r="64" spans="1:34">
      <c r="A64" s="53">
        <v>60</v>
      </c>
      <c r="B64" s="54">
        <v>8</v>
      </c>
      <c r="C64" s="54" t="s">
        <v>85</v>
      </c>
      <c r="D64" s="55">
        <v>28811</v>
      </c>
      <c r="E64" s="54" t="s">
        <v>91</v>
      </c>
      <c r="F64" s="54" t="s">
        <v>20</v>
      </c>
      <c r="G64" s="86">
        <v>1425600</v>
      </c>
      <c r="H64" s="86">
        <v>3820800</v>
      </c>
      <c r="I64" s="86">
        <v>948923.99099999981</v>
      </c>
      <c r="J64" s="86">
        <v>1425600</v>
      </c>
      <c r="K64" s="86">
        <v>4769723.9909999995</v>
      </c>
      <c r="L64" s="49">
        <v>1425600</v>
      </c>
      <c r="M64" s="50">
        <v>452919.92846926575</v>
      </c>
      <c r="N64" s="81">
        <v>1878519.9280000001</v>
      </c>
      <c r="O64" s="86">
        <v>1581600</v>
      </c>
      <c r="P64" s="86">
        <v>444261</v>
      </c>
      <c r="Q64" s="86">
        <v>2025861</v>
      </c>
      <c r="R64" s="139">
        <v>-156000</v>
      </c>
      <c r="S64" s="139">
        <v>8658.9284692657529</v>
      </c>
      <c r="T64" s="139">
        <v>-147341.07199999993</v>
      </c>
      <c r="U64" s="167"/>
      <c r="V64" s="168">
        <f>N64/2</f>
        <v>939259.96400000004</v>
      </c>
      <c r="W64" s="168">
        <f>(2600000000/2800000000*Q64)/2</f>
        <v>940578.32142857148</v>
      </c>
      <c r="X64" s="168">
        <f>V64+W64</f>
        <v>1879838.2854285715</v>
      </c>
      <c r="Z64" s="180">
        <v>1425600</v>
      </c>
      <c r="AA64" s="168">
        <v>449374</v>
      </c>
      <c r="AB64" s="180">
        <f>Z64+AA64</f>
        <v>1874974</v>
      </c>
      <c r="AC64" s="180">
        <v>395400</v>
      </c>
      <c r="AD64" s="180">
        <v>111065</v>
      </c>
      <c r="AE64" s="180">
        <v>506465</v>
      </c>
      <c r="AF64" s="186">
        <f>Z64-AC64</f>
        <v>1030200</v>
      </c>
      <c r="AG64" s="186">
        <f>AA64-AD64</f>
        <v>338309</v>
      </c>
      <c r="AH64" s="186">
        <f>AB64-AE64</f>
        <v>1368509</v>
      </c>
    </row>
    <row r="65" spans="1:34" ht="14.25" customHeight="1">
      <c r="A65" s="53">
        <v>61</v>
      </c>
      <c r="B65" s="54">
        <v>8</v>
      </c>
      <c r="C65" s="54" t="s">
        <v>85</v>
      </c>
      <c r="D65" s="55">
        <v>28815</v>
      </c>
      <c r="E65" s="54" t="s">
        <v>93</v>
      </c>
      <c r="F65" s="54" t="s">
        <v>20</v>
      </c>
      <c r="G65" s="86">
        <v>961200</v>
      </c>
      <c r="H65" s="86">
        <v>2431200</v>
      </c>
      <c r="I65" s="86">
        <v>808441.31819999986</v>
      </c>
      <c r="J65" s="86">
        <v>961200</v>
      </c>
      <c r="K65" s="86">
        <v>3239641.3181999996</v>
      </c>
      <c r="L65" s="49">
        <v>961200</v>
      </c>
      <c r="M65" s="50">
        <v>307627.46793606278</v>
      </c>
      <c r="N65" s="81">
        <v>1268827.4680000001</v>
      </c>
      <c r="O65" s="86">
        <v>932400</v>
      </c>
      <c r="P65" s="86">
        <v>512758</v>
      </c>
      <c r="Q65" s="86">
        <v>1445158</v>
      </c>
      <c r="R65" s="139">
        <v>28800</v>
      </c>
      <c r="S65" s="139">
        <v>-205130.53206393722</v>
      </c>
      <c r="T65" s="139">
        <v>-176330.53199999989</v>
      </c>
      <c r="U65" s="167"/>
      <c r="V65" s="168">
        <f>N65/2</f>
        <v>634413.73400000005</v>
      </c>
      <c r="W65" s="168">
        <f>(2600000000/2800000000*Q65)/2</f>
        <v>670966.21428571432</v>
      </c>
      <c r="X65" s="168">
        <f>V65+W65</f>
        <v>1305379.9482857143</v>
      </c>
      <c r="Z65" s="180">
        <v>961200</v>
      </c>
      <c r="AA65" s="168">
        <v>305219</v>
      </c>
      <c r="AB65" s="180">
        <f>Z65+AA65</f>
        <v>1266419</v>
      </c>
      <c r="AC65" s="180">
        <v>233100</v>
      </c>
      <c r="AD65" s="180">
        <v>128190</v>
      </c>
      <c r="AE65" s="180">
        <v>361290</v>
      </c>
      <c r="AF65" s="186">
        <f>Z65-AC65</f>
        <v>728100</v>
      </c>
      <c r="AG65" s="186">
        <f>AA65-AD65</f>
        <v>177029</v>
      </c>
      <c r="AH65" s="186">
        <f>AB65-AE65</f>
        <v>905129</v>
      </c>
    </row>
    <row r="66" spans="1:34">
      <c r="A66" s="53">
        <v>62</v>
      </c>
      <c r="B66" s="54">
        <v>8</v>
      </c>
      <c r="C66" s="54" t="s">
        <v>96</v>
      </c>
      <c r="D66" s="55">
        <v>10704</v>
      </c>
      <c r="E66" s="54" t="s">
        <v>97</v>
      </c>
      <c r="F66" s="54" t="s">
        <v>16</v>
      </c>
      <c r="G66" s="86">
        <v>3358800</v>
      </c>
      <c r="H66" s="86">
        <v>0</v>
      </c>
      <c r="I66" s="86">
        <v>25908532.905255001</v>
      </c>
      <c r="J66" s="86">
        <v>3358800</v>
      </c>
      <c r="K66" s="86">
        <v>25908532.905255001</v>
      </c>
      <c r="L66" s="49">
        <v>3358800</v>
      </c>
      <c r="M66" s="50">
        <v>2436326.8012674008</v>
      </c>
      <c r="N66" s="81">
        <v>5795126.801</v>
      </c>
      <c r="O66" s="86">
        <v>3519000</v>
      </c>
      <c r="P66" s="86">
        <v>3258551.9954358065</v>
      </c>
      <c r="Q66" s="86">
        <v>6777552</v>
      </c>
      <c r="R66" s="139">
        <v>-160200</v>
      </c>
      <c r="S66" s="139">
        <v>-822225.19416840561</v>
      </c>
      <c r="T66" s="139">
        <v>-982425.19900000002</v>
      </c>
      <c r="U66" s="167"/>
      <c r="V66" s="168">
        <f>N66/2</f>
        <v>2897563.4005</v>
      </c>
      <c r="W66" s="168">
        <f>(2600000000/2800000000*Q66)/2</f>
        <v>3146720.5714285714</v>
      </c>
      <c r="X66" s="168">
        <f>V66+W66</f>
        <v>6044283.9719285714</v>
      </c>
      <c r="Z66" s="180">
        <v>3358800</v>
      </c>
      <c r="AA66" s="168">
        <v>2417251</v>
      </c>
      <c r="AB66" s="180">
        <f>Z66+AA66</f>
        <v>5776051</v>
      </c>
      <c r="AC66" s="180">
        <v>879750</v>
      </c>
      <c r="AD66" s="180">
        <v>814638</v>
      </c>
      <c r="AE66" s="180">
        <v>1694388</v>
      </c>
      <c r="AF66" s="186">
        <f>Z66-AC66</f>
        <v>2479050</v>
      </c>
      <c r="AG66" s="186">
        <f>AA66-AD66</f>
        <v>1602613</v>
      </c>
      <c r="AH66" s="186">
        <f>AB66-AE66</f>
        <v>4081663</v>
      </c>
    </row>
    <row r="67" spans="1:34">
      <c r="A67" s="53">
        <v>63</v>
      </c>
      <c r="B67" s="54">
        <v>8</v>
      </c>
      <c r="C67" s="54" t="s">
        <v>96</v>
      </c>
      <c r="D67" s="55">
        <v>10991</v>
      </c>
      <c r="E67" s="54" t="s">
        <v>98</v>
      </c>
      <c r="F67" s="54" t="s">
        <v>18</v>
      </c>
      <c r="G67" s="86">
        <v>2276400</v>
      </c>
      <c r="H67" s="86">
        <v>6981600</v>
      </c>
      <c r="I67" s="86">
        <v>2349758.7681000005</v>
      </c>
      <c r="J67" s="86">
        <v>2276400</v>
      </c>
      <c r="K67" s="86">
        <v>9331358.7681000009</v>
      </c>
      <c r="L67" s="49">
        <v>2276400</v>
      </c>
      <c r="M67" s="50">
        <v>886080.27503135009</v>
      </c>
      <c r="N67" s="81">
        <v>3162480.2749999999</v>
      </c>
      <c r="O67" s="86">
        <v>2299200</v>
      </c>
      <c r="P67" s="86">
        <v>1168652</v>
      </c>
      <c r="Q67" s="86">
        <v>3467852</v>
      </c>
      <c r="R67" s="139">
        <v>-22800</v>
      </c>
      <c r="S67" s="139">
        <v>-282571.72496864991</v>
      </c>
      <c r="T67" s="139">
        <v>-305371.72500000009</v>
      </c>
      <c r="U67" s="167"/>
      <c r="V67" s="168">
        <f>N67/2</f>
        <v>1581240.1375</v>
      </c>
      <c r="W67" s="168">
        <f>(2600000000/2800000000*Q67)/2</f>
        <v>1610074.142857143</v>
      </c>
      <c r="X67" s="168">
        <f>V67+W67</f>
        <v>3191314.2803571429</v>
      </c>
      <c r="Z67" s="180">
        <v>2276400</v>
      </c>
      <c r="AA67" s="168">
        <v>879142</v>
      </c>
      <c r="AB67" s="180">
        <f>Z67+AA67</f>
        <v>3155542</v>
      </c>
      <c r="AC67" s="180">
        <v>574800</v>
      </c>
      <c r="AD67" s="180">
        <v>292163</v>
      </c>
      <c r="AE67" s="180">
        <v>866963</v>
      </c>
      <c r="AF67" s="186">
        <f>Z67-AC67</f>
        <v>1701600</v>
      </c>
      <c r="AG67" s="186">
        <f>AA67-AD67</f>
        <v>586979</v>
      </c>
      <c r="AH67" s="186">
        <f>AB67-AE67</f>
        <v>2288579</v>
      </c>
    </row>
    <row r="68" spans="1:34">
      <c r="A68" s="53">
        <v>64</v>
      </c>
      <c r="B68" s="54">
        <v>8</v>
      </c>
      <c r="C68" s="54" t="s">
        <v>96</v>
      </c>
      <c r="D68" s="55">
        <v>10992</v>
      </c>
      <c r="E68" s="54" t="s">
        <v>101</v>
      </c>
      <c r="F68" s="54" t="s">
        <v>20</v>
      </c>
      <c r="G68" s="86">
        <v>2078400</v>
      </c>
      <c r="H68" s="86">
        <v>6939600</v>
      </c>
      <c r="I68" s="86">
        <v>1647932.4702000001</v>
      </c>
      <c r="J68" s="86">
        <v>2078400</v>
      </c>
      <c r="K68" s="86">
        <v>8587532.4702000003</v>
      </c>
      <c r="L68" s="49">
        <v>2078400</v>
      </c>
      <c r="M68" s="50">
        <v>815448.56672409526</v>
      </c>
      <c r="N68" s="81">
        <v>2893848.5669999998</v>
      </c>
      <c r="O68" s="86">
        <v>1974000</v>
      </c>
      <c r="P68" s="86">
        <v>884670</v>
      </c>
      <c r="Q68" s="86">
        <v>2858670</v>
      </c>
      <c r="R68" s="139">
        <v>104400</v>
      </c>
      <c r="S68" s="139">
        <v>-69221.433275904739</v>
      </c>
      <c r="T68" s="139">
        <v>35178.566999999806</v>
      </c>
      <c r="U68" s="167"/>
      <c r="V68" s="168">
        <f>N68/2</f>
        <v>1446924.2834999999</v>
      </c>
      <c r="W68" s="168">
        <f>(2600000000/2800000000*Q68)/2</f>
        <v>1327239.642857143</v>
      </c>
      <c r="X68" s="168">
        <f>V68+W68</f>
        <v>2774163.9263571426</v>
      </c>
      <c r="Z68" s="180">
        <v>2078400</v>
      </c>
      <c r="AA68" s="168">
        <v>809064</v>
      </c>
      <c r="AB68" s="180">
        <f>Z68+AA68</f>
        <v>2887464</v>
      </c>
      <c r="AC68" s="180">
        <v>493500</v>
      </c>
      <c r="AD68" s="180">
        <v>221168</v>
      </c>
      <c r="AE68" s="180">
        <v>714668</v>
      </c>
      <c r="AF68" s="186">
        <f>Z68-AC68</f>
        <v>1584900</v>
      </c>
      <c r="AG68" s="186">
        <f>AA68-AD68</f>
        <v>587896</v>
      </c>
      <c r="AH68" s="186">
        <f>AB68-AE68</f>
        <v>2172796</v>
      </c>
    </row>
    <row r="69" spans="1:34">
      <c r="A69" s="53">
        <v>65</v>
      </c>
      <c r="B69" s="54">
        <v>8</v>
      </c>
      <c r="C69" s="54" t="s">
        <v>96</v>
      </c>
      <c r="D69" s="55">
        <v>10993</v>
      </c>
      <c r="E69" s="54" t="s">
        <v>99</v>
      </c>
      <c r="F69" s="54" t="s">
        <v>20</v>
      </c>
      <c r="G69" s="86">
        <v>2946000</v>
      </c>
      <c r="H69" s="86">
        <v>12212400</v>
      </c>
      <c r="I69" s="86">
        <v>2579337.5847</v>
      </c>
      <c r="J69" s="86">
        <v>2946000</v>
      </c>
      <c r="K69" s="86">
        <v>14791737.5847</v>
      </c>
      <c r="L69" s="49">
        <v>2946000</v>
      </c>
      <c r="M69" s="50">
        <v>1404582.8944064102</v>
      </c>
      <c r="N69" s="81">
        <v>4350582.8940000003</v>
      </c>
      <c r="O69" s="86">
        <v>2940000</v>
      </c>
      <c r="P69" s="86">
        <v>1583079</v>
      </c>
      <c r="Q69" s="86">
        <v>4523079</v>
      </c>
      <c r="R69" s="139">
        <v>6000</v>
      </c>
      <c r="S69" s="139">
        <v>-178496.10559358983</v>
      </c>
      <c r="T69" s="139">
        <v>-172496.10599999968</v>
      </c>
      <c r="U69" s="167"/>
      <c r="V69" s="168">
        <f>N69/2</f>
        <v>2175291.4470000002</v>
      </c>
      <c r="W69" s="168">
        <f>(2600000000/2800000000*Q69)/2</f>
        <v>2100000.9642857146</v>
      </c>
      <c r="X69" s="168">
        <f>V69+W69</f>
        <v>4275292.4112857152</v>
      </c>
      <c r="Z69" s="180">
        <v>2946000</v>
      </c>
      <c r="AA69" s="168">
        <v>1393585</v>
      </c>
      <c r="AB69" s="180">
        <f>Z69+AA69</f>
        <v>4339585</v>
      </c>
      <c r="AC69" s="180">
        <v>735000</v>
      </c>
      <c r="AD69" s="180">
        <v>395770</v>
      </c>
      <c r="AE69" s="180">
        <v>1130770</v>
      </c>
      <c r="AF69" s="186">
        <f>Z69-AC69</f>
        <v>2211000</v>
      </c>
      <c r="AG69" s="186">
        <f>AA69-AD69</f>
        <v>997815</v>
      </c>
      <c r="AH69" s="186">
        <f>AB69-AE69</f>
        <v>3208815</v>
      </c>
    </row>
    <row r="70" spans="1:34">
      <c r="A70" s="53">
        <v>66</v>
      </c>
      <c r="B70" s="54">
        <v>8</v>
      </c>
      <c r="C70" s="54" t="s">
        <v>96</v>
      </c>
      <c r="D70" s="55">
        <v>10994</v>
      </c>
      <c r="E70" s="54" t="s">
        <v>102</v>
      </c>
      <c r="F70" s="54" t="s">
        <v>19</v>
      </c>
      <c r="G70" s="86">
        <v>2481600</v>
      </c>
      <c r="H70" s="86">
        <v>8900400</v>
      </c>
      <c r="I70" s="86">
        <v>1720859.8794</v>
      </c>
      <c r="J70" s="86">
        <v>2481600</v>
      </c>
      <c r="K70" s="86">
        <v>10621259.8794</v>
      </c>
      <c r="L70" s="49">
        <v>2481600</v>
      </c>
      <c r="M70" s="50">
        <v>1008565.752213005</v>
      </c>
      <c r="N70" s="81">
        <v>3490165.7519999999</v>
      </c>
      <c r="O70" s="86">
        <v>2418000</v>
      </c>
      <c r="P70" s="86">
        <v>1325009</v>
      </c>
      <c r="Q70" s="86">
        <v>3743009</v>
      </c>
      <c r="R70" s="139">
        <v>63600</v>
      </c>
      <c r="S70" s="139">
        <v>-316443.24778699502</v>
      </c>
      <c r="T70" s="139">
        <v>-252843.24800000014</v>
      </c>
      <c r="U70" s="167"/>
      <c r="V70" s="168">
        <f>N70/2</f>
        <v>1745082.8759999999</v>
      </c>
      <c r="W70" s="168">
        <f>(2600000000/2800000000*Q70)/2</f>
        <v>1737825.6071428573</v>
      </c>
      <c r="X70" s="168">
        <f>V70+W70</f>
        <v>3482908.4831428574</v>
      </c>
      <c r="Z70" s="180">
        <v>2481600</v>
      </c>
      <c r="AA70" s="168">
        <v>1000669</v>
      </c>
      <c r="AB70" s="180">
        <f>Z70+AA70</f>
        <v>3482269</v>
      </c>
      <c r="AC70" s="180">
        <v>604501</v>
      </c>
      <c r="AD70" s="180">
        <v>331252</v>
      </c>
      <c r="AE70" s="180">
        <v>935753</v>
      </c>
      <c r="AF70" s="186">
        <f>Z70-AC70</f>
        <v>1877099</v>
      </c>
      <c r="AG70" s="186">
        <f>AA70-AD70</f>
        <v>669417</v>
      </c>
      <c r="AH70" s="186">
        <f>AB70-AE70</f>
        <v>2546516</v>
      </c>
    </row>
    <row r="71" spans="1:34">
      <c r="A71" s="53">
        <v>67</v>
      </c>
      <c r="B71" s="54">
        <v>8</v>
      </c>
      <c r="C71" s="54" t="s">
        <v>96</v>
      </c>
      <c r="D71" s="55">
        <v>23367</v>
      </c>
      <c r="E71" s="54" t="s">
        <v>100</v>
      </c>
      <c r="F71" s="54" t="s">
        <v>20</v>
      </c>
      <c r="G71" s="86">
        <v>1047600</v>
      </c>
      <c r="H71" s="86">
        <v>4806000</v>
      </c>
      <c r="I71" s="86">
        <v>1212515.4861000001</v>
      </c>
      <c r="J71" s="86">
        <v>1047600</v>
      </c>
      <c r="K71" s="86">
        <v>6018515.4861000003</v>
      </c>
      <c r="L71" s="49">
        <v>1047600</v>
      </c>
      <c r="M71" s="50">
        <v>571501.74907376117</v>
      </c>
      <c r="N71" s="81">
        <v>1619101.7490000001</v>
      </c>
      <c r="O71" s="86">
        <v>1119000</v>
      </c>
      <c r="P71" s="86">
        <v>730234</v>
      </c>
      <c r="Q71" s="86">
        <v>1849234</v>
      </c>
      <c r="R71" s="139">
        <v>-71400</v>
      </c>
      <c r="S71" s="139">
        <v>-158732.25092623883</v>
      </c>
      <c r="T71" s="139">
        <v>-230132.25099999993</v>
      </c>
      <c r="U71" s="167"/>
      <c r="V71" s="168">
        <f>N71/2</f>
        <v>809550.87450000003</v>
      </c>
      <c r="W71" s="168">
        <f>(2600000000/2800000000*Q71)/2</f>
        <v>858572.92857142864</v>
      </c>
      <c r="X71" s="168">
        <f>V71+W71</f>
        <v>1668123.8030714286</v>
      </c>
      <c r="Z71" s="180">
        <v>1047600</v>
      </c>
      <c r="AA71" s="168">
        <v>567027</v>
      </c>
      <c r="AB71" s="180">
        <f>Z71+AA71</f>
        <v>1614627</v>
      </c>
      <c r="AC71" s="180">
        <v>279750</v>
      </c>
      <c r="AD71" s="180">
        <v>182559</v>
      </c>
      <c r="AE71" s="180">
        <v>462309</v>
      </c>
      <c r="AF71" s="186">
        <f>Z71-AC71</f>
        <v>767850</v>
      </c>
      <c r="AG71" s="186">
        <f>AA71-AD71</f>
        <v>384468</v>
      </c>
      <c r="AH71" s="186">
        <f>AB71-AE71</f>
        <v>1152318</v>
      </c>
    </row>
    <row r="72" spans="1:34">
      <c r="A72" s="53">
        <v>68</v>
      </c>
      <c r="B72" s="54">
        <v>8</v>
      </c>
      <c r="C72" s="54" t="s">
        <v>104</v>
      </c>
      <c r="D72" s="55">
        <v>10671</v>
      </c>
      <c r="E72" s="54" t="s">
        <v>105</v>
      </c>
      <c r="F72" s="54" t="s">
        <v>16</v>
      </c>
      <c r="G72" s="86">
        <v>6806400</v>
      </c>
      <c r="H72" s="86">
        <v>0</v>
      </c>
      <c r="I72" s="86">
        <v>111200812.28121246</v>
      </c>
      <c r="J72" s="86">
        <v>6806400</v>
      </c>
      <c r="K72" s="86">
        <v>111200812.28121246</v>
      </c>
      <c r="L72" s="49">
        <v>6806400</v>
      </c>
      <c r="M72" s="50">
        <v>10456845.251491347</v>
      </c>
      <c r="N72" s="81">
        <v>17263245.250999998</v>
      </c>
      <c r="O72" s="86">
        <v>7071200</v>
      </c>
      <c r="P72" s="86">
        <v>11624300</v>
      </c>
      <c r="Q72" s="86">
        <v>18695500</v>
      </c>
      <c r="R72" s="139">
        <v>-264800</v>
      </c>
      <c r="S72" s="139">
        <v>-1167454.7485086527</v>
      </c>
      <c r="T72" s="139">
        <v>-1432254.7490000017</v>
      </c>
      <c r="U72" s="167"/>
      <c r="V72" s="168">
        <f>N72/2</f>
        <v>8631622.6254999992</v>
      </c>
      <c r="W72" s="168">
        <f>(2600000000/2800000000*Q72)/2</f>
        <v>8680053.5714285709</v>
      </c>
      <c r="X72" s="168">
        <f>V72+W72</f>
        <v>17311676.196928568</v>
      </c>
      <c r="Z72" s="180">
        <v>6806400</v>
      </c>
      <c r="AA72" s="168">
        <v>10374969</v>
      </c>
      <c r="AB72" s="180">
        <f>Z72+AA72</f>
        <v>17181369</v>
      </c>
      <c r="AC72" s="180">
        <v>1767800</v>
      </c>
      <c r="AD72" s="180">
        <v>2906076</v>
      </c>
      <c r="AE72" s="180">
        <v>4673876</v>
      </c>
      <c r="AF72" s="186">
        <f>Z72-AC72</f>
        <v>5038600</v>
      </c>
      <c r="AG72" s="186">
        <f>AA72-AD72</f>
        <v>7468893</v>
      </c>
      <c r="AH72" s="186">
        <f>AB72-AE72</f>
        <v>12507493</v>
      </c>
    </row>
    <row r="73" spans="1:34">
      <c r="A73" s="53">
        <v>69</v>
      </c>
      <c r="B73" s="54">
        <v>8</v>
      </c>
      <c r="C73" s="54" t="s">
        <v>104</v>
      </c>
      <c r="D73" s="55">
        <v>11013</v>
      </c>
      <c r="E73" s="54" t="s">
        <v>112</v>
      </c>
      <c r="F73" s="54" t="s">
        <v>18</v>
      </c>
      <c r="G73" s="86">
        <v>1842000</v>
      </c>
      <c r="H73" s="86">
        <v>5446800</v>
      </c>
      <c r="I73" s="86">
        <v>1801513.9550999999</v>
      </c>
      <c r="J73" s="86">
        <v>1842000</v>
      </c>
      <c r="K73" s="86">
        <v>7248313.9550999999</v>
      </c>
      <c r="L73" s="49">
        <v>1842000</v>
      </c>
      <c r="M73" s="50">
        <v>688280.04393151333</v>
      </c>
      <c r="N73" s="81">
        <v>2530280.0440000002</v>
      </c>
      <c r="O73" s="86">
        <v>1921200</v>
      </c>
      <c r="P73" s="86">
        <v>1075500</v>
      </c>
      <c r="Q73" s="86">
        <v>2996700</v>
      </c>
      <c r="R73" s="139">
        <v>-79200</v>
      </c>
      <c r="S73" s="139">
        <v>-387219.95606848667</v>
      </c>
      <c r="T73" s="139">
        <v>-466419.95599999977</v>
      </c>
      <c r="U73" s="167"/>
      <c r="V73" s="168">
        <f>N73/2</f>
        <v>1265140.0220000001</v>
      </c>
      <c r="W73" s="168">
        <f>(2600000000/2800000000*Q73)/2</f>
        <v>1391325</v>
      </c>
      <c r="X73" s="168">
        <f>V73+W73</f>
        <v>2656465.0219999999</v>
      </c>
      <c r="Z73" s="180">
        <v>1842000</v>
      </c>
      <c r="AA73" s="168">
        <v>682891</v>
      </c>
      <c r="AB73" s="180">
        <f>Z73+AA73</f>
        <v>2524891</v>
      </c>
      <c r="AC73" s="180">
        <v>480300</v>
      </c>
      <c r="AD73" s="180">
        <v>268875</v>
      </c>
      <c r="AE73" s="180">
        <v>749175</v>
      </c>
      <c r="AF73" s="186">
        <f>Z73-AC73</f>
        <v>1361700</v>
      </c>
      <c r="AG73" s="186">
        <f>AA73-AD73</f>
        <v>414016</v>
      </c>
      <c r="AH73" s="186">
        <f>AB73-AE73</f>
        <v>1775716</v>
      </c>
    </row>
    <row r="74" spans="1:34">
      <c r="A74" s="53">
        <v>70</v>
      </c>
      <c r="B74" s="54">
        <v>8</v>
      </c>
      <c r="C74" s="54" t="s">
        <v>104</v>
      </c>
      <c r="D74" s="55">
        <v>11014</v>
      </c>
      <c r="E74" s="54" t="s">
        <v>121</v>
      </c>
      <c r="F74" s="54" t="s">
        <v>18</v>
      </c>
      <c r="G74" s="86">
        <v>2088000</v>
      </c>
      <c r="H74" s="86">
        <v>6180000</v>
      </c>
      <c r="I74" s="86">
        <v>1869754.9854000001</v>
      </c>
      <c r="J74" s="86">
        <v>2088000</v>
      </c>
      <c r="K74" s="86">
        <v>8049754.9854000006</v>
      </c>
      <c r="L74" s="49">
        <v>2088000</v>
      </c>
      <c r="M74" s="50">
        <v>764382.68945161789</v>
      </c>
      <c r="N74" s="81">
        <v>2852382.6889999998</v>
      </c>
      <c r="O74" s="86">
        <v>2056700</v>
      </c>
      <c r="P74" s="86">
        <v>914800</v>
      </c>
      <c r="Q74" s="86">
        <v>2971500</v>
      </c>
      <c r="R74" s="139">
        <v>31300</v>
      </c>
      <c r="S74" s="139">
        <v>-150417.31054838211</v>
      </c>
      <c r="T74" s="139">
        <v>-119117.31100000022</v>
      </c>
      <c r="U74" s="167"/>
      <c r="V74" s="168">
        <f>N74/2</f>
        <v>1426191.3444999999</v>
      </c>
      <c r="W74" s="168">
        <f>(2600000000/2800000000*Q74)/2</f>
        <v>1379625</v>
      </c>
      <c r="X74" s="168">
        <f>V74+W74</f>
        <v>2805816.3444999997</v>
      </c>
      <c r="Z74" s="180">
        <v>2088000</v>
      </c>
      <c r="AA74" s="168">
        <v>758398</v>
      </c>
      <c r="AB74" s="180">
        <f>Z74+AA74</f>
        <v>2846398</v>
      </c>
      <c r="AC74" s="180">
        <v>514175</v>
      </c>
      <c r="AD74" s="180">
        <v>228700</v>
      </c>
      <c r="AE74" s="180">
        <v>742875</v>
      </c>
      <c r="AF74" s="186">
        <f>Z74-AC74</f>
        <v>1573825</v>
      </c>
      <c r="AG74" s="186">
        <f>AA74-AD74</f>
        <v>529698</v>
      </c>
      <c r="AH74" s="186">
        <f>AB74-AE74</f>
        <v>2103523</v>
      </c>
    </row>
    <row r="75" spans="1:34">
      <c r="A75" s="53">
        <v>71</v>
      </c>
      <c r="B75" s="54">
        <v>8</v>
      </c>
      <c r="C75" s="54" t="s">
        <v>104</v>
      </c>
      <c r="D75" s="55">
        <v>11015</v>
      </c>
      <c r="E75" s="54" t="s">
        <v>106</v>
      </c>
      <c r="F75" s="54" t="s">
        <v>22</v>
      </c>
      <c r="G75" s="86">
        <v>2911200</v>
      </c>
      <c r="H75" s="86">
        <v>16846800</v>
      </c>
      <c r="I75" s="86">
        <v>8809896.4923584983</v>
      </c>
      <c r="J75" s="86">
        <v>2911200</v>
      </c>
      <c r="K75" s="86">
        <v>25656696.492358498</v>
      </c>
      <c r="L75" s="49">
        <v>2911200</v>
      </c>
      <c r="M75" s="50">
        <v>2412645.1900963439</v>
      </c>
      <c r="N75" s="81">
        <v>5323845.1900000004</v>
      </c>
      <c r="O75" s="86">
        <v>2773100</v>
      </c>
      <c r="P75" s="86">
        <v>3200600</v>
      </c>
      <c r="Q75" s="86">
        <v>5973700</v>
      </c>
      <c r="R75" s="139">
        <v>138100</v>
      </c>
      <c r="S75" s="139">
        <v>-787954.80990365613</v>
      </c>
      <c r="T75" s="139">
        <v>-649854.80999999959</v>
      </c>
      <c r="U75" s="167"/>
      <c r="V75" s="168">
        <f>N75/2</f>
        <v>2661922.5950000002</v>
      </c>
      <c r="W75" s="168">
        <f>(2600000000/2800000000*Q75)/2</f>
        <v>2773503.5714285714</v>
      </c>
      <c r="X75" s="168">
        <f>V75+W75</f>
        <v>5435426.1664285716</v>
      </c>
      <c r="Z75" s="180">
        <v>2911200</v>
      </c>
      <c r="AA75" s="168">
        <v>2393754</v>
      </c>
      <c r="AB75" s="180">
        <f>Z75+AA75</f>
        <v>5304954</v>
      </c>
      <c r="AC75" s="180">
        <v>693275</v>
      </c>
      <c r="AD75" s="180">
        <v>800150</v>
      </c>
      <c r="AE75" s="180">
        <v>1493425</v>
      </c>
      <c r="AF75" s="186">
        <f>Z75-AC75</f>
        <v>2217925</v>
      </c>
      <c r="AG75" s="186">
        <f>AA75-AD75</f>
        <v>1593604</v>
      </c>
      <c r="AH75" s="186">
        <f>AB75-AE75</f>
        <v>3811529</v>
      </c>
    </row>
    <row r="76" spans="1:34">
      <c r="A76" s="53">
        <v>72</v>
      </c>
      <c r="B76" s="54">
        <v>8</v>
      </c>
      <c r="C76" s="54" t="s">
        <v>104</v>
      </c>
      <c r="D76" s="55">
        <v>11016</v>
      </c>
      <c r="E76" s="54" t="s">
        <v>125</v>
      </c>
      <c r="F76" s="54" t="s">
        <v>20</v>
      </c>
      <c r="G76" s="86">
        <v>141600</v>
      </c>
      <c r="H76" s="86">
        <v>1521600</v>
      </c>
      <c r="I76" s="86">
        <v>469777.06979999994</v>
      </c>
      <c r="J76" s="86">
        <v>141600</v>
      </c>
      <c r="K76" s="86">
        <v>1991377.0697999999</v>
      </c>
      <c r="L76" s="49">
        <v>141600</v>
      </c>
      <c r="M76" s="50">
        <v>189095.71323435352</v>
      </c>
      <c r="N76" s="81">
        <v>330695.71299999999</v>
      </c>
      <c r="O76" s="86">
        <v>201100</v>
      </c>
      <c r="P76" s="86">
        <v>308100</v>
      </c>
      <c r="Q76" s="86">
        <v>509200</v>
      </c>
      <c r="R76" s="139">
        <v>-59500</v>
      </c>
      <c r="S76" s="139">
        <v>-119004.28676564648</v>
      </c>
      <c r="T76" s="139">
        <v>-178504.28700000001</v>
      </c>
      <c r="U76" s="167"/>
      <c r="V76" s="168">
        <f>N76/2</f>
        <v>165347.85649999999</v>
      </c>
      <c r="W76" s="168">
        <f>(2600000000/2800000000*Q76)/2</f>
        <v>236414.28571428571</v>
      </c>
      <c r="X76" s="168">
        <f>V76+W76</f>
        <v>401762.14221428568</v>
      </c>
      <c r="Z76" s="180">
        <v>141600</v>
      </c>
      <c r="AA76" s="168">
        <v>187615</v>
      </c>
      <c r="AB76" s="180">
        <f>Z76+AA76</f>
        <v>329215</v>
      </c>
      <c r="AC76" s="180">
        <v>50275</v>
      </c>
      <c r="AD76" s="180">
        <v>77025</v>
      </c>
      <c r="AE76" s="180">
        <v>127300</v>
      </c>
      <c r="AF76" s="186">
        <f>Z76-AC76</f>
        <v>91325</v>
      </c>
      <c r="AG76" s="186">
        <f>AA76-AD76</f>
        <v>110590</v>
      </c>
      <c r="AH76" s="186">
        <f>AB76-AE76</f>
        <v>201915</v>
      </c>
    </row>
    <row r="77" spans="1:34">
      <c r="A77" s="53">
        <v>73</v>
      </c>
      <c r="B77" s="54">
        <v>8</v>
      </c>
      <c r="C77" s="54" t="s">
        <v>104</v>
      </c>
      <c r="D77" s="55">
        <v>11017</v>
      </c>
      <c r="E77" s="54" t="s">
        <v>116</v>
      </c>
      <c r="F77" s="54" t="s">
        <v>20</v>
      </c>
      <c r="G77" s="86">
        <v>1340400</v>
      </c>
      <c r="H77" s="86">
        <v>6441600</v>
      </c>
      <c r="I77" s="86">
        <v>1539025.344</v>
      </c>
      <c r="J77" s="86">
        <v>1340400</v>
      </c>
      <c r="K77" s="86">
        <v>7980625.3440000005</v>
      </c>
      <c r="L77" s="49">
        <v>1340400</v>
      </c>
      <c r="M77" s="50">
        <v>757818.32801328867</v>
      </c>
      <c r="N77" s="81">
        <v>2098218.3280000002</v>
      </c>
      <c r="O77" s="86">
        <v>1299500</v>
      </c>
      <c r="P77" s="86">
        <v>871700</v>
      </c>
      <c r="Q77" s="86">
        <v>2171200</v>
      </c>
      <c r="R77" s="139">
        <v>40900</v>
      </c>
      <c r="S77" s="139">
        <v>-113881.67198671133</v>
      </c>
      <c r="T77" s="139">
        <v>-72981.671999999788</v>
      </c>
      <c r="U77" s="167"/>
      <c r="V77" s="168">
        <f>N77/2</f>
        <v>1049109.1640000001</v>
      </c>
      <c r="W77" s="168">
        <f>(2600000000/2800000000*Q77)/2</f>
        <v>1008057.1428571428</v>
      </c>
      <c r="X77" s="168">
        <f>V77+W77</f>
        <v>2057166.3068571431</v>
      </c>
      <c r="Z77" s="180">
        <v>1340400</v>
      </c>
      <c r="AA77" s="168">
        <v>751885</v>
      </c>
      <c r="AB77" s="180">
        <f>Z77+AA77</f>
        <v>2092285</v>
      </c>
      <c r="AC77" s="180">
        <v>324875</v>
      </c>
      <c r="AD77" s="180">
        <v>217925</v>
      </c>
      <c r="AE77" s="180">
        <v>542800</v>
      </c>
      <c r="AF77" s="186">
        <f>Z77-AC77</f>
        <v>1015525</v>
      </c>
      <c r="AG77" s="186">
        <f>AA77-AD77</f>
        <v>533960</v>
      </c>
      <c r="AH77" s="186">
        <f>AB77-AE77</f>
        <v>1549485</v>
      </c>
    </row>
    <row r="78" spans="1:34">
      <c r="A78" s="53">
        <v>74</v>
      </c>
      <c r="B78" s="54">
        <v>8</v>
      </c>
      <c r="C78" s="54" t="s">
        <v>104</v>
      </c>
      <c r="D78" s="55">
        <v>11018</v>
      </c>
      <c r="E78" s="54" t="s">
        <v>108</v>
      </c>
      <c r="F78" s="54" t="s">
        <v>17</v>
      </c>
      <c r="G78" s="86">
        <v>2719200</v>
      </c>
      <c r="H78" s="86">
        <v>11370000</v>
      </c>
      <c r="I78" s="86">
        <v>3776356.6398</v>
      </c>
      <c r="J78" s="86">
        <v>2719200</v>
      </c>
      <c r="K78" s="86">
        <v>15146356.639800001</v>
      </c>
      <c r="L78" s="49">
        <v>2719200</v>
      </c>
      <c r="M78" s="50">
        <v>1438256.5487672903</v>
      </c>
      <c r="N78" s="81">
        <v>4157456.5490000001</v>
      </c>
      <c r="O78" s="86">
        <v>2763000</v>
      </c>
      <c r="P78" s="86">
        <v>1961800</v>
      </c>
      <c r="Q78" s="86">
        <v>4724800</v>
      </c>
      <c r="R78" s="139">
        <v>-43800</v>
      </c>
      <c r="S78" s="139">
        <v>-523543.45123270969</v>
      </c>
      <c r="T78" s="139">
        <v>-567343.45099999988</v>
      </c>
      <c r="U78" s="167"/>
      <c r="V78" s="168">
        <f>N78/2</f>
        <v>2078728.2745000001</v>
      </c>
      <c r="W78" s="168">
        <f>(2600000000/2800000000*Q78)/2</f>
        <v>2193657.1428571427</v>
      </c>
      <c r="X78" s="168">
        <f>V78+W78</f>
        <v>4272385.417357143</v>
      </c>
      <c r="Z78" s="180">
        <v>2719200</v>
      </c>
      <c r="AA78" s="168">
        <v>1426995</v>
      </c>
      <c r="AB78" s="180">
        <f>Z78+AA78</f>
        <v>4146195</v>
      </c>
      <c r="AC78" s="180">
        <v>690750</v>
      </c>
      <c r="AD78" s="180">
        <v>490450</v>
      </c>
      <c r="AE78" s="180">
        <v>1181200</v>
      </c>
      <c r="AF78" s="186">
        <f>Z78-AC78</f>
        <v>2028450</v>
      </c>
      <c r="AG78" s="186">
        <f>AA78-AD78</f>
        <v>936545</v>
      </c>
      <c r="AH78" s="186">
        <f>AB78-AE78</f>
        <v>2964995</v>
      </c>
    </row>
    <row r="79" spans="1:34">
      <c r="A79" s="53">
        <v>75</v>
      </c>
      <c r="B79" s="54">
        <v>8</v>
      </c>
      <c r="C79" s="54" t="s">
        <v>104</v>
      </c>
      <c r="D79" s="55">
        <v>11019</v>
      </c>
      <c r="E79" s="54" t="s">
        <v>114</v>
      </c>
      <c r="F79" s="54" t="s">
        <v>20</v>
      </c>
      <c r="G79" s="86">
        <v>792000</v>
      </c>
      <c r="H79" s="86">
        <v>4885200</v>
      </c>
      <c r="I79" s="86">
        <v>1256072.4584999997</v>
      </c>
      <c r="J79" s="86">
        <v>792000</v>
      </c>
      <c r="K79" s="86">
        <v>6141272.4584999997</v>
      </c>
      <c r="L79" s="49">
        <v>792000</v>
      </c>
      <c r="M79" s="50">
        <v>583158.41500735015</v>
      </c>
      <c r="N79" s="81">
        <v>1375158.415</v>
      </c>
      <c r="O79" s="86">
        <v>787100</v>
      </c>
      <c r="P79" s="86">
        <v>862800</v>
      </c>
      <c r="Q79" s="86">
        <v>1649900</v>
      </c>
      <c r="R79" s="139">
        <v>4900</v>
      </c>
      <c r="S79" s="139">
        <v>-279641.58499264985</v>
      </c>
      <c r="T79" s="139">
        <v>-274741.58499999996</v>
      </c>
      <c r="U79" s="167"/>
      <c r="V79" s="168">
        <f>N79/2</f>
        <v>687579.20750000002</v>
      </c>
      <c r="W79" s="168">
        <f>(2600000000/2800000000*Q79)/2</f>
        <v>766025</v>
      </c>
      <c r="X79" s="168">
        <f>V79+W79</f>
        <v>1453604.2075</v>
      </c>
      <c r="Z79" s="180">
        <v>792000</v>
      </c>
      <c r="AA79" s="168">
        <v>578592</v>
      </c>
      <c r="AB79" s="180">
        <f>Z79+AA79</f>
        <v>1370592</v>
      </c>
      <c r="AC79" s="180">
        <v>196775</v>
      </c>
      <c r="AD79" s="180">
        <v>215700</v>
      </c>
      <c r="AE79" s="180">
        <v>412475</v>
      </c>
      <c r="AF79" s="186">
        <f>Z79-AC79</f>
        <v>595225</v>
      </c>
      <c r="AG79" s="186">
        <f>AA79-AD79</f>
        <v>362892</v>
      </c>
      <c r="AH79" s="186">
        <f>AB79-AE79</f>
        <v>958117</v>
      </c>
    </row>
    <row r="80" spans="1:34">
      <c r="A80" s="53">
        <v>76</v>
      </c>
      <c r="B80" s="54">
        <v>8</v>
      </c>
      <c r="C80" s="54" t="s">
        <v>104</v>
      </c>
      <c r="D80" s="55">
        <v>11020</v>
      </c>
      <c r="E80" s="54" t="s">
        <v>113</v>
      </c>
      <c r="F80" s="54" t="s">
        <v>20</v>
      </c>
      <c r="G80" s="86">
        <v>769200</v>
      </c>
      <c r="H80" s="86">
        <v>4166400</v>
      </c>
      <c r="I80" s="86">
        <v>1119199.4132999999</v>
      </c>
      <c r="J80" s="86">
        <v>769200</v>
      </c>
      <c r="K80" s="86">
        <v>5285599.4133000001</v>
      </c>
      <c r="L80" s="49">
        <v>769200</v>
      </c>
      <c r="M80" s="50">
        <v>501906.04586474691</v>
      </c>
      <c r="N80" s="81">
        <v>1271106.0460000001</v>
      </c>
      <c r="O80" s="86">
        <v>867200</v>
      </c>
      <c r="P80" s="86">
        <v>779500</v>
      </c>
      <c r="Q80" s="86">
        <v>1646700</v>
      </c>
      <c r="R80" s="139">
        <v>-98000</v>
      </c>
      <c r="S80" s="139">
        <v>-277593.95413525309</v>
      </c>
      <c r="T80" s="139">
        <v>-375593.95399999991</v>
      </c>
      <c r="U80" s="167"/>
      <c r="V80" s="168">
        <f>N80/2</f>
        <v>635553.02300000004</v>
      </c>
      <c r="W80" s="168">
        <f>(2600000000/2800000000*Q80)/2</f>
        <v>764539.2857142858</v>
      </c>
      <c r="X80" s="168">
        <f>V80+W80</f>
        <v>1400092.308714286</v>
      </c>
      <c r="Z80" s="180">
        <v>769200</v>
      </c>
      <c r="AA80" s="168">
        <v>497976</v>
      </c>
      <c r="AB80" s="180">
        <f>Z80+AA80</f>
        <v>1267176</v>
      </c>
      <c r="AC80" s="180">
        <v>216800</v>
      </c>
      <c r="AD80" s="180">
        <v>194875</v>
      </c>
      <c r="AE80" s="180">
        <v>411675</v>
      </c>
      <c r="AF80" s="186">
        <f>Z80-AC80</f>
        <v>552400</v>
      </c>
      <c r="AG80" s="186">
        <f>AA80-AD80</f>
        <v>303101</v>
      </c>
      <c r="AH80" s="186">
        <f>AB80-AE80</f>
        <v>855501</v>
      </c>
    </row>
    <row r="81" spans="1:34">
      <c r="A81" s="53">
        <v>77</v>
      </c>
      <c r="B81" s="54">
        <v>8</v>
      </c>
      <c r="C81" s="54" t="s">
        <v>104</v>
      </c>
      <c r="D81" s="55">
        <v>11021</v>
      </c>
      <c r="E81" s="54" t="s">
        <v>119</v>
      </c>
      <c r="F81" s="54" t="s">
        <v>20</v>
      </c>
      <c r="G81" s="86">
        <v>1578000</v>
      </c>
      <c r="H81" s="86">
        <v>4699200</v>
      </c>
      <c r="I81" s="86">
        <v>1364553.0290999997</v>
      </c>
      <c r="J81" s="86">
        <v>1578000</v>
      </c>
      <c r="K81" s="86">
        <v>6063753.0290999999</v>
      </c>
      <c r="L81" s="49">
        <v>1578000</v>
      </c>
      <c r="M81" s="50">
        <v>575797.382275671</v>
      </c>
      <c r="N81" s="81">
        <v>2153797.3820000002</v>
      </c>
      <c r="O81" s="86">
        <v>1588500</v>
      </c>
      <c r="P81" s="86">
        <v>919200</v>
      </c>
      <c r="Q81" s="86">
        <v>2507700</v>
      </c>
      <c r="R81" s="139">
        <v>-10500</v>
      </c>
      <c r="S81" s="139">
        <v>-343402.617724329</v>
      </c>
      <c r="T81" s="139">
        <v>-353902.61799999978</v>
      </c>
      <c r="U81" s="167"/>
      <c r="V81" s="168">
        <f>N81/2</f>
        <v>1076898.6910000001</v>
      </c>
      <c r="W81" s="168">
        <f>(2600000000/2800000000*Q81)/2</f>
        <v>1164289.2857142857</v>
      </c>
      <c r="X81" s="168">
        <f>V81+W81</f>
        <v>2241187.976714286</v>
      </c>
      <c r="Z81" s="180">
        <v>1578000</v>
      </c>
      <c r="AA81" s="168">
        <v>571289</v>
      </c>
      <c r="AB81" s="180">
        <f>Z81+AA81</f>
        <v>2149289</v>
      </c>
      <c r="AC81" s="180">
        <v>397125</v>
      </c>
      <c r="AD81" s="180">
        <v>229800</v>
      </c>
      <c r="AE81" s="180">
        <v>626925</v>
      </c>
      <c r="AF81" s="186">
        <f>Z81-AC81</f>
        <v>1180875</v>
      </c>
      <c r="AG81" s="186">
        <f>AA81-AD81</f>
        <v>341489</v>
      </c>
      <c r="AH81" s="186">
        <f>AB81-AE81</f>
        <v>1522364</v>
      </c>
    </row>
    <row r="82" spans="1:34">
      <c r="A82" s="53">
        <v>78</v>
      </c>
      <c r="B82" s="54">
        <v>8</v>
      </c>
      <c r="C82" s="54" t="s">
        <v>104</v>
      </c>
      <c r="D82" s="55">
        <v>11022</v>
      </c>
      <c r="E82" s="54" t="s">
        <v>118</v>
      </c>
      <c r="F82" s="54" t="s">
        <v>20</v>
      </c>
      <c r="G82" s="86">
        <v>1416000</v>
      </c>
      <c r="H82" s="86">
        <v>7178400</v>
      </c>
      <c r="I82" s="86">
        <v>1794708.8361000002</v>
      </c>
      <c r="J82" s="86">
        <v>1416000</v>
      </c>
      <c r="K82" s="86">
        <v>8973108.8361000009</v>
      </c>
      <c r="L82" s="49">
        <v>1416000</v>
      </c>
      <c r="M82" s="50">
        <v>852061.84254307079</v>
      </c>
      <c r="N82" s="81">
        <v>2268061.8429999999</v>
      </c>
      <c r="O82" s="86">
        <v>1479600</v>
      </c>
      <c r="P82" s="86">
        <v>823200</v>
      </c>
      <c r="Q82" s="86">
        <v>2302800</v>
      </c>
      <c r="R82" s="139">
        <v>-63600</v>
      </c>
      <c r="S82" s="139">
        <v>28861.842543070787</v>
      </c>
      <c r="T82" s="139">
        <v>-34738.157000000123</v>
      </c>
      <c r="U82" s="167"/>
      <c r="V82" s="168">
        <f>N82/2</f>
        <v>1134030.9214999999</v>
      </c>
      <c r="W82" s="168">
        <f>(2600000000/2800000000*Q82)/2</f>
        <v>1069157.142857143</v>
      </c>
      <c r="X82" s="168">
        <f>V82+W82</f>
        <v>2203188.0643571429</v>
      </c>
      <c r="Z82" s="180">
        <v>1416000</v>
      </c>
      <c r="AA82" s="168">
        <v>845390</v>
      </c>
      <c r="AB82" s="180">
        <f>Z82+AA82</f>
        <v>2261390</v>
      </c>
      <c r="AC82" s="180">
        <v>369900</v>
      </c>
      <c r="AD82" s="180">
        <v>205800</v>
      </c>
      <c r="AE82" s="180">
        <v>575700</v>
      </c>
      <c r="AF82" s="186">
        <f>Z82-AC82</f>
        <v>1046100</v>
      </c>
      <c r="AG82" s="186">
        <f>AA82-AD82</f>
        <v>639590</v>
      </c>
      <c r="AH82" s="186">
        <f>AB82-AE82</f>
        <v>1685690</v>
      </c>
    </row>
    <row r="83" spans="1:34">
      <c r="A83" s="53">
        <v>79</v>
      </c>
      <c r="B83" s="54">
        <v>8</v>
      </c>
      <c r="C83" s="54" t="s">
        <v>104</v>
      </c>
      <c r="D83" s="55">
        <v>11023</v>
      </c>
      <c r="E83" s="54" t="s">
        <v>107</v>
      </c>
      <c r="F83" s="54" t="s">
        <v>18</v>
      </c>
      <c r="G83" s="86">
        <v>2920800</v>
      </c>
      <c r="H83" s="86">
        <v>11317200</v>
      </c>
      <c r="I83" s="86">
        <v>3312904.6272000005</v>
      </c>
      <c r="J83" s="86">
        <v>2920800</v>
      </c>
      <c r="K83" s="86">
        <v>14630104.6272</v>
      </c>
      <c r="L83" s="49">
        <v>2920800</v>
      </c>
      <c r="M83" s="50">
        <v>1389234.6713882</v>
      </c>
      <c r="N83" s="81">
        <v>4310034.6710000001</v>
      </c>
      <c r="O83" s="86">
        <v>2799400</v>
      </c>
      <c r="P83" s="86">
        <v>1852200</v>
      </c>
      <c r="Q83" s="86">
        <v>4651600</v>
      </c>
      <c r="R83" s="139">
        <v>121400</v>
      </c>
      <c r="S83" s="139">
        <v>-462965.32861179998</v>
      </c>
      <c r="T83" s="139">
        <v>-341565.32899999991</v>
      </c>
      <c r="U83" s="167"/>
      <c r="V83" s="168">
        <f>N83/2</f>
        <v>2155017.3355</v>
      </c>
      <c r="W83" s="168">
        <f>(2600000000/2800000000*Q83)/2</f>
        <v>2159671.4285714286</v>
      </c>
      <c r="X83" s="168">
        <f>V83+W83</f>
        <v>4314688.7640714291</v>
      </c>
      <c r="Z83" s="180">
        <v>2920800</v>
      </c>
      <c r="AA83" s="168">
        <v>1378357</v>
      </c>
      <c r="AB83" s="180">
        <f>Z83+AA83</f>
        <v>4299157</v>
      </c>
      <c r="AC83" s="180">
        <v>699850</v>
      </c>
      <c r="AD83" s="180">
        <v>463050</v>
      </c>
      <c r="AE83" s="180">
        <v>1162900</v>
      </c>
      <c r="AF83" s="186">
        <f>Z83-AC83</f>
        <v>2220950</v>
      </c>
      <c r="AG83" s="186">
        <f>AA83-AD83</f>
        <v>915307</v>
      </c>
      <c r="AH83" s="186">
        <f>AB83-AE83</f>
        <v>3136257</v>
      </c>
    </row>
    <row r="84" spans="1:34" ht="14.25" customHeight="1">
      <c r="A84" s="53">
        <v>80</v>
      </c>
      <c r="B84" s="54">
        <v>8</v>
      </c>
      <c r="C84" s="54" t="s">
        <v>104</v>
      </c>
      <c r="D84" s="55">
        <v>11024</v>
      </c>
      <c r="E84" s="54" t="s">
        <v>109</v>
      </c>
      <c r="F84" s="54" t="s">
        <v>19</v>
      </c>
      <c r="G84" s="86">
        <v>1512000</v>
      </c>
      <c r="H84" s="86">
        <v>10098000</v>
      </c>
      <c r="I84" s="86">
        <v>1979359.983</v>
      </c>
      <c r="J84" s="86">
        <v>1512000</v>
      </c>
      <c r="K84" s="86">
        <v>12077359.982999999</v>
      </c>
      <c r="L84" s="49">
        <v>1512000</v>
      </c>
      <c r="M84" s="50">
        <v>1146833.0305735574</v>
      </c>
      <c r="N84" s="81">
        <v>2658833.031</v>
      </c>
      <c r="O84" s="86">
        <v>1581700</v>
      </c>
      <c r="P84" s="86">
        <v>1499800</v>
      </c>
      <c r="Q84" s="86">
        <v>3081500</v>
      </c>
      <c r="R84" s="139">
        <v>-69700</v>
      </c>
      <c r="S84" s="139">
        <v>-352966.96942644264</v>
      </c>
      <c r="T84" s="139">
        <v>-422666.96900000004</v>
      </c>
      <c r="U84" s="167"/>
      <c r="V84" s="168">
        <f>N84/2</f>
        <v>1329416.5155</v>
      </c>
      <c r="W84" s="168">
        <f>(2600000000/2800000000*Q84)/2</f>
        <v>1430696.4285714286</v>
      </c>
      <c r="X84" s="168">
        <f>V84+W84</f>
        <v>2760112.9440714289</v>
      </c>
      <c r="Z84" s="180">
        <v>1512000</v>
      </c>
      <c r="AA84" s="168">
        <v>1137853</v>
      </c>
      <c r="AB84" s="180">
        <f>Z84+AA84</f>
        <v>2649853</v>
      </c>
      <c r="AC84" s="180">
        <v>395425</v>
      </c>
      <c r="AD84" s="180">
        <v>374950</v>
      </c>
      <c r="AE84" s="180">
        <v>770375</v>
      </c>
      <c r="AF84" s="186">
        <f>Z84-AC84</f>
        <v>1116575</v>
      </c>
      <c r="AG84" s="186">
        <f>AA84-AD84</f>
        <v>762903</v>
      </c>
      <c r="AH84" s="186">
        <f>AB84-AE84</f>
        <v>1879478</v>
      </c>
    </row>
    <row r="85" spans="1:34">
      <c r="A85" s="53">
        <v>81</v>
      </c>
      <c r="B85" s="54">
        <v>8</v>
      </c>
      <c r="C85" s="54" t="s">
        <v>104</v>
      </c>
      <c r="D85" s="55">
        <v>11025</v>
      </c>
      <c r="E85" s="54" t="s">
        <v>110</v>
      </c>
      <c r="F85" s="54" t="s">
        <v>18</v>
      </c>
      <c r="G85" s="86">
        <v>2370000</v>
      </c>
      <c r="H85" s="86">
        <v>9568800</v>
      </c>
      <c r="I85" s="86">
        <v>2972528.3189999992</v>
      </c>
      <c r="J85" s="86">
        <v>2370000</v>
      </c>
      <c r="K85" s="86">
        <v>12541328.318999998</v>
      </c>
      <c r="L85" s="49">
        <v>2370000</v>
      </c>
      <c r="M85" s="50">
        <v>1190890.193199663</v>
      </c>
      <c r="N85" s="81">
        <v>3560890.193</v>
      </c>
      <c r="O85" s="86">
        <v>2622300</v>
      </c>
      <c r="P85" s="86">
        <v>1462000</v>
      </c>
      <c r="Q85" s="86">
        <v>4084300</v>
      </c>
      <c r="R85" s="139">
        <v>-252300</v>
      </c>
      <c r="S85" s="139">
        <v>-271109.80680033704</v>
      </c>
      <c r="T85" s="139">
        <v>-523409.80700000003</v>
      </c>
      <c r="U85" s="167"/>
      <c r="V85" s="168">
        <f>N85/2</f>
        <v>1780445.0965</v>
      </c>
      <c r="W85" s="168">
        <f>(2600000000/2800000000*Q85)/2</f>
        <v>1896282.142857143</v>
      </c>
      <c r="X85" s="168">
        <f>V85+W85</f>
        <v>3676727.2393571427</v>
      </c>
      <c r="Z85" s="180">
        <v>2370000</v>
      </c>
      <c r="AA85" s="168">
        <v>1181566</v>
      </c>
      <c r="AB85" s="180">
        <f>Z85+AA85</f>
        <v>3551566</v>
      </c>
      <c r="AC85" s="180">
        <v>655575</v>
      </c>
      <c r="AD85" s="180">
        <v>365500</v>
      </c>
      <c r="AE85" s="180">
        <v>1021075</v>
      </c>
      <c r="AF85" s="186">
        <f>Z85-AC85</f>
        <v>1714425</v>
      </c>
      <c r="AG85" s="186">
        <f>AA85-AD85</f>
        <v>816066</v>
      </c>
      <c r="AH85" s="186">
        <f>AB85-AE85</f>
        <v>2530491</v>
      </c>
    </row>
    <row r="86" spans="1:34">
      <c r="A86" s="53">
        <v>82</v>
      </c>
      <c r="B86" s="54">
        <v>8</v>
      </c>
      <c r="C86" s="54" t="s">
        <v>104</v>
      </c>
      <c r="D86" s="55">
        <v>11026</v>
      </c>
      <c r="E86" s="54" t="s">
        <v>120</v>
      </c>
      <c r="F86" s="54" t="s">
        <v>20</v>
      </c>
      <c r="G86" s="86">
        <v>806400</v>
      </c>
      <c r="H86" s="86">
        <v>3886800</v>
      </c>
      <c r="I86" s="86">
        <v>1151798.6295</v>
      </c>
      <c r="J86" s="86">
        <v>806400</v>
      </c>
      <c r="K86" s="86">
        <v>5038598.6294999998</v>
      </c>
      <c r="L86" s="49">
        <v>806400</v>
      </c>
      <c r="M86" s="50">
        <v>478451.52783778362</v>
      </c>
      <c r="N86" s="81">
        <v>1284851.5279999999</v>
      </c>
      <c r="O86" s="86">
        <v>804400</v>
      </c>
      <c r="P86" s="86">
        <v>696400</v>
      </c>
      <c r="Q86" s="86">
        <v>1500800</v>
      </c>
      <c r="R86" s="139">
        <v>2000</v>
      </c>
      <c r="S86" s="139">
        <v>-217948.47216221638</v>
      </c>
      <c r="T86" s="139">
        <v>-215948.47200000007</v>
      </c>
      <c r="U86" s="167"/>
      <c r="V86" s="168">
        <f>N86/2</f>
        <v>642425.76399999997</v>
      </c>
      <c r="W86" s="168">
        <f>(2600000000/2800000000*Q86)/2</f>
        <v>696800</v>
      </c>
      <c r="X86" s="168">
        <f>V86+W86</f>
        <v>1339225.764</v>
      </c>
      <c r="Z86" s="180">
        <v>806400</v>
      </c>
      <c r="AA86" s="168">
        <v>474705</v>
      </c>
      <c r="AB86" s="180">
        <f>Z86+AA86</f>
        <v>1281105</v>
      </c>
      <c r="AC86" s="180">
        <v>201100</v>
      </c>
      <c r="AD86" s="180">
        <v>174100</v>
      </c>
      <c r="AE86" s="180">
        <v>375200</v>
      </c>
      <c r="AF86" s="186">
        <f>Z86-AC86</f>
        <v>605300</v>
      </c>
      <c r="AG86" s="186">
        <f>AA86-AD86</f>
        <v>300605</v>
      </c>
      <c r="AH86" s="186">
        <f>AB86-AE86</f>
        <v>905905</v>
      </c>
    </row>
    <row r="87" spans="1:34">
      <c r="A87" s="53">
        <v>83</v>
      </c>
      <c r="B87" s="54">
        <v>8</v>
      </c>
      <c r="C87" s="54" t="s">
        <v>104</v>
      </c>
      <c r="D87" s="55">
        <v>11027</v>
      </c>
      <c r="E87" s="54" t="s">
        <v>122</v>
      </c>
      <c r="F87" s="54" t="s">
        <v>20</v>
      </c>
      <c r="G87" s="86">
        <v>688800</v>
      </c>
      <c r="H87" s="86">
        <v>4426800</v>
      </c>
      <c r="I87" s="86">
        <v>1175067.3576</v>
      </c>
      <c r="J87" s="86">
        <v>688800</v>
      </c>
      <c r="K87" s="86">
        <v>5601867.3575999998</v>
      </c>
      <c r="L87" s="49">
        <v>688800</v>
      </c>
      <c r="M87" s="50">
        <v>531937.9837671842</v>
      </c>
      <c r="N87" s="81">
        <v>1220737.9839999999</v>
      </c>
      <c r="O87" s="86">
        <v>609500</v>
      </c>
      <c r="P87" s="86">
        <v>822100</v>
      </c>
      <c r="Q87" s="86">
        <v>1431600</v>
      </c>
      <c r="R87" s="139">
        <v>79300</v>
      </c>
      <c r="S87" s="139">
        <v>-290162.0162328158</v>
      </c>
      <c r="T87" s="139">
        <v>-210862.01600000006</v>
      </c>
      <c r="U87" s="167"/>
      <c r="V87" s="168">
        <f>N87/2</f>
        <v>610368.99199999997</v>
      </c>
      <c r="W87" s="168">
        <f>(2600000000/2800000000*Q87)/2</f>
        <v>664671.42857142864</v>
      </c>
      <c r="X87" s="168">
        <f>V87+W87</f>
        <v>1275040.4205714287</v>
      </c>
      <c r="Z87" s="180">
        <v>688800</v>
      </c>
      <c r="AA87" s="168">
        <v>527773</v>
      </c>
      <c r="AB87" s="180">
        <f>Z87+AA87</f>
        <v>1216573</v>
      </c>
      <c r="AC87" s="180">
        <v>152375</v>
      </c>
      <c r="AD87" s="180">
        <v>205525</v>
      </c>
      <c r="AE87" s="180">
        <v>357900</v>
      </c>
      <c r="AF87" s="186">
        <f>Z87-AC87</f>
        <v>536425</v>
      </c>
      <c r="AG87" s="186">
        <f>AA87-AD87</f>
        <v>322248</v>
      </c>
      <c r="AH87" s="186">
        <f>AB87-AE87</f>
        <v>858673</v>
      </c>
    </row>
    <row r="88" spans="1:34">
      <c r="A88" s="53">
        <v>84</v>
      </c>
      <c r="B88" s="54">
        <v>8</v>
      </c>
      <c r="C88" s="54" t="s">
        <v>104</v>
      </c>
      <c r="D88" s="55">
        <v>11028</v>
      </c>
      <c r="E88" s="54" t="s">
        <v>115</v>
      </c>
      <c r="F88" s="54" t="s">
        <v>19</v>
      </c>
      <c r="G88" s="86">
        <v>1276800</v>
      </c>
      <c r="H88" s="86">
        <v>5733600</v>
      </c>
      <c r="I88" s="86">
        <v>999636.21030000004</v>
      </c>
      <c r="J88" s="86">
        <v>1276800</v>
      </c>
      <c r="K88" s="86">
        <v>6733236.2103000004</v>
      </c>
      <c r="L88" s="49">
        <v>1276800</v>
      </c>
      <c r="M88" s="50">
        <v>639369.67180702148</v>
      </c>
      <c r="N88" s="81">
        <v>1916169.672</v>
      </c>
      <c r="O88" s="86">
        <v>1186400</v>
      </c>
      <c r="P88" s="86">
        <v>815900</v>
      </c>
      <c r="Q88" s="86">
        <v>2002300</v>
      </c>
      <c r="R88" s="139">
        <v>90400</v>
      </c>
      <c r="S88" s="139">
        <v>-176530.32819297852</v>
      </c>
      <c r="T88" s="139">
        <v>-86130.32799999998</v>
      </c>
      <c r="U88" s="167"/>
      <c r="V88" s="168">
        <f>N88/2</f>
        <v>958084.83600000001</v>
      </c>
      <c r="W88" s="168">
        <f>(2600000000/2800000000*Q88)/2</f>
        <v>929639.2857142858</v>
      </c>
      <c r="X88" s="168">
        <f>V88+W88</f>
        <v>1887724.1217142858</v>
      </c>
      <c r="Z88" s="180">
        <v>1276800</v>
      </c>
      <c r="AA88" s="168">
        <v>634363</v>
      </c>
      <c r="AB88" s="180">
        <f>Z88+AA88</f>
        <v>1911163</v>
      </c>
      <c r="AC88" s="180">
        <v>296600</v>
      </c>
      <c r="AD88" s="180">
        <v>203975</v>
      </c>
      <c r="AE88" s="180">
        <v>500575</v>
      </c>
      <c r="AF88" s="186">
        <f>Z88-AC88</f>
        <v>980200</v>
      </c>
      <c r="AG88" s="186">
        <f>AA88-AD88</f>
        <v>430388</v>
      </c>
      <c r="AH88" s="186">
        <f>AB88-AE88</f>
        <v>1410588</v>
      </c>
    </row>
    <row r="89" spans="1:34">
      <c r="A89" s="53">
        <v>85</v>
      </c>
      <c r="B89" s="54">
        <v>8</v>
      </c>
      <c r="C89" s="54" t="s">
        <v>104</v>
      </c>
      <c r="D89" s="55">
        <v>11029</v>
      </c>
      <c r="E89" s="54" t="s">
        <v>117</v>
      </c>
      <c r="F89" s="54" t="s">
        <v>20</v>
      </c>
      <c r="G89" s="86">
        <v>590400</v>
      </c>
      <c r="H89" s="86">
        <v>4719600</v>
      </c>
      <c r="I89" s="86">
        <v>1113182.8395</v>
      </c>
      <c r="J89" s="86">
        <v>590400</v>
      </c>
      <c r="K89" s="86">
        <v>5832782.8394999998</v>
      </c>
      <c r="L89" s="49">
        <v>590400</v>
      </c>
      <c r="M89" s="50">
        <v>553865.08557473903</v>
      </c>
      <c r="N89" s="81">
        <v>1144265.0859999999</v>
      </c>
      <c r="O89" s="86">
        <v>642400</v>
      </c>
      <c r="P89" s="86">
        <v>650607</v>
      </c>
      <c r="Q89" s="86">
        <v>1293007</v>
      </c>
      <c r="R89" s="139">
        <v>-52000</v>
      </c>
      <c r="S89" s="139">
        <v>-96741.914425260969</v>
      </c>
      <c r="T89" s="139">
        <v>-148741.91400000011</v>
      </c>
      <c r="U89" s="167"/>
      <c r="V89" s="168">
        <f>N89/2</f>
        <v>572132.54299999995</v>
      </c>
      <c r="W89" s="168">
        <f>(2600000000/2800000000*Q89)/2</f>
        <v>600324.67857142864</v>
      </c>
      <c r="X89" s="168">
        <f>V89+W89</f>
        <v>1172457.2215714287</v>
      </c>
      <c r="Z89" s="180">
        <v>590400</v>
      </c>
      <c r="AA89" s="168">
        <v>549528</v>
      </c>
      <c r="AB89" s="180">
        <f>Z89+AA89</f>
        <v>1139928</v>
      </c>
      <c r="AC89" s="180">
        <v>160600</v>
      </c>
      <c r="AD89" s="180">
        <v>162652</v>
      </c>
      <c r="AE89" s="180">
        <v>323252</v>
      </c>
      <c r="AF89" s="186">
        <f>Z89-AC89</f>
        <v>429800</v>
      </c>
      <c r="AG89" s="186">
        <f>AA89-AD89</f>
        <v>386876</v>
      </c>
      <c r="AH89" s="186">
        <f>AB89-AE89</f>
        <v>816676</v>
      </c>
    </row>
    <row r="90" spans="1:34">
      <c r="A90" s="53">
        <v>86</v>
      </c>
      <c r="B90" s="54">
        <v>8</v>
      </c>
      <c r="C90" s="54" t="s">
        <v>104</v>
      </c>
      <c r="D90" s="55">
        <v>11446</v>
      </c>
      <c r="E90" s="54" t="s">
        <v>111</v>
      </c>
      <c r="F90" s="54" t="s">
        <v>18</v>
      </c>
      <c r="G90" s="86">
        <v>2623200</v>
      </c>
      <c r="H90" s="86">
        <v>11964000</v>
      </c>
      <c r="I90" s="86">
        <v>3863197.5918000001</v>
      </c>
      <c r="J90" s="86">
        <v>2623200</v>
      </c>
      <c r="K90" s="86">
        <v>15827197.591800001</v>
      </c>
      <c r="L90" s="49">
        <v>2623200</v>
      </c>
      <c r="M90" s="50">
        <v>1502907.3411109655</v>
      </c>
      <c r="N90" s="81">
        <v>4126107.341</v>
      </c>
      <c r="O90" s="86">
        <v>2682100</v>
      </c>
      <c r="P90" s="86">
        <v>1995600</v>
      </c>
      <c r="Q90" s="86">
        <v>4677700</v>
      </c>
      <c r="R90" s="139">
        <v>-58900</v>
      </c>
      <c r="S90" s="139">
        <v>-492692.65888903453</v>
      </c>
      <c r="T90" s="139">
        <v>-551592.65899999999</v>
      </c>
      <c r="U90" s="167"/>
      <c r="V90" s="168">
        <f>N90/2</f>
        <v>2063053.6705</v>
      </c>
      <c r="W90" s="168">
        <f>(2600000000/2800000000*Q90)/2</f>
        <v>2171789.2857142859</v>
      </c>
      <c r="X90" s="168">
        <f>V90+W90</f>
        <v>4234842.9562142864</v>
      </c>
      <c r="Z90" s="180">
        <v>2623200</v>
      </c>
      <c r="AA90" s="168">
        <v>1491140</v>
      </c>
      <c r="AB90" s="180">
        <f>Z90+AA90</f>
        <v>4114340</v>
      </c>
      <c r="AC90" s="180">
        <v>670525</v>
      </c>
      <c r="AD90" s="180">
        <v>498900</v>
      </c>
      <c r="AE90" s="180">
        <v>1169425</v>
      </c>
      <c r="AF90" s="186">
        <f>Z90-AC90</f>
        <v>1952675</v>
      </c>
      <c r="AG90" s="186">
        <f>AA90-AD90</f>
        <v>992240</v>
      </c>
      <c r="AH90" s="186">
        <f>AB90-AE90</f>
        <v>2944915</v>
      </c>
    </row>
    <row r="91" spans="1:34">
      <c r="A91" s="53">
        <v>87</v>
      </c>
      <c r="B91" s="54">
        <v>8</v>
      </c>
      <c r="C91" s="54" t="s">
        <v>104</v>
      </c>
      <c r="D91" s="55">
        <v>25058</v>
      </c>
      <c r="E91" s="54" t="s">
        <v>123</v>
      </c>
      <c r="F91" s="54" t="s">
        <v>20</v>
      </c>
      <c r="G91" s="86">
        <v>693600</v>
      </c>
      <c r="H91" s="86">
        <v>2870400</v>
      </c>
      <c r="I91" s="86">
        <v>626277.78419999999</v>
      </c>
      <c r="J91" s="86">
        <v>693600</v>
      </c>
      <c r="K91" s="86">
        <v>3496677.7842000001</v>
      </c>
      <c r="L91" s="49">
        <v>693600</v>
      </c>
      <c r="M91" s="50">
        <v>332034.94686238648</v>
      </c>
      <c r="N91" s="81">
        <v>1025634.947</v>
      </c>
      <c r="O91" s="86">
        <v>609400</v>
      </c>
      <c r="P91" s="86">
        <v>440600</v>
      </c>
      <c r="Q91" s="86">
        <v>1050000</v>
      </c>
      <c r="R91" s="139">
        <v>84200</v>
      </c>
      <c r="S91" s="139">
        <v>-108565.05313761352</v>
      </c>
      <c r="T91" s="139">
        <v>-24365.052999999956</v>
      </c>
      <c r="U91" s="167"/>
      <c r="V91" s="168">
        <f>N91/2</f>
        <v>512817.47350000002</v>
      </c>
      <c r="W91" s="168">
        <f>(2600000000/2800000000*Q91)/2</f>
        <v>487500</v>
      </c>
      <c r="X91" s="168">
        <f>V91+W91</f>
        <v>1000317.4735000001</v>
      </c>
      <c r="Z91" s="180">
        <v>693600</v>
      </c>
      <c r="AA91" s="168">
        <v>329435</v>
      </c>
      <c r="AB91" s="180">
        <f>Z91+AA91</f>
        <v>1023035</v>
      </c>
      <c r="AC91" s="180">
        <v>152350</v>
      </c>
      <c r="AD91" s="180">
        <v>110150</v>
      </c>
      <c r="AE91" s="180">
        <v>262500</v>
      </c>
      <c r="AF91" s="186">
        <f>Z91-AC91</f>
        <v>541250</v>
      </c>
      <c r="AG91" s="186">
        <f>AA91-AD91</f>
        <v>219285</v>
      </c>
      <c r="AH91" s="186">
        <f>AB91-AE91</f>
        <v>760535</v>
      </c>
    </row>
    <row r="92" spans="1:34">
      <c r="A92" s="53">
        <v>88</v>
      </c>
      <c r="B92" s="54">
        <v>8</v>
      </c>
      <c r="C92" s="54" t="s">
        <v>104</v>
      </c>
      <c r="D92" s="55">
        <v>25059</v>
      </c>
      <c r="E92" s="54" t="s">
        <v>124</v>
      </c>
      <c r="F92" s="54" t="s">
        <v>20</v>
      </c>
      <c r="G92" s="86">
        <v>816000</v>
      </c>
      <c r="H92" s="86">
        <v>2512800</v>
      </c>
      <c r="I92" s="86">
        <v>675283.62599999993</v>
      </c>
      <c r="J92" s="86">
        <v>816000</v>
      </c>
      <c r="K92" s="86">
        <v>3188083.6260000002</v>
      </c>
      <c r="L92" s="49">
        <v>816000</v>
      </c>
      <c r="M92" s="50">
        <v>302731.69067362032</v>
      </c>
      <c r="N92" s="81">
        <v>1118731.6910000001</v>
      </c>
      <c r="O92" s="86">
        <v>716200</v>
      </c>
      <c r="P92" s="86">
        <v>383400</v>
      </c>
      <c r="Q92" s="86">
        <v>1099600</v>
      </c>
      <c r="R92" s="139">
        <v>99800</v>
      </c>
      <c r="S92" s="139">
        <v>-80668.309326379676</v>
      </c>
      <c r="T92" s="139">
        <v>19131.691000000108</v>
      </c>
      <c r="U92" s="167"/>
      <c r="V92" s="168">
        <f>N92/2</f>
        <v>559365.84550000005</v>
      </c>
      <c r="W92" s="168">
        <f>(2600000000/2800000000*Q92)/2</f>
        <v>510528.57142857142</v>
      </c>
      <c r="X92" s="168">
        <f>V92+W92</f>
        <v>1069894.4169285714</v>
      </c>
      <c r="Z92" s="180">
        <v>816000</v>
      </c>
      <c r="AA92" s="168">
        <v>300361</v>
      </c>
      <c r="AB92" s="180">
        <f>Z92+AA92</f>
        <v>1116361</v>
      </c>
      <c r="AC92" s="180">
        <v>179050</v>
      </c>
      <c r="AD92" s="180">
        <v>95850</v>
      </c>
      <c r="AE92" s="180">
        <v>274900</v>
      </c>
      <c r="AF92" s="186">
        <f>Z92-AC92</f>
        <v>636950</v>
      </c>
      <c r="AG92" s="186">
        <f>AA92-AD92</f>
        <v>204511</v>
      </c>
      <c r="AH92" s="186">
        <f>AB92-AE92</f>
        <v>841461</v>
      </c>
    </row>
    <row r="93" spans="1:34">
      <c r="F93" s="141"/>
      <c r="G93" s="82"/>
      <c r="H93" s="82"/>
      <c r="I93" s="82"/>
      <c r="J93" s="82">
        <f>SUM(J5:J92)</f>
        <v>143956800</v>
      </c>
      <c r="K93" s="82">
        <f>SUM(K5:K92)</f>
        <v>1050255130.5321825</v>
      </c>
      <c r="L93" s="82">
        <f>SUM(L5:L92)</f>
        <v>143956800</v>
      </c>
      <c r="M93" s="82">
        <f t="shared" ref="M93:N93" si="0">SUM(M5:M92)</f>
        <v>99340681.432324365</v>
      </c>
      <c r="N93" s="82">
        <f t="shared" si="0"/>
        <v>243297481.42699996</v>
      </c>
      <c r="O93" s="82">
        <f t="shared" ref="O93" si="1">SUM(O5:O92)</f>
        <v>140987797</v>
      </c>
      <c r="P93" s="82">
        <f t="shared" ref="P93" si="2">SUM(P5:P92)</f>
        <v>119349552.9954358</v>
      </c>
      <c r="Q93" s="82">
        <f t="shared" ref="Q93" si="3">SUM(Q5:Q92)</f>
        <v>260337350</v>
      </c>
      <c r="R93" s="82"/>
      <c r="S93" s="82"/>
      <c r="T93" s="82"/>
      <c r="U93" s="169"/>
      <c r="V93" s="172">
        <f>SUM(V5:V92)</f>
        <v>121648740.71349998</v>
      </c>
      <c r="W93" s="172">
        <f t="shared" ref="W93:X93" si="4">SUM(W5:W92)</f>
        <v>120870912.50000001</v>
      </c>
      <c r="X93" s="172">
        <f t="shared" si="4"/>
        <v>242519653.21350014</v>
      </c>
      <c r="Z93" s="172">
        <f>SUM(Z5:Z92)</f>
        <v>143956800</v>
      </c>
      <c r="AA93" s="172">
        <f>SUM(AA5:AA92)</f>
        <v>98562853</v>
      </c>
      <c r="AB93" s="172">
        <f t="shared" ref="AB93" si="5">SUM(AB5:AB92)</f>
        <v>242519653</v>
      </c>
      <c r="AC93" s="172">
        <f>SUM(AC5:AC92)</f>
        <v>35246953</v>
      </c>
      <c r="AD93" s="172">
        <f t="shared" ref="AD93:AE93" si="6">SUM(AD5:AD92)</f>
        <v>29837396</v>
      </c>
      <c r="AE93" s="172">
        <f t="shared" si="6"/>
        <v>65084349</v>
      </c>
      <c r="AF93" s="185">
        <f t="shared" ref="AF93" si="7">SUM(AF5:AF92)</f>
        <v>108709847</v>
      </c>
      <c r="AG93" s="185">
        <f t="shared" ref="AG93" si="8">SUM(AG5:AG92)</f>
        <v>68725457</v>
      </c>
      <c r="AH93" s="185">
        <f t="shared" ref="AH93" si="9">SUM(AH5:AH92)</f>
        <v>177435304</v>
      </c>
    </row>
    <row r="94" spans="1:34"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169"/>
    </row>
    <row r="95" spans="1:34"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169"/>
    </row>
    <row r="96" spans="1:34"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169"/>
    </row>
  </sheetData>
  <sortState xmlns:xlrd2="http://schemas.microsoft.com/office/spreadsheetml/2017/richdata2" ref="D72:AH92">
    <sortCondition ref="D72:D92"/>
  </sortState>
  <mergeCells count="17">
    <mergeCell ref="A2:A4"/>
    <mergeCell ref="O2:Q2"/>
    <mergeCell ref="R2:T2"/>
    <mergeCell ref="B2:B4"/>
    <mergeCell ref="C2:C4"/>
    <mergeCell ref="D2:D4"/>
    <mergeCell ref="E2:E4"/>
    <mergeCell ref="F2:F4"/>
    <mergeCell ref="G2:H2"/>
    <mergeCell ref="J2:K2"/>
    <mergeCell ref="L2:N2"/>
    <mergeCell ref="Z2:AB2"/>
    <mergeCell ref="AC2:AE2"/>
    <mergeCell ref="AF2:AH2"/>
    <mergeCell ref="L1:N1"/>
    <mergeCell ref="V1:X1"/>
    <mergeCell ref="V2:X2"/>
  </mergeCells>
  <phoneticPr fontId="32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BD37A"/>
  </sheetPr>
  <dimension ref="A1:M99"/>
  <sheetViews>
    <sheetView workbookViewId="0"/>
  </sheetViews>
  <sheetFormatPr defaultRowHeight="14.5"/>
  <cols>
    <col min="1" max="1" width="9.36328125" customWidth="1"/>
    <col min="2" max="2" width="7.1796875" customWidth="1"/>
    <col min="3" max="3" width="10.54296875" customWidth="1"/>
    <col min="4" max="4" width="13.453125" customWidth="1"/>
    <col min="5" max="5" width="16.81640625" customWidth="1"/>
    <col min="6" max="6" width="34.54296875" customWidth="1"/>
    <col min="7" max="7" width="23.453125" style="29" customWidth="1"/>
    <col min="8" max="8" width="17.36328125" style="30" customWidth="1"/>
    <col min="9" max="9" width="16.6328125" style="30" customWidth="1"/>
    <col min="10" max="10" width="18.453125" style="30" customWidth="1"/>
    <col min="11" max="11" width="20" customWidth="1"/>
    <col min="13" max="13" width="23.453125" customWidth="1"/>
  </cols>
  <sheetData>
    <row r="1" spans="1:13" ht="15.5">
      <c r="A1" s="35" t="s">
        <v>170</v>
      </c>
      <c r="B1" s="36"/>
      <c r="C1" s="36"/>
      <c r="D1" s="36"/>
      <c r="E1" s="36"/>
      <c r="F1" s="36"/>
      <c r="G1" s="37"/>
      <c r="H1" s="38"/>
      <c r="I1" s="38"/>
      <c r="J1" s="38"/>
      <c r="L1" s="6"/>
      <c r="M1" s="5"/>
    </row>
    <row r="2" spans="1:13" s="27" customFormat="1" ht="36.5" customHeight="1">
      <c r="A2" s="254" t="s">
        <v>7</v>
      </c>
      <c r="B2" s="256" t="s">
        <v>4</v>
      </c>
      <c r="C2" s="256" t="s">
        <v>8</v>
      </c>
      <c r="D2" s="256" t="s">
        <v>9</v>
      </c>
      <c r="E2" s="256" t="s">
        <v>10</v>
      </c>
      <c r="F2" s="256" t="s">
        <v>11</v>
      </c>
      <c r="G2" s="258" t="s">
        <v>12</v>
      </c>
      <c r="H2" s="251" t="s">
        <v>126</v>
      </c>
      <c r="I2" s="252"/>
      <c r="J2" s="253"/>
      <c r="L2" s="31"/>
      <c r="M2" s="32"/>
    </row>
    <row r="3" spans="1:13" s="27" customFormat="1" ht="36.5" customHeight="1">
      <c r="A3" s="255"/>
      <c r="B3" s="257"/>
      <c r="C3" s="257"/>
      <c r="D3" s="257"/>
      <c r="E3" s="257"/>
      <c r="F3" s="257"/>
      <c r="G3" s="259"/>
      <c r="H3" s="28" t="s">
        <v>13</v>
      </c>
      <c r="I3" s="28" t="s">
        <v>14</v>
      </c>
      <c r="J3" s="28" t="s">
        <v>15</v>
      </c>
      <c r="L3" s="33"/>
      <c r="M3" s="34"/>
    </row>
    <row r="4" spans="1:13">
      <c r="A4" s="62"/>
      <c r="B4" s="63" t="s">
        <v>142</v>
      </c>
      <c r="C4" s="64"/>
      <c r="D4" s="64"/>
      <c r="E4" s="65"/>
      <c r="F4" s="64"/>
      <c r="G4" s="64"/>
      <c r="H4" s="66">
        <f>SUBTOTAL(9,H6:H99)</f>
        <v>140987797</v>
      </c>
      <c r="I4" s="66">
        <f>SUBTOTAL(9,I6:I99)</f>
        <v>119349552.9954358</v>
      </c>
      <c r="J4" s="67">
        <f>SUBTOTAL(9,J6:J99)</f>
        <v>260337350</v>
      </c>
    </row>
    <row r="5" spans="1:13">
      <c r="A5" s="56"/>
      <c r="B5" s="57"/>
      <c r="C5" s="57"/>
      <c r="D5" s="58" t="s">
        <v>140</v>
      </c>
      <c r="E5" s="59"/>
      <c r="F5" s="57"/>
      <c r="G5" s="57"/>
      <c r="H5" s="60">
        <f>SUBTOTAL(9,H6:H17)</f>
        <v>21029797</v>
      </c>
      <c r="I5" s="60">
        <f>SUBTOTAL(9,I6:I17)</f>
        <v>13210000</v>
      </c>
      <c r="J5" s="61">
        <f>SUBTOTAL(9,J6:J17)</f>
        <v>34239797</v>
      </c>
    </row>
    <row r="6" spans="1:13">
      <c r="A6" s="53">
        <v>1</v>
      </c>
      <c r="B6" s="54">
        <v>8</v>
      </c>
      <c r="C6" s="54" t="s">
        <v>24</v>
      </c>
      <c r="D6" s="54" t="s">
        <v>25</v>
      </c>
      <c r="E6" s="55">
        <v>10711</v>
      </c>
      <c r="F6" s="54" t="s">
        <v>26</v>
      </c>
      <c r="G6" s="54" t="s">
        <v>16</v>
      </c>
      <c r="H6" s="39">
        <v>3102000</v>
      </c>
      <c r="I6" s="39">
        <v>4000000</v>
      </c>
      <c r="J6" s="40">
        <v>7102000</v>
      </c>
    </row>
    <row r="7" spans="1:13" ht="14.25" customHeight="1">
      <c r="A7" s="53">
        <v>2</v>
      </c>
      <c r="B7" s="54">
        <v>8</v>
      </c>
      <c r="C7" s="54" t="s">
        <v>24</v>
      </c>
      <c r="D7" s="54" t="s">
        <v>25</v>
      </c>
      <c r="E7" s="55">
        <v>11451</v>
      </c>
      <c r="F7" s="54" t="s">
        <v>27</v>
      </c>
      <c r="G7" s="54" t="s">
        <v>17</v>
      </c>
      <c r="H7" s="39">
        <v>2281800</v>
      </c>
      <c r="I7" s="39">
        <v>1485200</v>
      </c>
      <c r="J7" s="40">
        <v>3767000</v>
      </c>
    </row>
    <row r="8" spans="1:13">
      <c r="A8" s="53">
        <v>3</v>
      </c>
      <c r="B8" s="54">
        <v>8</v>
      </c>
      <c r="C8" s="54" t="s">
        <v>24</v>
      </c>
      <c r="D8" s="54" t="s">
        <v>25</v>
      </c>
      <c r="E8" s="55">
        <v>11110</v>
      </c>
      <c r="F8" s="54" t="s">
        <v>28</v>
      </c>
      <c r="G8" s="54" t="s">
        <v>18</v>
      </c>
      <c r="H8" s="39">
        <v>2407997</v>
      </c>
      <c r="I8" s="39">
        <v>1696200</v>
      </c>
      <c r="J8" s="40">
        <v>4104197</v>
      </c>
    </row>
    <row r="9" spans="1:13">
      <c r="A9" s="53">
        <v>4</v>
      </c>
      <c r="B9" s="54">
        <v>8</v>
      </c>
      <c r="C9" s="54" t="s">
        <v>24</v>
      </c>
      <c r="D9" s="54" t="s">
        <v>25</v>
      </c>
      <c r="E9" s="55">
        <v>11105</v>
      </c>
      <c r="F9" s="54" t="s">
        <v>29</v>
      </c>
      <c r="G9" s="54" t="s">
        <v>18</v>
      </c>
      <c r="H9" s="39">
        <v>2050800</v>
      </c>
      <c r="I9" s="39">
        <v>534000</v>
      </c>
      <c r="J9" s="40">
        <v>2584800</v>
      </c>
    </row>
    <row r="10" spans="1:13" ht="14.25" customHeight="1">
      <c r="A10" s="53">
        <v>5</v>
      </c>
      <c r="B10" s="54">
        <v>8</v>
      </c>
      <c r="C10" s="54" t="s">
        <v>24</v>
      </c>
      <c r="D10" s="54" t="s">
        <v>25</v>
      </c>
      <c r="E10" s="55">
        <v>11109</v>
      </c>
      <c r="F10" s="54" t="s">
        <v>30</v>
      </c>
      <c r="G10" s="54" t="s">
        <v>20</v>
      </c>
      <c r="H10" s="39">
        <v>2710800</v>
      </c>
      <c r="I10" s="39">
        <v>899400</v>
      </c>
      <c r="J10" s="40">
        <v>3610200</v>
      </c>
    </row>
    <row r="11" spans="1:13">
      <c r="A11" s="53">
        <v>6</v>
      </c>
      <c r="B11" s="54">
        <v>8</v>
      </c>
      <c r="C11" s="54" t="s">
        <v>24</v>
      </c>
      <c r="D11" s="54" t="s">
        <v>25</v>
      </c>
      <c r="E11" s="55">
        <v>11107</v>
      </c>
      <c r="F11" s="54" t="s">
        <v>31</v>
      </c>
      <c r="G11" s="54" t="s">
        <v>19</v>
      </c>
      <c r="H11" s="39">
        <v>829200</v>
      </c>
      <c r="I11" s="39">
        <v>440800</v>
      </c>
      <c r="J11" s="40">
        <v>1270000</v>
      </c>
    </row>
    <row r="12" spans="1:13">
      <c r="A12" s="53">
        <v>7</v>
      </c>
      <c r="B12" s="54">
        <v>8</v>
      </c>
      <c r="C12" s="54" t="s">
        <v>24</v>
      </c>
      <c r="D12" s="54" t="s">
        <v>25</v>
      </c>
      <c r="E12" s="55">
        <v>11111</v>
      </c>
      <c r="F12" s="54" t="s">
        <v>32</v>
      </c>
      <c r="G12" s="54" t="s">
        <v>20</v>
      </c>
      <c r="H12" s="39">
        <v>1414800</v>
      </c>
      <c r="I12" s="39">
        <v>713400</v>
      </c>
      <c r="J12" s="40">
        <v>2128200</v>
      </c>
    </row>
    <row r="13" spans="1:13">
      <c r="A13" s="53">
        <v>8</v>
      </c>
      <c r="B13" s="54">
        <v>8</v>
      </c>
      <c r="C13" s="54" t="s">
        <v>24</v>
      </c>
      <c r="D13" s="54" t="s">
        <v>25</v>
      </c>
      <c r="E13" s="55">
        <v>11106</v>
      </c>
      <c r="F13" s="54" t="s">
        <v>33</v>
      </c>
      <c r="G13" s="54" t="s">
        <v>20</v>
      </c>
      <c r="H13" s="39">
        <v>1090800</v>
      </c>
      <c r="I13" s="39">
        <v>696400</v>
      </c>
      <c r="J13" s="40">
        <v>1787200</v>
      </c>
    </row>
    <row r="14" spans="1:13">
      <c r="A14" s="53">
        <v>9</v>
      </c>
      <c r="B14" s="54">
        <v>8</v>
      </c>
      <c r="C14" s="54" t="s">
        <v>24</v>
      </c>
      <c r="D14" s="54" t="s">
        <v>25</v>
      </c>
      <c r="E14" s="55">
        <v>11104</v>
      </c>
      <c r="F14" s="54" t="s">
        <v>34</v>
      </c>
      <c r="G14" s="54" t="s">
        <v>20</v>
      </c>
      <c r="H14" s="39">
        <v>1477200</v>
      </c>
      <c r="I14" s="39">
        <v>770200</v>
      </c>
      <c r="J14" s="40">
        <v>2247400</v>
      </c>
    </row>
    <row r="15" spans="1:13">
      <c r="A15" s="53">
        <v>10</v>
      </c>
      <c r="B15" s="54">
        <v>8</v>
      </c>
      <c r="C15" s="54" t="s">
        <v>24</v>
      </c>
      <c r="D15" s="54" t="s">
        <v>25</v>
      </c>
      <c r="E15" s="55">
        <v>11112</v>
      </c>
      <c r="F15" s="54" t="s">
        <v>35</v>
      </c>
      <c r="G15" s="54" t="s">
        <v>20</v>
      </c>
      <c r="H15" s="39">
        <v>1605600</v>
      </c>
      <c r="I15" s="39">
        <v>638200</v>
      </c>
      <c r="J15" s="40">
        <v>2243800</v>
      </c>
    </row>
    <row r="16" spans="1:13">
      <c r="A16" s="53">
        <v>11</v>
      </c>
      <c r="B16" s="54">
        <v>8</v>
      </c>
      <c r="C16" s="54" t="s">
        <v>24</v>
      </c>
      <c r="D16" s="54" t="s">
        <v>25</v>
      </c>
      <c r="E16" s="55">
        <v>11108</v>
      </c>
      <c r="F16" s="54" t="s">
        <v>36</v>
      </c>
      <c r="G16" s="54" t="s">
        <v>20</v>
      </c>
      <c r="H16" s="39">
        <v>1673200</v>
      </c>
      <c r="I16" s="39">
        <v>962600</v>
      </c>
      <c r="J16" s="40">
        <v>2635800</v>
      </c>
    </row>
    <row r="17" spans="1:10">
      <c r="A17" s="53">
        <v>12</v>
      </c>
      <c r="B17" s="54">
        <v>8</v>
      </c>
      <c r="C17" s="54" t="s">
        <v>24</v>
      </c>
      <c r="D17" s="54" t="s">
        <v>25</v>
      </c>
      <c r="E17" s="55">
        <v>40840</v>
      </c>
      <c r="F17" s="54" t="s">
        <v>37</v>
      </c>
      <c r="G17" s="54" t="s">
        <v>18</v>
      </c>
      <c r="H17" s="39">
        <v>385600</v>
      </c>
      <c r="I17" s="39">
        <v>373600</v>
      </c>
      <c r="J17" s="40">
        <v>759200</v>
      </c>
    </row>
    <row r="18" spans="1:10">
      <c r="A18" s="56"/>
      <c r="B18" s="57"/>
      <c r="C18" s="57"/>
      <c r="D18" s="58" t="s">
        <v>139</v>
      </c>
      <c r="E18" s="59"/>
      <c r="F18" s="57"/>
      <c r="G18" s="57"/>
      <c r="H18" s="60">
        <f>SUBTOTAL(9,H19:H26)</f>
        <v>7315200</v>
      </c>
      <c r="I18" s="60">
        <f>SUBTOTAL(9,I19:I26)</f>
        <v>7336286</v>
      </c>
      <c r="J18" s="61">
        <f>SUBTOTAL(9,J19:J26)</f>
        <v>14651486</v>
      </c>
    </row>
    <row r="19" spans="1:10">
      <c r="A19" s="53">
        <v>13</v>
      </c>
      <c r="B19" s="54">
        <v>8</v>
      </c>
      <c r="C19" s="54" t="s">
        <v>38</v>
      </c>
      <c r="D19" s="54" t="s">
        <v>39</v>
      </c>
      <c r="E19" s="55">
        <v>11040</v>
      </c>
      <c r="F19" s="54" t="s">
        <v>40</v>
      </c>
      <c r="G19" s="54" t="s">
        <v>23</v>
      </c>
      <c r="H19" s="39">
        <v>1394400</v>
      </c>
      <c r="I19" s="39">
        <v>2605111</v>
      </c>
      <c r="J19" s="40">
        <v>3999511</v>
      </c>
    </row>
    <row r="20" spans="1:10">
      <c r="A20" s="53">
        <v>14</v>
      </c>
      <c r="B20" s="54">
        <v>8</v>
      </c>
      <c r="C20" s="54" t="s">
        <v>38</v>
      </c>
      <c r="D20" s="54" t="s">
        <v>39</v>
      </c>
      <c r="E20" s="55">
        <v>11046</v>
      </c>
      <c r="F20" s="54" t="s">
        <v>41</v>
      </c>
      <c r="G20" s="54" t="s">
        <v>19</v>
      </c>
      <c r="H20" s="39">
        <v>1599600</v>
      </c>
      <c r="I20" s="39">
        <v>1544290</v>
      </c>
      <c r="J20" s="40">
        <v>3143890</v>
      </c>
    </row>
    <row r="21" spans="1:10">
      <c r="A21" s="53">
        <v>15</v>
      </c>
      <c r="B21" s="54">
        <v>8</v>
      </c>
      <c r="C21" s="54" t="s">
        <v>38</v>
      </c>
      <c r="D21" s="54" t="s">
        <v>39</v>
      </c>
      <c r="E21" s="55">
        <v>11043</v>
      </c>
      <c r="F21" s="54" t="s">
        <v>42</v>
      </c>
      <c r="G21" s="54" t="s">
        <v>20</v>
      </c>
      <c r="H21" s="39">
        <v>1184400</v>
      </c>
      <c r="I21" s="39">
        <v>618450</v>
      </c>
      <c r="J21" s="40">
        <v>1802850</v>
      </c>
    </row>
    <row r="22" spans="1:10">
      <c r="A22" s="53">
        <v>16</v>
      </c>
      <c r="B22" s="54">
        <v>8</v>
      </c>
      <c r="C22" s="54" t="s">
        <v>38</v>
      </c>
      <c r="D22" s="54" t="s">
        <v>39</v>
      </c>
      <c r="E22" s="55">
        <v>11048</v>
      </c>
      <c r="F22" s="54" t="s">
        <v>43</v>
      </c>
      <c r="G22" s="54" t="s">
        <v>19</v>
      </c>
      <c r="H22" s="39">
        <v>818400</v>
      </c>
      <c r="I22" s="39">
        <v>633120</v>
      </c>
      <c r="J22" s="40">
        <v>1451520</v>
      </c>
    </row>
    <row r="23" spans="1:10">
      <c r="A23" s="53">
        <v>17</v>
      </c>
      <c r="B23" s="54">
        <v>8</v>
      </c>
      <c r="C23" s="54" t="s">
        <v>38</v>
      </c>
      <c r="D23" s="54" t="s">
        <v>39</v>
      </c>
      <c r="E23" s="55">
        <v>11047</v>
      </c>
      <c r="F23" s="54" t="s">
        <v>44</v>
      </c>
      <c r="G23" s="54" t="s">
        <v>20</v>
      </c>
      <c r="H23" s="39">
        <v>646800</v>
      </c>
      <c r="I23" s="39">
        <v>548755</v>
      </c>
      <c r="J23" s="40">
        <v>1195555</v>
      </c>
    </row>
    <row r="24" spans="1:10">
      <c r="A24" s="53">
        <v>18</v>
      </c>
      <c r="B24" s="54">
        <v>8</v>
      </c>
      <c r="C24" s="54" t="s">
        <v>38</v>
      </c>
      <c r="D24" s="54" t="s">
        <v>39</v>
      </c>
      <c r="E24" s="55">
        <v>11041</v>
      </c>
      <c r="F24" s="54" t="s">
        <v>45</v>
      </c>
      <c r="G24" s="54" t="s">
        <v>20</v>
      </c>
      <c r="H24" s="39">
        <v>709200</v>
      </c>
      <c r="I24" s="39">
        <v>494465</v>
      </c>
      <c r="J24" s="40">
        <v>1203665</v>
      </c>
    </row>
    <row r="25" spans="1:10">
      <c r="A25" s="53">
        <v>19</v>
      </c>
      <c r="B25" s="54">
        <v>8</v>
      </c>
      <c r="C25" s="54" t="s">
        <v>38</v>
      </c>
      <c r="D25" s="54" t="s">
        <v>39</v>
      </c>
      <c r="E25" s="55">
        <v>11049</v>
      </c>
      <c r="F25" s="54" t="s">
        <v>46</v>
      </c>
      <c r="G25" s="54" t="s">
        <v>20</v>
      </c>
      <c r="H25" s="39">
        <v>631200</v>
      </c>
      <c r="I25" s="39">
        <v>468055</v>
      </c>
      <c r="J25" s="40">
        <v>1099255</v>
      </c>
    </row>
    <row r="26" spans="1:10">
      <c r="A26" s="53">
        <v>20</v>
      </c>
      <c r="B26" s="54">
        <v>8</v>
      </c>
      <c r="C26" s="54" t="s">
        <v>38</v>
      </c>
      <c r="D26" s="54" t="s">
        <v>39</v>
      </c>
      <c r="E26" s="55">
        <v>11050</v>
      </c>
      <c r="F26" s="54" t="s">
        <v>47</v>
      </c>
      <c r="G26" s="54" t="s">
        <v>19</v>
      </c>
      <c r="H26" s="39">
        <v>331200</v>
      </c>
      <c r="I26" s="39">
        <v>424040</v>
      </c>
      <c r="J26" s="40">
        <v>755240</v>
      </c>
    </row>
    <row r="27" spans="1:10">
      <c r="A27" s="56"/>
      <c r="B27" s="57"/>
      <c r="C27" s="57"/>
      <c r="D27" s="58" t="s">
        <v>141</v>
      </c>
      <c r="E27" s="59"/>
      <c r="F27" s="57"/>
      <c r="G27" s="57"/>
      <c r="H27" s="60">
        <f>SUBTOTAL(9,H28:H41)</f>
        <v>17628000</v>
      </c>
      <c r="I27" s="60">
        <f>SUBTOTAL(9,I28:I41)</f>
        <v>16381993</v>
      </c>
      <c r="J27" s="61">
        <f>SUBTOTAL(9,J28:J41)</f>
        <v>34009993</v>
      </c>
    </row>
    <row r="28" spans="1:10">
      <c r="A28" s="53">
        <v>21</v>
      </c>
      <c r="B28" s="54">
        <v>8</v>
      </c>
      <c r="C28" s="54" t="s">
        <v>48</v>
      </c>
      <c r="D28" s="54" t="s">
        <v>49</v>
      </c>
      <c r="E28" s="55">
        <v>10705</v>
      </c>
      <c r="F28" s="54" t="s">
        <v>50</v>
      </c>
      <c r="G28" s="54" t="s">
        <v>16</v>
      </c>
      <c r="H28" s="39">
        <v>2236500</v>
      </c>
      <c r="I28" s="39">
        <v>6121838</v>
      </c>
      <c r="J28" s="40">
        <v>8358338</v>
      </c>
    </row>
    <row r="29" spans="1:10" ht="14.25" customHeight="1">
      <c r="A29" s="53">
        <v>22</v>
      </c>
      <c r="B29" s="54">
        <v>8</v>
      </c>
      <c r="C29" s="54" t="s">
        <v>48</v>
      </c>
      <c r="D29" s="54" t="s">
        <v>49</v>
      </c>
      <c r="E29" s="55">
        <v>11447</v>
      </c>
      <c r="F29" s="54" t="s">
        <v>51</v>
      </c>
      <c r="G29" s="54" t="s">
        <v>19</v>
      </c>
      <c r="H29" s="39">
        <v>1459200</v>
      </c>
      <c r="I29" s="39">
        <v>1405800</v>
      </c>
      <c r="J29" s="40">
        <v>2865000</v>
      </c>
    </row>
    <row r="30" spans="1:10">
      <c r="A30" s="53">
        <v>23</v>
      </c>
      <c r="B30" s="54">
        <v>8</v>
      </c>
      <c r="C30" s="54" t="s">
        <v>48</v>
      </c>
      <c r="D30" s="54" t="s">
        <v>49</v>
      </c>
      <c r="E30" s="55">
        <v>11036</v>
      </c>
      <c r="F30" s="54" t="s">
        <v>52</v>
      </c>
      <c r="G30" s="54" t="s">
        <v>18</v>
      </c>
      <c r="H30" s="39">
        <v>3006000</v>
      </c>
      <c r="I30" s="39">
        <v>1771700</v>
      </c>
      <c r="J30" s="40">
        <v>4777700</v>
      </c>
    </row>
    <row r="31" spans="1:10">
      <c r="A31" s="53">
        <v>24</v>
      </c>
      <c r="B31" s="54">
        <v>8</v>
      </c>
      <c r="C31" s="54" t="s">
        <v>48</v>
      </c>
      <c r="D31" s="54" t="s">
        <v>49</v>
      </c>
      <c r="E31" s="55">
        <v>11031</v>
      </c>
      <c r="F31" s="54" t="s">
        <v>53</v>
      </c>
      <c r="G31" s="54" t="s">
        <v>20</v>
      </c>
      <c r="H31" s="39">
        <v>1853400</v>
      </c>
      <c r="I31" s="39">
        <v>977600</v>
      </c>
      <c r="J31" s="40">
        <v>2831000</v>
      </c>
    </row>
    <row r="32" spans="1:10">
      <c r="A32" s="53">
        <v>25</v>
      </c>
      <c r="B32" s="54">
        <v>8</v>
      </c>
      <c r="C32" s="54" t="s">
        <v>48</v>
      </c>
      <c r="D32" s="54" t="s">
        <v>49</v>
      </c>
      <c r="E32" s="55">
        <v>11035</v>
      </c>
      <c r="F32" s="54" t="s">
        <v>54</v>
      </c>
      <c r="G32" s="54" t="s">
        <v>20</v>
      </c>
      <c r="H32" s="39">
        <v>963600</v>
      </c>
      <c r="I32" s="39">
        <v>600800</v>
      </c>
      <c r="J32" s="40">
        <v>1564400</v>
      </c>
    </row>
    <row r="33" spans="1:10">
      <c r="A33" s="53">
        <v>26</v>
      </c>
      <c r="B33" s="54">
        <v>8</v>
      </c>
      <c r="C33" s="54" t="s">
        <v>48</v>
      </c>
      <c r="D33" s="54" t="s">
        <v>49</v>
      </c>
      <c r="E33" s="55">
        <v>11030</v>
      </c>
      <c r="F33" s="54" t="s">
        <v>55</v>
      </c>
      <c r="G33" s="54" t="s">
        <v>20</v>
      </c>
      <c r="H33" s="39">
        <v>581600</v>
      </c>
      <c r="I33" s="39">
        <v>338600</v>
      </c>
      <c r="J33" s="40">
        <v>920200</v>
      </c>
    </row>
    <row r="34" spans="1:10">
      <c r="A34" s="53">
        <v>27</v>
      </c>
      <c r="B34" s="54">
        <v>8</v>
      </c>
      <c r="C34" s="54" t="s">
        <v>48</v>
      </c>
      <c r="D34" s="54" t="s">
        <v>49</v>
      </c>
      <c r="E34" s="55">
        <v>11032</v>
      </c>
      <c r="F34" s="54" t="s">
        <v>56</v>
      </c>
      <c r="G34" s="54" t="s">
        <v>19</v>
      </c>
      <c r="H34" s="39">
        <v>1309300</v>
      </c>
      <c r="I34" s="39">
        <v>978100</v>
      </c>
      <c r="J34" s="40">
        <v>2287400</v>
      </c>
    </row>
    <row r="35" spans="1:10">
      <c r="A35" s="53">
        <v>28</v>
      </c>
      <c r="B35" s="54">
        <v>8</v>
      </c>
      <c r="C35" s="54" t="s">
        <v>48</v>
      </c>
      <c r="D35" s="54" t="s">
        <v>49</v>
      </c>
      <c r="E35" s="55">
        <v>11039</v>
      </c>
      <c r="F35" s="54" t="s">
        <v>57</v>
      </c>
      <c r="G35" s="54" t="s">
        <v>19</v>
      </c>
      <c r="H35" s="39">
        <v>1140400</v>
      </c>
      <c r="I35" s="39">
        <v>921000</v>
      </c>
      <c r="J35" s="40">
        <v>2061400</v>
      </c>
    </row>
    <row r="36" spans="1:10">
      <c r="A36" s="53">
        <v>29</v>
      </c>
      <c r="B36" s="54">
        <v>8</v>
      </c>
      <c r="C36" s="54" t="s">
        <v>48</v>
      </c>
      <c r="D36" s="54" t="s">
        <v>49</v>
      </c>
      <c r="E36" s="55">
        <v>11037</v>
      </c>
      <c r="F36" s="54" t="s">
        <v>58</v>
      </c>
      <c r="G36" s="54" t="s">
        <v>20</v>
      </c>
      <c r="H36" s="39">
        <v>850800</v>
      </c>
      <c r="I36" s="39">
        <v>651100</v>
      </c>
      <c r="J36" s="40">
        <v>1501900</v>
      </c>
    </row>
    <row r="37" spans="1:10">
      <c r="A37" s="53">
        <v>30</v>
      </c>
      <c r="B37" s="54">
        <v>8</v>
      </c>
      <c r="C37" s="54" t="s">
        <v>48</v>
      </c>
      <c r="D37" s="54" t="s">
        <v>49</v>
      </c>
      <c r="E37" s="55">
        <v>11034</v>
      </c>
      <c r="F37" s="54" t="s">
        <v>59</v>
      </c>
      <c r="G37" s="54" t="s">
        <v>20</v>
      </c>
      <c r="H37" s="39">
        <v>813600</v>
      </c>
      <c r="I37" s="39">
        <v>454000</v>
      </c>
      <c r="J37" s="40">
        <v>1267600</v>
      </c>
    </row>
    <row r="38" spans="1:10">
      <c r="A38" s="53">
        <v>31</v>
      </c>
      <c r="B38" s="54">
        <v>8</v>
      </c>
      <c r="C38" s="54" t="s">
        <v>48</v>
      </c>
      <c r="D38" s="54" t="s">
        <v>49</v>
      </c>
      <c r="E38" s="55">
        <v>11038</v>
      </c>
      <c r="F38" s="54" t="s">
        <v>60</v>
      </c>
      <c r="G38" s="54" t="s">
        <v>19</v>
      </c>
      <c r="H38" s="39">
        <v>741600</v>
      </c>
      <c r="I38" s="39">
        <v>701400</v>
      </c>
      <c r="J38" s="40">
        <v>1443000</v>
      </c>
    </row>
    <row r="39" spans="1:10">
      <c r="A39" s="53">
        <v>32</v>
      </c>
      <c r="B39" s="54">
        <v>8</v>
      </c>
      <c r="C39" s="54" t="s">
        <v>48</v>
      </c>
      <c r="D39" s="54" t="s">
        <v>49</v>
      </c>
      <c r="E39" s="55">
        <v>14133</v>
      </c>
      <c r="F39" s="54" t="s">
        <v>61</v>
      </c>
      <c r="G39" s="54" t="s">
        <v>20</v>
      </c>
      <c r="H39" s="39">
        <v>1047600</v>
      </c>
      <c r="I39" s="39">
        <v>557500</v>
      </c>
      <c r="J39" s="40">
        <v>1605100</v>
      </c>
    </row>
    <row r="40" spans="1:10">
      <c r="A40" s="53">
        <v>33</v>
      </c>
      <c r="B40" s="54">
        <v>8</v>
      </c>
      <c r="C40" s="54" t="s">
        <v>48</v>
      </c>
      <c r="D40" s="54" t="s">
        <v>49</v>
      </c>
      <c r="E40" s="55">
        <v>11033</v>
      </c>
      <c r="F40" s="54" t="s">
        <v>62</v>
      </c>
      <c r="G40" s="54" t="s">
        <v>21</v>
      </c>
      <c r="H40" s="39">
        <v>755600</v>
      </c>
      <c r="I40" s="39">
        <v>455055</v>
      </c>
      <c r="J40" s="40">
        <v>1210655</v>
      </c>
    </row>
    <row r="41" spans="1:10">
      <c r="A41" s="53">
        <v>34</v>
      </c>
      <c r="B41" s="54">
        <v>8</v>
      </c>
      <c r="C41" s="54" t="s">
        <v>48</v>
      </c>
      <c r="D41" s="54" t="s">
        <v>49</v>
      </c>
      <c r="E41" s="55">
        <v>28861</v>
      </c>
      <c r="F41" s="54" t="s">
        <v>63</v>
      </c>
      <c r="G41" s="54" t="s">
        <v>20</v>
      </c>
      <c r="H41" s="39">
        <v>868800</v>
      </c>
      <c r="I41" s="39">
        <v>447500</v>
      </c>
      <c r="J41" s="40">
        <v>1316300</v>
      </c>
    </row>
    <row r="42" spans="1:10">
      <c r="A42" s="56"/>
      <c r="B42" s="57"/>
      <c r="C42" s="57"/>
      <c r="D42" s="58" t="s">
        <v>138</v>
      </c>
      <c r="E42" s="59"/>
      <c r="F42" s="57"/>
      <c r="G42" s="57"/>
      <c r="H42" s="60">
        <f>SUBTOTAL(9,H43:H60)</f>
        <v>31472400</v>
      </c>
      <c r="I42" s="60">
        <f>SUBTOTAL(9,I43:I60)</f>
        <v>26616914</v>
      </c>
      <c r="J42" s="61">
        <f>SUBTOTAL(9,J43:J60)</f>
        <v>58089314</v>
      </c>
    </row>
    <row r="43" spans="1:10">
      <c r="A43" s="53">
        <v>35</v>
      </c>
      <c r="B43" s="54">
        <v>8</v>
      </c>
      <c r="C43" s="54" t="s">
        <v>64</v>
      </c>
      <c r="D43" s="54" t="s">
        <v>65</v>
      </c>
      <c r="E43" s="55">
        <v>10710</v>
      </c>
      <c r="F43" s="54" t="s">
        <v>66</v>
      </c>
      <c r="G43" s="54" t="s">
        <v>16</v>
      </c>
      <c r="H43" s="39">
        <v>4053600</v>
      </c>
      <c r="I43" s="39">
        <v>8205100</v>
      </c>
      <c r="J43" s="40">
        <v>12258700</v>
      </c>
    </row>
    <row r="44" spans="1:10" ht="14.25" customHeight="1">
      <c r="A44" s="53">
        <v>36</v>
      </c>
      <c r="B44" s="54">
        <v>8</v>
      </c>
      <c r="C44" s="54" t="s">
        <v>64</v>
      </c>
      <c r="D44" s="54" t="s">
        <v>65</v>
      </c>
      <c r="E44" s="55">
        <v>11095</v>
      </c>
      <c r="F44" s="54" t="s">
        <v>67</v>
      </c>
      <c r="G44" s="54" t="s">
        <v>22</v>
      </c>
      <c r="H44" s="39">
        <v>3256800</v>
      </c>
      <c r="I44" s="39">
        <v>1984390</v>
      </c>
      <c r="J44" s="40">
        <v>5241190</v>
      </c>
    </row>
    <row r="45" spans="1:10">
      <c r="A45" s="53">
        <v>37</v>
      </c>
      <c r="B45" s="54">
        <v>8</v>
      </c>
      <c r="C45" s="54" t="s">
        <v>64</v>
      </c>
      <c r="D45" s="54" t="s">
        <v>65</v>
      </c>
      <c r="E45" s="55">
        <v>11450</v>
      </c>
      <c r="F45" s="54" t="s">
        <v>68</v>
      </c>
      <c r="G45" s="54" t="s">
        <v>22</v>
      </c>
      <c r="H45" s="39">
        <v>4502400</v>
      </c>
      <c r="I45" s="39">
        <v>3189509</v>
      </c>
      <c r="J45" s="40">
        <v>7691909</v>
      </c>
    </row>
    <row r="46" spans="1:10" ht="14.25" customHeight="1">
      <c r="A46" s="53">
        <v>38</v>
      </c>
      <c r="B46" s="54">
        <v>8</v>
      </c>
      <c r="C46" s="54" t="s">
        <v>64</v>
      </c>
      <c r="D46" s="54" t="s">
        <v>65</v>
      </c>
      <c r="E46" s="55">
        <v>11097</v>
      </c>
      <c r="F46" s="54" t="s">
        <v>69</v>
      </c>
      <c r="G46" s="54" t="s">
        <v>20</v>
      </c>
      <c r="H46" s="39">
        <v>1701600</v>
      </c>
      <c r="I46" s="39">
        <v>1243141</v>
      </c>
      <c r="J46" s="40">
        <v>2944741</v>
      </c>
    </row>
    <row r="47" spans="1:10">
      <c r="A47" s="53">
        <v>39</v>
      </c>
      <c r="B47" s="54">
        <v>8</v>
      </c>
      <c r="C47" s="54" t="s">
        <v>64</v>
      </c>
      <c r="D47" s="54" t="s">
        <v>65</v>
      </c>
      <c r="E47" s="55">
        <v>11092</v>
      </c>
      <c r="F47" s="54" t="s">
        <v>70</v>
      </c>
      <c r="G47" s="54" t="s">
        <v>20</v>
      </c>
      <c r="H47" s="39">
        <v>1322400</v>
      </c>
      <c r="I47" s="39">
        <v>1492282</v>
      </c>
      <c r="J47" s="40">
        <v>2814682</v>
      </c>
    </row>
    <row r="48" spans="1:10">
      <c r="A48" s="53">
        <v>40</v>
      </c>
      <c r="B48" s="54">
        <v>8</v>
      </c>
      <c r="C48" s="54" t="s">
        <v>64</v>
      </c>
      <c r="D48" s="54" t="s">
        <v>65</v>
      </c>
      <c r="E48" s="55">
        <v>11098</v>
      </c>
      <c r="F48" s="54" t="s">
        <v>71</v>
      </c>
      <c r="G48" s="54" t="s">
        <v>20</v>
      </c>
      <c r="H48" s="39">
        <v>2214000</v>
      </c>
      <c r="I48" s="39">
        <v>1366006</v>
      </c>
      <c r="J48" s="40">
        <v>3580006</v>
      </c>
    </row>
    <row r="49" spans="1:10">
      <c r="A49" s="53">
        <v>41</v>
      </c>
      <c r="B49" s="54">
        <v>8</v>
      </c>
      <c r="C49" s="54" t="s">
        <v>64</v>
      </c>
      <c r="D49" s="54" t="s">
        <v>65</v>
      </c>
      <c r="E49" s="55">
        <v>11090</v>
      </c>
      <c r="F49" s="54" t="s">
        <v>72</v>
      </c>
      <c r="G49" s="54" t="s">
        <v>20</v>
      </c>
      <c r="H49" s="39">
        <v>829200</v>
      </c>
      <c r="I49" s="39">
        <v>687075</v>
      </c>
      <c r="J49" s="40">
        <v>1516275</v>
      </c>
    </row>
    <row r="50" spans="1:10">
      <c r="A50" s="53">
        <v>42</v>
      </c>
      <c r="B50" s="54">
        <v>8</v>
      </c>
      <c r="C50" s="54" t="s">
        <v>64</v>
      </c>
      <c r="D50" s="54" t="s">
        <v>65</v>
      </c>
      <c r="E50" s="55">
        <v>11089</v>
      </c>
      <c r="F50" s="54" t="s">
        <v>73</v>
      </c>
      <c r="G50" s="54" t="s">
        <v>20</v>
      </c>
      <c r="H50" s="39">
        <v>1146000</v>
      </c>
      <c r="I50" s="39">
        <v>719575</v>
      </c>
      <c r="J50" s="40">
        <v>1865575</v>
      </c>
    </row>
    <row r="51" spans="1:10">
      <c r="A51" s="53">
        <v>43</v>
      </c>
      <c r="B51" s="54">
        <v>8</v>
      </c>
      <c r="C51" s="54" t="s">
        <v>64</v>
      </c>
      <c r="D51" s="54" t="s">
        <v>65</v>
      </c>
      <c r="E51" s="55">
        <v>11096</v>
      </c>
      <c r="F51" s="54" t="s">
        <v>74</v>
      </c>
      <c r="G51" s="54" t="s">
        <v>20</v>
      </c>
      <c r="H51" s="39">
        <v>1012800</v>
      </c>
      <c r="I51" s="39">
        <v>673716</v>
      </c>
      <c r="J51" s="40">
        <v>1686516</v>
      </c>
    </row>
    <row r="52" spans="1:10">
      <c r="A52" s="53">
        <v>44</v>
      </c>
      <c r="B52" s="54">
        <v>8</v>
      </c>
      <c r="C52" s="54" t="s">
        <v>64</v>
      </c>
      <c r="D52" s="54" t="s">
        <v>65</v>
      </c>
      <c r="E52" s="55">
        <v>11101</v>
      </c>
      <c r="F52" s="54" t="s">
        <v>75</v>
      </c>
      <c r="G52" s="54" t="s">
        <v>18</v>
      </c>
      <c r="H52" s="39">
        <v>961200</v>
      </c>
      <c r="I52" s="39">
        <v>750396</v>
      </c>
      <c r="J52" s="40">
        <v>1711596</v>
      </c>
    </row>
    <row r="53" spans="1:10">
      <c r="A53" s="53">
        <v>45</v>
      </c>
      <c r="B53" s="54">
        <v>8</v>
      </c>
      <c r="C53" s="54" t="s">
        <v>64</v>
      </c>
      <c r="D53" s="54" t="s">
        <v>65</v>
      </c>
      <c r="E53" s="55">
        <v>11102</v>
      </c>
      <c r="F53" s="54" t="s">
        <v>76</v>
      </c>
      <c r="G53" s="54" t="s">
        <v>20</v>
      </c>
      <c r="H53" s="39">
        <v>1322400</v>
      </c>
      <c r="I53" s="39">
        <v>646865</v>
      </c>
      <c r="J53" s="40">
        <v>1969265</v>
      </c>
    </row>
    <row r="54" spans="1:10">
      <c r="A54" s="53">
        <v>46</v>
      </c>
      <c r="B54" s="54">
        <v>8</v>
      </c>
      <c r="C54" s="54" t="s">
        <v>64</v>
      </c>
      <c r="D54" s="54" t="s">
        <v>65</v>
      </c>
      <c r="E54" s="55">
        <v>11100</v>
      </c>
      <c r="F54" s="54" t="s">
        <v>77</v>
      </c>
      <c r="G54" s="54" t="s">
        <v>18</v>
      </c>
      <c r="H54" s="39">
        <v>628800</v>
      </c>
      <c r="I54" s="39">
        <v>564008</v>
      </c>
      <c r="J54" s="40">
        <v>1192808</v>
      </c>
    </row>
    <row r="55" spans="1:10">
      <c r="A55" s="53">
        <v>47</v>
      </c>
      <c r="B55" s="54">
        <v>8</v>
      </c>
      <c r="C55" s="54" t="s">
        <v>64</v>
      </c>
      <c r="D55" s="54" t="s">
        <v>65</v>
      </c>
      <c r="E55" s="55">
        <v>21323</v>
      </c>
      <c r="F55" s="54" t="s">
        <v>78</v>
      </c>
      <c r="G55" s="54" t="s">
        <v>20</v>
      </c>
      <c r="H55" s="39">
        <v>1230000</v>
      </c>
      <c r="I55" s="39">
        <v>782213</v>
      </c>
      <c r="J55" s="40">
        <v>2012213</v>
      </c>
    </row>
    <row r="56" spans="1:10">
      <c r="A56" s="53">
        <v>48</v>
      </c>
      <c r="B56" s="54">
        <v>8</v>
      </c>
      <c r="C56" s="54" t="s">
        <v>64</v>
      </c>
      <c r="D56" s="54" t="s">
        <v>65</v>
      </c>
      <c r="E56" s="55">
        <v>11091</v>
      </c>
      <c r="F56" s="54" t="s">
        <v>79</v>
      </c>
      <c r="G56" s="54" t="s">
        <v>20</v>
      </c>
      <c r="H56" s="39">
        <v>2930400</v>
      </c>
      <c r="I56" s="39">
        <v>1512814</v>
      </c>
      <c r="J56" s="40">
        <v>4443214</v>
      </c>
    </row>
    <row r="57" spans="1:10">
      <c r="A57" s="53">
        <v>49</v>
      </c>
      <c r="B57" s="54">
        <v>8</v>
      </c>
      <c r="C57" s="54" t="s">
        <v>64</v>
      </c>
      <c r="D57" s="54" t="s">
        <v>65</v>
      </c>
      <c r="E57" s="55">
        <v>11103</v>
      </c>
      <c r="F57" s="54" t="s">
        <v>80</v>
      </c>
      <c r="G57" s="54" t="s">
        <v>20</v>
      </c>
      <c r="H57" s="39">
        <v>1066800</v>
      </c>
      <c r="I57" s="39">
        <v>684072</v>
      </c>
      <c r="J57" s="40">
        <v>1750872</v>
      </c>
    </row>
    <row r="58" spans="1:10">
      <c r="A58" s="53">
        <v>50</v>
      </c>
      <c r="B58" s="54">
        <v>8</v>
      </c>
      <c r="C58" s="54" t="s">
        <v>64</v>
      </c>
      <c r="D58" s="54" t="s">
        <v>65</v>
      </c>
      <c r="E58" s="55">
        <v>11093</v>
      </c>
      <c r="F58" s="54" t="s">
        <v>81</v>
      </c>
      <c r="G58" s="54" t="s">
        <v>20</v>
      </c>
      <c r="H58" s="39">
        <v>1735200</v>
      </c>
      <c r="I58" s="39">
        <v>919067</v>
      </c>
      <c r="J58" s="40">
        <v>2654267</v>
      </c>
    </row>
    <row r="59" spans="1:10">
      <c r="A59" s="53">
        <v>51</v>
      </c>
      <c r="B59" s="54">
        <v>8</v>
      </c>
      <c r="C59" s="54" t="s">
        <v>64</v>
      </c>
      <c r="D59" s="54" t="s">
        <v>65</v>
      </c>
      <c r="E59" s="55">
        <v>11099</v>
      </c>
      <c r="F59" s="54" t="s">
        <v>82</v>
      </c>
      <c r="G59" s="54" t="s">
        <v>20</v>
      </c>
      <c r="H59" s="39">
        <v>932400</v>
      </c>
      <c r="I59" s="39">
        <v>759453</v>
      </c>
      <c r="J59" s="40">
        <v>1691853</v>
      </c>
    </row>
    <row r="60" spans="1:10">
      <c r="A60" s="53">
        <v>52</v>
      </c>
      <c r="B60" s="54">
        <v>8</v>
      </c>
      <c r="C60" s="54" t="s">
        <v>64</v>
      </c>
      <c r="D60" s="54" t="s">
        <v>65</v>
      </c>
      <c r="E60" s="55">
        <v>11094</v>
      </c>
      <c r="F60" s="54" t="s">
        <v>83</v>
      </c>
      <c r="G60" s="54" t="s">
        <v>19</v>
      </c>
      <c r="H60" s="39">
        <v>626400</v>
      </c>
      <c r="I60" s="39">
        <v>437232</v>
      </c>
      <c r="J60" s="40">
        <v>1063632</v>
      </c>
    </row>
    <row r="61" spans="1:10">
      <c r="A61" s="56"/>
      <c r="B61" s="57"/>
      <c r="C61" s="57"/>
      <c r="D61" s="58" t="s">
        <v>137</v>
      </c>
      <c r="E61" s="59"/>
      <c r="F61" s="57"/>
      <c r="G61" s="57"/>
      <c r="H61" s="60">
        <f>SUBTOTAL(9,H62:H70)</f>
        <v>12211200</v>
      </c>
      <c r="I61" s="60">
        <f>SUBTOTAL(9,I62:I70)</f>
        <v>12894057</v>
      </c>
      <c r="J61" s="61">
        <f>SUBTOTAL(9,J62:J70)</f>
        <v>25105257</v>
      </c>
    </row>
    <row r="62" spans="1:10">
      <c r="A62" s="53">
        <v>53</v>
      </c>
      <c r="B62" s="54">
        <v>8</v>
      </c>
      <c r="C62" s="54" t="s">
        <v>84</v>
      </c>
      <c r="D62" s="54" t="s">
        <v>85</v>
      </c>
      <c r="E62" s="55">
        <v>10706</v>
      </c>
      <c r="F62" s="54" t="s">
        <v>86</v>
      </c>
      <c r="G62" s="54" t="s">
        <v>16</v>
      </c>
      <c r="H62" s="39">
        <v>3063600</v>
      </c>
      <c r="I62" s="39">
        <v>4519681</v>
      </c>
      <c r="J62" s="40">
        <v>7583281</v>
      </c>
    </row>
    <row r="63" spans="1:10">
      <c r="A63" s="53">
        <v>54</v>
      </c>
      <c r="B63" s="54">
        <v>8</v>
      </c>
      <c r="C63" s="54" t="s">
        <v>84</v>
      </c>
      <c r="D63" s="54" t="s">
        <v>85</v>
      </c>
      <c r="E63" s="55">
        <v>11448</v>
      </c>
      <c r="F63" s="54" t="s">
        <v>87</v>
      </c>
      <c r="G63" s="54" t="s">
        <v>17</v>
      </c>
      <c r="H63" s="39">
        <v>1693200</v>
      </c>
      <c r="I63" s="39">
        <v>3340222</v>
      </c>
      <c r="J63" s="40">
        <v>5033422</v>
      </c>
    </row>
    <row r="64" spans="1:10">
      <c r="A64" s="53">
        <v>55</v>
      </c>
      <c r="B64" s="54">
        <v>8</v>
      </c>
      <c r="C64" s="54" t="s">
        <v>84</v>
      </c>
      <c r="D64" s="54" t="s">
        <v>85</v>
      </c>
      <c r="E64" s="55">
        <v>11042</v>
      </c>
      <c r="F64" s="54" t="s">
        <v>88</v>
      </c>
      <c r="G64" s="54" t="s">
        <v>18</v>
      </c>
      <c r="H64" s="39">
        <v>2298000</v>
      </c>
      <c r="I64" s="39">
        <v>1716463</v>
      </c>
      <c r="J64" s="40">
        <v>4014463</v>
      </c>
    </row>
    <row r="65" spans="1:10">
      <c r="A65" s="53">
        <v>56</v>
      </c>
      <c r="B65" s="54">
        <v>8</v>
      </c>
      <c r="C65" s="54" t="s">
        <v>84</v>
      </c>
      <c r="D65" s="54" t="s">
        <v>85</v>
      </c>
      <c r="E65" s="55">
        <v>11044</v>
      </c>
      <c r="F65" s="54" t="s">
        <v>89</v>
      </c>
      <c r="G65" s="54" t="s">
        <v>20</v>
      </c>
      <c r="H65" s="39">
        <v>627600</v>
      </c>
      <c r="I65" s="39">
        <v>718149</v>
      </c>
      <c r="J65" s="40">
        <v>1345749</v>
      </c>
    </row>
    <row r="66" spans="1:10" ht="14.25" customHeight="1">
      <c r="A66" s="53">
        <v>57</v>
      </c>
      <c r="B66" s="54">
        <v>8</v>
      </c>
      <c r="C66" s="54" t="s">
        <v>84</v>
      </c>
      <c r="D66" s="54" t="s">
        <v>85</v>
      </c>
      <c r="E66" s="55">
        <v>11045</v>
      </c>
      <c r="F66" s="54" t="s">
        <v>90</v>
      </c>
      <c r="G66" s="54" t="s">
        <v>19</v>
      </c>
      <c r="H66" s="39">
        <v>866400</v>
      </c>
      <c r="I66" s="39">
        <v>745117</v>
      </c>
      <c r="J66" s="40">
        <v>1611517</v>
      </c>
    </row>
    <row r="67" spans="1:10">
      <c r="A67" s="53">
        <v>58</v>
      </c>
      <c r="B67" s="54">
        <v>8</v>
      </c>
      <c r="C67" s="54" t="s">
        <v>84</v>
      </c>
      <c r="D67" s="54" t="s">
        <v>85</v>
      </c>
      <c r="E67" s="55">
        <v>28811</v>
      </c>
      <c r="F67" s="54" t="s">
        <v>91</v>
      </c>
      <c r="G67" s="54" t="s">
        <v>20</v>
      </c>
      <c r="H67" s="39">
        <v>1581600</v>
      </c>
      <c r="I67" s="39">
        <v>444261</v>
      </c>
      <c r="J67" s="40">
        <v>2025861</v>
      </c>
    </row>
    <row r="68" spans="1:10">
      <c r="A68" s="53">
        <v>59</v>
      </c>
      <c r="B68" s="54">
        <v>8</v>
      </c>
      <c r="C68" s="54" t="s">
        <v>84</v>
      </c>
      <c r="D68" s="54" t="s">
        <v>85</v>
      </c>
      <c r="E68" s="55">
        <v>28778</v>
      </c>
      <c r="F68" s="54" t="s">
        <v>92</v>
      </c>
      <c r="G68" s="54" t="s">
        <v>20</v>
      </c>
      <c r="H68" s="39">
        <v>600000</v>
      </c>
      <c r="I68" s="39">
        <v>407749</v>
      </c>
      <c r="J68" s="40">
        <v>1007749</v>
      </c>
    </row>
    <row r="69" spans="1:10">
      <c r="A69" s="53">
        <v>60</v>
      </c>
      <c r="B69" s="54">
        <v>8</v>
      </c>
      <c r="C69" s="54" t="s">
        <v>84</v>
      </c>
      <c r="D69" s="54" t="s">
        <v>85</v>
      </c>
      <c r="E69" s="55">
        <v>28815</v>
      </c>
      <c r="F69" s="54" t="s">
        <v>93</v>
      </c>
      <c r="G69" s="54" t="s">
        <v>20</v>
      </c>
      <c r="H69" s="39">
        <v>932400</v>
      </c>
      <c r="I69" s="39">
        <v>512758</v>
      </c>
      <c r="J69" s="40">
        <v>1445158</v>
      </c>
    </row>
    <row r="70" spans="1:10">
      <c r="A70" s="53">
        <v>61</v>
      </c>
      <c r="B70" s="54">
        <v>8</v>
      </c>
      <c r="C70" s="54" t="s">
        <v>84</v>
      </c>
      <c r="D70" s="54" t="s">
        <v>85</v>
      </c>
      <c r="E70" s="55">
        <v>21356</v>
      </c>
      <c r="F70" s="54" t="s">
        <v>94</v>
      </c>
      <c r="G70" s="54" t="s">
        <v>20</v>
      </c>
      <c r="H70" s="39">
        <v>548400</v>
      </c>
      <c r="I70" s="39">
        <v>489657</v>
      </c>
      <c r="J70" s="40">
        <v>1038057</v>
      </c>
    </row>
    <row r="71" spans="1:10">
      <c r="A71" s="56"/>
      <c r="B71" s="57"/>
      <c r="C71" s="57"/>
      <c r="D71" s="58" t="s">
        <v>136</v>
      </c>
      <c r="E71" s="59"/>
      <c r="F71" s="57"/>
      <c r="G71" s="57"/>
      <c r="H71" s="60">
        <f>SUBTOTAL(9,H72:H77)</f>
        <v>14269200</v>
      </c>
      <c r="I71" s="60">
        <f>SUBTOTAL(9,I72:I77)</f>
        <v>8950195.995435806</v>
      </c>
      <c r="J71" s="68">
        <f>SUBTOTAL(9,J72:J77)</f>
        <v>23219396</v>
      </c>
    </row>
    <row r="72" spans="1:10">
      <c r="A72" s="53">
        <v>62</v>
      </c>
      <c r="B72" s="54">
        <v>8</v>
      </c>
      <c r="C72" s="54" t="s">
        <v>95</v>
      </c>
      <c r="D72" s="54" t="s">
        <v>96</v>
      </c>
      <c r="E72" s="55">
        <v>10704</v>
      </c>
      <c r="F72" s="54" t="s">
        <v>97</v>
      </c>
      <c r="G72" s="54" t="s">
        <v>16</v>
      </c>
      <c r="H72" s="39">
        <v>3519000</v>
      </c>
      <c r="I72" s="39">
        <v>3258551.9954358065</v>
      </c>
      <c r="J72" s="41">
        <v>6777552</v>
      </c>
    </row>
    <row r="73" spans="1:10" ht="14.25" customHeight="1">
      <c r="A73" s="53">
        <v>63</v>
      </c>
      <c r="B73" s="54">
        <v>8</v>
      </c>
      <c r="C73" s="54" t="s">
        <v>95</v>
      </c>
      <c r="D73" s="54" t="s">
        <v>96</v>
      </c>
      <c r="E73" s="55">
        <v>10991</v>
      </c>
      <c r="F73" s="54" t="s">
        <v>98</v>
      </c>
      <c r="G73" s="54" t="s">
        <v>18</v>
      </c>
      <c r="H73" s="39">
        <v>2299200</v>
      </c>
      <c r="I73" s="39">
        <v>1168652</v>
      </c>
      <c r="J73" s="40">
        <v>3467852</v>
      </c>
    </row>
    <row r="74" spans="1:10" ht="14.25" customHeight="1">
      <c r="A74" s="53">
        <v>64</v>
      </c>
      <c r="B74" s="54">
        <v>8</v>
      </c>
      <c r="C74" s="54" t="s">
        <v>95</v>
      </c>
      <c r="D74" s="54" t="s">
        <v>96</v>
      </c>
      <c r="E74" s="55">
        <v>10993</v>
      </c>
      <c r="F74" s="54" t="s">
        <v>99</v>
      </c>
      <c r="G74" s="54" t="s">
        <v>20</v>
      </c>
      <c r="H74" s="39">
        <v>2940000</v>
      </c>
      <c r="I74" s="39">
        <v>1583079</v>
      </c>
      <c r="J74" s="40">
        <v>4523079</v>
      </c>
    </row>
    <row r="75" spans="1:10" ht="14.25" customHeight="1">
      <c r="A75" s="53">
        <v>65</v>
      </c>
      <c r="B75" s="54">
        <v>8</v>
      </c>
      <c r="C75" s="54" t="s">
        <v>95</v>
      </c>
      <c r="D75" s="54" t="s">
        <v>96</v>
      </c>
      <c r="E75" s="55">
        <v>23367</v>
      </c>
      <c r="F75" s="54" t="s">
        <v>100</v>
      </c>
      <c r="G75" s="54" t="s">
        <v>20</v>
      </c>
      <c r="H75" s="39">
        <v>1119000</v>
      </c>
      <c r="I75" s="39">
        <v>730234</v>
      </c>
      <c r="J75" s="40">
        <v>1849234</v>
      </c>
    </row>
    <row r="76" spans="1:10">
      <c r="A76" s="53">
        <v>66</v>
      </c>
      <c r="B76" s="54">
        <v>8</v>
      </c>
      <c r="C76" s="54" t="s">
        <v>95</v>
      </c>
      <c r="D76" s="54" t="s">
        <v>96</v>
      </c>
      <c r="E76" s="55">
        <v>10992</v>
      </c>
      <c r="F76" s="54" t="s">
        <v>101</v>
      </c>
      <c r="G76" s="54" t="s">
        <v>20</v>
      </c>
      <c r="H76" s="39">
        <v>1974000</v>
      </c>
      <c r="I76" s="39">
        <v>884670</v>
      </c>
      <c r="J76" s="40">
        <v>2858670</v>
      </c>
    </row>
    <row r="77" spans="1:10" ht="14.25" customHeight="1">
      <c r="A77" s="53">
        <v>67</v>
      </c>
      <c r="B77" s="54">
        <v>8</v>
      </c>
      <c r="C77" s="54" t="s">
        <v>95</v>
      </c>
      <c r="D77" s="54" t="s">
        <v>96</v>
      </c>
      <c r="E77" s="55">
        <v>10994</v>
      </c>
      <c r="F77" s="54" t="s">
        <v>102</v>
      </c>
      <c r="G77" s="54" t="s">
        <v>19</v>
      </c>
      <c r="H77" s="39">
        <v>2418000</v>
      </c>
      <c r="I77" s="39">
        <v>1325009</v>
      </c>
      <c r="J77" s="40">
        <v>3743009</v>
      </c>
    </row>
    <row r="78" spans="1:10">
      <c r="A78" s="56"/>
      <c r="B78" s="57"/>
      <c r="C78" s="57"/>
      <c r="D78" s="58" t="s">
        <v>135</v>
      </c>
      <c r="E78" s="59"/>
      <c r="F78" s="57"/>
      <c r="G78" s="57"/>
      <c r="H78" s="60">
        <f>SUBTOTAL(9,H79:H99)</f>
        <v>37062000</v>
      </c>
      <c r="I78" s="60">
        <f>SUBTOTAL(9,I79:I99)</f>
        <v>33960107</v>
      </c>
      <c r="J78" s="61">
        <f>SUBTOTAL(9,J79:J99)</f>
        <v>71022107</v>
      </c>
    </row>
    <row r="79" spans="1:10">
      <c r="A79" s="53">
        <v>68</v>
      </c>
      <c r="B79" s="54">
        <v>8</v>
      </c>
      <c r="C79" s="54" t="s">
        <v>103</v>
      </c>
      <c r="D79" s="54" t="s">
        <v>104</v>
      </c>
      <c r="E79" s="55">
        <v>10671</v>
      </c>
      <c r="F79" s="54" t="s">
        <v>105</v>
      </c>
      <c r="G79" s="54" t="s">
        <v>16</v>
      </c>
      <c r="H79" s="39">
        <v>7071200</v>
      </c>
      <c r="I79" s="39">
        <v>11624300</v>
      </c>
      <c r="J79" s="40">
        <v>18695500</v>
      </c>
    </row>
    <row r="80" spans="1:10" ht="14.25" customHeight="1">
      <c r="A80" s="53">
        <v>69</v>
      </c>
      <c r="B80" s="54">
        <v>8</v>
      </c>
      <c r="C80" s="54" t="s">
        <v>103</v>
      </c>
      <c r="D80" s="54" t="s">
        <v>104</v>
      </c>
      <c r="E80" s="55">
        <v>11015</v>
      </c>
      <c r="F80" s="54" t="s">
        <v>106</v>
      </c>
      <c r="G80" s="54" t="s">
        <v>22</v>
      </c>
      <c r="H80" s="39">
        <v>2773100</v>
      </c>
      <c r="I80" s="39">
        <v>3200600</v>
      </c>
      <c r="J80" s="40">
        <v>5973700</v>
      </c>
    </row>
    <row r="81" spans="1:10" ht="14.25" customHeight="1">
      <c r="A81" s="53">
        <v>70</v>
      </c>
      <c r="B81" s="54">
        <v>8</v>
      </c>
      <c r="C81" s="54" t="s">
        <v>103</v>
      </c>
      <c r="D81" s="54" t="s">
        <v>104</v>
      </c>
      <c r="E81" s="55">
        <v>11023</v>
      </c>
      <c r="F81" s="54" t="s">
        <v>107</v>
      </c>
      <c r="G81" s="54" t="s">
        <v>18</v>
      </c>
      <c r="H81" s="39">
        <v>2799400</v>
      </c>
      <c r="I81" s="39">
        <v>1852200</v>
      </c>
      <c r="J81" s="40">
        <v>4651600</v>
      </c>
    </row>
    <row r="82" spans="1:10" ht="14.25" customHeight="1">
      <c r="A82" s="53">
        <v>71</v>
      </c>
      <c r="B82" s="54">
        <v>8</v>
      </c>
      <c r="C82" s="54" t="s">
        <v>103</v>
      </c>
      <c r="D82" s="54" t="s">
        <v>104</v>
      </c>
      <c r="E82" s="55">
        <v>11018</v>
      </c>
      <c r="F82" s="54" t="s">
        <v>108</v>
      </c>
      <c r="G82" s="54" t="s">
        <v>17</v>
      </c>
      <c r="H82" s="39">
        <v>2763000</v>
      </c>
      <c r="I82" s="39">
        <v>1961800</v>
      </c>
      <c r="J82" s="40">
        <v>4724800</v>
      </c>
    </row>
    <row r="83" spans="1:10" ht="14.25" customHeight="1">
      <c r="A83" s="53">
        <v>72</v>
      </c>
      <c r="B83" s="54">
        <v>8</v>
      </c>
      <c r="C83" s="54" t="s">
        <v>103</v>
      </c>
      <c r="D83" s="54" t="s">
        <v>104</v>
      </c>
      <c r="E83" s="55">
        <v>11024</v>
      </c>
      <c r="F83" s="54" t="s">
        <v>109</v>
      </c>
      <c r="G83" s="54" t="s">
        <v>19</v>
      </c>
      <c r="H83" s="39">
        <v>1581700</v>
      </c>
      <c r="I83" s="39">
        <v>1499800</v>
      </c>
      <c r="J83" s="40">
        <v>3081500</v>
      </c>
    </row>
    <row r="84" spans="1:10" ht="14.25" customHeight="1">
      <c r="A84" s="53">
        <v>73</v>
      </c>
      <c r="B84" s="54">
        <v>8</v>
      </c>
      <c r="C84" s="54" t="s">
        <v>103</v>
      </c>
      <c r="D84" s="54" t="s">
        <v>104</v>
      </c>
      <c r="E84" s="55">
        <v>11025</v>
      </c>
      <c r="F84" s="54" t="s">
        <v>110</v>
      </c>
      <c r="G84" s="54" t="s">
        <v>18</v>
      </c>
      <c r="H84" s="39">
        <v>2622300</v>
      </c>
      <c r="I84" s="39">
        <v>1462000</v>
      </c>
      <c r="J84" s="40">
        <v>4084300</v>
      </c>
    </row>
    <row r="85" spans="1:10">
      <c r="A85" s="53">
        <v>74</v>
      </c>
      <c r="B85" s="54">
        <v>8</v>
      </c>
      <c r="C85" s="54" t="s">
        <v>103</v>
      </c>
      <c r="D85" s="54" t="s">
        <v>104</v>
      </c>
      <c r="E85" s="55">
        <v>11446</v>
      </c>
      <c r="F85" s="54" t="s">
        <v>111</v>
      </c>
      <c r="G85" s="54" t="s">
        <v>18</v>
      </c>
      <c r="H85" s="39">
        <v>2682100</v>
      </c>
      <c r="I85" s="39">
        <v>1995600</v>
      </c>
      <c r="J85" s="40">
        <v>4677700</v>
      </c>
    </row>
    <row r="86" spans="1:10" ht="14.25" customHeight="1">
      <c r="A86" s="53">
        <v>75</v>
      </c>
      <c r="B86" s="54">
        <v>8</v>
      </c>
      <c r="C86" s="54" t="s">
        <v>103</v>
      </c>
      <c r="D86" s="54" t="s">
        <v>104</v>
      </c>
      <c r="E86" s="55">
        <v>11013</v>
      </c>
      <c r="F86" s="54" t="s">
        <v>112</v>
      </c>
      <c r="G86" s="54" t="s">
        <v>18</v>
      </c>
      <c r="H86" s="39">
        <v>1921200</v>
      </c>
      <c r="I86" s="39">
        <v>1075500</v>
      </c>
      <c r="J86" s="40">
        <v>2996700</v>
      </c>
    </row>
    <row r="87" spans="1:10">
      <c r="A87" s="53">
        <v>76</v>
      </c>
      <c r="B87" s="54">
        <v>8</v>
      </c>
      <c r="C87" s="54" t="s">
        <v>103</v>
      </c>
      <c r="D87" s="54" t="s">
        <v>104</v>
      </c>
      <c r="E87" s="55">
        <v>11020</v>
      </c>
      <c r="F87" s="54" t="s">
        <v>113</v>
      </c>
      <c r="G87" s="54" t="s">
        <v>20</v>
      </c>
      <c r="H87" s="39">
        <v>867200</v>
      </c>
      <c r="I87" s="39">
        <v>779500</v>
      </c>
      <c r="J87" s="40">
        <v>1646700</v>
      </c>
    </row>
    <row r="88" spans="1:10">
      <c r="A88" s="53">
        <v>77</v>
      </c>
      <c r="B88" s="54">
        <v>8</v>
      </c>
      <c r="C88" s="54" t="s">
        <v>103</v>
      </c>
      <c r="D88" s="54" t="s">
        <v>104</v>
      </c>
      <c r="E88" s="55">
        <v>11019</v>
      </c>
      <c r="F88" s="54" t="s">
        <v>114</v>
      </c>
      <c r="G88" s="54" t="s">
        <v>20</v>
      </c>
      <c r="H88" s="39">
        <v>787100</v>
      </c>
      <c r="I88" s="39">
        <v>862800</v>
      </c>
      <c r="J88" s="40">
        <v>1649900</v>
      </c>
    </row>
    <row r="89" spans="1:10" ht="14.25" customHeight="1">
      <c r="A89" s="53">
        <v>78</v>
      </c>
      <c r="B89" s="54">
        <v>8</v>
      </c>
      <c r="C89" s="54" t="s">
        <v>103</v>
      </c>
      <c r="D89" s="54" t="s">
        <v>104</v>
      </c>
      <c r="E89" s="55">
        <v>11028</v>
      </c>
      <c r="F89" s="54" t="s">
        <v>115</v>
      </c>
      <c r="G89" s="54" t="s">
        <v>19</v>
      </c>
      <c r="H89" s="39">
        <v>1186400</v>
      </c>
      <c r="I89" s="39">
        <v>815900</v>
      </c>
      <c r="J89" s="40">
        <v>2002300</v>
      </c>
    </row>
    <row r="90" spans="1:10">
      <c r="A90" s="53">
        <v>79</v>
      </c>
      <c r="B90" s="54">
        <v>8</v>
      </c>
      <c r="C90" s="54" t="s">
        <v>103</v>
      </c>
      <c r="D90" s="54" t="s">
        <v>104</v>
      </c>
      <c r="E90" s="55">
        <v>11017</v>
      </c>
      <c r="F90" s="54" t="s">
        <v>116</v>
      </c>
      <c r="G90" s="54" t="s">
        <v>20</v>
      </c>
      <c r="H90" s="39">
        <v>1299500</v>
      </c>
      <c r="I90" s="39">
        <v>871700</v>
      </c>
      <c r="J90" s="40">
        <v>2171200</v>
      </c>
    </row>
    <row r="91" spans="1:10">
      <c r="A91" s="53">
        <v>80</v>
      </c>
      <c r="B91" s="54">
        <v>8</v>
      </c>
      <c r="C91" s="54" t="s">
        <v>103</v>
      </c>
      <c r="D91" s="54" t="s">
        <v>104</v>
      </c>
      <c r="E91" s="55">
        <v>11029</v>
      </c>
      <c r="F91" s="54" t="s">
        <v>117</v>
      </c>
      <c r="G91" s="54" t="s">
        <v>20</v>
      </c>
      <c r="H91" s="39">
        <v>642400</v>
      </c>
      <c r="I91" s="39">
        <v>650607</v>
      </c>
      <c r="J91" s="40">
        <v>1293007</v>
      </c>
    </row>
    <row r="92" spans="1:10">
      <c r="A92" s="53">
        <v>81</v>
      </c>
      <c r="B92" s="54">
        <v>8</v>
      </c>
      <c r="C92" s="54" t="s">
        <v>103</v>
      </c>
      <c r="D92" s="54" t="s">
        <v>104</v>
      </c>
      <c r="E92" s="55">
        <v>11022</v>
      </c>
      <c r="F92" s="54" t="s">
        <v>118</v>
      </c>
      <c r="G92" s="54" t="s">
        <v>20</v>
      </c>
      <c r="H92" s="39">
        <v>1479600</v>
      </c>
      <c r="I92" s="39">
        <v>823200</v>
      </c>
      <c r="J92" s="40">
        <v>2302800</v>
      </c>
    </row>
    <row r="93" spans="1:10">
      <c r="A93" s="53">
        <v>82</v>
      </c>
      <c r="B93" s="54">
        <v>8</v>
      </c>
      <c r="C93" s="54" t="s">
        <v>103</v>
      </c>
      <c r="D93" s="54" t="s">
        <v>104</v>
      </c>
      <c r="E93" s="55">
        <v>11021</v>
      </c>
      <c r="F93" s="54" t="s">
        <v>119</v>
      </c>
      <c r="G93" s="54" t="s">
        <v>20</v>
      </c>
      <c r="H93" s="39">
        <v>1588500</v>
      </c>
      <c r="I93" s="39">
        <v>919200</v>
      </c>
      <c r="J93" s="40">
        <v>2507700</v>
      </c>
    </row>
    <row r="94" spans="1:10">
      <c r="A94" s="53">
        <v>83</v>
      </c>
      <c r="B94" s="54">
        <v>8</v>
      </c>
      <c r="C94" s="54" t="s">
        <v>103</v>
      </c>
      <c r="D94" s="54" t="s">
        <v>104</v>
      </c>
      <c r="E94" s="55">
        <v>11026</v>
      </c>
      <c r="F94" s="54" t="s">
        <v>120</v>
      </c>
      <c r="G94" s="54" t="s">
        <v>20</v>
      </c>
      <c r="H94" s="39">
        <v>804400</v>
      </c>
      <c r="I94" s="39">
        <v>696400</v>
      </c>
      <c r="J94" s="40">
        <v>1500800</v>
      </c>
    </row>
    <row r="95" spans="1:10">
      <c r="A95" s="53">
        <v>84</v>
      </c>
      <c r="B95" s="54">
        <v>8</v>
      </c>
      <c r="C95" s="54" t="s">
        <v>103</v>
      </c>
      <c r="D95" s="54" t="s">
        <v>104</v>
      </c>
      <c r="E95" s="55">
        <v>11014</v>
      </c>
      <c r="F95" s="54" t="s">
        <v>121</v>
      </c>
      <c r="G95" s="54" t="s">
        <v>18</v>
      </c>
      <c r="H95" s="39">
        <v>2056700</v>
      </c>
      <c r="I95" s="39">
        <v>914800</v>
      </c>
      <c r="J95" s="40">
        <v>2971500</v>
      </c>
    </row>
    <row r="96" spans="1:10">
      <c r="A96" s="53">
        <v>85</v>
      </c>
      <c r="B96" s="54">
        <v>8</v>
      </c>
      <c r="C96" s="54" t="s">
        <v>103</v>
      </c>
      <c r="D96" s="54" t="s">
        <v>104</v>
      </c>
      <c r="E96" s="55">
        <v>11027</v>
      </c>
      <c r="F96" s="54" t="s">
        <v>122</v>
      </c>
      <c r="G96" s="54" t="s">
        <v>20</v>
      </c>
      <c r="H96" s="39">
        <v>609500</v>
      </c>
      <c r="I96" s="39">
        <v>822100</v>
      </c>
      <c r="J96" s="40">
        <v>1431600</v>
      </c>
    </row>
    <row r="97" spans="1:10">
      <c r="A97" s="53">
        <v>86</v>
      </c>
      <c r="B97" s="54">
        <v>8</v>
      </c>
      <c r="C97" s="54" t="s">
        <v>103</v>
      </c>
      <c r="D97" s="54" t="s">
        <v>104</v>
      </c>
      <c r="E97" s="55">
        <v>25058</v>
      </c>
      <c r="F97" s="54" t="s">
        <v>123</v>
      </c>
      <c r="G97" s="54" t="s">
        <v>20</v>
      </c>
      <c r="H97" s="39">
        <v>609400</v>
      </c>
      <c r="I97" s="39">
        <v>440600</v>
      </c>
      <c r="J97" s="40">
        <v>1050000</v>
      </c>
    </row>
    <row r="98" spans="1:10">
      <c r="A98" s="53">
        <v>87</v>
      </c>
      <c r="B98" s="54">
        <v>8</v>
      </c>
      <c r="C98" s="54" t="s">
        <v>103</v>
      </c>
      <c r="D98" s="54" t="s">
        <v>104</v>
      </c>
      <c r="E98" s="55">
        <v>25059</v>
      </c>
      <c r="F98" s="54" t="s">
        <v>124</v>
      </c>
      <c r="G98" s="54" t="s">
        <v>20</v>
      </c>
      <c r="H98" s="39">
        <v>716200</v>
      </c>
      <c r="I98" s="39">
        <v>383400</v>
      </c>
      <c r="J98" s="40">
        <v>1099600</v>
      </c>
    </row>
    <row r="99" spans="1:10">
      <c r="A99" s="53">
        <v>88</v>
      </c>
      <c r="B99" s="54">
        <v>8</v>
      </c>
      <c r="C99" s="54" t="s">
        <v>103</v>
      </c>
      <c r="D99" s="54" t="s">
        <v>104</v>
      </c>
      <c r="E99" s="55">
        <v>11016</v>
      </c>
      <c r="F99" s="54" t="s">
        <v>125</v>
      </c>
      <c r="G99" s="54" t="s">
        <v>20</v>
      </c>
      <c r="H99" s="39">
        <v>201100</v>
      </c>
      <c r="I99" s="39">
        <v>308100</v>
      </c>
      <c r="J99" s="40">
        <v>509200</v>
      </c>
    </row>
  </sheetData>
  <mergeCells count="8">
    <mergeCell ref="H2:J2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คำชี้แจงปรับเกลี่ย</vt:lpstr>
      <vt:lpstr>1.สรุปวงเงินเขต(แบบที่ 4)</vt:lpstr>
      <vt:lpstr>1.1สรุปวงเงิน จว.ในเขต8</vt:lpstr>
      <vt:lpstr>2.จว.ปรับเกลี่ย งวด 2</vt:lpstr>
      <vt:lpstr>3.0 จัดสรรงวด1 ปี64</vt:lpstr>
      <vt:lpstr>3.1 เอกสารรับรองข้อมูล 64</vt:lpstr>
      <vt:lpstr>3.2 ประมาณการคตท.64</vt:lpstr>
      <vt:lpstr>3.3 จัดสรร 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SWIFT</cp:lastModifiedBy>
  <cp:lastPrinted>2020-11-26T08:59:57Z</cp:lastPrinted>
  <dcterms:created xsi:type="dcterms:W3CDTF">2020-10-22T07:39:43Z</dcterms:created>
  <dcterms:modified xsi:type="dcterms:W3CDTF">2020-11-27T13:14:37Z</dcterms:modified>
</cp:coreProperties>
</file>