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19440" windowHeight="7896" tabRatio="881"/>
  </bookViews>
  <sheets>
    <sheet name="Mean+1sd (4-63)" sheetId="50" r:id="rId1"/>
    <sheet name="ไตรมาส 4-63" sheetId="49" r:id="rId2"/>
    <sheet name="สรุปผลการประเมิน 4-63 " sheetId="34" r:id="rId3"/>
    <sheet name="ประเทศ 4-63 " sheetId="37" r:id="rId4"/>
    <sheet name="รพ.ที่เปลี่ยนกลุ่ม" sheetId="47" r:id="rId5"/>
    <sheet name="Sheet1" sheetId="51" r:id="rId6"/>
  </sheets>
  <externalReferences>
    <externalReference r:id="rId7"/>
  </externalReferences>
  <definedNames>
    <definedName name="_xlnm._FilterDatabase" localSheetId="1" hidden="1">'ไตรมาส 4-63'!$A$2:$S$100</definedName>
    <definedName name="_xlnm.Print_Area" localSheetId="1">'ไตรมาส 4-63'!$A$1:$S$101</definedName>
    <definedName name="_xlnm.Print_Titles" localSheetId="1">'ไตรมาส 4-63'!$1:$3</definedName>
  </definedNames>
  <calcPr calcId="145621"/>
</workbook>
</file>

<file path=xl/calcChain.xml><?xml version="1.0" encoding="utf-8"?>
<calcChain xmlns="http://schemas.openxmlformats.org/spreadsheetml/2006/main">
  <c r="C17" i="37" l="1"/>
  <c r="D17" i="37"/>
  <c r="E17" i="37"/>
  <c r="F17" i="37"/>
  <c r="G17" i="37"/>
  <c r="H17" i="37"/>
  <c r="B17" i="37"/>
  <c r="B22" i="37" l="1"/>
  <c r="C22" i="37"/>
  <c r="D22" i="37"/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R4" i="49"/>
  <c r="Q4" i="49"/>
  <c r="S16" i="49" l="1"/>
  <c r="D5" i="34" s="1"/>
  <c r="S98" i="49"/>
  <c r="D11" i="34" s="1"/>
  <c r="S25" i="49"/>
  <c r="D6" i="34" s="1"/>
  <c r="S40" i="49"/>
  <c r="D7" i="34" s="1"/>
  <c r="S59" i="49"/>
  <c r="D8" i="34" s="1"/>
  <c r="S76" i="49"/>
  <c r="D10" i="34" s="1"/>
  <c r="S69" i="49"/>
  <c r="D9" i="34" s="1"/>
  <c r="F5" i="34" l="1"/>
  <c r="C29" i="34"/>
  <c r="F9" i="34"/>
  <c r="C33" i="34"/>
  <c r="F10" i="34"/>
  <c r="C34" i="34"/>
  <c r="F8" i="34"/>
  <c r="C32" i="34"/>
  <c r="F7" i="34"/>
  <c r="C31" i="34"/>
  <c r="F6" i="34"/>
  <c r="C30" i="34"/>
  <c r="F11" i="34"/>
  <c r="C35" i="34"/>
  <c r="S99" i="49"/>
  <c r="C36" i="34" l="1"/>
  <c r="C23" i="37"/>
  <c r="C24" i="37"/>
  <c r="C25" i="37"/>
  <c r="C26" i="37"/>
  <c r="C27" i="37"/>
  <c r="C28" i="37"/>
  <c r="C29" i="37"/>
  <c r="C30" i="37"/>
  <c r="C31" i="37"/>
  <c r="C32" i="37"/>
  <c r="C33" i="37"/>
  <c r="D23" i="37"/>
  <c r="D24" i="37"/>
  <c r="D25" i="37"/>
  <c r="D26" i="37"/>
  <c r="D27" i="37"/>
  <c r="D28" i="37"/>
  <c r="D29" i="37"/>
  <c r="D30" i="37"/>
  <c r="D31" i="37"/>
  <c r="D32" i="37"/>
  <c r="D33" i="37"/>
  <c r="B35" i="34" l="1"/>
  <c r="D35" i="34" s="1"/>
  <c r="B34" i="34"/>
  <c r="D34" i="34" s="1"/>
  <c r="B33" i="34"/>
  <c r="D33" i="34" s="1"/>
  <c r="B32" i="34"/>
  <c r="D32" i="34" s="1"/>
  <c r="B31" i="34"/>
  <c r="D31" i="34" s="1"/>
  <c r="B30" i="34"/>
  <c r="D30" i="34" s="1"/>
  <c r="B29" i="34"/>
  <c r="D29" i="34" s="1"/>
  <c r="I12" i="34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E18" i="34" s="1"/>
  <c r="G9" i="34"/>
  <c r="E9" i="34"/>
  <c r="E21" i="34" s="1"/>
  <c r="G7" i="34"/>
  <c r="E7" i="34"/>
  <c r="E19" i="34" s="1"/>
  <c r="G11" i="34"/>
  <c r="E11" i="34"/>
  <c r="E23" i="34" s="1"/>
  <c r="G10" i="34"/>
  <c r="E10" i="34"/>
  <c r="E22" i="34" s="1"/>
  <c r="G8" i="34"/>
  <c r="E8" i="34"/>
  <c r="E20" i="34" s="1"/>
  <c r="B36" i="34"/>
  <c r="D36" i="34" s="1"/>
  <c r="H5" i="34"/>
  <c r="E5" i="34" s="1"/>
  <c r="E17" i="34" s="1"/>
  <c r="G5" i="34" l="1"/>
  <c r="E12" i="34"/>
  <c r="E24" i="34" s="1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<sst xmlns="http://schemas.openxmlformats.org/spreadsheetml/2006/main" count="852" uniqueCount="347">
  <si>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</si>
  <si>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</si>
  <si>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</si>
  <si>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</si>
  <si>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</si>
  <si>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</si>
  <si>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</si>
  <si>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</si>
  <si>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</si>
  <si>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</si>
  <si>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</si>
  <si>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</si>
  <si>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</si>
  <si>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</si>
  <si>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</si>
  <si>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</si>
  <si>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</si>
  <si>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</si>
  <si>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</si>
  <si>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</si>
  <si>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</si>
  <si>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</si>
  <si>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</si>
  <si>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</si>
  <si>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</si>
  <si>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</si>
  <si>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</si>
  <si>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</si>
  <si>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</si>
  <si>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</si>
  <si>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</si>
  <si>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</si>
  <si>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</si>
  <si>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</si>
  <si>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</si>
  <si>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</si>
  <si>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</si>
  <si>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</si>
  <si>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</si>
  <si>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</si>
  <si>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</si>
  <si>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</si>
  <si>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</si>
  <si>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</si>
  <si>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</si>
  <si>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</si>
  <si>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</si>
  <si>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</si>
  <si>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</si>
  <si>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</si>
  <si>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</si>
  <si>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</si>
  <si>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</si>
  <si>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</si>
  <si>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</si>
  <si>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</si>
  <si>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</si>
  <si>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</si>
  <si>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</si>
  <si>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</si>
  <si>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</si>
  <si>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</si>
  <si>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</si>
  <si>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</si>
  <si>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</si>
  <si>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</si>
  <si>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</si>
  <si>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</si>
  <si>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</si>
  <si>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</si>
  <si>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</si>
  <si>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</si>
  <si>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</si>
  <si>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</si>
  <si>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</si>
  <si>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</si>
  <si>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</si>
  <si>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</si>
  <si>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</si>
  <si>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</si>
  <si>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</si>
  <si>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</si>
  <si>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</si>
  <si>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</si>
  <si>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</si>
  <si>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</si>
  <si>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</si>
  <si>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</si>
  <si>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</si>
  <si>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</si>
  <si>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</si>
  <si>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</si>
  <si>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</si>
  <si>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</si>
  <si>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</si>
  <si>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</si>
  <si>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</si>
  <si>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</si>
  <si>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</si>
  <si>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</si>
  <si>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</si>
  <si>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</si>
  <si>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</si>
  <si>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</si>
  <si>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</si>
  <si>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</si>
  <si>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</si>
  <si>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</si>
  <si>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</si>
  <si>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</si>
  <si>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</si>
  <si>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</si>
  <si>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</si>
  <si>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</si>
  <si>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</si>
  <si>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</si>
  <si>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</si>
  <si>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</si>
  <si>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</si>
  <si>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</si>
  <si>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</si>
  <si>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</si>
  <si>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</si>
  <si>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</si>
  <si>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</si>
  <si>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ส่ง (แห่ง)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</si>
  <si>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</si>
  <si>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</si>
  <si>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</si>
  <si>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</si>
  <si>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</si>
  <si>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</si>
  <si>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</si>
  <si>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</si>
  <si>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</si>
  <si>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</si>
  <si>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</si>
  <si>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</si>
  <si>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</si>
  <si>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</si>
  <si>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</si>
  <si>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</si>
  <si>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</si>
  <si>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</si>
  <si>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</si>
  <si>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</si>
  <si>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</si>
  <si>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</si>
  <si>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</si>
  <si>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</si>
  <si>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</si>
  <si>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</si>
  <si>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</si>
  <si>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</si>
  <si>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</si>
  <si>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</si>
  <si>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</si>
  <si>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</si>
  <si>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</si>
  <si>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</si>
  <si>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</si>
  <si>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</si>
  <si>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</si>
  <si>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</si>
  <si>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</si>
  <si>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</si>
  <si>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</si>
  <si>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</si>
  <si>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</si>
  <si>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</si>
  <si>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</si>
  <si>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</si>
  <si>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</si>
  <si>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</si>
  <si>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</si>
  <si>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</si>
  <si>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</si>
  <si>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</si>
  <si>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</si>
  <si>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</si>
  <si>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</si>
  <si>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</si>
  <si>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</si>
  <si>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</si>
  <si>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</si>
  <si>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</si>
  <si>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</si>
  <si>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</si>
  <si>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</si>
  <si>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</si>
  <si>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</si>
  <si>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</si>
  <si>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</si>
  <si>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</si>
  <si>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</si>
  <si>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</si>
  <si>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</si>
  <si>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</si>
  <si>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</si>
  <si>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</si>
  <si>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</si>
  <si>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</si>
  <si>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</si>
  <si>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</si>
  <si>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</si>
  <si>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</si>
  <si>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</si>
  <si>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</si>
  <si>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</si>
  <si>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</si>
  <si>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</si>
  <si>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</si>
  <si>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</si>
  <si>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</si>
  <si>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</si>
  <si>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</si>
  <si>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</si>
  <si>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</si>
  <si>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</si>
  <si>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</si>
  <si>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</si>
  <si>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</si>
  <si>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</si>
  <si>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</si>
  <si>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</si>
  <si>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</si>
  <si>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</si>
  <si>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</si>
  <si>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</si>
  <si>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</si>
  <si>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</si>
  <si>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</si>
  <si>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</si>
  <si>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</si>
  <si>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</si>
  <si>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</si>
  <si>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</si>
  <si>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</si>
  <si>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</si>
  <si>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</si>
  <si>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</si>
  <si>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</si>
  <si>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</si>
  <si>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</si>
  <si>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</si>
  <si>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</si>
  <si>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</si>
  <si>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</si>
  <si>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</si>
  <si>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</si>
  <si>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</si>
  <si>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</si>
  <si>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</si>
  <si>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</si>
  <si>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</si>
  <si>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</si>
  <si>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</si>
  <si>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</si>
  <si>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</si>
  <si>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</si>
  <si>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</si>
  <si>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</si>
  <si>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</si>
  <si>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</si>
  <si>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</si>
  <si>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</si>
  <si>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</si>
  <si>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</si>
  <si>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</si>
  <si>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</si>
  <si>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</si>
  <si>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</si>
  <si>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</si>
  <si>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</si>
  <si>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</si>
  <si>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</si>
  <si>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</si>
  <si>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</si>
  <si>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</si>
  <si>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</si>
  <si>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</si>
  <si>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</si>
  <si>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</si>
  <si>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</si>
  <si>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</si>
  <si>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</si>
  <si>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</si>
  <si>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</si>
  <si>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</si>
  <si>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</si>
  <si>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</si>
  <si>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</si>
  <si>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ต้นทุนไม่เกิน (แห่ง)</t>
  </si>
  <si>
    <t>ต้นทุนไม่เกิน(แห่ง)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</si>
  <si>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</si>
  <si>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</si>
  <si>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</si>
  <si>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</si>
  <si>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</si>
  <si>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</si>
  <si>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</si>
  <si>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</si>
  <si>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</si>
  <si>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</si>
  <si>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</si>
  <si>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</si>
  <si>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ปี 2563Q1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</si>
  <si>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</si>
  <si>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</si>
  <si>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</si>
  <si>
    <t>นครพนม นับจำนวนผ่าน</t>
  </si>
  <si>
    <t>บึงกาฬ นับจำนวนผ่าน</t>
  </si>
  <si>
    <t>เลย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</si>
  <si>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</si>
  <si>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</si>
  <si>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</si>
  <si>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</si>
  <si>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>ปี 2563Q2</t>
  </si>
  <si>
    <t>ปี 2563Q3</t>
  </si>
  <si>
    <t xml:space="preserve"> </t>
  </si>
  <si>
    <t xml:space="preserve">ค่า Mean+1SD ต้นทุนการให้บริการผู้ป่วยนอกและต้นทุนป่วยใน (Quick Method) ไตรมาส 4/2563
</t>
  </si>
  <si>
    <t>สรุปผลการประเมินต้นทุนหน่วยบริการแบบ Quick Method  ไตรมาส 4/2563</t>
  </si>
  <si>
    <t>ปี 2563Q4</t>
  </si>
  <si>
    <r>
      <rPr>
        <sz val="10.5"/>
        <rFont val="Microsoft Sans Serif"/>
        <family val="2"/>
      </rPr>
      <t>รพช.Is. any Pop</t>
    </r>
  </si>
  <si>
    <r>
      <rPr>
        <sz val="10.5"/>
        <rFont val="Microsoft Sans Serif"/>
        <family val="2"/>
      </rPr>
      <t>รพช.F3 &lt;=15,000</t>
    </r>
  </si>
  <si>
    <r>
      <rPr>
        <sz val="10.5"/>
        <rFont val="Microsoft Sans Serif"/>
        <family val="2"/>
      </rPr>
      <t>รพช.F3 15,000-25,000</t>
    </r>
  </si>
  <si>
    <r>
      <rPr>
        <sz val="10.5"/>
        <rFont val="Microsoft Sans Serif"/>
        <family val="2"/>
      </rPr>
      <t>รพช.F3 &gt;=25,000</t>
    </r>
  </si>
  <si>
    <r>
      <rPr>
        <sz val="10.5"/>
        <rFont val="Microsoft Sans Serif"/>
        <family val="2"/>
      </rPr>
      <t>รพช.F2 &lt;=30,000</t>
    </r>
  </si>
  <si>
    <r>
      <rPr>
        <sz val="10.5"/>
        <rFont val="Microsoft Sans Serif"/>
        <family val="2"/>
      </rPr>
      <t>รพช.F2 30,000 - 60,000</t>
    </r>
  </si>
  <si>
    <r>
      <rPr>
        <sz val="10.5"/>
        <rFont val="Microsoft Sans Serif"/>
        <family val="2"/>
      </rPr>
      <t>รพช.F2 60,000-90,000</t>
    </r>
  </si>
  <si>
    <r>
      <rPr>
        <sz val="10.5"/>
        <rFont val="Microsoft Sans Serif"/>
        <family val="2"/>
      </rPr>
      <t>รพช.F2 &gt;=90,000</t>
    </r>
  </si>
  <si>
    <r>
      <rPr>
        <sz val="10.5"/>
        <rFont val="Microsoft Sans Serif"/>
        <family val="2"/>
      </rPr>
      <t>รพช.F1 &lt;=50,000</t>
    </r>
  </si>
  <si>
    <r>
      <rPr>
        <sz val="10.5"/>
        <rFont val="Microsoft Sans Serif"/>
        <family val="2"/>
      </rPr>
      <t>รพช.F1 50,000-100,000</t>
    </r>
  </si>
  <si>
    <r>
      <rPr>
        <sz val="10.5"/>
        <rFont val="Microsoft Sans Serif"/>
        <family val="2"/>
      </rPr>
      <t>รพช.F1 &gt;=100,000</t>
    </r>
  </si>
  <si>
    <r>
      <rPr>
        <sz val="10.5"/>
        <rFont val="Microsoft Sans Serif"/>
        <family val="2"/>
      </rPr>
      <t>รพช. M2 &lt;=100</t>
    </r>
  </si>
  <si>
    <r>
      <rPr>
        <sz val="10.5"/>
        <rFont val="Microsoft Sans Serif"/>
        <family val="2"/>
      </rPr>
      <t>รพช. M2 &gt;100</t>
    </r>
  </si>
  <si>
    <r>
      <rPr>
        <sz val="10.5"/>
        <rFont val="Microsoft Sans Serif"/>
        <family val="2"/>
      </rPr>
      <t>รพท. M1 &lt;=200</t>
    </r>
  </si>
  <si>
    <r>
      <rPr>
        <sz val="10.5"/>
        <rFont val="Microsoft Sans Serif"/>
        <family val="2"/>
      </rPr>
      <t>รพท. M1 &gt;200</t>
    </r>
  </si>
  <si>
    <r>
      <rPr>
        <sz val="10.5"/>
        <rFont val="Microsoft Sans Serif"/>
        <family val="2"/>
      </rPr>
      <t>รพท.S &lt;=400</t>
    </r>
  </si>
  <si>
    <r>
      <rPr>
        <sz val="10.5"/>
        <rFont val="Microsoft Sans Serif"/>
        <family val="2"/>
      </rPr>
      <t>รพท.S &gt;400</t>
    </r>
  </si>
  <si>
    <r>
      <rPr>
        <sz val="10.5"/>
        <rFont val="Microsoft Sans Serif"/>
        <family val="2"/>
      </rPr>
      <t>รพศ.A &lt;=700</t>
    </r>
  </si>
  <si>
    <r>
      <rPr>
        <sz val="10.5"/>
        <rFont val="Microsoft Sans Serif"/>
        <family val="2"/>
      </rPr>
      <t>รพศ.A &gt;700 to &lt;1000</t>
    </r>
  </si>
  <si>
    <r>
      <rPr>
        <sz val="10.5"/>
        <rFont val="Microsoft Sans Serif"/>
        <family val="2"/>
      </rPr>
      <t>รพศ.A &gt;1000</t>
    </r>
  </si>
  <si>
    <r>
      <rPr>
        <b/>
        <sz val="10.5"/>
        <rFont val="Tahoma"/>
        <family val="2"/>
      </rPr>
      <t>รวม</t>
    </r>
  </si>
  <si>
    <t>ผลการประเมินต้นทุนหน่วยบริการแบบ Quick Method  ไตรมาส 4  ปี 2563  ข้อมูล ณ วันที่ 30 ตุลาคม 2563</t>
  </si>
  <si>
    <t xml:space="preserve">   AdjRW จาก MIS  </t>
  </si>
  <si>
    <t>สรุปผลการประเมินต้นทุนหน่วยบริการแบบ Quick Method  ไตรมาส 4 ปี 2563 ข้อมูล  ณ วันที่ 30 ตุลาคม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</si>
</sst>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name val="TH SarabunPSK"/>
      <family val="2"/>
    </font>
    <font>
      <sz val="14"/>
      <color rgb="FF000000"/>
      <name val="Times New Roman"/>
      <family val="2"/>
    </font>
    <font>
      <sz val="14"/>
      <color rgb="FF000000"/>
      <name val="Times New Roman"/>
      <family val="1"/>
    </font>
    <font>
      <sz val="14"/>
      <name val="Times New Roman"/>
      <family val="2"/>
    </font>
    <font>
      <sz val="13.7"/>
      <color theme="1"/>
      <name val="TH SarabunPSK"/>
      <family val="2"/>
    </font>
    <font>
      <sz val="13.7"/>
      <name val="TH SarabunPSK"/>
      <family val="2"/>
    </font>
    <font>
      <b/>
      <sz val="13.7"/>
      <color theme="1"/>
      <name val="TH SarabunPSK"/>
      <family val="2"/>
    </font>
    <font>
      <sz val="10.5"/>
      <color rgb="FF000000"/>
      <name val="Microsoft Sans Serif"/>
      <family val="2"/>
    </font>
    <font>
      <sz val="10.5"/>
      <name val="Microsoft Sans Serif"/>
    </font>
    <font>
      <sz val="10.5"/>
      <name val="Microsoft Sans Serif"/>
      <family val="2"/>
    </font>
    <font>
      <b/>
      <sz val="10.5"/>
      <name val="Tahoma"/>
    </font>
    <font>
      <b/>
      <sz val="10.5"/>
      <name val="Tahoma"/>
      <family val="2"/>
    </font>
    <font>
      <b/>
      <sz val="10.5"/>
      <color rgb="FF00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</patternFill>
    </fill>
    <fill>
      <patternFill patternType="solid">
        <f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0" fillId="0" borderId="0"/>
    <xf numFmtId="0" fontId="11" fillId="0" borderId="0"/>
    <xf numFmtId="0" fontId="10" fillId="0" borderId="0"/>
  </cellStyleXfs>
  <cellXfs count="220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3" fillId="5" borderId="1" xfId="0" applyFont="1" applyFill="1" applyBorder="1"/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2" fillId="9" borderId="1" xfId="0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2" fillId="9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0" fontId="8" fillId="0" borderId="0" xfId="0" applyFont="1" applyBorder="1"/>
    <xf numFmtId="0" fontId="14" fillId="0" borderId="0" xfId="0" applyFont="1" applyBorder="1"/>
    <xf numFmtId="1" fontId="2" fillId="0" borderId="1" xfId="1" applyNumberFormat="1" applyFont="1" applyBorder="1" applyAlignment="1">
      <alignment horizontal="right"/>
    </xf>
    <xf numFmtId="1" fontId="3" fillId="5" borderId="1" xfId="0" applyNumberFormat="1" applyFont="1" applyFill="1" applyBorder="1" applyAlignment="1">
      <alignment horizontal="center"/>
    </xf>
    <xf numFmtId="2" fontId="3" fillId="5" borderId="1" xfId="1" applyNumberFormat="1" applyFont="1" applyFill="1" applyBorder="1" applyAlignment="1">
      <alignment horizontal="right"/>
    </xf>
    <xf numFmtId="0" fontId="3" fillId="14" borderId="1" xfId="0" applyFont="1" applyFill="1" applyBorder="1"/>
    <xf numFmtId="2" fontId="0" fillId="14" borderId="1" xfId="0" applyNumberFormat="1" applyFill="1" applyBorder="1"/>
    <xf numFmtId="0" fontId="4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Border="1"/>
    <xf numFmtId="43" fontId="12" fillId="0" borderId="0" xfId="0" applyNumberFormat="1" applyFont="1" applyAlignment="1">
      <alignment vertical="center"/>
    </xf>
    <xf numFmtId="43" fontId="4" fillId="3" borderId="1" xfId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3" fontId="4" fillId="13" borderId="1" xfId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right" wrapText="1"/>
    </xf>
    <xf numFmtId="0" fontId="12" fillId="0" borderId="1" xfId="0" applyFont="1" applyBorder="1" applyAlignment="1"/>
    <xf numFmtId="0" fontId="12" fillId="0" borderId="1" xfId="0" applyFont="1" applyBorder="1" applyAlignment="1">
      <alignment horizontal="center" wrapText="1"/>
    </xf>
    <xf numFmtId="0" fontId="12" fillId="0" borderId="1" xfId="0" applyFont="1" applyFill="1" applyBorder="1" applyAlignment="1"/>
    <xf numFmtId="0" fontId="16" fillId="0" borderId="1" xfId="0" applyFont="1" applyFill="1" applyBorder="1" applyAlignment="1"/>
    <xf numFmtId="0" fontId="12" fillId="9" borderId="1" xfId="0" applyFont="1" applyFill="1" applyBorder="1" applyAlignment="1"/>
    <xf numFmtId="43" fontId="4" fillId="11" borderId="1" xfId="1" applyFont="1" applyFill="1" applyBorder="1" applyAlignment="1"/>
    <xf numFmtId="188" fontId="4" fillId="11" borderId="1" xfId="1" applyNumberFormat="1" applyFont="1" applyFill="1" applyBorder="1" applyAlignment="1"/>
    <xf numFmtId="189" fontId="4" fillId="11" borderId="1" xfId="1" applyNumberFormat="1" applyFont="1" applyFill="1" applyBorder="1" applyAlignment="1"/>
    <xf numFmtId="43" fontId="4" fillId="11" borderId="1" xfId="1" applyFont="1" applyFill="1" applyBorder="1" applyAlignment="1">
      <alignment horizontal="right"/>
    </xf>
    <xf numFmtId="0" fontId="4" fillId="11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43" fontId="18" fillId="11" borderId="1" xfId="1" applyFont="1" applyFill="1" applyBorder="1" applyAlignment="1"/>
    <xf numFmtId="43" fontId="13" fillId="0" borderId="7" xfId="1" applyFont="1" applyFill="1" applyBorder="1" applyAlignment="1">
      <alignment horizontal="right" shrinkToFit="1"/>
    </xf>
    <xf numFmtId="0" fontId="12" fillId="8" borderId="1" xfId="0" applyFont="1" applyFill="1" applyBorder="1" applyAlignment="1">
      <alignment horizontal="center" wrapText="1"/>
    </xf>
    <xf numFmtId="43" fontId="13" fillId="9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wrapText="1"/>
    </xf>
    <xf numFmtId="0" fontId="12" fillId="11" borderId="1" xfId="0" applyFont="1" applyFill="1" applyBorder="1" applyAlignment="1"/>
    <xf numFmtId="43" fontId="4" fillId="7" borderId="1" xfId="1" applyFont="1" applyFill="1" applyBorder="1" applyAlignment="1"/>
    <xf numFmtId="188" fontId="4" fillId="7" borderId="1" xfId="1" applyNumberFormat="1" applyFont="1" applyFill="1" applyBorder="1" applyAlignment="1"/>
    <xf numFmtId="189" fontId="4" fillId="7" borderId="1" xfId="1" applyNumberFormat="1" applyFont="1" applyFill="1" applyBorder="1" applyAlignment="1"/>
    <xf numFmtId="43" fontId="4" fillId="7" borderId="1" xfId="1" applyFont="1" applyFill="1" applyBorder="1" applyAlignment="1">
      <alignment horizontal="right"/>
    </xf>
    <xf numFmtId="0" fontId="4" fillId="7" borderId="1" xfId="0" applyFont="1" applyFill="1" applyBorder="1" applyAlignment="1">
      <alignment horizontal="center" wrapText="1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43" fontId="16" fillId="0" borderId="7" xfId="1" applyFont="1" applyFill="1" applyBorder="1" applyAlignment="1">
      <alignment horizontal="right" shrinkToFit="1"/>
    </xf>
    <xf numFmtId="43" fontId="13" fillId="0" borderId="0" xfId="1" applyFont="1" applyFill="1" applyAlignment="1">
      <alignment horizontal="right" vertical="center"/>
    </xf>
    <xf numFmtId="43" fontId="13" fillId="11" borderId="7" xfId="1" applyFont="1" applyFill="1" applyBorder="1" applyAlignment="1">
      <alignment horizontal="right" shrinkToFit="1"/>
    </xf>
    <xf numFmtId="43" fontId="13" fillId="0" borderId="7" xfId="1" applyFont="1" applyFill="1" applyBorder="1" applyAlignment="1">
      <alignment vertical="center" shrinkToFit="1"/>
    </xf>
    <xf numFmtId="43" fontId="19" fillId="11" borderId="1" xfId="1" applyFont="1" applyFill="1" applyBorder="1" applyAlignment="1"/>
    <xf numFmtId="2" fontId="13" fillId="0" borderId="7" xfId="1" applyNumberFormat="1" applyFont="1" applyFill="1" applyBorder="1" applyAlignment="1">
      <alignment horizontal="right" shrinkToFit="1"/>
    </xf>
    <xf numFmtId="2" fontId="16" fillId="0" borderId="7" xfId="1" applyNumberFormat="1" applyFont="1" applyFill="1" applyBorder="1" applyAlignment="1">
      <alignment horizontal="right" shrinkToFit="1"/>
    </xf>
    <xf numFmtId="2" fontId="13" fillId="9" borderId="7" xfId="1" applyNumberFormat="1" applyFont="1" applyFill="1" applyBorder="1" applyAlignment="1">
      <alignment horizontal="right" shrinkToFit="1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12" fillId="8" borderId="0" xfId="1" applyFont="1" applyFill="1" applyAlignment="1"/>
    <xf numFmtId="43" fontId="12" fillId="0" borderId="0" xfId="1" applyFont="1" applyAlignment="1"/>
    <xf numFmtId="0" fontId="12" fillId="0" borderId="0" xfId="0" applyFont="1" applyBorder="1" applyAlignment="1"/>
    <xf numFmtId="43" fontId="12" fillId="0" borderId="0" xfId="1" applyFont="1" applyBorder="1" applyAlignment="1"/>
    <xf numFmtId="0" fontId="4" fillId="2" borderId="0" xfId="0" applyFont="1" applyFill="1" applyBorder="1" applyAlignment="1">
      <alignment horizontal="center" wrapText="1"/>
    </xf>
    <xf numFmtId="43" fontId="4" fillId="2" borderId="0" xfId="1" applyFont="1" applyFill="1" applyBorder="1" applyAlignment="1">
      <alignment horizontal="right" wrapText="1"/>
    </xf>
    <xf numFmtId="4" fontId="20" fillId="0" borderId="0" xfId="5" applyNumberFormat="1" applyFont="1" applyFill="1" applyBorder="1" applyAlignment="1">
      <alignment horizontal="right" shrinkToFit="1"/>
    </xf>
    <xf numFmtId="3" fontId="20" fillId="0" borderId="0" xfId="5" applyNumberFormat="1" applyFont="1" applyFill="1" applyBorder="1" applyAlignment="1">
      <alignment horizontal="right" shrinkToFit="1"/>
    </xf>
    <xf numFmtId="2" fontId="20" fillId="0" borderId="0" xfId="5" applyNumberFormat="1" applyFont="1" applyFill="1" applyBorder="1" applyAlignment="1">
      <alignment horizontal="right" shrinkToFit="1"/>
    </xf>
    <xf numFmtId="4" fontId="12" fillId="0" borderId="0" xfId="0" applyNumberFormat="1" applyFont="1" applyBorder="1" applyAlignment="1"/>
    <xf numFmtId="0" fontId="12" fillId="0" borderId="0" xfId="0" applyFont="1" applyFill="1" applyBorder="1" applyAlignment="1"/>
    <xf numFmtId="4" fontId="12" fillId="0" borderId="0" xfId="0" applyNumberFormat="1" applyFont="1" applyFill="1" applyBorder="1" applyAlignment="1"/>
    <xf numFmtId="0" fontId="12" fillId="0" borderId="0" xfId="0" applyFont="1" applyFill="1" applyAlignment="1"/>
    <xf numFmtId="43" fontId="12" fillId="0" borderId="1" xfId="0" applyNumberFormat="1" applyFont="1" applyBorder="1" applyAlignment="1"/>
    <xf numFmtId="43" fontId="12" fillId="0" borderId="0" xfId="0" applyNumberFormat="1" applyFont="1" applyBorder="1" applyAlignment="1"/>
    <xf numFmtId="0" fontId="12" fillId="11" borderId="0" xfId="0" applyFont="1" applyFill="1" applyBorder="1" applyAlignment="1"/>
    <xf numFmtId="0" fontId="21" fillId="12" borderId="0" xfId="5" applyFont="1" applyFill="1" applyBorder="1" applyAlignment="1">
      <alignment horizontal="left" wrapText="1"/>
    </xf>
    <xf numFmtId="0" fontId="12" fillId="11" borderId="0" xfId="0" applyFont="1" applyFill="1" applyAlignment="1"/>
    <xf numFmtId="0" fontId="12" fillId="9" borderId="0" xfId="0" applyFont="1" applyFill="1" applyBorder="1" applyAlignment="1"/>
    <xf numFmtId="0" fontId="12" fillId="10" borderId="0" xfId="0" applyFont="1" applyFill="1" applyBorder="1" applyAlignment="1"/>
    <xf numFmtId="0" fontId="12" fillId="10" borderId="0" xfId="0" applyFont="1" applyFill="1" applyAlignment="1"/>
    <xf numFmtId="0" fontId="12" fillId="8" borderId="1" xfId="0" applyFont="1" applyFill="1" applyBorder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43" fontId="12" fillId="11" borderId="0" xfId="1" applyFont="1" applyFill="1" applyBorder="1" applyAlignment="1"/>
    <xf numFmtId="0" fontId="17" fillId="0" borderId="0" xfId="0" applyFont="1" applyFill="1" applyAlignment="1"/>
    <xf numFmtId="0" fontId="12" fillId="0" borderId="0" xfId="0" applyFont="1" applyFill="1" applyBorder="1" applyAlignment="1">
      <alignment horizontal="left"/>
    </xf>
    <xf numFmtId="4" fontId="22" fillId="0" borderId="0" xfId="5" applyNumberFormat="1" applyFont="1" applyFill="1" applyBorder="1" applyAlignment="1">
      <alignment horizontal="right" shrinkToFit="1"/>
    </xf>
    <xf numFmtId="3" fontId="22" fillId="0" borderId="0" xfId="5" applyNumberFormat="1" applyFont="1" applyFill="1" applyBorder="1" applyAlignment="1">
      <alignment horizontal="right" shrinkToFit="1"/>
    </xf>
    <xf numFmtId="2" fontId="22" fillId="0" borderId="0" xfId="5" applyNumberFormat="1" applyFont="1" applyFill="1" applyBorder="1" applyAlignment="1">
      <alignment horizontal="right" shrinkToFit="1"/>
    </xf>
    <xf numFmtId="4" fontId="16" fillId="0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 applyAlignment="1"/>
    <xf numFmtId="0" fontId="24" fillId="0" borderId="1" xfId="0" applyFont="1" applyFill="1" applyBorder="1" applyAlignment="1"/>
    <xf numFmtId="0" fontId="23" fillId="9" borderId="1" xfId="0" applyFont="1" applyFill="1" applyBorder="1" applyAlignment="1"/>
    <xf numFmtId="0" fontId="23" fillId="11" borderId="1" xfId="0" applyFont="1" applyFill="1" applyBorder="1" applyAlignment="1">
      <alignment horizontal="center"/>
    </xf>
    <xf numFmtId="0" fontId="25" fillId="11" borderId="1" xfId="0" applyFont="1" applyFill="1" applyBorder="1" applyAlignment="1">
      <alignment horizontal="center"/>
    </xf>
    <xf numFmtId="0" fontId="25" fillId="11" borderId="1" xfId="0" applyFont="1" applyFill="1" applyBorder="1" applyAlignment="1"/>
    <xf numFmtId="0" fontId="23" fillId="9" borderId="1" xfId="0" applyFont="1" applyFill="1" applyBorder="1" applyAlignment="1">
      <alignment horizontal="left"/>
    </xf>
    <xf numFmtId="0" fontId="23" fillId="9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/>
    <xf numFmtId="0" fontId="23" fillId="0" borderId="1" xfId="0" applyFont="1" applyFill="1" applyBorder="1" applyAlignment="1">
      <alignment horizontal="left" vertical="center"/>
    </xf>
    <xf numFmtId="0" fontId="23" fillId="11" borderId="1" xfId="0" applyFont="1" applyFill="1" applyBorder="1" applyAlignment="1"/>
    <xf numFmtId="0" fontId="25" fillId="7" borderId="1" xfId="0" applyFont="1" applyFill="1" applyBorder="1" applyAlignment="1">
      <alignment horizontal="center"/>
    </xf>
    <xf numFmtId="0" fontId="25" fillId="7" borderId="1" xfId="0" applyFont="1" applyFill="1" applyBorder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/>
    </xf>
    <xf numFmtId="0" fontId="24" fillId="15" borderId="1" xfId="0" applyFont="1" applyFill="1" applyBorder="1" applyAlignment="1"/>
    <xf numFmtId="43" fontId="16" fillId="15" borderId="7" xfId="1" applyFont="1" applyFill="1" applyBorder="1" applyAlignment="1">
      <alignment horizontal="right" shrinkToFit="1"/>
    </xf>
    <xf numFmtId="1" fontId="0" fillId="0" borderId="0" xfId="0" applyNumberFormat="1" applyBorder="1" applyAlignment="1">
      <alignment horizontal="center"/>
    </xf>
    <xf numFmtId="43" fontId="17" fillId="0" borderId="7" xfId="1" applyFont="1" applyFill="1" applyBorder="1" applyAlignment="1">
      <alignment horizontal="right" shrinkToFit="1"/>
    </xf>
    <xf numFmtId="43" fontId="0" fillId="0" borderId="1" xfId="1" applyFont="1" applyBorder="1"/>
    <xf numFmtId="1" fontId="13" fillId="0" borderId="7" xfId="0" applyNumberFormat="1" applyFont="1" applyFill="1" applyBorder="1" applyAlignment="1">
      <alignment horizontal="center" vertical="top" shrinkToFit="1"/>
    </xf>
    <xf numFmtId="0" fontId="16" fillId="0" borderId="7" xfId="0" applyFont="1" applyFill="1" applyBorder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top" shrinkToFit="1"/>
    </xf>
    <xf numFmtId="2" fontId="13" fillId="0" borderId="7" xfId="0" applyNumberFormat="1" applyFont="1" applyFill="1" applyBorder="1" applyAlignment="1">
      <alignment horizontal="center" vertical="top" shrinkToFit="1"/>
    </xf>
    <xf numFmtId="0" fontId="12" fillId="16" borderId="7" xfId="0" applyFont="1" applyFill="1" applyBorder="1" applyAlignment="1">
      <alignment horizontal="center" wrapText="1"/>
    </xf>
    <xf numFmtId="1" fontId="13" fillId="17" borderId="7" xfId="0" applyNumberFormat="1" applyFont="1" applyFill="1" applyBorder="1" applyAlignment="1">
      <alignment horizontal="center" vertical="top" shrinkToFit="1"/>
    </xf>
    <xf numFmtId="0" fontId="16" fillId="17" borderId="7" xfId="0" applyFont="1" applyFill="1" applyBorder="1" applyAlignment="1">
      <alignment horizontal="left" vertical="top" wrapText="1"/>
    </xf>
    <xf numFmtId="0" fontId="12" fillId="17" borderId="7" xfId="0" applyFont="1" applyFill="1" applyBorder="1" applyAlignment="1">
      <alignment horizontal="center" wrapText="1"/>
    </xf>
    <xf numFmtId="0" fontId="19" fillId="17" borderId="7" xfId="0" applyFont="1" applyFill="1" applyBorder="1" applyAlignment="1">
      <alignment horizontal="center" vertical="top" wrapText="1"/>
    </xf>
    <xf numFmtId="1" fontId="15" fillId="17" borderId="7" xfId="0" applyNumberFormat="1" applyFont="1" applyFill="1" applyBorder="1" applyAlignment="1">
      <alignment horizontal="center" vertical="top" shrinkToFit="1"/>
    </xf>
    <xf numFmtId="2" fontId="15" fillId="17" borderId="7" xfId="0" applyNumberFormat="1" applyFont="1" applyFill="1" applyBorder="1" applyAlignment="1">
      <alignment horizontal="center" vertical="top" shrinkToFit="1"/>
    </xf>
    <xf numFmtId="4" fontId="15" fillId="17" borderId="7" xfId="0" applyNumberFormat="1" applyFont="1" applyFill="1" applyBorder="1" applyAlignment="1">
      <alignment horizontal="center" vertical="top" shrinkToFit="1"/>
    </xf>
    <xf numFmtId="1" fontId="26" fillId="0" borderId="7" xfId="0" applyNumberFormat="1" applyFont="1" applyFill="1" applyBorder="1" applyAlignment="1">
      <alignment horizontal="center" vertical="top" shrinkToFit="1"/>
    </xf>
    <xf numFmtId="0" fontId="27" fillId="0" borderId="7" xfId="0" applyFont="1" applyFill="1" applyBorder="1" applyAlignment="1">
      <alignment horizontal="left" vertical="top" wrapText="1"/>
    </xf>
    <xf numFmtId="4" fontId="26" fillId="0" borderId="7" xfId="0" applyNumberFormat="1" applyFont="1" applyFill="1" applyBorder="1" applyAlignment="1">
      <alignment horizontal="right" vertical="top" shrinkToFit="1"/>
    </xf>
    <xf numFmtId="2" fontId="26" fillId="0" borderId="7" xfId="0" applyNumberFormat="1" applyFont="1" applyFill="1" applyBorder="1" applyAlignment="1">
      <alignment horizontal="right" vertical="top" shrinkToFit="1"/>
    </xf>
    <xf numFmtId="0" fontId="0" fillId="16" borderId="7" xfId="0" applyFill="1" applyBorder="1" applyAlignment="1">
      <alignment horizontal="left" wrapText="1"/>
    </xf>
    <xf numFmtId="4" fontId="26" fillId="0" borderId="7" xfId="0" applyNumberFormat="1" applyFont="1" applyFill="1" applyBorder="1" applyAlignment="1">
      <alignment horizontal="left" vertical="top" indent="2" shrinkToFit="1"/>
    </xf>
    <xf numFmtId="1" fontId="26" fillId="0" borderId="7" xfId="0" applyNumberFormat="1" applyFont="1" applyFill="1" applyBorder="1" applyAlignment="1">
      <alignment horizontal="left" vertical="top" indent="1" shrinkToFit="1"/>
    </xf>
    <xf numFmtId="1" fontId="26" fillId="17" borderId="7" xfId="0" applyNumberFormat="1" applyFont="1" applyFill="1" applyBorder="1" applyAlignment="1">
      <alignment horizontal="center" vertical="top" shrinkToFit="1"/>
    </xf>
    <xf numFmtId="0" fontId="27" fillId="17" borderId="7" xfId="0" applyFont="1" applyFill="1" applyBorder="1" applyAlignment="1">
      <alignment horizontal="left" vertical="top" wrapText="1"/>
    </xf>
    <xf numFmtId="0" fontId="0" fillId="17" borderId="7" xfId="0" applyFill="1" applyBorder="1" applyAlignment="1">
      <alignment horizontal="left" wrapText="1"/>
    </xf>
    <xf numFmtId="0" fontId="29" fillId="17" borderId="7" xfId="0" applyFont="1" applyFill="1" applyBorder="1" applyAlignment="1">
      <alignment horizontal="center" vertical="top" wrapText="1"/>
    </xf>
    <xf numFmtId="1" fontId="31" fillId="17" borderId="7" xfId="0" applyNumberFormat="1" applyFont="1" applyFill="1" applyBorder="1" applyAlignment="1">
      <alignment horizontal="left" vertical="top" indent="1" shrinkToFit="1"/>
    </xf>
    <xf numFmtId="2" fontId="31" fillId="17" borderId="7" xfId="0" applyNumberFormat="1" applyFont="1" applyFill="1" applyBorder="1" applyAlignment="1">
      <alignment horizontal="right" vertical="top" shrinkToFit="1"/>
    </xf>
    <xf numFmtId="4" fontId="31" fillId="17" borderId="7" xfId="0" applyNumberFormat="1" applyFont="1" applyFill="1" applyBorder="1" applyAlignment="1">
      <alignment horizontal="right" vertical="top" shrinkToFit="1"/>
    </xf>
    <xf numFmtId="1" fontId="31" fillId="17" borderId="7" xfId="0" applyNumberFormat="1" applyFont="1" applyFill="1" applyBorder="1" applyAlignment="1">
      <alignment horizontal="center" vertical="top" shrinkToFit="1"/>
    </xf>
    <xf numFmtId="4" fontId="31" fillId="17" borderId="7" xfId="0" applyNumberFormat="1" applyFont="1" applyFill="1" applyBorder="1" applyAlignment="1">
      <alignment horizontal="left" vertical="top" indent="2" shrinkToFit="1"/>
    </xf>
    <xf numFmtId="43" fontId="16" fillId="0" borderId="0" xfId="1" applyFont="1"/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4-63 '!$B$16</c:f>
              <c:strCache>
                <c:ptCount val="1"/>
                <c:pt idx="0">
                  <c:v>ปี 2563Q1</c:v>
                </c:pt>
              </c:strCache>
            </c:strRef>
          </c:tx>
          <c:invertIfNegative val="0"/>
          <c:cat>
            <c:strRef>
              <c:f>'สรุปผลการประเมิน 4-63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4-63 '!$B$17:$B$24</c:f>
              <c:numCache>
                <c:formatCode>0.00</c:formatCode>
                <c:ptCount val="8"/>
                <c:pt idx="0">
                  <c:v>75</c:v>
                </c:pt>
                <c:pt idx="1">
                  <c:v>75</c:v>
                </c:pt>
                <c:pt idx="2">
                  <c:v>100</c:v>
                </c:pt>
                <c:pt idx="3">
                  <c:v>77.777777777777786</c:v>
                </c:pt>
                <c:pt idx="4">
                  <c:v>77.777777777777786</c:v>
                </c:pt>
                <c:pt idx="5">
                  <c:v>100</c:v>
                </c:pt>
                <c:pt idx="6">
                  <c:v>95.238095238095227</c:v>
                </c:pt>
                <c:pt idx="7">
                  <c:v>86.36363636363636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4-63 '!$C$16</c:f>
              <c:strCache>
                <c:ptCount val="1"/>
                <c:pt idx="0">
                  <c:v>ปี 2563Q2</c:v>
                </c:pt>
              </c:strCache>
            </c:strRef>
          </c:tx>
          <c:invertIfNegative val="0"/>
          <c:cat>
            <c:strRef>
              <c:f>'สรุปผลการประเมิน 4-63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4-63 '!$C$17:$C$24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>
                  <c:v>100</c:v>
                </c:pt>
                <c:pt idx="3">
                  <c:v>88.888888888888886</c:v>
                </c:pt>
                <c:pt idx="4">
                  <c:v>88.888888888888886</c:v>
                </c:pt>
                <c:pt idx="5" formatCode="_(* #,##0.00_);_(* \(#,##0.00\);_(* &quot;-&quot;??_);_(@_)">
                  <c:v>100</c:v>
                </c:pt>
                <c:pt idx="6">
                  <c:v>95.238095238095227</c:v>
                </c:pt>
                <c:pt idx="7">
                  <c:v>92.045454545454547</c:v>
                </c:pt>
              </c:numCache>
            </c:numRef>
          </c:val>
        </c:ser>
        <c:ser>
          <c:idx val="1"/>
          <c:order val="2"/>
          <c:tx>
            <c:strRef>
              <c:f>'สรุปผลการประเมิน 4-63 '!$D$16</c:f>
              <c:strCache>
                <c:ptCount val="1"/>
                <c:pt idx="0">
                  <c:v>ปี 2563Q3</c:v>
                </c:pt>
              </c:strCache>
            </c:strRef>
          </c:tx>
          <c:invertIfNegative val="0"/>
          <c:cat>
            <c:strRef>
              <c:f>'สรุปผลการประเมิน 4-63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4-63 '!$D$17:$D$24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94.444444444444443</c:v>
                </c:pt>
                <c:pt idx="4">
                  <c:v>88.888888888888886</c:v>
                </c:pt>
                <c:pt idx="5" formatCode="_(* #,##0.00_);_(* \(#,##0.00\);_(* &quot;-&quot;??_);_(@_)">
                  <c:v>100</c:v>
                </c:pt>
                <c:pt idx="6">
                  <c:v>100</c:v>
                </c:pt>
                <c:pt idx="7">
                  <c:v>96.590909090909093</c:v>
                </c:pt>
              </c:numCache>
            </c:numRef>
          </c:val>
        </c:ser>
        <c:ser>
          <c:idx val="3"/>
          <c:order val="3"/>
          <c:tx>
            <c:strRef>
              <c:f>'สรุปผลการประเมิน 4-63 '!$E$16</c:f>
              <c:strCache>
                <c:ptCount val="1"/>
                <c:pt idx="0">
                  <c:v>ปี 2563Q4</c:v>
                </c:pt>
              </c:strCache>
            </c:strRef>
          </c:tx>
          <c:invertIfNegative val="0"/>
          <c:cat>
            <c:strRef>
              <c:f>'สรุปผลการประเมิน 4-63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4-63 '!$E$17:$E$24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88.888888888888886</c:v>
                </c:pt>
                <c:pt idx="5">
                  <c:v>100</c:v>
                </c:pt>
                <c:pt idx="6">
                  <c:v>100</c:v>
                </c:pt>
                <c:pt idx="7">
                  <c:v>97.727272727272734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9167104"/>
        <c:axId val="189169024"/>
        <c:axId val="0"/>
      </c:bar3DChart>
      <c:catAx>
        <c:axId val="18916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9169024"/>
        <c:crosses val="autoZero"/>
        <c:auto val="1"/>
        <c:lblAlgn val="ctr"/>
        <c:lblOffset val="100"/>
        <c:noMultiLvlLbl val="0"/>
      </c:catAx>
      <c:valAx>
        <c:axId val="18916902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189167104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243863452585315"/>
          <c:h val="0.169078199025963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82514141342128E-2"/>
          <c:y val="0.1097768578588435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4-63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598192077233367E-5"/>
                  <c:y val="8.39166043023514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472669778950213E-5"/>
                  <c:y val="5.36863735345664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7823995645882517E-3"/>
                  <c:y val="-1.8451334545202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7.7886668663859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4-63 '!$D$22:$D$33</c:f>
              <c:numCache>
                <c:formatCode>0.00</c:formatCode>
                <c:ptCount val="12"/>
                <c:pt idx="0">
                  <c:v>88.24</c:v>
                </c:pt>
                <c:pt idx="1">
                  <c:v>80.849999999999994</c:v>
                </c:pt>
                <c:pt idx="2">
                  <c:v>100</c:v>
                </c:pt>
                <c:pt idx="3">
                  <c:v>80.28</c:v>
                </c:pt>
                <c:pt idx="4">
                  <c:v>90.91</c:v>
                </c:pt>
                <c:pt idx="5">
                  <c:v>80.819999999999993</c:v>
                </c:pt>
                <c:pt idx="6">
                  <c:v>93.51</c:v>
                </c:pt>
                <c:pt idx="7">
                  <c:v>98.86</c:v>
                </c:pt>
                <c:pt idx="8">
                  <c:v>89.89</c:v>
                </c:pt>
                <c:pt idx="9">
                  <c:v>98.59</c:v>
                </c:pt>
                <c:pt idx="10">
                  <c:v>82.5</c:v>
                </c:pt>
                <c:pt idx="11">
                  <c:v>53.85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9029120"/>
        <c:axId val="139032064"/>
      </c:barChart>
      <c:catAx>
        <c:axId val="139029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9032064"/>
        <c:crosses val="autoZero"/>
        <c:auto val="1"/>
        <c:lblAlgn val="ctr"/>
        <c:lblOffset val="100"/>
        <c:noMultiLvlLbl val="0"/>
      </c:catAx>
      <c:valAx>
        <c:axId val="13903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3902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0.10911</cdr:x>
      <cdr:y>0.2591</cdr:y>
    </cdr:from>
    <cdr:to>
      <cdr:x>0.88771</cdr:x>
      <cdr:y>0.26481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12269" y="1407731"/>
          <a:ext cx="5796475" cy="3102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0.82702</cdr:x>
      <cdr:y>0.01795</cdr:y>
    </cdr:from>
    <cdr:to>
      <cdr:x>0.99464</cdr:x>
      <cdr:y>0.08555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156961" y="97523"/>
          <a:ext cx="1247876" cy="36729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0.07931</cdr:x>
      <cdr:y>0.32616</cdr:y>
    </cdr:from>
    <cdr:to>
      <cdr:x>0.91909</cdr:x>
      <cdr:y>0.33028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631835" y="1700587"/>
          <a:ext cx="6690286" cy="21482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ANWISA\&#3611;&#3637;&#3591;&#3610;2560\Unit%20cost60\Unitcost%20Y60Q1\quick%20meyhod%20Q1Y60%20&#3585;&#3619;&#3632;&#3607;&#3619;&#3623;&#3591;\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N8" sqref="N8"/>
    </sheetView>
  </sheetViews>
  <sheetFormatPr defaultColWidth="9" defaultRowHeight="21" x14ac:dyDescent="0.25"/>
  <cols>
    <col min="1" max="1" width="5.09765625" style="42" bestFit="1" customWidth="1"/>
    <col min="2" max="2" width="16.3984375" style="42" customWidth="1"/>
    <col min="3" max="3" width="7.8984375" style="42" customWidth="1"/>
    <col min="4" max="4" width="7.59765625" style="42" bestFit="1" customWidth="1"/>
    <col min="5" max="5" width="6.8984375" style="42" bestFit="1" customWidth="1"/>
    <col min="6" max="6" width="8.59765625" style="42" customWidth="1"/>
    <col min="7" max="7" width="7.796875" style="42" customWidth="1"/>
    <col min="8" max="8" width="8.19921875" style="42" customWidth="1"/>
    <col min="9" max="9" width="7.59765625" style="42" bestFit="1" customWidth="1"/>
    <col min="10" max="10" width="9.09765625" style="42" customWidth="1"/>
    <col min="11" max="16384" width="9" style="42"/>
  </cols>
  <sheetData>
    <row r="1" spans="1:10" x14ac:dyDescent="0.25">
      <c r="A1" s="189" t="s">
        <v>320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25">
      <c r="A2" s="190" t="s">
        <v>0</v>
      </c>
      <c r="B2" s="190" t="s">
        <v>117</v>
      </c>
      <c r="C2" s="190" t="s">
        <v>118</v>
      </c>
      <c r="D2" s="191" t="s">
        <v>119</v>
      </c>
      <c r="E2" s="191"/>
      <c r="F2" s="191"/>
      <c r="G2" s="190" t="s">
        <v>118</v>
      </c>
      <c r="H2" s="192" t="s">
        <v>120</v>
      </c>
      <c r="I2" s="192"/>
      <c r="J2" s="192"/>
    </row>
    <row r="3" spans="1:10" ht="63" x14ac:dyDescent="0.25">
      <c r="A3" s="190"/>
      <c r="B3" s="190"/>
      <c r="C3" s="190"/>
      <c r="D3" s="43" t="s">
        <v>121</v>
      </c>
      <c r="E3" s="130" t="s">
        <v>122</v>
      </c>
      <c r="F3" s="46" t="s">
        <v>11</v>
      </c>
      <c r="G3" s="190"/>
      <c r="H3" s="44" t="s">
        <v>121</v>
      </c>
      <c r="I3" s="45" t="s">
        <v>122</v>
      </c>
      <c r="J3" s="130" t="s">
        <v>11</v>
      </c>
    </row>
    <row r="4" spans="1:10" x14ac:dyDescent="0.6">
      <c r="A4" s="160">
        <v>1</v>
      </c>
      <c r="B4" s="161" t="s">
        <v>129</v>
      </c>
      <c r="C4" s="160">
        <v>2</v>
      </c>
      <c r="D4" s="162">
        <v>1095.56</v>
      </c>
      <c r="E4" s="163">
        <v>231.38</v>
      </c>
      <c r="F4" s="162">
        <v>1326.94</v>
      </c>
      <c r="G4" s="164"/>
      <c r="H4" s="164"/>
      <c r="I4" s="164"/>
      <c r="J4" s="164"/>
    </row>
    <row r="5" spans="1:10" x14ac:dyDescent="0.25">
      <c r="A5" s="160">
        <v>2</v>
      </c>
      <c r="B5" s="161" t="s">
        <v>130</v>
      </c>
      <c r="C5" s="160">
        <v>39</v>
      </c>
      <c r="D5" s="163">
        <v>971.04</v>
      </c>
      <c r="E5" s="163">
        <v>382.55</v>
      </c>
      <c r="F5" s="162">
        <v>1392.59</v>
      </c>
      <c r="G5" s="160">
        <v>32</v>
      </c>
      <c r="H5" s="162">
        <v>28484.79</v>
      </c>
      <c r="I5" s="162">
        <v>28624.14</v>
      </c>
      <c r="J5" s="162">
        <v>57108.94</v>
      </c>
    </row>
    <row r="6" spans="1:10" x14ac:dyDescent="0.25">
      <c r="A6" s="160">
        <v>3</v>
      </c>
      <c r="B6" s="161" t="s">
        <v>131</v>
      </c>
      <c r="C6" s="160">
        <v>36</v>
      </c>
      <c r="D6" s="163">
        <v>714.04</v>
      </c>
      <c r="E6" s="163">
        <v>114.28</v>
      </c>
      <c r="F6" s="163">
        <v>864.32</v>
      </c>
      <c r="G6" s="160">
        <v>24</v>
      </c>
      <c r="H6" s="162">
        <v>16932.87</v>
      </c>
      <c r="I6" s="162">
        <v>5003.58</v>
      </c>
      <c r="J6" s="162">
        <v>21936.45</v>
      </c>
    </row>
    <row r="7" spans="1:10" x14ac:dyDescent="0.25">
      <c r="A7" s="160">
        <v>4</v>
      </c>
      <c r="B7" s="161" t="s">
        <v>132</v>
      </c>
      <c r="C7" s="160">
        <v>8</v>
      </c>
      <c r="D7" s="163">
        <v>758.42</v>
      </c>
      <c r="E7" s="163">
        <v>221.92</v>
      </c>
      <c r="F7" s="163">
        <v>988.34</v>
      </c>
      <c r="G7" s="160">
        <v>5</v>
      </c>
      <c r="H7" s="162">
        <v>20924.29</v>
      </c>
      <c r="I7" s="162">
        <v>5421.35</v>
      </c>
      <c r="J7" s="162">
        <v>26345.64</v>
      </c>
    </row>
    <row r="8" spans="1:10" x14ac:dyDescent="0.25">
      <c r="A8" s="160">
        <v>5</v>
      </c>
      <c r="B8" s="161" t="s">
        <v>133</v>
      </c>
      <c r="C8" s="160">
        <v>250</v>
      </c>
      <c r="D8" s="163">
        <v>815.31</v>
      </c>
      <c r="E8" s="163">
        <v>161.15</v>
      </c>
      <c r="F8" s="162">
        <v>1226.46</v>
      </c>
      <c r="G8" s="160">
        <v>250</v>
      </c>
      <c r="H8" s="162">
        <v>19049.419999999998</v>
      </c>
      <c r="I8" s="162">
        <v>7117.49</v>
      </c>
      <c r="J8" s="162">
        <v>26166.9</v>
      </c>
    </row>
    <row r="9" spans="1:10" x14ac:dyDescent="0.25">
      <c r="A9" s="160">
        <v>6</v>
      </c>
      <c r="B9" s="161" t="s">
        <v>300</v>
      </c>
      <c r="C9" s="160">
        <v>238</v>
      </c>
      <c r="D9" s="163">
        <v>775.61</v>
      </c>
      <c r="E9" s="163">
        <v>130.88</v>
      </c>
      <c r="F9" s="162">
        <v>1144.5</v>
      </c>
      <c r="G9" s="160">
        <v>238</v>
      </c>
      <c r="H9" s="162">
        <v>16215.88</v>
      </c>
      <c r="I9" s="162">
        <v>5430.72</v>
      </c>
      <c r="J9" s="162">
        <v>21646.59</v>
      </c>
    </row>
    <row r="10" spans="1:10" x14ac:dyDescent="0.25">
      <c r="A10" s="160">
        <v>7</v>
      </c>
      <c r="B10" s="161" t="s">
        <v>135</v>
      </c>
      <c r="C10" s="160">
        <v>21</v>
      </c>
      <c r="D10" s="163">
        <v>850.93</v>
      </c>
      <c r="E10" s="163">
        <v>141.88999999999999</v>
      </c>
      <c r="F10" s="162">
        <v>1013.82</v>
      </c>
      <c r="G10" s="160">
        <v>21</v>
      </c>
      <c r="H10" s="162">
        <v>19043.11</v>
      </c>
      <c r="I10" s="162">
        <v>7499.53</v>
      </c>
      <c r="J10" s="162">
        <v>26542.639999999999</v>
      </c>
    </row>
    <row r="11" spans="1:10" x14ac:dyDescent="0.6">
      <c r="A11" s="165">
        <v>8</v>
      </c>
      <c r="B11" s="166" t="s">
        <v>136</v>
      </c>
      <c r="C11" s="167"/>
      <c r="D11" s="167"/>
      <c r="E11" s="167"/>
      <c r="F11" s="167"/>
      <c r="G11" s="167"/>
      <c r="H11" s="167"/>
      <c r="I11" s="167"/>
      <c r="J11" s="167"/>
    </row>
    <row r="12" spans="1:10" x14ac:dyDescent="0.25">
      <c r="A12" s="160">
        <v>9</v>
      </c>
      <c r="B12" s="161" t="s">
        <v>137</v>
      </c>
      <c r="C12" s="160">
        <v>32</v>
      </c>
      <c r="D12" s="163">
        <v>782.63</v>
      </c>
      <c r="E12" s="163">
        <v>117.4</v>
      </c>
      <c r="F12" s="163">
        <v>932.03</v>
      </c>
      <c r="G12" s="160">
        <v>32</v>
      </c>
      <c r="H12" s="162">
        <v>17099.54</v>
      </c>
      <c r="I12" s="162">
        <v>5938.67</v>
      </c>
      <c r="J12" s="162">
        <v>23038.21</v>
      </c>
    </row>
    <row r="13" spans="1:10" x14ac:dyDescent="0.25">
      <c r="A13" s="160">
        <v>10</v>
      </c>
      <c r="B13" s="161" t="s">
        <v>138</v>
      </c>
      <c r="C13" s="160">
        <v>59</v>
      </c>
      <c r="D13" s="163">
        <v>794.74</v>
      </c>
      <c r="E13" s="163">
        <v>109.6</v>
      </c>
      <c r="F13" s="163">
        <v>963.34</v>
      </c>
      <c r="G13" s="160">
        <v>59</v>
      </c>
      <c r="H13" s="162">
        <v>15552.71</v>
      </c>
      <c r="I13" s="162">
        <v>3903.93</v>
      </c>
      <c r="J13" s="162">
        <v>19456.64</v>
      </c>
    </row>
    <row r="14" spans="1:10" x14ac:dyDescent="0.6">
      <c r="A14" s="165">
        <v>11</v>
      </c>
      <c r="B14" s="166" t="s">
        <v>139</v>
      </c>
      <c r="C14" s="167"/>
      <c r="D14" s="167"/>
      <c r="E14" s="167"/>
      <c r="F14" s="167"/>
      <c r="G14" s="167"/>
      <c r="H14" s="167"/>
      <c r="I14" s="167"/>
      <c r="J14" s="167"/>
    </row>
    <row r="15" spans="1:10" x14ac:dyDescent="0.25">
      <c r="A15" s="160">
        <v>12</v>
      </c>
      <c r="B15" s="161" t="s">
        <v>302</v>
      </c>
      <c r="C15" s="160">
        <v>30</v>
      </c>
      <c r="D15" s="163">
        <v>825.54</v>
      </c>
      <c r="E15" s="163">
        <v>166.34</v>
      </c>
      <c r="F15" s="163">
        <v>1021.88</v>
      </c>
      <c r="G15" s="160">
        <v>30</v>
      </c>
      <c r="H15" s="162">
        <v>17660.7</v>
      </c>
      <c r="I15" s="162">
        <v>6222.14</v>
      </c>
      <c r="J15" s="162">
        <v>23882.84</v>
      </c>
    </row>
    <row r="16" spans="1:10" x14ac:dyDescent="0.25">
      <c r="A16" s="160">
        <v>13</v>
      </c>
      <c r="B16" s="161" t="s">
        <v>303</v>
      </c>
      <c r="C16" s="160">
        <v>60</v>
      </c>
      <c r="D16" s="163">
        <v>769.36</v>
      </c>
      <c r="E16" s="163">
        <v>99.13</v>
      </c>
      <c r="F16" s="163">
        <v>928.5</v>
      </c>
      <c r="G16" s="160">
        <v>60</v>
      </c>
      <c r="H16" s="162">
        <v>15793.79</v>
      </c>
      <c r="I16" s="162">
        <v>3656.85</v>
      </c>
      <c r="J16" s="162">
        <v>19450.650000000001</v>
      </c>
    </row>
    <row r="17" spans="1:10" x14ac:dyDescent="0.25">
      <c r="A17" s="160">
        <v>14</v>
      </c>
      <c r="B17" s="161" t="s">
        <v>304</v>
      </c>
      <c r="C17" s="160">
        <v>9</v>
      </c>
      <c r="D17" s="163">
        <v>876.51</v>
      </c>
      <c r="E17" s="163">
        <v>178.23</v>
      </c>
      <c r="F17" s="162">
        <v>1063.74</v>
      </c>
      <c r="G17" s="160">
        <v>9</v>
      </c>
      <c r="H17" s="162">
        <v>18570.060000000001</v>
      </c>
      <c r="I17" s="162">
        <v>4568.9399999999996</v>
      </c>
      <c r="J17" s="162">
        <v>23139</v>
      </c>
    </row>
    <row r="18" spans="1:10" x14ac:dyDescent="0.25">
      <c r="A18" s="160">
        <v>15</v>
      </c>
      <c r="B18" s="161" t="s">
        <v>305</v>
      </c>
      <c r="C18" s="160">
        <v>29</v>
      </c>
      <c r="D18" s="163">
        <v>831.59</v>
      </c>
      <c r="E18" s="163">
        <v>115.65</v>
      </c>
      <c r="F18" s="163">
        <v>976.24</v>
      </c>
      <c r="G18" s="160">
        <v>29</v>
      </c>
      <c r="H18" s="162">
        <v>16800.8</v>
      </c>
      <c r="I18" s="162">
        <v>3067.37</v>
      </c>
      <c r="J18" s="162">
        <v>19868.169999999998</v>
      </c>
    </row>
    <row r="19" spans="1:10" x14ac:dyDescent="0.25">
      <c r="A19" s="160">
        <v>16</v>
      </c>
      <c r="B19" s="161" t="s">
        <v>144</v>
      </c>
      <c r="C19" s="160">
        <v>24</v>
      </c>
      <c r="D19" s="163">
        <v>938.73</v>
      </c>
      <c r="E19" s="163">
        <v>141.85</v>
      </c>
      <c r="F19" s="162">
        <v>1104.5899999999999</v>
      </c>
      <c r="G19" s="160">
        <v>24</v>
      </c>
      <c r="H19" s="162">
        <v>16244.35</v>
      </c>
      <c r="I19" s="162">
        <v>1870.98</v>
      </c>
      <c r="J19" s="162">
        <v>18115.34</v>
      </c>
    </row>
    <row r="20" spans="1:10" x14ac:dyDescent="0.25">
      <c r="A20" s="160">
        <v>17</v>
      </c>
      <c r="B20" s="161" t="s">
        <v>128</v>
      </c>
      <c r="C20" s="160">
        <v>25</v>
      </c>
      <c r="D20" s="163">
        <v>958.77</v>
      </c>
      <c r="E20" s="163">
        <v>133.09</v>
      </c>
      <c r="F20" s="162">
        <v>1116.8599999999999</v>
      </c>
      <c r="G20" s="160">
        <v>25</v>
      </c>
      <c r="H20" s="162">
        <v>15109.11</v>
      </c>
      <c r="I20" s="162">
        <v>2718.19</v>
      </c>
      <c r="J20" s="162">
        <v>17827.3</v>
      </c>
    </row>
    <row r="21" spans="1:10" x14ac:dyDescent="0.25">
      <c r="A21" s="160">
        <v>18</v>
      </c>
      <c r="B21" s="161" t="s">
        <v>145</v>
      </c>
      <c r="C21" s="160">
        <v>15</v>
      </c>
      <c r="D21" s="162">
        <v>1144.02</v>
      </c>
      <c r="E21" s="163">
        <v>223.51</v>
      </c>
      <c r="F21" s="162">
        <v>1382.53</v>
      </c>
      <c r="G21" s="160">
        <v>15</v>
      </c>
      <c r="H21" s="162">
        <v>16941.37</v>
      </c>
      <c r="I21" s="162">
        <v>3022.98</v>
      </c>
      <c r="J21" s="162">
        <v>19964.349999999999</v>
      </c>
    </row>
    <row r="22" spans="1:10" x14ac:dyDescent="0.25">
      <c r="A22" s="160">
        <v>19</v>
      </c>
      <c r="B22" s="161" t="s">
        <v>146</v>
      </c>
      <c r="C22" s="160">
        <v>15</v>
      </c>
      <c r="D22" s="162">
        <v>1169.75</v>
      </c>
      <c r="E22" s="163">
        <v>161.82</v>
      </c>
      <c r="F22" s="162">
        <v>1346.57</v>
      </c>
      <c r="G22" s="160">
        <v>15</v>
      </c>
      <c r="H22" s="162">
        <v>14512.41</v>
      </c>
      <c r="I22" s="162">
        <v>1433.25</v>
      </c>
      <c r="J22" s="162">
        <v>15945.66</v>
      </c>
    </row>
    <row r="23" spans="1:10" x14ac:dyDescent="0.25">
      <c r="A23" s="160">
        <v>20</v>
      </c>
      <c r="B23" s="161" t="s">
        <v>147</v>
      </c>
      <c r="C23" s="160">
        <v>4</v>
      </c>
      <c r="D23" s="162">
        <v>1506.85</v>
      </c>
      <c r="E23" s="163">
        <v>230.03</v>
      </c>
      <c r="F23" s="162">
        <v>1740.88</v>
      </c>
      <c r="G23" s="160">
        <v>4</v>
      </c>
      <c r="H23" s="162">
        <v>14953.29</v>
      </c>
      <c r="I23" s="163">
        <v>466.22</v>
      </c>
      <c r="J23" s="162">
        <v>15419.51</v>
      </c>
    </row>
    <row r="24" spans="1:10" x14ac:dyDescent="0.6">
      <c r="A24" s="167"/>
      <c r="B24" s="168" t="s">
        <v>115</v>
      </c>
      <c r="C24" s="169">
        <v>896</v>
      </c>
      <c r="D24" s="170">
        <v>826.15</v>
      </c>
      <c r="E24" s="170">
        <v>185.86</v>
      </c>
      <c r="F24" s="171">
        <v>1012</v>
      </c>
      <c r="G24" s="169">
        <v>872</v>
      </c>
      <c r="H24" s="171">
        <v>17591.71</v>
      </c>
      <c r="I24" s="171">
        <v>8110.4</v>
      </c>
      <c r="J24" s="171">
        <v>25702.11</v>
      </c>
    </row>
    <row r="26" spans="1:10" x14ac:dyDescent="0.25">
      <c r="D26" s="57"/>
    </row>
    <row r="27" spans="1:10" x14ac:dyDescent="0.25">
      <c r="D27" s="57"/>
      <c r="F27" s="57"/>
    </row>
  </sheetData>
  <mergeCells count="7">
    <mergeCell ref="A1:J1"/>
    <mergeCell ref="A2:A3"/>
    <mergeCell ref="B2:B3"/>
    <mergeCell ref="C2:C3"/>
    <mergeCell ref="D2:F2"/>
    <mergeCell ref="G2:G3"/>
    <mergeCell ref="H2:J2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view="pageBreakPreview" zoomScale="90" zoomScaleNormal="90" zoomScaleSheetLayoutView="90" workbookViewId="0">
      <pane ySplit="3" topLeftCell="A4" activePane="bottomLeft" state="frozen"/>
      <selection pane="bottomLeft" sqref="A1:S1"/>
    </sheetView>
  </sheetViews>
  <sheetFormatPr defaultColWidth="9.8984375" defaultRowHeight="21" x14ac:dyDescent="0.6"/>
  <cols>
    <col min="1" max="1" width="4.09765625" style="86" customWidth="1"/>
    <col min="2" max="2" width="3.19921875" style="86" customWidth="1"/>
    <col min="3" max="3" width="8.296875" style="86" customWidth="1"/>
    <col min="4" max="4" width="5.19921875" style="86" bestFit="1" customWidth="1"/>
    <col min="5" max="5" width="17.19921875" style="86" customWidth="1"/>
    <col min="6" max="6" width="6.3984375" style="87" customWidth="1"/>
    <col min="7" max="7" width="19.5" style="86" customWidth="1"/>
    <col min="8" max="8" width="11.59765625" style="86" bestFit="1" customWidth="1"/>
    <col min="9" max="9" width="9.59765625" style="86" bestFit="1" customWidth="1"/>
    <col min="10" max="10" width="8.3984375" style="86" bestFit="1" customWidth="1"/>
    <col min="11" max="11" width="9.69921875" style="86" bestFit="1" customWidth="1"/>
    <col min="12" max="12" width="13" style="86" bestFit="1" customWidth="1"/>
    <col min="13" max="13" width="10.59765625" style="86" customWidth="1"/>
    <col min="14" max="14" width="9.69921875" style="86" bestFit="1" customWidth="1"/>
    <col min="15" max="15" width="8.3984375" style="86" bestFit="1" customWidth="1"/>
    <col min="16" max="16" width="9.69921875" style="86" bestFit="1" customWidth="1"/>
    <col min="17" max="18" width="5.09765625" style="86" bestFit="1" customWidth="1"/>
    <col min="19" max="19" width="5.3984375" style="86" customWidth="1"/>
    <col min="20" max="22" width="15" style="86" hidden="1" customWidth="1"/>
    <col min="23" max="24" width="9.8984375" style="86" hidden="1" customWidth="1"/>
    <col min="25" max="26" width="11" style="100" hidden="1" customWidth="1"/>
    <col min="27" max="28" width="9.8984375" style="86" hidden="1" customWidth="1"/>
    <col min="29" max="30" width="11" style="100" hidden="1" customWidth="1"/>
    <col min="31" max="31" width="9.8984375" style="86" hidden="1" customWidth="1"/>
    <col min="32" max="32" width="0" style="86" hidden="1" customWidth="1"/>
    <col min="33" max="34" width="11" style="100" hidden="1" customWidth="1"/>
    <col min="35" max="40" width="0" style="86" hidden="1" customWidth="1"/>
    <col min="41" max="41" width="9.8984375" style="86"/>
    <col min="42" max="50" width="9.8984375" style="30"/>
    <col min="51" max="16384" width="9.8984375" style="86"/>
  </cols>
  <sheetData>
    <row r="1" spans="1:39" s="86" customFormat="1" x14ac:dyDescent="0.6">
      <c r="A1" s="199" t="s">
        <v>344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96"/>
      <c r="U1" s="96"/>
      <c r="V1" s="96"/>
      <c r="W1" s="97"/>
      <c r="X1" s="98"/>
      <c r="Y1" s="99" t="s">
        <v>255</v>
      </c>
      <c r="Z1" s="100"/>
      <c r="AC1" s="100"/>
      <c r="AD1" s="100"/>
      <c r="AG1" s="100"/>
      <c r="AH1" s="100"/>
    </row>
    <row r="2" spans="1:39" s="86" customFormat="1" x14ac:dyDescent="0.6">
      <c r="A2" s="200" t="s">
        <v>0</v>
      </c>
      <c r="B2" s="201" t="s">
        <v>1</v>
      </c>
      <c r="C2" s="201" t="s">
        <v>2</v>
      </c>
      <c r="D2" s="201" t="s">
        <v>3</v>
      </c>
      <c r="E2" s="202" t="s">
        <v>4</v>
      </c>
      <c r="F2" s="204" t="s">
        <v>290</v>
      </c>
      <c r="G2" s="203" t="s">
        <v>273</v>
      </c>
      <c r="H2" s="201" t="s">
        <v>5</v>
      </c>
      <c r="I2" s="201"/>
      <c r="J2" s="201"/>
      <c r="K2" s="201"/>
      <c r="L2" s="201" t="s">
        <v>6</v>
      </c>
      <c r="M2" s="201"/>
      <c r="N2" s="201"/>
      <c r="O2" s="201"/>
      <c r="P2" s="201"/>
      <c r="Q2" s="201" t="s">
        <v>7</v>
      </c>
      <c r="R2" s="201"/>
      <c r="S2" s="201"/>
      <c r="T2" s="193" t="s">
        <v>256</v>
      </c>
      <c r="U2" s="195" t="s">
        <v>243</v>
      </c>
      <c r="V2" s="197" t="s">
        <v>256</v>
      </c>
      <c r="W2" s="101"/>
      <c r="X2" s="101"/>
      <c r="Y2" s="102"/>
      <c r="Z2" s="102"/>
      <c r="AA2" s="101"/>
      <c r="AB2" s="101"/>
      <c r="AC2" s="102"/>
      <c r="AD2" s="102"/>
      <c r="AE2" s="101"/>
      <c r="AF2" s="101"/>
      <c r="AG2" s="100"/>
      <c r="AH2" s="100"/>
    </row>
    <row r="3" spans="1:39" s="86" customFormat="1" ht="42" x14ac:dyDescent="0.6">
      <c r="A3" s="200"/>
      <c r="B3" s="201"/>
      <c r="C3" s="201"/>
      <c r="D3" s="201"/>
      <c r="E3" s="202"/>
      <c r="F3" s="205"/>
      <c r="G3" s="203"/>
      <c r="H3" s="58" t="s">
        <v>8</v>
      </c>
      <c r="I3" s="59" t="s">
        <v>9</v>
      </c>
      <c r="J3" s="60" t="s">
        <v>10</v>
      </c>
      <c r="K3" s="60" t="s">
        <v>11</v>
      </c>
      <c r="L3" s="58" t="s">
        <v>12</v>
      </c>
      <c r="M3" s="61" t="s">
        <v>345</v>
      </c>
      <c r="N3" s="60" t="s">
        <v>13</v>
      </c>
      <c r="O3" s="60" t="s">
        <v>14</v>
      </c>
      <c r="P3" s="62" t="s">
        <v>11</v>
      </c>
      <c r="Q3" s="60" t="s">
        <v>15</v>
      </c>
      <c r="R3" s="60" t="s">
        <v>16</v>
      </c>
      <c r="S3" s="60" t="s">
        <v>17</v>
      </c>
      <c r="T3" s="194"/>
      <c r="U3" s="196"/>
      <c r="V3" s="198"/>
      <c r="W3" s="101"/>
      <c r="X3" s="101"/>
      <c r="Y3" s="102"/>
      <c r="Z3" s="102"/>
      <c r="AA3" s="103"/>
      <c r="AB3" s="101"/>
      <c r="AC3" s="104"/>
      <c r="AD3" s="102"/>
      <c r="AE3" s="101"/>
      <c r="AF3" s="101"/>
      <c r="AG3" s="102"/>
      <c r="AH3" s="102"/>
      <c r="AI3" s="103"/>
      <c r="AJ3" s="101"/>
      <c r="AK3" s="104"/>
      <c r="AL3" s="101"/>
      <c r="AM3" s="101"/>
    </row>
    <row r="4" spans="1:39" s="86" customFormat="1" x14ac:dyDescent="0.6">
      <c r="A4" s="131">
        <v>1</v>
      </c>
      <c r="B4" s="131">
        <v>8</v>
      </c>
      <c r="C4" s="132" t="s">
        <v>18</v>
      </c>
      <c r="D4" s="131" t="s">
        <v>19</v>
      </c>
      <c r="E4" s="132" t="s">
        <v>148</v>
      </c>
      <c r="F4" s="131">
        <v>17</v>
      </c>
      <c r="G4" s="132" t="s">
        <v>128</v>
      </c>
      <c r="H4" s="75">
        <v>333058178.33999997</v>
      </c>
      <c r="I4" s="75">
        <v>313057</v>
      </c>
      <c r="J4" s="75">
        <v>1063.8900000000001</v>
      </c>
      <c r="K4" s="75">
        <v>1116.8599999999999</v>
      </c>
      <c r="L4" s="75">
        <v>553421852.23000002</v>
      </c>
      <c r="M4" s="158">
        <v>30086.495999999999</v>
      </c>
      <c r="N4" s="75">
        <v>28063.9</v>
      </c>
      <c r="O4" s="75">
        <v>19720.060000000001</v>
      </c>
      <c r="P4" s="75">
        <v>17827.3</v>
      </c>
      <c r="Q4" s="64" t="str">
        <f t="shared" ref="Q4:Q15" si="0">IF(J4&lt;K4,"ผ่าน","ไม่ผ่าน")</f>
        <v>ผ่าน</v>
      </c>
      <c r="R4" s="64" t="str">
        <f>IF(O4&lt;P4,"ผ่าน","ไม่ผ่าน")</f>
        <v>ไม่ผ่าน</v>
      </c>
      <c r="S4" s="64" t="str">
        <f t="shared" ref="S4:S15" si="1">IF(AND(J4&lt;K4,O4&lt;P4),"ผ่าน","ไม่ผ่าน")</f>
        <v>ไม่ผ่าน</v>
      </c>
      <c r="T4" s="63"/>
      <c r="U4" s="101" t="s">
        <v>144</v>
      </c>
      <c r="V4" s="101" t="s">
        <v>144</v>
      </c>
      <c r="W4" s="105" t="s">
        <v>257</v>
      </c>
      <c r="X4" s="105"/>
      <c r="Y4" s="106"/>
      <c r="Z4" s="106"/>
      <c r="AA4" s="107"/>
      <c r="AB4" s="107"/>
      <c r="AC4" s="107"/>
      <c r="AD4" s="107"/>
      <c r="AE4" s="105"/>
      <c r="AF4" s="105"/>
      <c r="AG4" s="105"/>
      <c r="AH4" s="105"/>
      <c r="AI4" s="105"/>
      <c r="AJ4" s="105"/>
      <c r="AK4" s="105"/>
      <c r="AL4" s="108"/>
      <c r="AM4" s="101"/>
    </row>
    <row r="5" spans="1:39" s="86" customFormat="1" x14ac:dyDescent="0.6">
      <c r="A5" s="131">
        <v>2</v>
      </c>
      <c r="B5" s="131">
        <v>8</v>
      </c>
      <c r="C5" s="132" t="s">
        <v>18</v>
      </c>
      <c r="D5" s="131" t="s">
        <v>20</v>
      </c>
      <c r="E5" s="132" t="s">
        <v>149</v>
      </c>
      <c r="F5" s="131">
        <v>6</v>
      </c>
      <c r="G5" s="132" t="s">
        <v>300</v>
      </c>
      <c r="H5" s="75">
        <v>79380931.030000001</v>
      </c>
      <c r="I5" s="75">
        <v>91486</v>
      </c>
      <c r="J5" s="75">
        <v>867.68</v>
      </c>
      <c r="K5" s="75">
        <v>1144.5</v>
      </c>
      <c r="L5" s="75">
        <v>17049217.079999998</v>
      </c>
      <c r="M5" s="88">
        <v>1046.7876000000001</v>
      </c>
      <c r="N5" s="75">
        <v>1098.68</v>
      </c>
      <c r="O5" s="75">
        <v>15517.91</v>
      </c>
      <c r="P5" s="75">
        <v>21646.59</v>
      </c>
      <c r="Q5" s="64" t="str">
        <f t="shared" si="0"/>
        <v>ผ่าน</v>
      </c>
      <c r="R5" s="64" t="str">
        <f t="shared" ref="R5:R15" si="2">IF(O5&lt;P5,"ผ่าน","ไม่ผ่าน")</f>
        <v>ผ่าน</v>
      </c>
      <c r="S5" s="64" t="str">
        <f t="shared" si="1"/>
        <v>ผ่าน</v>
      </c>
      <c r="T5" s="63"/>
      <c r="U5" s="101" t="s">
        <v>134</v>
      </c>
      <c r="V5" s="101" t="s">
        <v>134</v>
      </c>
      <c r="W5" s="105" t="s">
        <v>258</v>
      </c>
      <c r="X5" s="105"/>
      <c r="Y5" s="106"/>
      <c r="Z5" s="106"/>
      <c r="AA5" s="107"/>
      <c r="AB5" s="107"/>
      <c r="AC5" s="107"/>
      <c r="AD5" s="107"/>
      <c r="AE5" s="105"/>
      <c r="AF5" s="105"/>
      <c r="AG5" s="107"/>
      <c r="AH5" s="105"/>
      <c r="AI5" s="105"/>
      <c r="AJ5" s="105"/>
      <c r="AK5" s="105"/>
      <c r="AL5" s="108"/>
      <c r="AM5" s="101"/>
    </row>
    <row r="6" spans="1:39" s="86" customFormat="1" x14ac:dyDescent="0.6">
      <c r="A6" s="131">
        <v>3</v>
      </c>
      <c r="B6" s="131">
        <v>8</v>
      </c>
      <c r="C6" s="132" t="s">
        <v>18</v>
      </c>
      <c r="D6" s="131" t="s">
        <v>21</v>
      </c>
      <c r="E6" s="132" t="s">
        <v>150</v>
      </c>
      <c r="F6" s="131">
        <v>6</v>
      </c>
      <c r="G6" s="132" t="s">
        <v>300</v>
      </c>
      <c r="H6" s="75">
        <v>74087137.420000002</v>
      </c>
      <c r="I6" s="75">
        <v>82646</v>
      </c>
      <c r="J6" s="75">
        <v>896.44</v>
      </c>
      <c r="K6" s="75">
        <v>1144.5</v>
      </c>
      <c r="L6" s="75">
        <v>19811057.5</v>
      </c>
      <c r="M6" s="158">
        <v>1252.2697000000001</v>
      </c>
      <c r="N6" s="75">
        <v>1238.1099999999999</v>
      </c>
      <c r="O6" s="75">
        <v>16001.05</v>
      </c>
      <c r="P6" s="75">
        <v>21646.59</v>
      </c>
      <c r="Q6" s="64" t="str">
        <f t="shared" si="0"/>
        <v>ผ่าน</v>
      </c>
      <c r="R6" s="64" t="str">
        <f>IF(O6&lt;P6,"ผ่าน","ไม่ผ่าน")</f>
        <v>ผ่าน</v>
      </c>
      <c r="S6" s="64" t="str">
        <f t="shared" si="1"/>
        <v>ผ่าน</v>
      </c>
      <c r="T6" s="63"/>
      <c r="U6" s="101" t="s">
        <v>134</v>
      </c>
      <c r="V6" s="101" t="s">
        <v>134</v>
      </c>
      <c r="W6" s="105" t="s">
        <v>258</v>
      </c>
      <c r="X6" s="105"/>
      <c r="Y6" s="106"/>
      <c r="Z6" s="106"/>
      <c r="AA6" s="107"/>
      <c r="AB6" s="107"/>
      <c r="AC6" s="107"/>
      <c r="AD6" s="107"/>
      <c r="AE6" s="105"/>
      <c r="AF6" s="105"/>
      <c r="AG6" s="105"/>
      <c r="AH6" s="105"/>
      <c r="AI6" s="105"/>
      <c r="AJ6" s="105"/>
      <c r="AK6" s="105"/>
      <c r="AL6" s="108"/>
      <c r="AM6" s="101"/>
    </row>
    <row r="7" spans="1:39" s="111" customFormat="1" x14ac:dyDescent="0.6">
      <c r="A7" s="133">
        <v>4</v>
      </c>
      <c r="B7" s="133">
        <v>8</v>
      </c>
      <c r="C7" s="134" t="s">
        <v>18</v>
      </c>
      <c r="D7" s="133" t="s">
        <v>22</v>
      </c>
      <c r="E7" s="134" t="s">
        <v>151</v>
      </c>
      <c r="F7" s="133">
        <v>5</v>
      </c>
      <c r="G7" s="135" t="s">
        <v>133</v>
      </c>
      <c r="H7" s="75">
        <v>60721050.770000003</v>
      </c>
      <c r="I7" s="75">
        <v>79461</v>
      </c>
      <c r="J7" s="75">
        <v>764.16</v>
      </c>
      <c r="K7" s="75">
        <v>1226.46</v>
      </c>
      <c r="L7" s="75">
        <v>27848582.59</v>
      </c>
      <c r="M7" s="158">
        <v>1497.5934</v>
      </c>
      <c r="N7" s="75">
        <v>1277.95</v>
      </c>
      <c r="O7" s="75">
        <v>21791.61</v>
      </c>
      <c r="P7" s="75">
        <v>26166.9</v>
      </c>
      <c r="Q7" s="64" t="str">
        <f t="shared" si="0"/>
        <v>ผ่าน</v>
      </c>
      <c r="R7" s="64" t="str">
        <f t="shared" si="2"/>
        <v>ผ่าน</v>
      </c>
      <c r="S7" s="64" t="str">
        <f t="shared" si="1"/>
        <v>ผ่าน</v>
      </c>
      <c r="T7" s="65"/>
      <c r="U7" s="109" t="s">
        <v>134</v>
      </c>
      <c r="V7" s="109" t="s">
        <v>133</v>
      </c>
      <c r="W7" s="105" t="s">
        <v>259</v>
      </c>
      <c r="X7" s="105"/>
      <c r="Y7" s="106"/>
      <c r="Z7" s="106"/>
      <c r="AA7" s="107"/>
      <c r="AB7" s="107"/>
      <c r="AC7" s="107"/>
      <c r="AD7" s="107"/>
      <c r="AE7" s="105"/>
      <c r="AF7" s="105"/>
      <c r="AG7" s="107"/>
      <c r="AH7" s="105"/>
      <c r="AI7" s="105"/>
      <c r="AJ7" s="105"/>
      <c r="AK7" s="105"/>
      <c r="AL7" s="110"/>
      <c r="AM7" s="109"/>
    </row>
    <row r="8" spans="1:39" s="86" customFormat="1" x14ac:dyDescent="0.6">
      <c r="A8" s="131">
        <v>5</v>
      </c>
      <c r="B8" s="131">
        <v>8</v>
      </c>
      <c r="C8" s="132" t="s">
        <v>18</v>
      </c>
      <c r="D8" s="131" t="s">
        <v>23</v>
      </c>
      <c r="E8" s="132" t="s">
        <v>152</v>
      </c>
      <c r="F8" s="131">
        <v>5</v>
      </c>
      <c r="G8" s="132" t="s">
        <v>133</v>
      </c>
      <c r="H8" s="75">
        <v>41731279.75</v>
      </c>
      <c r="I8" s="75">
        <v>50656</v>
      </c>
      <c r="J8" s="75">
        <v>823.82</v>
      </c>
      <c r="K8" s="75">
        <v>1226.46</v>
      </c>
      <c r="L8" s="75">
        <v>14077276.09</v>
      </c>
      <c r="M8" s="158">
        <v>989.68589999999995</v>
      </c>
      <c r="N8" s="75">
        <v>967.69</v>
      </c>
      <c r="O8" s="75">
        <v>14547.3</v>
      </c>
      <c r="P8" s="75">
        <v>26166.9</v>
      </c>
      <c r="Q8" s="64" t="str">
        <f t="shared" si="0"/>
        <v>ผ่าน</v>
      </c>
      <c r="R8" s="64" t="str">
        <f t="shared" si="2"/>
        <v>ผ่าน</v>
      </c>
      <c r="S8" s="64" t="str">
        <f t="shared" si="1"/>
        <v>ผ่าน</v>
      </c>
      <c r="T8" s="112"/>
      <c r="U8" s="113" t="s">
        <v>133</v>
      </c>
      <c r="V8" s="113" t="s">
        <v>133</v>
      </c>
      <c r="W8" s="105" t="s">
        <v>259</v>
      </c>
      <c r="X8" s="105"/>
      <c r="Y8" s="106"/>
      <c r="Z8" s="106"/>
      <c r="AA8" s="107"/>
      <c r="AB8" s="107"/>
      <c r="AC8" s="107"/>
      <c r="AD8" s="107"/>
      <c r="AE8" s="105"/>
      <c r="AF8" s="105"/>
      <c r="AG8" s="107"/>
      <c r="AH8" s="105"/>
      <c r="AI8" s="105"/>
      <c r="AJ8" s="105"/>
      <c r="AK8" s="105"/>
      <c r="AL8" s="108"/>
      <c r="AM8" s="101"/>
    </row>
    <row r="9" spans="1:39" s="86" customFormat="1" x14ac:dyDescent="0.6">
      <c r="A9" s="131">
        <v>6</v>
      </c>
      <c r="B9" s="131">
        <v>8</v>
      </c>
      <c r="C9" s="132" t="s">
        <v>18</v>
      </c>
      <c r="D9" s="131" t="s">
        <v>24</v>
      </c>
      <c r="E9" s="132" t="s">
        <v>153</v>
      </c>
      <c r="F9" s="131">
        <v>6</v>
      </c>
      <c r="G9" s="132" t="s">
        <v>300</v>
      </c>
      <c r="H9" s="75">
        <v>87234825.530000001</v>
      </c>
      <c r="I9" s="75">
        <v>116434</v>
      </c>
      <c r="J9" s="75">
        <v>749.22</v>
      </c>
      <c r="K9" s="75">
        <v>1144.5</v>
      </c>
      <c r="L9" s="75">
        <v>19723058.170000002</v>
      </c>
      <c r="M9" s="158">
        <v>1617.9957999999999</v>
      </c>
      <c r="N9" s="75">
        <v>1579.32</v>
      </c>
      <c r="O9" s="75">
        <v>12488.32</v>
      </c>
      <c r="P9" s="75">
        <v>21646.59</v>
      </c>
      <c r="Q9" s="64" t="str">
        <f t="shared" si="0"/>
        <v>ผ่าน</v>
      </c>
      <c r="R9" s="64" t="str">
        <f t="shared" si="2"/>
        <v>ผ่าน</v>
      </c>
      <c r="S9" s="64" t="str">
        <f t="shared" si="1"/>
        <v>ผ่าน</v>
      </c>
      <c r="T9" s="63"/>
      <c r="U9" s="101" t="s">
        <v>134</v>
      </c>
      <c r="V9" s="101" t="s">
        <v>134</v>
      </c>
      <c r="W9" s="105" t="s">
        <v>258</v>
      </c>
      <c r="X9" s="105"/>
      <c r="Y9" s="106"/>
      <c r="Z9" s="106"/>
      <c r="AA9" s="107"/>
      <c r="AB9" s="107"/>
      <c r="AC9" s="107"/>
      <c r="AD9" s="107"/>
      <c r="AE9" s="105"/>
      <c r="AF9" s="105"/>
      <c r="AG9" s="105"/>
      <c r="AH9" s="105"/>
      <c r="AI9" s="105"/>
      <c r="AJ9" s="105"/>
      <c r="AK9" s="105"/>
      <c r="AL9" s="108"/>
      <c r="AM9" s="101"/>
    </row>
    <row r="10" spans="1:39" s="86" customFormat="1" x14ac:dyDescent="0.6">
      <c r="A10" s="131">
        <v>7</v>
      </c>
      <c r="B10" s="131">
        <v>8</v>
      </c>
      <c r="C10" s="132" t="s">
        <v>18</v>
      </c>
      <c r="D10" s="131" t="s">
        <v>25</v>
      </c>
      <c r="E10" s="132" t="s">
        <v>154</v>
      </c>
      <c r="F10" s="131">
        <v>6</v>
      </c>
      <c r="G10" s="132" t="s">
        <v>300</v>
      </c>
      <c r="H10" s="75">
        <v>87060226.900000006</v>
      </c>
      <c r="I10" s="75">
        <v>106788</v>
      </c>
      <c r="J10" s="75">
        <v>815.26</v>
      </c>
      <c r="K10" s="75">
        <v>1144.5</v>
      </c>
      <c r="L10" s="75">
        <v>31116818.809999999</v>
      </c>
      <c r="M10" s="158">
        <v>1743.1801</v>
      </c>
      <c r="N10" s="75">
        <v>1602.87</v>
      </c>
      <c r="O10" s="75">
        <v>19413.189999999999</v>
      </c>
      <c r="P10" s="75">
        <v>21646.59</v>
      </c>
      <c r="Q10" s="64" t="str">
        <f t="shared" si="0"/>
        <v>ผ่าน</v>
      </c>
      <c r="R10" s="64" t="str">
        <f t="shared" si="2"/>
        <v>ผ่าน</v>
      </c>
      <c r="S10" s="64" t="str">
        <f t="shared" si="1"/>
        <v>ผ่าน</v>
      </c>
      <c r="T10" s="63"/>
      <c r="U10" s="101" t="s">
        <v>135</v>
      </c>
      <c r="V10" s="101" t="s">
        <v>135</v>
      </c>
      <c r="W10" s="105" t="s">
        <v>260</v>
      </c>
      <c r="X10" s="105"/>
      <c r="Y10" s="106"/>
      <c r="Z10" s="106"/>
      <c r="AA10" s="107"/>
      <c r="AB10" s="107"/>
      <c r="AC10" s="107"/>
      <c r="AD10" s="107"/>
      <c r="AE10" s="105"/>
      <c r="AF10" s="105"/>
      <c r="AG10" s="105"/>
      <c r="AH10" s="105"/>
      <c r="AI10" s="105"/>
      <c r="AJ10" s="105"/>
      <c r="AK10" s="105"/>
      <c r="AL10" s="108"/>
      <c r="AM10" s="101"/>
    </row>
    <row r="11" spans="1:39" s="86" customFormat="1" x14ac:dyDescent="0.6">
      <c r="A11" s="131">
        <v>8</v>
      </c>
      <c r="B11" s="131">
        <v>8</v>
      </c>
      <c r="C11" s="132" t="s">
        <v>18</v>
      </c>
      <c r="D11" s="131" t="s">
        <v>26</v>
      </c>
      <c r="E11" s="132" t="s">
        <v>155</v>
      </c>
      <c r="F11" s="131">
        <v>10</v>
      </c>
      <c r="G11" s="132" t="s">
        <v>138</v>
      </c>
      <c r="H11" s="75">
        <v>109404849.73</v>
      </c>
      <c r="I11" s="75">
        <v>131973</v>
      </c>
      <c r="J11" s="75">
        <v>828.99</v>
      </c>
      <c r="K11" s="75">
        <v>963.34</v>
      </c>
      <c r="L11" s="75">
        <v>63837896.659999996</v>
      </c>
      <c r="M11" s="88">
        <v>4363.3109999999997</v>
      </c>
      <c r="N11" s="75">
        <v>4486.6899999999996</v>
      </c>
      <c r="O11" s="75">
        <v>14228.28</v>
      </c>
      <c r="P11" s="75">
        <v>19456.64</v>
      </c>
      <c r="Q11" s="64" t="str">
        <f t="shared" si="0"/>
        <v>ผ่าน</v>
      </c>
      <c r="R11" s="64" t="str">
        <f t="shared" si="2"/>
        <v>ผ่าน</v>
      </c>
      <c r="S11" s="64" t="str">
        <f t="shared" si="1"/>
        <v>ผ่าน</v>
      </c>
      <c r="T11" s="63"/>
      <c r="U11" s="101" t="s">
        <v>138</v>
      </c>
      <c r="V11" s="101" t="s">
        <v>138</v>
      </c>
      <c r="W11" s="105" t="s">
        <v>261</v>
      </c>
      <c r="X11" s="105"/>
      <c r="Y11" s="106"/>
      <c r="Z11" s="106"/>
      <c r="AA11" s="107"/>
      <c r="AB11" s="107"/>
      <c r="AC11" s="107"/>
      <c r="AD11" s="107"/>
      <c r="AE11" s="105"/>
      <c r="AF11" s="105"/>
      <c r="AG11" s="105"/>
      <c r="AH11" s="105"/>
      <c r="AI11" s="105"/>
      <c r="AJ11" s="105"/>
      <c r="AK11" s="105"/>
      <c r="AL11" s="108"/>
      <c r="AM11" s="101"/>
    </row>
    <row r="12" spans="1:39" s="86" customFormat="1" x14ac:dyDescent="0.6">
      <c r="A12" s="131">
        <v>9</v>
      </c>
      <c r="B12" s="131">
        <v>8</v>
      </c>
      <c r="C12" s="132" t="s">
        <v>18</v>
      </c>
      <c r="D12" s="131" t="s">
        <v>27</v>
      </c>
      <c r="E12" s="132" t="s">
        <v>156</v>
      </c>
      <c r="F12" s="131">
        <v>6</v>
      </c>
      <c r="G12" s="132" t="s">
        <v>300</v>
      </c>
      <c r="H12" s="75">
        <v>64963724.090000004</v>
      </c>
      <c r="I12" s="75">
        <v>106047</v>
      </c>
      <c r="J12" s="89">
        <v>612.59</v>
      </c>
      <c r="K12" s="75">
        <v>1144.5</v>
      </c>
      <c r="L12" s="75">
        <v>23474925.510000002</v>
      </c>
      <c r="M12" s="75">
        <v>1557.6360999999999</v>
      </c>
      <c r="N12" s="75">
        <v>1781.35</v>
      </c>
      <c r="O12" s="75">
        <v>13178.17</v>
      </c>
      <c r="P12" s="75">
        <v>21646.59</v>
      </c>
      <c r="Q12" s="64" t="str">
        <f t="shared" si="0"/>
        <v>ผ่าน</v>
      </c>
      <c r="R12" s="64" t="str">
        <f t="shared" si="2"/>
        <v>ผ่าน</v>
      </c>
      <c r="S12" s="64" t="str">
        <f t="shared" si="1"/>
        <v>ผ่าน</v>
      </c>
      <c r="T12" s="63"/>
      <c r="U12" s="101" t="s">
        <v>134</v>
      </c>
      <c r="V12" s="101" t="s">
        <v>134</v>
      </c>
      <c r="W12" s="105" t="s">
        <v>258</v>
      </c>
      <c r="X12" s="105"/>
      <c r="Y12" s="106"/>
      <c r="Z12" s="106"/>
      <c r="AA12" s="107"/>
      <c r="AB12" s="107"/>
      <c r="AC12" s="107"/>
      <c r="AD12" s="107"/>
      <c r="AE12" s="105"/>
      <c r="AF12" s="105"/>
      <c r="AG12" s="107"/>
      <c r="AH12" s="105"/>
      <c r="AI12" s="105"/>
      <c r="AJ12" s="105"/>
      <c r="AK12" s="105"/>
      <c r="AL12" s="108"/>
      <c r="AM12" s="101"/>
    </row>
    <row r="13" spans="1:39" s="86" customFormat="1" x14ac:dyDescent="0.6">
      <c r="A13" s="131">
        <v>10</v>
      </c>
      <c r="B13" s="131">
        <v>8</v>
      </c>
      <c r="C13" s="132" t="s">
        <v>18</v>
      </c>
      <c r="D13" s="131" t="s">
        <v>28</v>
      </c>
      <c r="E13" s="132" t="s">
        <v>157</v>
      </c>
      <c r="F13" s="131">
        <v>6</v>
      </c>
      <c r="G13" s="132" t="s">
        <v>300</v>
      </c>
      <c r="H13" s="75">
        <v>69845627.989999995</v>
      </c>
      <c r="I13" s="75">
        <v>102757</v>
      </c>
      <c r="J13" s="75">
        <v>679.72</v>
      </c>
      <c r="K13" s="75">
        <v>1144.5</v>
      </c>
      <c r="L13" s="75">
        <v>27417943.350000001</v>
      </c>
      <c r="M13" s="88">
        <v>2324.8744999999999</v>
      </c>
      <c r="N13" s="75">
        <v>2508.2199999999998</v>
      </c>
      <c r="O13" s="75">
        <v>10931.24</v>
      </c>
      <c r="P13" s="75">
        <v>21646.59</v>
      </c>
      <c r="Q13" s="64" t="str">
        <f t="shared" si="0"/>
        <v>ผ่าน</v>
      </c>
      <c r="R13" s="64" t="str">
        <f t="shared" si="2"/>
        <v>ผ่าน</v>
      </c>
      <c r="S13" s="64" t="str">
        <f t="shared" si="1"/>
        <v>ผ่าน</v>
      </c>
      <c r="T13" s="63"/>
      <c r="U13" s="101" t="s">
        <v>134</v>
      </c>
      <c r="V13" s="101" t="s">
        <v>134</v>
      </c>
      <c r="W13" s="105" t="s">
        <v>258</v>
      </c>
      <c r="X13" s="105"/>
      <c r="Y13" s="106"/>
      <c r="Z13" s="106"/>
      <c r="AA13" s="107"/>
      <c r="AB13" s="107"/>
      <c r="AC13" s="107"/>
      <c r="AD13" s="107"/>
      <c r="AE13" s="105"/>
      <c r="AF13" s="105"/>
      <c r="AG13" s="107"/>
      <c r="AH13" s="105"/>
      <c r="AI13" s="105"/>
      <c r="AJ13" s="105"/>
      <c r="AK13" s="105"/>
      <c r="AL13" s="108"/>
      <c r="AM13" s="101"/>
    </row>
    <row r="14" spans="1:39" s="86" customFormat="1" x14ac:dyDescent="0.6">
      <c r="A14" s="131">
        <v>11</v>
      </c>
      <c r="B14" s="131">
        <v>8</v>
      </c>
      <c r="C14" s="132" t="s">
        <v>18</v>
      </c>
      <c r="D14" s="131" t="s">
        <v>29</v>
      </c>
      <c r="E14" s="132" t="s">
        <v>158</v>
      </c>
      <c r="F14" s="131">
        <v>13</v>
      </c>
      <c r="G14" s="132" t="s">
        <v>303</v>
      </c>
      <c r="H14" s="75">
        <v>131924360.34999999</v>
      </c>
      <c r="I14" s="75">
        <v>197518</v>
      </c>
      <c r="J14" s="75">
        <v>667.91</v>
      </c>
      <c r="K14" s="75">
        <v>928.5</v>
      </c>
      <c r="L14" s="75">
        <v>104908160.98</v>
      </c>
      <c r="M14" s="88">
        <v>6045.8613999999998</v>
      </c>
      <c r="N14" s="75">
        <v>6443.26</v>
      </c>
      <c r="O14" s="75">
        <v>16281.85</v>
      </c>
      <c r="P14" s="75">
        <v>19450.650000000001</v>
      </c>
      <c r="Q14" s="64" t="str">
        <f t="shared" si="0"/>
        <v>ผ่าน</v>
      </c>
      <c r="R14" s="64" t="str">
        <f t="shared" si="2"/>
        <v>ผ่าน</v>
      </c>
      <c r="S14" s="64" t="str">
        <f t="shared" si="1"/>
        <v>ผ่าน</v>
      </c>
      <c r="T14" s="63"/>
      <c r="U14" s="101" t="s">
        <v>141</v>
      </c>
      <c r="V14" s="101" t="s">
        <v>141</v>
      </c>
      <c r="W14" s="105" t="s">
        <v>262</v>
      </c>
      <c r="X14" s="105"/>
      <c r="Y14" s="106"/>
      <c r="Z14" s="106"/>
      <c r="AA14" s="107"/>
      <c r="AB14" s="107"/>
      <c r="AC14" s="107"/>
      <c r="AD14" s="107"/>
      <c r="AE14" s="105"/>
      <c r="AF14" s="105"/>
      <c r="AG14" s="105"/>
      <c r="AH14" s="105"/>
      <c r="AI14" s="105"/>
      <c r="AJ14" s="105"/>
      <c r="AK14" s="105"/>
      <c r="AL14" s="108"/>
      <c r="AM14" s="101"/>
    </row>
    <row r="15" spans="1:39" s="86" customFormat="1" x14ac:dyDescent="0.6">
      <c r="A15" s="131">
        <v>12</v>
      </c>
      <c r="B15" s="131">
        <v>8</v>
      </c>
      <c r="C15" s="132" t="s">
        <v>18</v>
      </c>
      <c r="D15" s="131" t="s">
        <v>126</v>
      </c>
      <c r="E15" s="132" t="s">
        <v>127</v>
      </c>
      <c r="F15" s="131">
        <v>2</v>
      </c>
      <c r="G15" s="136" t="s">
        <v>130</v>
      </c>
      <c r="H15" s="75">
        <v>26710158.670000002</v>
      </c>
      <c r="I15" s="75">
        <v>41094</v>
      </c>
      <c r="J15" s="75">
        <v>649.98</v>
      </c>
      <c r="K15" s="75">
        <v>1392.59</v>
      </c>
      <c r="L15" s="75">
        <v>9103598.5600000005</v>
      </c>
      <c r="M15" s="158">
        <v>658.71609999999998</v>
      </c>
      <c r="N15" s="75">
        <v>549.62</v>
      </c>
      <c r="O15" s="75">
        <v>16563.439999999999</v>
      </c>
      <c r="P15" s="75">
        <v>57108.94</v>
      </c>
      <c r="Q15" s="64" t="str">
        <f t="shared" si="0"/>
        <v>ผ่าน</v>
      </c>
      <c r="R15" s="64" t="str">
        <f t="shared" si="2"/>
        <v>ผ่าน</v>
      </c>
      <c r="S15" s="64" t="str">
        <f t="shared" si="1"/>
        <v>ผ่าน</v>
      </c>
      <c r="T15" s="63"/>
      <c r="U15" s="101" t="s">
        <v>130</v>
      </c>
      <c r="V15" s="101" t="s">
        <v>130</v>
      </c>
      <c r="W15" s="105" t="s">
        <v>253</v>
      </c>
      <c r="X15" s="105"/>
      <c r="Y15" s="106"/>
      <c r="Z15" s="106"/>
      <c r="AA15" s="107"/>
      <c r="AB15" s="107"/>
      <c r="AC15" s="105"/>
      <c r="AD15" s="107"/>
      <c r="AE15" s="105"/>
      <c r="AF15" s="105"/>
      <c r="AG15" s="107"/>
      <c r="AH15" s="105"/>
      <c r="AI15" s="105"/>
      <c r="AJ15" s="105"/>
      <c r="AK15" s="105"/>
      <c r="AL15" s="108"/>
      <c r="AM15" s="101"/>
    </row>
    <row r="16" spans="1:39" s="116" customFormat="1" x14ac:dyDescent="0.6">
      <c r="A16" s="137"/>
      <c r="B16" s="138"/>
      <c r="C16" s="139" t="s">
        <v>310</v>
      </c>
      <c r="D16" s="138"/>
      <c r="E16" s="139"/>
      <c r="F16" s="138"/>
      <c r="G16" s="139"/>
      <c r="H16" s="68"/>
      <c r="I16" s="68"/>
      <c r="J16" s="68"/>
      <c r="K16" s="68"/>
      <c r="L16" s="68"/>
      <c r="M16" s="68"/>
      <c r="N16" s="68"/>
      <c r="O16" s="68"/>
      <c r="P16" s="71"/>
      <c r="Q16" s="72"/>
      <c r="R16" s="72"/>
      <c r="S16" s="72">
        <f>COUNTIF(S4:S15,"ผ่าน")</f>
        <v>11</v>
      </c>
      <c r="T16" s="80"/>
      <c r="U16" s="114"/>
      <c r="V16" s="114"/>
      <c r="W16" s="115"/>
      <c r="X16" s="105"/>
      <c r="Y16" s="115"/>
      <c r="Z16" s="106"/>
      <c r="AA16" s="115"/>
      <c r="AB16" s="107"/>
      <c r="AC16" s="115"/>
      <c r="AD16" s="107"/>
      <c r="AE16" s="115"/>
      <c r="AF16" s="105"/>
      <c r="AG16" s="115"/>
      <c r="AH16" s="105"/>
      <c r="AI16" s="115"/>
      <c r="AJ16" s="105"/>
      <c r="AK16" s="115"/>
      <c r="AL16" s="108"/>
      <c r="AM16" s="114"/>
    </row>
    <row r="17" spans="1:39" s="86" customFormat="1" x14ac:dyDescent="0.6">
      <c r="A17" s="131">
        <v>13</v>
      </c>
      <c r="B17" s="131">
        <v>8</v>
      </c>
      <c r="C17" s="132" t="s">
        <v>30</v>
      </c>
      <c r="D17" s="131" t="s">
        <v>31</v>
      </c>
      <c r="E17" s="132" t="s">
        <v>159</v>
      </c>
      <c r="F17" s="131">
        <v>16</v>
      </c>
      <c r="G17" s="132" t="s">
        <v>144</v>
      </c>
      <c r="H17" s="75">
        <v>216150157.72999999</v>
      </c>
      <c r="I17" s="75">
        <v>226595</v>
      </c>
      <c r="J17" s="75">
        <v>953.91</v>
      </c>
      <c r="K17" s="75">
        <v>1104.5899999999999</v>
      </c>
      <c r="L17" s="75">
        <v>319222627.83999997</v>
      </c>
      <c r="M17" s="88">
        <v>21322.734</v>
      </c>
      <c r="N17" s="75">
        <v>24144.94</v>
      </c>
      <c r="O17" s="75">
        <v>13221.1</v>
      </c>
      <c r="P17" s="75">
        <v>18115.34</v>
      </c>
      <c r="Q17" s="64" t="str">
        <f t="shared" ref="Q17:Q24" si="3">IF(J17&lt;K17,"ผ่าน","ไม่ผ่าน")</f>
        <v>ผ่าน</v>
      </c>
      <c r="R17" s="64" t="str">
        <f t="shared" ref="R17:R24" si="4">IF(O17&lt;P17,"ผ่าน","ไม่ผ่าน")</f>
        <v>ผ่าน</v>
      </c>
      <c r="S17" s="64" t="str">
        <f t="shared" ref="S17:S24" si="5">IF(AND(J17&lt;K17,O17&lt;P17),"ผ่าน","ไม่ผ่าน")</f>
        <v>ผ่าน</v>
      </c>
      <c r="T17" s="63"/>
      <c r="U17" s="101" t="s">
        <v>144</v>
      </c>
      <c r="V17" s="101" t="s">
        <v>144</v>
      </c>
      <c r="W17" s="105" t="s">
        <v>257</v>
      </c>
      <c r="X17" s="105"/>
      <c r="Y17" s="106"/>
      <c r="Z17" s="106"/>
      <c r="AA17" s="107"/>
      <c r="AB17" s="107"/>
      <c r="AC17" s="107"/>
      <c r="AD17" s="107"/>
      <c r="AE17" s="105"/>
      <c r="AF17" s="105"/>
      <c r="AG17" s="105"/>
      <c r="AH17" s="105"/>
      <c r="AI17" s="105"/>
      <c r="AJ17" s="105"/>
      <c r="AK17" s="105"/>
      <c r="AL17" s="108"/>
      <c r="AM17" s="101"/>
    </row>
    <row r="18" spans="1:39" s="86" customFormat="1" x14ac:dyDescent="0.6">
      <c r="A18" s="131">
        <v>14</v>
      </c>
      <c r="B18" s="131">
        <v>8</v>
      </c>
      <c r="C18" s="132" t="s">
        <v>30</v>
      </c>
      <c r="D18" s="131" t="s">
        <v>32</v>
      </c>
      <c r="E18" s="132" t="s">
        <v>160</v>
      </c>
      <c r="F18" s="131">
        <v>6</v>
      </c>
      <c r="G18" s="132" t="s">
        <v>300</v>
      </c>
      <c r="H18" s="75">
        <v>64266989.420000002</v>
      </c>
      <c r="I18" s="75">
        <v>93883</v>
      </c>
      <c r="J18" s="75">
        <v>684.54</v>
      </c>
      <c r="K18" s="75">
        <v>1144.5</v>
      </c>
      <c r="L18" s="75">
        <v>33182764.039999999</v>
      </c>
      <c r="M18" s="158">
        <v>1921.0740000000001</v>
      </c>
      <c r="N18" s="75">
        <v>1889.48</v>
      </c>
      <c r="O18" s="75">
        <v>17561.849999999999</v>
      </c>
      <c r="P18" s="75">
        <v>21646.59</v>
      </c>
      <c r="Q18" s="64" t="str">
        <f t="shared" si="3"/>
        <v>ผ่าน</v>
      </c>
      <c r="R18" s="64" t="str">
        <f t="shared" si="4"/>
        <v>ผ่าน</v>
      </c>
      <c r="S18" s="64" t="str">
        <f t="shared" si="5"/>
        <v>ผ่าน</v>
      </c>
      <c r="T18" s="63"/>
      <c r="U18" s="101" t="s">
        <v>134</v>
      </c>
      <c r="V18" s="101" t="s">
        <v>134</v>
      </c>
      <c r="W18" s="105" t="s">
        <v>258</v>
      </c>
      <c r="X18" s="105"/>
      <c r="Y18" s="106"/>
      <c r="Z18" s="106"/>
      <c r="AA18" s="107"/>
      <c r="AB18" s="107"/>
      <c r="AC18" s="107"/>
      <c r="AD18" s="107"/>
      <c r="AE18" s="105"/>
      <c r="AF18" s="105"/>
      <c r="AG18" s="105"/>
      <c r="AH18" s="105"/>
      <c r="AI18" s="105"/>
      <c r="AJ18" s="105"/>
      <c r="AK18" s="105"/>
      <c r="AL18" s="108"/>
      <c r="AM18" s="101"/>
    </row>
    <row r="19" spans="1:39" s="86" customFormat="1" x14ac:dyDescent="0.6">
      <c r="A19" s="131">
        <v>15</v>
      </c>
      <c r="B19" s="131">
        <v>8</v>
      </c>
      <c r="C19" s="132" t="s">
        <v>30</v>
      </c>
      <c r="D19" s="131" t="s">
        <v>33</v>
      </c>
      <c r="E19" s="132" t="s">
        <v>161</v>
      </c>
      <c r="F19" s="131">
        <v>6</v>
      </c>
      <c r="G19" s="140" t="s">
        <v>300</v>
      </c>
      <c r="H19" s="75">
        <v>77335915.409999996</v>
      </c>
      <c r="I19" s="75">
        <v>109175</v>
      </c>
      <c r="J19" s="75">
        <v>708.37</v>
      </c>
      <c r="K19" s="75">
        <v>1144.5</v>
      </c>
      <c r="L19" s="75">
        <v>44542850.450000003</v>
      </c>
      <c r="M19" s="88">
        <v>2271.2193000000002</v>
      </c>
      <c r="N19" s="75">
        <v>2511.2800000000002</v>
      </c>
      <c r="O19" s="75">
        <v>17737.11</v>
      </c>
      <c r="P19" s="75">
        <v>21646.59</v>
      </c>
      <c r="Q19" s="64" t="str">
        <f t="shared" si="3"/>
        <v>ผ่าน</v>
      </c>
      <c r="R19" s="64" t="str">
        <f t="shared" si="4"/>
        <v>ผ่าน</v>
      </c>
      <c r="S19" s="64" t="str">
        <f t="shared" si="5"/>
        <v>ผ่าน</v>
      </c>
      <c r="T19" s="63"/>
      <c r="U19" s="101" t="s">
        <v>134</v>
      </c>
      <c r="V19" s="101" t="s">
        <v>263</v>
      </c>
      <c r="W19" s="105" t="s">
        <v>258</v>
      </c>
      <c r="X19" s="105"/>
      <c r="Y19" s="106"/>
      <c r="Z19" s="106"/>
      <c r="AA19" s="107"/>
      <c r="AB19" s="107"/>
      <c r="AC19" s="107"/>
      <c r="AD19" s="107"/>
      <c r="AE19" s="105"/>
      <c r="AF19" s="105"/>
      <c r="AG19" s="105"/>
      <c r="AH19" s="105"/>
      <c r="AI19" s="105"/>
      <c r="AJ19" s="105"/>
      <c r="AK19" s="105"/>
      <c r="AL19" s="108"/>
      <c r="AM19" s="101"/>
    </row>
    <row r="20" spans="1:39" s="111" customFormat="1" x14ac:dyDescent="0.6">
      <c r="A20" s="133">
        <v>16</v>
      </c>
      <c r="B20" s="133">
        <v>8</v>
      </c>
      <c r="C20" s="134" t="s">
        <v>30</v>
      </c>
      <c r="D20" s="133" t="s">
        <v>34</v>
      </c>
      <c r="E20" s="134" t="s">
        <v>162</v>
      </c>
      <c r="F20" s="133">
        <v>13</v>
      </c>
      <c r="G20" s="134" t="s">
        <v>303</v>
      </c>
      <c r="H20" s="75">
        <v>87737005.010000005</v>
      </c>
      <c r="I20" s="75">
        <v>126855</v>
      </c>
      <c r="J20" s="75">
        <v>691.63</v>
      </c>
      <c r="K20" s="75">
        <v>928.5</v>
      </c>
      <c r="L20" s="75">
        <v>112929008.8</v>
      </c>
      <c r="M20" s="88">
        <v>5942.7042000000001</v>
      </c>
      <c r="N20" s="75">
        <v>6560.1</v>
      </c>
      <c r="O20" s="75">
        <v>17214.53</v>
      </c>
      <c r="P20" s="75">
        <v>19450.650000000001</v>
      </c>
      <c r="Q20" s="73" t="str">
        <f t="shared" si="3"/>
        <v>ผ่าน</v>
      </c>
      <c r="R20" s="73" t="str">
        <f t="shared" si="4"/>
        <v>ผ่าน</v>
      </c>
      <c r="S20" s="73" t="str">
        <f t="shared" si="5"/>
        <v>ผ่าน</v>
      </c>
      <c r="T20" s="65"/>
      <c r="U20" s="109">
        <v>10503</v>
      </c>
      <c r="V20" s="109">
        <v>527.05999999999995</v>
      </c>
      <c r="W20" s="105" t="s">
        <v>261</v>
      </c>
      <c r="X20" s="105"/>
      <c r="Y20" s="106"/>
      <c r="Z20" s="106"/>
      <c r="AA20" s="107"/>
      <c r="AB20" s="107"/>
      <c r="AC20" s="107"/>
      <c r="AD20" s="107"/>
      <c r="AE20" s="105"/>
      <c r="AF20" s="105"/>
      <c r="AG20" s="105"/>
      <c r="AH20" s="105"/>
      <c r="AI20" s="105"/>
      <c r="AJ20" s="105"/>
      <c r="AK20" s="105"/>
      <c r="AL20" s="110"/>
      <c r="AM20" s="109"/>
    </row>
    <row r="21" spans="1:39" s="86" customFormat="1" x14ac:dyDescent="0.6">
      <c r="A21" s="131">
        <v>17</v>
      </c>
      <c r="B21" s="131">
        <v>8</v>
      </c>
      <c r="C21" s="132" t="s">
        <v>30</v>
      </c>
      <c r="D21" s="131" t="s">
        <v>35</v>
      </c>
      <c r="E21" s="132" t="s">
        <v>163</v>
      </c>
      <c r="F21" s="131">
        <v>6</v>
      </c>
      <c r="G21" s="132" t="s">
        <v>300</v>
      </c>
      <c r="H21" s="75">
        <v>68731596.489999995</v>
      </c>
      <c r="I21" s="75">
        <v>98799</v>
      </c>
      <c r="J21" s="75">
        <v>695.67</v>
      </c>
      <c r="K21" s="75">
        <v>1144.5</v>
      </c>
      <c r="L21" s="75">
        <v>28237625.109999999</v>
      </c>
      <c r="M21" s="88">
        <v>1871.3581999999999</v>
      </c>
      <c r="N21" s="75">
        <v>1914.48</v>
      </c>
      <c r="O21" s="75">
        <v>14749.5</v>
      </c>
      <c r="P21" s="75">
        <v>21646.59</v>
      </c>
      <c r="Q21" s="64" t="str">
        <f t="shared" si="3"/>
        <v>ผ่าน</v>
      </c>
      <c r="R21" s="64" t="str">
        <f t="shared" si="4"/>
        <v>ผ่าน</v>
      </c>
      <c r="S21" s="64" t="str">
        <f t="shared" si="5"/>
        <v>ผ่าน</v>
      </c>
      <c r="T21" s="63"/>
      <c r="U21" s="101" t="s">
        <v>134</v>
      </c>
      <c r="V21" s="101" t="s">
        <v>134</v>
      </c>
      <c r="W21" s="105" t="s">
        <v>258</v>
      </c>
      <c r="X21" s="105"/>
      <c r="Y21" s="106"/>
      <c r="Z21" s="106"/>
      <c r="AA21" s="107"/>
      <c r="AB21" s="107"/>
      <c r="AC21" s="107"/>
      <c r="AD21" s="107"/>
      <c r="AE21" s="105"/>
      <c r="AF21" s="105"/>
      <c r="AG21" s="105"/>
      <c r="AH21" s="105"/>
      <c r="AI21" s="105"/>
      <c r="AJ21" s="105"/>
      <c r="AK21" s="105"/>
      <c r="AL21" s="108"/>
      <c r="AM21" s="101"/>
    </row>
    <row r="22" spans="1:39" s="86" customFormat="1" x14ac:dyDescent="0.6">
      <c r="A22" s="131">
        <v>18</v>
      </c>
      <c r="B22" s="131">
        <v>8</v>
      </c>
      <c r="C22" s="132" t="s">
        <v>30</v>
      </c>
      <c r="D22" s="131" t="s">
        <v>36</v>
      </c>
      <c r="E22" s="132" t="s">
        <v>164</v>
      </c>
      <c r="F22" s="131">
        <v>6</v>
      </c>
      <c r="G22" s="132" t="s">
        <v>300</v>
      </c>
      <c r="H22" s="75">
        <v>57804321.920000002</v>
      </c>
      <c r="I22" s="75">
        <v>75682</v>
      </c>
      <c r="J22" s="75">
        <v>763.78</v>
      </c>
      <c r="K22" s="75">
        <v>1144.5</v>
      </c>
      <c r="L22" s="75">
        <v>42113966.969999999</v>
      </c>
      <c r="M22" s="88">
        <v>2318.4702000000002</v>
      </c>
      <c r="N22" s="75">
        <v>2490.9</v>
      </c>
      <c r="O22" s="75">
        <v>16907.13</v>
      </c>
      <c r="P22" s="75">
        <v>21646.59</v>
      </c>
      <c r="Q22" s="64" t="str">
        <f t="shared" si="3"/>
        <v>ผ่าน</v>
      </c>
      <c r="R22" s="64" t="str">
        <f t="shared" si="4"/>
        <v>ผ่าน</v>
      </c>
      <c r="S22" s="64" t="str">
        <f t="shared" si="5"/>
        <v>ผ่าน</v>
      </c>
      <c r="T22" s="63"/>
      <c r="U22" s="101" t="s">
        <v>134</v>
      </c>
      <c r="V22" s="101" t="s">
        <v>134</v>
      </c>
      <c r="W22" s="105" t="s">
        <v>258</v>
      </c>
      <c r="X22" s="105"/>
      <c r="Y22" s="106"/>
      <c r="Z22" s="106"/>
      <c r="AA22" s="107"/>
      <c r="AB22" s="107"/>
      <c r="AC22" s="107"/>
      <c r="AD22" s="107"/>
      <c r="AE22" s="105"/>
      <c r="AF22" s="105"/>
      <c r="AG22" s="105"/>
      <c r="AH22" s="105"/>
      <c r="AI22" s="105"/>
      <c r="AJ22" s="105"/>
      <c r="AK22" s="105"/>
      <c r="AL22" s="108"/>
      <c r="AM22" s="101"/>
    </row>
    <row r="23" spans="1:39" s="86" customFormat="1" x14ac:dyDescent="0.6">
      <c r="A23" s="131">
        <v>19</v>
      </c>
      <c r="B23" s="131">
        <v>8</v>
      </c>
      <c r="C23" s="132" t="s">
        <v>30</v>
      </c>
      <c r="D23" s="131" t="s">
        <v>37</v>
      </c>
      <c r="E23" s="132" t="s">
        <v>165</v>
      </c>
      <c r="F23" s="131">
        <v>6</v>
      </c>
      <c r="G23" s="132" t="s">
        <v>300</v>
      </c>
      <c r="H23" s="75">
        <v>54996176.439999998</v>
      </c>
      <c r="I23" s="75">
        <v>82719</v>
      </c>
      <c r="J23" s="75">
        <v>664.86</v>
      </c>
      <c r="K23" s="75">
        <v>1144.5</v>
      </c>
      <c r="L23" s="75">
        <v>27647994.699999999</v>
      </c>
      <c r="M23" s="158">
        <v>1625.3426999999999</v>
      </c>
      <c r="N23" s="77">
        <v>1555.04</v>
      </c>
      <c r="O23" s="77">
        <v>17779.599999999999</v>
      </c>
      <c r="P23" s="75">
        <v>21646.59</v>
      </c>
      <c r="Q23" s="64" t="str">
        <f t="shared" si="3"/>
        <v>ผ่าน</v>
      </c>
      <c r="R23" s="64" t="str">
        <f t="shared" si="4"/>
        <v>ผ่าน</v>
      </c>
      <c r="S23" s="64" t="str">
        <f t="shared" si="5"/>
        <v>ผ่าน</v>
      </c>
      <c r="T23" s="63"/>
      <c r="U23" s="101" t="s">
        <v>134</v>
      </c>
      <c r="V23" s="101" t="s">
        <v>134</v>
      </c>
      <c r="W23" s="105" t="s">
        <v>258</v>
      </c>
      <c r="X23" s="105"/>
      <c r="Y23" s="106"/>
      <c r="Z23" s="106"/>
      <c r="AA23" s="107"/>
      <c r="AB23" s="107"/>
      <c r="AC23" s="107"/>
      <c r="AD23" s="107"/>
      <c r="AE23" s="105"/>
      <c r="AF23" s="105"/>
      <c r="AG23" s="105"/>
      <c r="AH23" s="105"/>
      <c r="AI23" s="105"/>
      <c r="AJ23" s="105"/>
      <c r="AK23" s="105"/>
      <c r="AL23" s="108"/>
      <c r="AM23" s="101"/>
    </row>
    <row r="24" spans="1:39" s="86" customFormat="1" x14ac:dyDescent="0.6">
      <c r="A24" s="131">
        <v>20</v>
      </c>
      <c r="B24" s="131">
        <v>8</v>
      </c>
      <c r="C24" s="132" t="s">
        <v>30</v>
      </c>
      <c r="D24" s="131" t="s">
        <v>38</v>
      </c>
      <c r="E24" s="132" t="s">
        <v>166</v>
      </c>
      <c r="F24" s="131">
        <v>2</v>
      </c>
      <c r="G24" s="132" t="s">
        <v>130</v>
      </c>
      <c r="H24" s="75">
        <v>35402447.780000001</v>
      </c>
      <c r="I24" s="75">
        <v>36025</v>
      </c>
      <c r="J24" s="75">
        <v>982.72</v>
      </c>
      <c r="K24" s="75">
        <v>1392.59</v>
      </c>
      <c r="L24" s="75">
        <v>14311350.380000001</v>
      </c>
      <c r="M24" s="158">
        <v>796.03269999999998</v>
      </c>
      <c r="N24" s="75">
        <v>657.07</v>
      </c>
      <c r="O24" s="75">
        <v>21780.560000000001</v>
      </c>
      <c r="P24" s="75">
        <v>57108.94</v>
      </c>
      <c r="Q24" s="64" t="str">
        <f t="shared" si="3"/>
        <v>ผ่าน</v>
      </c>
      <c r="R24" s="64" t="str">
        <f t="shared" si="4"/>
        <v>ผ่าน</v>
      </c>
      <c r="S24" s="64" t="str">
        <f t="shared" si="5"/>
        <v>ผ่าน</v>
      </c>
      <c r="T24" s="63"/>
      <c r="U24" s="101" t="s">
        <v>130</v>
      </c>
      <c r="V24" s="101" t="s">
        <v>130</v>
      </c>
      <c r="W24" s="105" t="s">
        <v>253</v>
      </c>
      <c r="X24" s="105"/>
      <c r="Y24" s="106"/>
      <c r="Z24" s="106"/>
      <c r="AA24" s="107"/>
      <c r="AB24" s="107"/>
      <c r="AC24" s="105"/>
      <c r="AD24" s="107"/>
      <c r="AE24" s="105"/>
      <c r="AF24" s="105"/>
      <c r="AG24" s="107"/>
      <c r="AH24" s="105"/>
      <c r="AI24" s="105"/>
      <c r="AJ24" s="105"/>
      <c r="AK24" s="105"/>
      <c r="AL24" s="108"/>
      <c r="AM24" s="101"/>
    </row>
    <row r="25" spans="1:39" s="116" customFormat="1" x14ac:dyDescent="0.6">
      <c r="A25" s="137"/>
      <c r="B25" s="138"/>
      <c r="C25" s="139" t="s">
        <v>311</v>
      </c>
      <c r="D25" s="138"/>
      <c r="E25" s="139"/>
      <c r="F25" s="138"/>
      <c r="G25" s="139"/>
      <c r="H25" s="68"/>
      <c r="I25" s="68"/>
      <c r="J25" s="68"/>
      <c r="K25" s="68"/>
      <c r="L25" s="74"/>
      <c r="M25" s="74"/>
      <c r="N25" s="74"/>
      <c r="O25" s="74"/>
      <c r="P25" s="71"/>
      <c r="Q25" s="72"/>
      <c r="R25" s="72"/>
      <c r="S25" s="72">
        <f>COUNTIF(S17:S24,"ผ่าน")</f>
        <v>8</v>
      </c>
      <c r="T25" s="80"/>
      <c r="U25" s="114"/>
      <c r="V25" s="114"/>
      <c r="W25" s="115"/>
      <c r="X25" s="105"/>
      <c r="Y25" s="115"/>
      <c r="Z25" s="106"/>
      <c r="AA25" s="115"/>
      <c r="AB25" s="107"/>
      <c r="AC25" s="115"/>
      <c r="AD25" s="107"/>
      <c r="AE25" s="115"/>
      <c r="AF25" s="105"/>
      <c r="AG25" s="115"/>
      <c r="AH25" s="105"/>
      <c r="AI25" s="115"/>
      <c r="AJ25" s="105"/>
      <c r="AK25" s="115"/>
      <c r="AL25" s="108"/>
      <c r="AM25" s="114"/>
    </row>
    <row r="26" spans="1:39" s="86" customFormat="1" x14ac:dyDescent="0.6">
      <c r="A26" s="131">
        <v>21</v>
      </c>
      <c r="B26" s="131">
        <v>8</v>
      </c>
      <c r="C26" s="132" t="s">
        <v>39</v>
      </c>
      <c r="D26" s="131" t="s">
        <v>40</v>
      </c>
      <c r="E26" s="132" t="s">
        <v>167</v>
      </c>
      <c r="F26" s="131">
        <v>17</v>
      </c>
      <c r="G26" s="132" t="s">
        <v>128</v>
      </c>
      <c r="H26" s="75">
        <v>439706377.85000002</v>
      </c>
      <c r="I26" s="75">
        <v>446977</v>
      </c>
      <c r="J26" s="75">
        <v>983.73</v>
      </c>
      <c r="K26" s="75">
        <v>1116.8599999999999</v>
      </c>
      <c r="L26" s="75">
        <v>728681322.66999996</v>
      </c>
      <c r="M26" s="75">
        <v>48618.943599999999</v>
      </c>
      <c r="N26" s="75">
        <v>54536.13</v>
      </c>
      <c r="O26" s="75">
        <v>13361.44</v>
      </c>
      <c r="P26" s="75">
        <v>17827.3</v>
      </c>
      <c r="Q26" s="64" t="str">
        <f t="shared" ref="Q26:Q39" si="6">IF(J26&lt;K26,"ผ่าน","ไม่ผ่าน")</f>
        <v>ผ่าน</v>
      </c>
      <c r="R26" s="64" t="str">
        <f t="shared" ref="R26:R39" si="7">IF(O26&lt;P26,"ผ่าน","ไม่ผ่าน")</f>
        <v>ผ่าน</v>
      </c>
      <c r="S26" s="64" t="str">
        <f t="shared" ref="S26:S39" si="8">IF(AND(J26&lt;K26,O26&lt;P26),"ผ่าน","ไม่ผ่าน")</f>
        <v>ผ่าน</v>
      </c>
      <c r="T26" s="63"/>
      <c r="U26" s="101" t="s">
        <v>128</v>
      </c>
      <c r="V26" s="101" t="s">
        <v>128</v>
      </c>
      <c r="W26" s="105" t="s">
        <v>264</v>
      </c>
      <c r="X26" s="105"/>
      <c r="Y26" s="106"/>
      <c r="Z26" s="106"/>
      <c r="AA26" s="107"/>
      <c r="AB26" s="107"/>
      <c r="AC26" s="105"/>
      <c r="AD26" s="107"/>
      <c r="AE26" s="105"/>
      <c r="AF26" s="105"/>
      <c r="AG26" s="105"/>
      <c r="AH26" s="105"/>
      <c r="AI26" s="105"/>
      <c r="AJ26" s="105"/>
      <c r="AK26" s="105"/>
      <c r="AL26" s="108"/>
      <c r="AM26" s="101"/>
    </row>
    <row r="27" spans="1:39" s="86" customFormat="1" x14ac:dyDescent="0.6">
      <c r="A27" s="131">
        <v>22</v>
      </c>
      <c r="B27" s="131">
        <v>8</v>
      </c>
      <c r="C27" s="132" t="s">
        <v>39</v>
      </c>
      <c r="D27" s="131" t="s">
        <v>41</v>
      </c>
      <c r="E27" s="132" t="s">
        <v>168</v>
      </c>
      <c r="F27" s="131">
        <v>5</v>
      </c>
      <c r="G27" s="136" t="s">
        <v>133</v>
      </c>
      <c r="H27" s="75">
        <v>38812768.700000003</v>
      </c>
      <c r="I27" s="75">
        <v>68067</v>
      </c>
      <c r="J27" s="75">
        <v>570.21</v>
      </c>
      <c r="K27" s="75">
        <v>1226.46</v>
      </c>
      <c r="L27" s="75">
        <v>29998164.010000002</v>
      </c>
      <c r="M27" s="88">
        <v>1829.395</v>
      </c>
      <c r="N27" s="75">
        <v>2027.66</v>
      </c>
      <c r="O27" s="75">
        <v>14794.47</v>
      </c>
      <c r="P27" s="75">
        <v>26166.9</v>
      </c>
      <c r="Q27" s="64" t="str">
        <f t="shared" si="6"/>
        <v>ผ่าน</v>
      </c>
      <c r="R27" s="64" t="str">
        <f t="shared" si="7"/>
        <v>ผ่าน</v>
      </c>
      <c r="S27" s="64" t="str">
        <f t="shared" si="8"/>
        <v>ผ่าน</v>
      </c>
      <c r="T27" s="63"/>
      <c r="U27" s="101" t="s">
        <v>133</v>
      </c>
      <c r="V27" s="101" t="s">
        <v>133</v>
      </c>
      <c r="W27" s="105" t="s">
        <v>259</v>
      </c>
      <c r="X27" s="105"/>
      <c r="Y27" s="106"/>
      <c r="Z27" s="106"/>
      <c r="AA27" s="107"/>
      <c r="AB27" s="107"/>
      <c r="AC27" s="107"/>
      <c r="AD27" s="107"/>
      <c r="AE27" s="105"/>
      <c r="AF27" s="105"/>
      <c r="AG27" s="105"/>
      <c r="AH27" s="105"/>
      <c r="AI27" s="105"/>
      <c r="AJ27" s="105"/>
      <c r="AK27" s="105"/>
      <c r="AL27" s="108"/>
      <c r="AM27" s="101"/>
    </row>
    <row r="28" spans="1:39" s="86" customFormat="1" x14ac:dyDescent="0.6">
      <c r="A28" s="131">
        <v>23</v>
      </c>
      <c r="B28" s="131">
        <v>8</v>
      </c>
      <c r="C28" s="132" t="s">
        <v>39</v>
      </c>
      <c r="D28" s="131" t="s">
        <v>42</v>
      </c>
      <c r="E28" s="132" t="s">
        <v>169</v>
      </c>
      <c r="F28" s="131">
        <v>6</v>
      </c>
      <c r="G28" s="140" t="s">
        <v>300</v>
      </c>
      <c r="H28" s="75">
        <v>90906161.319999993</v>
      </c>
      <c r="I28" s="75">
        <v>138532</v>
      </c>
      <c r="J28" s="75">
        <v>656.21</v>
      </c>
      <c r="K28" s="75">
        <v>1144.5</v>
      </c>
      <c r="L28" s="75">
        <v>38490972.310000002</v>
      </c>
      <c r="M28" s="158">
        <v>2722.5455999999999</v>
      </c>
      <c r="N28" s="75">
        <v>2639.48</v>
      </c>
      <c r="O28" s="75">
        <v>14582.79</v>
      </c>
      <c r="P28" s="75">
        <v>21646.59</v>
      </c>
      <c r="Q28" s="64" t="str">
        <f t="shared" si="6"/>
        <v>ผ่าน</v>
      </c>
      <c r="R28" s="64" t="str">
        <f t="shared" si="7"/>
        <v>ผ่าน</v>
      </c>
      <c r="S28" s="64" t="str">
        <f t="shared" si="8"/>
        <v>ผ่าน</v>
      </c>
      <c r="T28" s="63"/>
      <c r="U28" s="101" t="s">
        <v>134</v>
      </c>
      <c r="V28" s="101" t="s">
        <v>134</v>
      </c>
      <c r="W28" s="105" t="s">
        <v>258</v>
      </c>
      <c r="X28" s="105"/>
      <c r="Y28" s="106"/>
      <c r="Z28" s="106"/>
      <c r="AA28" s="107"/>
      <c r="AB28" s="107"/>
      <c r="AC28" s="107"/>
      <c r="AD28" s="107"/>
      <c r="AE28" s="105"/>
      <c r="AF28" s="105"/>
      <c r="AG28" s="105"/>
      <c r="AH28" s="105"/>
      <c r="AI28" s="105"/>
      <c r="AJ28" s="105"/>
      <c r="AK28" s="105"/>
      <c r="AL28" s="108"/>
      <c r="AM28" s="101"/>
    </row>
    <row r="29" spans="1:39" s="86" customFormat="1" x14ac:dyDescent="0.6">
      <c r="A29" s="131">
        <v>24</v>
      </c>
      <c r="B29" s="131">
        <v>8</v>
      </c>
      <c r="C29" s="132" t="s">
        <v>39</v>
      </c>
      <c r="D29" s="131" t="s">
        <v>43</v>
      </c>
      <c r="E29" s="132" t="s">
        <v>170</v>
      </c>
      <c r="F29" s="131">
        <v>6</v>
      </c>
      <c r="G29" s="132" t="s">
        <v>300</v>
      </c>
      <c r="H29" s="75">
        <v>63848039.659999996</v>
      </c>
      <c r="I29" s="75">
        <v>88598</v>
      </c>
      <c r="J29" s="75">
        <v>720.65</v>
      </c>
      <c r="K29" s="75">
        <v>1144.5</v>
      </c>
      <c r="L29" s="75">
        <v>31215255.190000001</v>
      </c>
      <c r="M29" s="88">
        <v>2379.6397999999999</v>
      </c>
      <c r="N29" s="75">
        <v>2669.49</v>
      </c>
      <c r="O29" s="75">
        <v>11693.34</v>
      </c>
      <c r="P29" s="75">
        <v>21646.59</v>
      </c>
      <c r="Q29" s="64" t="str">
        <f t="shared" si="6"/>
        <v>ผ่าน</v>
      </c>
      <c r="R29" s="64" t="str">
        <f t="shared" si="7"/>
        <v>ผ่าน</v>
      </c>
      <c r="S29" s="64" t="str">
        <f t="shared" si="8"/>
        <v>ผ่าน</v>
      </c>
      <c r="T29" s="63"/>
      <c r="U29" s="101" t="s">
        <v>134</v>
      </c>
      <c r="V29" s="101" t="s">
        <v>134</v>
      </c>
      <c r="W29" s="105" t="s">
        <v>258</v>
      </c>
      <c r="X29" s="105"/>
      <c r="Y29" s="106"/>
      <c r="Z29" s="106"/>
      <c r="AA29" s="107"/>
      <c r="AB29" s="107"/>
      <c r="AC29" s="107"/>
      <c r="AD29" s="107"/>
      <c r="AE29" s="105"/>
      <c r="AF29" s="105"/>
      <c r="AG29" s="105"/>
      <c r="AH29" s="105"/>
      <c r="AI29" s="105"/>
      <c r="AJ29" s="105"/>
      <c r="AK29" s="105"/>
      <c r="AL29" s="108"/>
      <c r="AM29" s="101"/>
    </row>
    <row r="30" spans="1:39" s="86" customFormat="1" x14ac:dyDescent="0.6">
      <c r="A30" s="131">
        <v>25</v>
      </c>
      <c r="B30" s="131">
        <v>8</v>
      </c>
      <c r="C30" s="132" t="s">
        <v>39</v>
      </c>
      <c r="D30" s="131" t="s">
        <v>44</v>
      </c>
      <c r="E30" s="132" t="s">
        <v>171</v>
      </c>
      <c r="F30" s="131">
        <v>2</v>
      </c>
      <c r="G30" s="132" t="s">
        <v>130</v>
      </c>
      <c r="H30" s="75">
        <v>35748607.450000003</v>
      </c>
      <c r="I30" s="75">
        <v>39809</v>
      </c>
      <c r="J30" s="75">
        <v>898</v>
      </c>
      <c r="K30" s="75">
        <v>1392.59</v>
      </c>
      <c r="L30" s="75">
        <v>12485193.58</v>
      </c>
      <c r="M30" s="158">
        <v>696.50779999999997</v>
      </c>
      <c r="N30" s="75">
        <v>690.81</v>
      </c>
      <c r="O30" s="75">
        <v>18073.27</v>
      </c>
      <c r="P30" s="75">
        <v>57108.94</v>
      </c>
      <c r="Q30" s="64" t="str">
        <f t="shared" si="6"/>
        <v>ผ่าน</v>
      </c>
      <c r="R30" s="64" t="str">
        <f t="shared" si="7"/>
        <v>ผ่าน</v>
      </c>
      <c r="S30" s="64" t="str">
        <f t="shared" si="8"/>
        <v>ผ่าน</v>
      </c>
      <c r="T30" s="63"/>
      <c r="U30" s="101" t="s">
        <v>130</v>
      </c>
      <c r="V30" s="101" t="s">
        <v>130</v>
      </c>
      <c r="W30" s="105" t="s">
        <v>253</v>
      </c>
      <c r="X30" s="105"/>
      <c r="Y30" s="106"/>
      <c r="Z30" s="106"/>
      <c r="AA30" s="107"/>
      <c r="AB30" s="107"/>
      <c r="AC30" s="105"/>
      <c r="AD30" s="107"/>
      <c r="AE30" s="105"/>
      <c r="AF30" s="105"/>
      <c r="AG30" s="107"/>
      <c r="AH30" s="105"/>
      <c r="AI30" s="105"/>
      <c r="AJ30" s="105"/>
      <c r="AK30" s="105"/>
      <c r="AL30" s="108"/>
      <c r="AM30" s="101"/>
    </row>
    <row r="31" spans="1:39" s="86" customFormat="1" x14ac:dyDescent="0.6">
      <c r="A31" s="131">
        <v>26</v>
      </c>
      <c r="B31" s="131">
        <v>8</v>
      </c>
      <c r="C31" s="132" t="s">
        <v>39</v>
      </c>
      <c r="D31" s="131" t="s">
        <v>45</v>
      </c>
      <c r="E31" s="132" t="s">
        <v>172</v>
      </c>
      <c r="F31" s="131">
        <v>5</v>
      </c>
      <c r="G31" s="132" t="s">
        <v>133</v>
      </c>
      <c r="H31" s="75">
        <v>42554192.82</v>
      </c>
      <c r="I31" s="75">
        <v>68307</v>
      </c>
      <c r="J31" s="75">
        <v>622.98</v>
      </c>
      <c r="K31" s="75">
        <v>1226.46</v>
      </c>
      <c r="L31" s="75">
        <v>21417338.949999999</v>
      </c>
      <c r="M31" s="88">
        <v>1619.1829</v>
      </c>
      <c r="N31" s="75">
        <v>1674.71</v>
      </c>
      <c r="O31" s="75">
        <v>12788.69</v>
      </c>
      <c r="P31" s="75">
        <v>26166.9</v>
      </c>
      <c r="Q31" s="64" t="str">
        <f t="shared" si="6"/>
        <v>ผ่าน</v>
      </c>
      <c r="R31" s="64" t="str">
        <f t="shared" si="7"/>
        <v>ผ่าน</v>
      </c>
      <c r="S31" s="64" t="str">
        <f t="shared" si="8"/>
        <v>ผ่าน</v>
      </c>
      <c r="T31" s="63"/>
      <c r="U31" s="101" t="s">
        <v>133</v>
      </c>
      <c r="V31" s="101" t="s">
        <v>133</v>
      </c>
      <c r="W31" s="105" t="s">
        <v>259</v>
      </c>
      <c r="X31" s="105"/>
      <c r="Y31" s="106"/>
      <c r="Z31" s="106"/>
      <c r="AA31" s="107"/>
      <c r="AB31" s="107"/>
      <c r="AC31" s="107"/>
      <c r="AD31" s="107"/>
      <c r="AE31" s="105"/>
      <c r="AF31" s="105"/>
      <c r="AG31" s="107"/>
      <c r="AH31" s="105"/>
      <c r="AI31" s="105"/>
      <c r="AJ31" s="105"/>
      <c r="AK31" s="105"/>
      <c r="AL31" s="108"/>
      <c r="AM31" s="101"/>
    </row>
    <row r="32" spans="1:39" s="86" customFormat="1" x14ac:dyDescent="0.6">
      <c r="A32" s="131">
        <v>27</v>
      </c>
      <c r="B32" s="131">
        <v>8</v>
      </c>
      <c r="C32" s="132" t="s">
        <v>39</v>
      </c>
      <c r="D32" s="131" t="s">
        <v>46</v>
      </c>
      <c r="E32" s="132" t="s">
        <v>173</v>
      </c>
      <c r="F32" s="131">
        <v>5</v>
      </c>
      <c r="G32" s="132" t="s">
        <v>133</v>
      </c>
      <c r="H32" s="75">
        <v>57668925.829999998</v>
      </c>
      <c r="I32" s="75">
        <v>80615</v>
      </c>
      <c r="J32" s="75">
        <v>715.36</v>
      </c>
      <c r="K32" s="75">
        <v>1226.46</v>
      </c>
      <c r="L32" s="75">
        <v>25401621.82</v>
      </c>
      <c r="M32" s="88">
        <v>1421.1608000000001</v>
      </c>
      <c r="N32" s="75">
        <v>1688.83</v>
      </c>
      <c r="O32" s="75">
        <v>15040.96</v>
      </c>
      <c r="P32" s="75">
        <v>26166.9</v>
      </c>
      <c r="Q32" s="64" t="str">
        <f t="shared" si="6"/>
        <v>ผ่าน</v>
      </c>
      <c r="R32" s="64" t="str">
        <f t="shared" si="7"/>
        <v>ผ่าน</v>
      </c>
      <c r="S32" s="64" t="str">
        <f t="shared" si="8"/>
        <v>ผ่าน</v>
      </c>
      <c r="T32" s="63"/>
      <c r="U32" s="101" t="s">
        <v>133</v>
      </c>
      <c r="V32" s="101" t="s">
        <v>133</v>
      </c>
      <c r="W32" s="105" t="s">
        <v>259</v>
      </c>
      <c r="X32" s="105"/>
      <c r="Y32" s="106"/>
      <c r="Z32" s="106"/>
      <c r="AA32" s="107"/>
      <c r="AB32" s="107"/>
      <c r="AC32" s="107"/>
      <c r="AD32" s="107"/>
      <c r="AE32" s="105"/>
      <c r="AF32" s="105"/>
      <c r="AG32" s="105"/>
      <c r="AH32" s="105"/>
      <c r="AI32" s="105"/>
      <c r="AJ32" s="105"/>
      <c r="AK32" s="105"/>
      <c r="AL32" s="108"/>
      <c r="AM32" s="101"/>
    </row>
    <row r="33" spans="1:39" s="119" customFormat="1" x14ac:dyDescent="0.6">
      <c r="A33" s="141">
        <v>28</v>
      </c>
      <c r="B33" s="141">
        <v>8</v>
      </c>
      <c r="C33" s="136" t="s">
        <v>39</v>
      </c>
      <c r="D33" s="141" t="s">
        <v>47</v>
      </c>
      <c r="E33" s="136" t="s">
        <v>174</v>
      </c>
      <c r="F33" s="141">
        <v>10</v>
      </c>
      <c r="G33" s="140" t="s">
        <v>138</v>
      </c>
      <c r="H33" s="75">
        <v>170595757.63999999</v>
      </c>
      <c r="I33" s="75">
        <v>217771</v>
      </c>
      <c r="J33" s="75">
        <v>783.37</v>
      </c>
      <c r="K33" s="75">
        <v>963.34</v>
      </c>
      <c r="L33" s="75">
        <v>90044781.180000007</v>
      </c>
      <c r="M33" s="88">
        <v>6255.6041999999998</v>
      </c>
      <c r="N33" s="75">
        <v>6865.24</v>
      </c>
      <c r="O33" s="75">
        <v>13116.04</v>
      </c>
      <c r="P33" s="75">
        <v>19456.64</v>
      </c>
      <c r="Q33" s="64" t="str">
        <f t="shared" si="6"/>
        <v>ผ่าน</v>
      </c>
      <c r="R33" s="64" t="str">
        <f t="shared" si="7"/>
        <v>ผ่าน</v>
      </c>
      <c r="S33" s="64" t="str">
        <f t="shared" si="8"/>
        <v>ผ่าน</v>
      </c>
      <c r="T33" s="67"/>
      <c r="U33" s="117" t="s">
        <v>138</v>
      </c>
      <c r="V33" s="117" t="s">
        <v>138</v>
      </c>
      <c r="W33" s="105" t="s">
        <v>261</v>
      </c>
      <c r="X33" s="105"/>
      <c r="Y33" s="106"/>
      <c r="Z33" s="106"/>
      <c r="AA33" s="107"/>
      <c r="AB33" s="107"/>
      <c r="AC33" s="107"/>
      <c r="AD33" s="107"/>
      <c r="AE33" s="105"/>
      <c r="AF33" s="105"/>
      <c r="AG33" s="105"/>
      <c r="AH33" s="105"/>
      <c r="AI33" s="105"/>
      <c r="AJ33" s="105"/>
      <c r="AK33" s="105"/>
      <c r="AL33" s="108"/>
      <c r="AM33" s="118"/>
    </row>
    <row r="34" spans="1:39" s="119" customFormat="1" x14ac:dyDescent="0.6">
      <c r="A34" s="141">
        <v>29</v>
      </c>
      <c r="B34" s="141">
        <v>8</v>
      </c>
      <c r="C34" s="136" t="s">
        <v>39</v>
      </c>
      <c r="D34" s="141" t="s">
        <v>48</v>
      </c>
      <c r="E34" s="136" t="s">
        <v>175</v>
      </c>
      <c r="F34" s="141">
        <v>5</v>
      </c>
      <c r="G34" s="140" t="s">
        <v>133</v>
      </c>
      <c r="H34" s="75">
        <v>54678793.509999998</v>
      </c>
      <c r="I34" s="75">
        <v>89499</v>
      </c>
      <c r="J34" s="75">
        <v>610.94000000000005</v>
      </c>
      <c r="K34" s="75">
        <v>1226.46</v>
      </c>
      <c r="L34" s="75">
        <v>27638470.300000001</v>
      </c>
      <c r="M34" s="88">
        <v>1645.7009</v>
      </c>
      <c r="N34" s="75">
        <v>1745.66</v>
      </c>
      <c r="O34" s="75">
        <v>15832.68</v>
      </c>
      <c r="P34" s="75">
        <v>26166.9</v>
      </c>
      <c r="Q34" s="64" t="str">
        <f t="shared" si="6"/>
        <v>ผ่าน</v>
      </c>
      <c r="R34" s="64" t="str">
        <f t="shared" si="7"/>
        <v>ผ่าน</v>
      </c>
      <c r="S34" s="64" t="str">
        <f t="shared" si="8"/>
        <v>ผ่าน</v>
      </c>
      <c r="T34" s="67"/>
      <c r="U34" s="117" t="s">
        <v>133</v>
      </c>
      <c r="V34" s="117" t="s">
        <v>133</v>
      </c>
      <c r="W34" s="105" t="s">
        <v>259</v>
      </c>
      <c r="X34" s="105"/>
      <c r="Y34" s="106"/>
      <c r="Z34" s="106"/>
      <c r="AA34" s="107"/>
      <c r="AB34" s="107"/>
      <c r="AC34" s="107"/>
      <c r="AD34" s="107"/>
      <c r="AE34" s="105"/>
      <c r="AF34" s="105"/>
      <c r="AG34" s="105"/>
      <c r="AH34" s="105"/>
      <c r="AI34" s="105"/>
      <c r="AJ34" s="105"/>
      <c r="AK34" s="105"/>
      <c r="AL34" s="108"/>
      <c r="AM34" s="118"/>
    </row>
    <row r="35" spans="1:39" s="86" customFormat="1" x14ac:dyDescent="0.6">
      <c r="A35" s="131">
        <v>30</v>
      </c>
      <c r="B35" s="131">
        <v>8</v>
      </c>
      <c r="C35" s="132" t="s">
        <v>39</v>
      </c>
      <c r="D35" s="131" t="s">
        <v>49</v>
      </c>
      <c r="E35" s="132" t="s">
        <v>176</v>
      </c>
      <c r="F35" s="131">
        <v>5</v>
      </c>
      <c r="G35" s="132" t="s">
        <v>133</v>
      </c>
      <c r="H35" s="75">
        <v>44499504.079999998</v>
      </c>
      <c r="I35" s="75">
        <v>67123</v>
      </c>
      <c r="J35" s="75">
        <v>662.95</v>
      </c>
      <c r="K35" s="75">
        <v>1226.46</v>
      </c>
      <c r="L35" s="75">
        <v>29026055.140000001</v>
      </c>
      <c r="M35" s="88">
        <v>1926.087</v>
      </c>
      <c r="N35" s="75">
        <v>1983.59</v>
      </c>
      <c r="O35" s="75">
        <v>14633.09</v>
      </c>
      <c r="P35" s="75">
        <v>26166.9</v>
      </c>
      <c r="Q35" s="64" t="str">
        <f t="shared" si="6"/>
        <v>ผ่าน</v>
      </c>
      <c r="R35" s="64" t="str">
        <f t="shared" si="7"/>
        <v>ผ่าน</v>
      </c>
      <c r="S35" s="64" t="str">
        <f t="shared" si="8"/>
        <v>ผ่าน</v>
      </c>
      <c r="T35" s="63"/>
      <c r="U35" s="101" t="s">
        <v>133</v>
      </c>
      <c r="V35" s="101" t="s">
        <v>133</v>
      </c>
      <c r="W35" s="105" t="s">
        <v>259</v>
      </c>
      <c r="X35" s="105"/>
      <c r="Y35" s="106"/>
      <c r="Z35" s="106"/>
      <c r="AA35" s="107"/>
      <c r="AB35" s="107"/>
      <c r="AC35" s="107"/>
      <c r="AD35" s="107"/>
      <c r="AE35" s="105"/>
      <c r="AF35" s="105"/>
      <c r="AG35" s="105"/>
      <c r="AH35" s="105"/>
      <c r="AI35" s="105"/>
      <c r="AJ35" s="105"/>
      <c r="AK35" s="105"/>
      <c r="AL35" s="108"/>
      <c r="AM35" s="101"/>
    </row>
    <row r="36" spans="1:39" s="86" customFormat="1" x14ac:dyDescent="0.6">
      <c r="A36" s="131">
        <v>31</v>
      </c>
      <c r="B36" s="131">
        <v>8</v>
      </c>
      <c r="C36" s="132" t="s">
        <v>39</v>
      </c>
      <c r="D36" s="131" t="s">
        <v>50</v>
      </c>
      <c r="E36" s="132" t="s">
        <v>177</v>
      </c>
      <c r="F36" s="131">
        <v>6</v>
      </c>
      <c r="G36" s="132" t="s">
        <v>300</v>
      </c>
      <c r="H36" s="75">
        <v>64439206.939999998</v>
      </c>
      <c r="I36" s="75">
        <v>107336</v>
      </c>
      <c r="J36" s="75">
        <v>600.35</v>
      </c>
      <c r="K36" s="75">
        <v>1144.5</v>
      </c>
      <c r="L36" s="75">
        <v>31990994.129999999</v>
      </c>
      <c r="M36" s="88">
        <v>2739.0270999999998</v>
      </c>
      <c r="N36" s="75">
        <v>2830.66</v>
      </c>
      <c r="O36" s="75">
        <v>11301.6</v>
      </c>
      <c r="P36" s="75">
        <v>21646.59</v>
      </c>
      <c r="Q36" s="64" t="str">
        <f t="shared" si="6"/>
        <v>ผ่าน</v>
      </c>
      <c r="R36" s="64" t="str">
        <f t="shared" si="7"/>
        <v>ผ่าน</v>
      </c>
      <c r="S36" s="64" t="str">
        <f t="shared" si="8"/>
        <v>ผ่าน</v>
      </c>
      <c r="T36" s="63"/>
      <c r="U36" s="101" t="s">
        <v>134</v>
      </c>
      <c r="V36" s="101" t="s">
        <v>134</v>
      </c>
      <c r="W36" s="105" t="s">
        <v>258</v>
      </c>
      <c r="X36" s="105"/>
      <c r="Y36" s="106"/>
      <c r="Z36" s="106"/>
      <c r="AA36" s="107"/>
      <c r="AB36" s="107"/>
      <c r="AC36" s="107"/>
      <c r="AD36" s="107"/>
      <c r="AE36" s="105"/>
      <c r="AF36" s="105"/>
      <c r="AG36" s="105"/>
      <c r="AH36" s="105"/>
      <c r="AI36" s="105"/>
      <c r="AJ36" s="105"/>
      <c r="AK36" s="105"/>
      <c r="AL36" s="108"/>
      <c r="AM36" s="101"/>
    </row>
    <row r="37" spans="1:39" s="86" customFormat="1" x14ac:dyDescent="0.6">
      <c r="A37" s="131">
        <v>32</v>
      </c>
      <c r="B37" s="131">
        <v>8</v>
      </c>
      <c r="C37" s="132" t="s">
        <v>39</v>
      </c>
      <c r="D37" s="131" t="s">
        <v>51</v>
      </c>
      <c r="E37" s="132" t="s">
        <v>178</v>
      </c>
      <c r="F37" s="131">
        <v>12</v>
      </c>
      <c r="G37" s="132" t="s">
        <v>302</v>
      </c>
      <c r="H37" s="75">
        <v>115427645.87</v>
      </c>
      <c r="I37" s="75">
        <v>133353</v>
      </c>
      <c r="J37" s="75">
        <v>865.58</v>
      </c>
      <c r="K37" s="75">
        <v>1021.88</v>
      </c>
      <c r="L37" s="75">
        <v>53297499.460000001</v>
      </c>
      <c r="M37" s="88">
        <v>2983.2321999999999</v>
      </c>
      <c r="N37" s="75">
        <v>3462.52</v>
      </c>
      <c r="O37" s="75">
        <v>15392.69</v>
      </c>
      <c r="P37" s="75">
        <v>23882.84</v>
      </c>
      <c r="Q37" s="64" t="str">
        <f t="shared" si="6"/>
        <v>ผ่าน</v>
      </c>
      <c r="R37" s="64" t="str">
        <f t="shared" si="7"/>
        <v>ผ่าน</v>
      </c>
      <c r="S37" s="64" t="str">
        <f t="shared" si="8"/>
        <v>ผ่าน</v>
      </c>
      <c r="T37" s="63"/>
      <c r="U37" s="101" t="s">
        <v>252</v>
      </c>
      <c r="V37" s="101" t="s">
        <v>140</v>
      </c>
      <c r="W37" s="105" t="s">
        <v>265</v>
      </c>
      <c r="X37" s="105"/>
      <c r="Y37" s="106"/>
      <c r="Z37" s="106"/>
      <c r="AA37" s="107"/>
      <c r="AB37" s="107"/>
      <c r="AC37" s="107"/>
      <c r="AD37" s="107"/>
      <c r="AE37" s="105"/>
      <c r="AF37" s="105"/>
      <c r="AG37" s="105"/>
      <c r="AH37" s="105"/>
      <c r="AI37" s="105"/>
      <c r="AJ37" s="105"/>
      <c r="AK37" s="105"/>
      <c r="AL37" s="108"/>
      <c r="AM37" s="101"/>
    </row>
    <row r="38" spans="1:39" s="86" customFormat="1" x14ac:dyDescent="0.6">
      <c r="A38" s="131">
        <v>33</v>
      </c>
      <c r="B38" s="131">
        <v>8</v>
      </c>
      <c r="C38" s="132" t="s">
        <v>39</v>
      </c>
      <c r="D38" s="131" t="s">
        <v>52</v>
      </c>
      <c r="E38" s="132" t="s">
        <v>179</v>
      </c>
      <c r="F38" s="131">
        <v>6</v>
      </c>
      <c r="G38" s="132" t="s">
        <v>300</v>
      </c>
      <c r="H38" s="75">
        <v>54979328.710000001</v>
      </c>
      <c r="I38" s="75">
        <v>82483</v>
      </c>
      <c r="J38" s="75">
        <v>666.55</v>
      </c>
      <c r="K38" s="75">
        <v>1144.5</v>
      </c>
      <c r="L38" s="75">
        <v>27368122.84</v>
      </c>
      <c r="M38" s="88">
        <v>2103.3561</v>
      </c>
      <c r="N38" s="75">
        <v>2150.58</v>
      </c>
      <c r="O38" s="75">
        <v>12725.93</v>
      </c>
      <c r="P38" s="75">
        <v>21646.59</v>
      </c>
      <c r="Q38" s="64" t="str">
        <f t="shared" si="6"/>
        <v>ผ่าน</v>
      </c>
      <c r="R38" s="64" t="str">
        <f t="shared" si="7"/>
        <v>ผ่าน</v>
      </c>
      <c r="S38" s="64" t="str">
        <f t="shared" si="8"/>
        <v>ผ่าน</v>
      </c>
      <c r="T38" s="63"/>
      <c r="U38" s="101" t="s">
        <v>134</v>
      </c>
      <c r="V38" s="101" t="s">
        <v>134</v>
      </c>
      <c r="W38" s="105" t="s">
        <v>258</v>
      </c>
      <c r="X38" s="105"/>
      <c r="Y38" s="106"/>
      <c r="Z38" s="106"/>
      <c r="AA38" s="107"/>
      <c r="AB38" s="107"/>
      <c r="AC38" s="107"/>
      <c r="AD38" s="107"/>
      <c r="AE38" s="105"/>
      <c r="AF38" s="105"/>
      <c r="AG38" s="105"/>
      <c r="AH38" s="105"/>
      <c r="AI38" s="105"/>
      <c r="AJ38" s="105"/>
      <c r="AK38" s="105"/>
      <c r="AL38" s="108"/>
      <c r="AM38" s="101"/>
    </row>
    <row r="39" spans="1:39" s="111" customFormat="1" x14ac:dyDescent="0.6">
      <c r="A39" s="133">
        <v>34</v>
      </c>
      <c r="B39" s="133">
        <v>8</v>
      </c>
      <c r="C39" s="134" t="s">
        <v>39</v>
      </c>
      <c r="D39" s="133" t="s">
        <v>53</v>
      </c>
      <c r="E39" s="134" t="s">
        <v>180</v>
      </c>
      <c r="F39" s="133">
        <v>5</v>
      </c>
      <c r="G39" s="134" t="s">
        <v>133</v>
      </c>
      <c r="H39" s="75">
        <v>36861170.219999999</v>
      </c>
      <c r="I39" s="75">
        <v>53670</v>
      </c>
      <c r="J39" s="75">
        <v>686.81</v>
      </c>
      <c r="K39" s="75">
        <v>1226.46</v>
      </c>
      <c r="L39" s="75">
        <v>18346331.710000001</v>
      </c>
      <c r="M39" s="88">
        <v>1288.8515</v>
      </c>
      <c r="N39" s="75">
        <v>1336.49</v>
      </c>
      <c r="O39" s="75">
        <v>13727.25</v>
      </c>
      <c r="P39" s="75">
        <v>26166.9</v>
      </c>
      <c r="Q39" s="73" t="str">
        <f t="shared" si="6"/>
        <v>ผ่าน</v>
      </c>
      <c r="R39" s="73" t="str">
        <f t="shared" si="7"/>
        <v>ผ่าน</v>
      </c>
      <c r="S39" s="73" t="str">
        <f t="shared" si="8"/>
        <v>ผ่าน</v>
      </c>
      <c r="T39" s="65"/>
      <c r="U39" s="109" t="s">
        <v>131</v>
      </c>
      <c r="V39" s="109" t="s">
        <v>131</v>
      </c>
      <c r="W39" s="105" t="s">
        <v>254</v>
      </c>
      <c r="X39" s="105"/>
      <c r="Y39" s="106"/>
      <c r="Z39" s="106"/>
      <c r="AA39" s="107"/>
      <c r="AB39" s="107"/>
      <c r="AC39" s="107"/>
      <c r="AD39" s="107"/>
      <c r="AE39" s="105"/>
      <c r="AF39" s="105"/>
      <c r="AG39" s="105"/>
      <c r="AH39" s="105"/>
      <c r="AI39" s="105"/>
      <c r="AJ39" s="105"/>
      <c r="AK39" s="105"/>
      <c r="AL39" s="110"/>
      <c r="AM39" s="109"/>
    </row>
    <row r="40" spans="1:39" s="116" customFormat="1" x14ac:dyDescent="0.6">
      <c r="A40" s="137"/>
      <c r="B40" s="138"/>
      <c r="C40" s="139" t="s">
        <v>312</v>
      </c>
      <c r="D40" s="138"/>
      <c r="E40" s="139"/>
      <c r="F40" s="138"/>
      <c r="G40" s="139"/>
      <c r="H40" s="68"/>
      <c r="I40" s="68"/>
      <c r="J40" s="68"/>
      <c r="K40" s="68"/>
      <c r="L40" s="68"/>
      <c r="M40" s="68"/>
      <c r="N40" s="68"/>
      <c r="O40" s="68"/>
      <c r="P40" s="71"/>
      <c r="Q40" s="72"/>
      <c r="R40" s="72"/>
      <c r="S40" s="72">
        <f>COUNTIF(S26:S39,"ผ่าน")</f>
        <v>14</v>
      </c>
      <c r="T40" s="80"/>
      <c r="U40" s="114"/>
      <c r="V40" s="114"/>
      <c r="W40" s="115"/>
      <c r="X40" s="105"/>
      <c r="Y40" s="115"/>
      <c r="Z40" s="106"/>
      <c r="AA40" s="115"/>
      <c r="AB40" s="107"/>
      <c r="AC40" s="115"/>
      <c r="AD40" s="107"/>
      <c r="AE40" s="115"/>
      <c r="AF40" s="105"/>
      <c r="AG40" s="115"/>
      <c r="AH40" s="105"/>
      <c r="AI40" s="115"/>
      <c r="AJ40" s="105"/>
      <c r="AK40" s="115"/>
      <c r="AL40" s="108"/>
      <c r="AM40" s="114"/>
    </row>
    <row r="41" spans="1:39" s="86" customFormat="1" x14ac:dyDescent="0.6">
      <c r="A41" s="131">
        <v>35</v>
      </c>
      <c r="B41" s="131">
        <v>8</v>
      </c>
      <c r="C41" s="132" t="s">
        <v>54</v>
      </c>
      <c r="D41" s="131" t="s">
        <v>55</v>
      </c>
      <c r="E41" s="132" t="s">
        <v>181</v>
      </c>
      <c r="F41" s="131">
        <v>19</v>
      </c>
      <c r="G41" s="142" t="s">
        <v>146</v>
      </c>
      <c r="H41" s="75">
        <v>765293298.66999996</v>
      </c>
      <c r="I41" s="75">
        <v>720194</v>
      </c>
      <c r="J41" s="75">
        <v>1062.6199999999999</v>
      </c>
      <c r="K41" s="75">
        <v>1346.57</v>
      </c>
      <c r="L41" s="75">
        <v>1358163225.22</v>
      </c>
      <c r="M41" s="75">
        <v>73749.887600000002</v>
      </c>
      <c r="N41" s="75">
        <v>91418.43</v>
      </c>
      <c r="O41" s="77">
        <v>14856.56</v>
      </c>
      <c r="P41" s="75">
        <v>15945.66</v>
      </c>
      <c r="Q41" s="64" t="str">
        <f t="shared" ref="Q41:Q58" si="9">IF(J41&lt;K41,"ผ่าน","ไม่ผ่าน")</f>
        <v>ผ่าน</v>
      </c>
      <c r="R41" s="64" t="str">
        <f t="shared" ref="R41:R58" si="10">IF(O41&lt;P41,"ผ่าน","ไม่ผ่าน")</f>
        <v>ผ่าน</v>
      </c>
      <c r="S41" s="64" t="str">
        <f t="shared" ref="S41:S58" si="11">IF(AND(J41&lt;K41,O41&lt;P41),"ผ่าน","ไม่ผ่าน")</f>
        <v>ผ่าน</v>
      </c>
      <c r="T41" s="63"/>
      <c r="U41" s="101" t="s">
        <v>145</v>
      </c>
      <c r="V41" s="101" t="s">
        <v>145</v>
      </c>
      <c r="W41" s="105" t="s">
        <v>266</v>
      </c>
      <c r="X41" s="105"/>
      <c r="Y41" s="106"/>
      <c r="Z41" s="106"/>
      <c r="AA41" s="107"/>
      <c r="AB41" s="107"/>
      <c r="AC41" s="105"/>
      <c r="AD41" s="107"/>
      <c r="AE41" s="105"/>
      <c r="AF41" s="105"/>
      <c r="AG41" s="105"/>
      <c r="AH41" s="105"/>
      <c r="AI41" s="105"/>
      <c r="AJ41" s="105"/>
      <c r="AK41" s="105"/>
      <c r="AL41" s="108"/>
      <c r="AM41" s="101"/>
    </row>
    <row r="42" spans="1:39" s="86" customFormat="1" x14ac:dyDescent="0.6">
      <c r="A42" s="131">
        <v>36</v>
      </c>
      <c r="B42" s="131">
        <v>8</v>
      </c>
      <c r="C42" s="132" t="s">
        <v>54</v>
      </c>
      <c r="D42" s="131" t="s">
        <v>56</v>
      </c>
      <c r="E42" s="132" t="s">
        <v>182</v>
      </c>
      <c r="F42" s="131">
        <v>6</v>
      </c>
      <c r="G42" s="132" t="s">
        <v>300</v>
      </c>
      <c r="H42" s="75">
        <v>65251088.329999998</v>
      </c>
      <c r="I42" s="75">
        <v>87636</v>
      </c>
      <c r="J42" s="75">
        <v>744.57</v>
      </c>
      <c r="K42" s="75">
        <v>1144.5</v>
      </c>
      <c r="L42" s="75">
        <v>29101115.91</v>
      </c>
      <c r="M42" s="158">
        <v>1839.8603000000001</v>
      </c>
      <c r="N42" s="75">
        <v>1678.6</v>
      </c>
      <c r="O42" s="75">
        <v>17336.54</v>
      </c>
      <c r="P42" s="75">
        <v>21646.59</v>
      </c>
      <c r="Q42" s="64" t="str">
        <f t="shared" si="9"/>
        <v>ผ่าน</v>
      </c>
      <c r="R42" s="64" t="str">
        <f t="shared" si="10"/>
        <v>ผ่าน</v>
      </c>
      <c r="S42" s="64" t="str">
        <f t="shared" si="11"/>
        <v>ผ่าน</v>
      </c>
      <c r="T42" s="63"/>
      <c r="U42" s="101" t="s">
        <v>134</v>
      </c>
      <c r="V42" s="101" t="s">
        <v>134</v>
      </c>
      <c r="W42" s="105" t="s">
        <v>258</v>
      </c>
      <c r="X42" s="105"/>
      <c r="Y42" s="106"/>
      <c r="Z42" s="106"/>
      <c r="AA42" s="107"/>
      <c r="AB42" s="107"/>
      <c r="AC42" s="107"/>
      <c r="AD42" s="107"/>
      <c r="AE42" s="105"/>
      <c r="AF42" s="105"/>
      <c r="AG42" s="105"/>
      <c r="AH42" s="105"/>
      <c r="AI42" s="105"/>
      <c r="AJ42" s="105"/>
      <c r="AK42" s="105"/>
      <c r="AL42" s="108"/>
      <c r="AM42" s="101"/>
    </row>
    <row r="43" spans="1:39" s="86" customFormat="1" x14ac:dyDescent="0.6">
      <c r="A43" s="131">
        <v>37</v>
      </c>
      <c r="B43" s="131">
        <v>8</v>
      </c>
      <c r="C43" s="132" t="s">
        <v>54</v>
      </c>
      <c r="D43" s="131" t="s">
        <v>57</v>
      </c>
      <c r="E43" s="132" t="s">
        <v>183</v>
      </c>
      <c r="F43" s="131">
        <v>5</v>
      </c>
      <c r="G43" s="140" t="s">
        <v>133</v>
      </c>
      <c r="H43" s="75">
        <v>52923367.859999999</v>
      </c>
      <c r="I43" s="75">
        <v>70640</v>
      </c>
      <c r="J43" s="75">
        <v>749.2</v>
      </c>
      <c r="K43" s="75">
        <v>1226.46</v>
      </c>
      <c r="L43" s="75">
        <v>19012206.789999999</v>
      </c>
      <c r="M43" s="88">
        <v>1259.1158</v>
      </c>
      <c r="N43" s="75">
        <v>1411.06</v>
      </c>
      <c r="O43" s="75">
        <v>13473.71</v>
      </c>
      <c r="P43" s="75">
        <v>26166.9</v>
      </c>
      <c r="Q43" s="64" t="str">
        <f t="shared" si="9"/>
        <v>ผ่าน</v>
      </c>
      <c r="R43" s="64" t="str">
        <f t="shared" si="10"/>
        <v>ผ่าน</v>
      </c>
      <c r="S43" s="64" t="str">
        <f t="shared" si="11"/>
        <v>ผ่าน</v>
      </c>
      <c r="T43" s="63"/>
      <c r="U43" s="101" t="s">
        <v>133</v>
      </c>
      <c r="V43" s="101" t="s">
        <v>133</v>
      </c>
      <c r="W43" s="105" t="s">
        <v>259</v>
      </c>
      <c r="X43" s="105"/>
      <c r="Y43" s="106"/>
      <c r="Z43" s="106"/>
      <c r="AA43" s="107"/>
      <c r="AB43" s="107"/>
      <c r="AC43" s="107"/>
      <c r="AD43" s="107"/>
      <c r="AE43" s="105"/>
      <c r="AF43" s="105"/>
      <c r="AG43" s="107"/>
      <c r="AH43" s="105"/>
      <c r="AI43" s="105"/>
      <c r="AJ43" s="105"/>
      <c r="AK43" s="105"/>
      <c r="AL43" s="108"/>
      <c r="AM43" s="101"/>
    </row>
    <row r="44" spans="1:39" s="86" customFormat="1" x14ac:dyDescent="0.6">
      <c r="A44" s="131">
        <v>38</v>
      </c>
      <c r="B44" s="131">
        <v>8</v>
      </c>
      <c r="C44" s="132" t="s">
        <v>54</v>
      </c>
      <c r="D44" s="131" t="s">
        <v>58</v>
      </c>
      <c r="E44" s="132" t="s">
        <v>184</v>
      </c>
      <c r="F44" s="131">
        <v>6</v>
      </c>
      <c r="G44" s="140" t="s">
        <v>300</v>
      </c>
      <c r="H44" s="75">
        <v>93362555.230000004</v>
      </c>
      <c r="I44" s="75">
        <v>134842</v>
      </c>
      <c r="J44" s="75">
        <v>692.38</v>
      </c>
      <c r="K44" s="75">
        <v>1144.5</v>
      </c>
      <c r="L44" s="75">
        <v>80986727.620000005</v>
      </c>
      <c r="M44" s="88">
        <v>5125.3639999999996</v>
      </c>
      <c r="N44" s="75">
        <v>5151.41</v>
      </c>
      <c r="O44" s="75">
        <v>15721.27</v>
      </c>
      <c r="P44" s="75">
        <v>21646.59</v>
      </c>
      <c r="Q44" s="64" t="str">
        <f t="shared" si="9"/>
        <v>ผ่าน</v>
      </c>
      <c r="R44" s="64" t="str">
        <f t="shared" si="10"/>
        <v>ผ่าน</v>
      </c>
      <c r="S44" s="64" t="str">
        <f t="shared" si="11"/>
        <v>ผ่าน</v>
      </c>
      <c r="T44" s="63"/>
      <c r="U44" s="101" t="s">
        <v>134</v>
      </c>
      <c r="V44" s="101" t="s">
        <v>134</v>
      </c>
      <c r="W44" s="105" t="s">
        <v>258</v>
      </c>
      <c r="X44" s="105"/>
      <c r="Y44" s="106"/>
      <c r="Z44" s="106"/>
      <c r="AA44" s="107"/>
      <c r="AB44" s="107"/>
      <c r="AC44" s="107"/>
      <c r="AD44" s="107"/>
      <c r="AE44" s="105"/>
      <c r="AF44" s="105"/>
      <c r="AG44" s="105"/>
      <c r="AH44" s="105"/>
      <c r="AI44" s="105"/>
      <c r="AJ44" s="105"/>
      <c r="AK44" s="105"/>
      <c r="AL44" s="108"/>
      <c r="AM44" s="101"/>
    </row>
    <row r="45" spans="1:39" s="86" customFormat="1" x14ac:dyDescent="0.6">
      <c r="A45" s="131">
        <v>39</v>
      </c>
      <c r="B45" s="131">
        <v>8</v>
      </c>
      <c r="C45" s="132" t="s">
        <v>54</v>
      </c>
      <c r="D45" s="131" t="s">
        <v>59</v>
      </c>
      <c r="E45" s="132" t="s">
        <v>185</v>
      </c>
      <c r="F45" s="131">
        <v>9</v>
      </c>
      <c r="G45" s="140" t="s">
        <v>137</v>
      </c>
      <c r="H45" s="75">
        <v>83536493.980000004</v>
      </c>
      <c r="I45" s="75">
        <v>125281</v>
      </c>
      <c r="J45" s="75">
        <v>666.79</v>
      </c>
      <c r="K45" s="75">
        <v>932.03</v>
      </c>
      <c r="L45" s="75">
        <v>74324761.060000002</v>
      </c>
      <c r="M45" s="75">
        <v>4195.6008000000002</v>
      </c>
      <c r="N45" s="75">
        <v>5034.83</v>
      </c>
      <c r="O45" s="75">
        <v>14762.12</v>
      </c>
      <c r="P45" s="75">
        <v>23038.21</v>
      </c>
      <c r="Q45" s="64" t="str">
        <f t="shared" si="9"/>
        <v>ผ่าน</v>
      </c>
      <c r="R45" s="64" t="str">
        <f t="shared" si="10"/>
        <v>ผ่าน</v>
      </c>
      <c r="S45" s="64" t="str">
        <f t="shared" si="11"/>
        <v>ผ่าน</v>
      </c>
      <c r="T45" s="63"/>
      <c r="U45" s="101" t="s">
        <v>137</v>
      </c>
      <c r="V45" s="101" t="s">
        <v>137</v>
      </c>
      <c r="W45" s="105" t="s">
        <v>267</v>
      </c>
      <c r="X45" s="105"/>
      <c r="Y45" s="106"/>
      <c r="Z45" s="106"/>
      <c r="AA45" s="107"/>
      <c r="AB45" s="107"/>
      <c r="AC45" s="107"/>
      <c r="AD45" s="107"/>
      <c r="AE45" s="105"/>
      <c r="AF45" s="105"/>
      <c r="AG45" s="105"/>
      <c r="AH45" s="105"/>
      <c r="AI45" s="105"/>
      <c r="AJ45" s="105"/>
      <c r="AK45" s="105"/>
      <c r="AL45" s="108"/>
      <c r="AM45" s="101"/>
    </row>
    <row r="46" spans="1:39" s="86" customFormat="1" x14ac:dyDescent="0.6">
      <c r="A46" s="131">
        <v>40</v>
      </c>
      <c r="B46" s="131">
        <v>8</v>
      </c>
      <c r="C46" s="132" t="s">
        <v>54</v>
      </c>
      <c r="D46" s="131" t="s">
        <v>60</v>
      </c>
      <c r="E46" s="132" t="s">
        <v>186</v>
      </c>
      <c r="F46" s="131">
        <v>6</v>
      </c>
      <c r="G46" s="132" t="s">
        <v>300</v>
      </c>
      <c r="H46" s="75">
        <v>72411948.650000006</v>
      </c>
      <c r="I46" s="75">
        <v>91389</v>
      </c>
      <c r="J46" s="75">
        <v>792.35</v>
      </c>
      <c r="K46" s="75">
        <v>1144.5</v>
      </c>
      <c r="L46" s="75">
        <v>22758998.149999999</v>
      </c>
      <c r="M46" s="88">
        <v>1579.9974999999999</v>
      </c>
      <c r="N46" s="75">
        <v>1640.16</v>
      </c>
      <c r="O46" s="75">
        <v>13876.08</v>
      </c>
      <c r="P46" s="75">
        <v>21646.59</v>
      </c>
      <c r="Q46" s="64" t="str">
        <f t="shared" si="9"/>
        <v>ผ่าน</v>
      </c>
      <c r="R46" s="64" t="str">
        <f t="shared" si="10"/>
        <v>ผ่าน</v>
      </c>
      <c r="S46" s="64" t="str">
        <f t="shared" si="11"/>
        <v>ผ่าน</v>
      </c>
      <c r="T46" s="63"/>
      <c r="U46" s="101" t="s">
        <v>134</v>
      </c>
      <c r="V46" s="101" t="s">
        <v>134</v>
      </c>
      <c r="W46" s="105" t="s">
        <v>258</v>
      </c>
      <c r="X46" s="105"/>
      <c r="Y46" s="106"/>
      <c r="Z46" s="106"/>
      <c r="AA46" s="107"/>
      <c r="AB46" s="107"/>
      <c r="AC46" s="107"/>
      <c r="AD46" s="107"/>
      <c r="AE46" s="105"/>
      <c r="AF46" s="105"/>
      <c r="AG46" s="105"/>
      <c r="AH46" s="105"/>
      <c r="AI46" s="105"/>
      <c r="AJ46" s="105"/>
      <c r="AK46" s="105"/>
      <c r="AL46" s="108"/>
      <c r="AM46" s="101"/>
    </row>
    <row r="47" spans="1:39" s="86" customFormat="1" x14ac:dyDescent="0.6">
      <c r="A47" s="131">
        <v>41</v>
      </c>
      <c r="B47" s="131">
        <v>8</v>
      </c>
      <c r="C47" s="132" t="s">
        <v>54</v>
      </c>
      <c r="D47" s="131" t="s">
        <v>61</v>
      </c>
      <c r="E47" s="132" t="s">
        <v>187</v>
      </c>
      <c r="F47" s="131">
        <v>2</v>
      </c>
      <c r="G47" s="132" t="s">
        <v>130</v>
      </c>
      <c r="H47" s="75">
        <v>37750590.859999999</v>
      </c>
      <c r="I47" s="75">
        <v>32708</v>
      </c>
      <c r="J47" s="75">
        <v>1154.17</v>
      </c>
      <c r="K47" s="75">
        <v>1392.59</v>
      </c>
      <c r="L47" s="75">
        <v>12136882.92</v>
      </c>
      <c r="M47" s="88">
        <v>461.1798</v>
      </c>
      <c r="N47" s="75">
        <v>497.16</v>
      </c>
      <c r="O47" s="75">
        <v>24412.43</v>
      </c>
      <c r="P47" s="75">
        <v>57108.94</v>
      </c>
      <c r="Q47" s="64" t="str">
        <f t="shared" si="9"/>
        <v>ผ่าน</v>
      </c>
      <c r="R47" s="64" t="str">
        <f t="shared" si="10"/>
        <v>ผ่าน</v>
      </c>
      <c r="S47" s="64" t="str">
        <f t="shared" si="11"/>
        <v>ผ่าน</v>
      </c>
      <c r="T47" s="63"/>
      <c r="U47" s="101" t="s">
        <v>130</v>
      </c>
      <c r="V47" s="101" t="s">
        <v>130</v>
      </c>
      <c r="W47" s="105" t="s">
        <v>253</v>
      </c>
      <c r="X47" s="105"/>
      <c r="Y47" s="106"/>
      <c r="Z47" s="106"/>
      <c r="AA47" s="107"/>
      <c r="AB47" s="107"/>
      <c r="AC47" s="105"/>
      <c r="AD47" s="107"/>
      <c r="AE47" s="105"/>
      <c r="AF47" s="105"/>
      <c r="AG47" s="107"/>
      <c r="AH47" s="105"/>
      <c r="AI47" s="105"/>
      <c r="AJ47" s="105"/>
      <c r="AK47" s="105"/>
      <c r="AL47" s="108"/>
      <c r="AM47" s="101"/>
    </row>
    <row r="48" spans="1:39" s="111" customFormat="1" x14ac:dyDescent="0.6">
      <c r="A48" s="133">
        <v>42</v>
      </c>
      <c r="B48" s="133">
        <v>8</v>
      </c>
      <c r="C48" s="134" t="s">
        <v>54</v>
      </c>
      <c r="D48" s="133" t="s">
        <v>62</v>
      </c>
      <c r="E48" s="134" t="s">
        <v>188</v>
      </c>
      <c r="F48" s="133">
        <v>14</v>
      </c>
      <c r="G48" s="142" t="s">
        <v>304</v>
      </c>
      <c r="H48" s="75">
        <v>191046007.78999999</v>
      </c>
      <c r="I48" s="75">
        <v>241480</v>
      </c>
      <c r="J48" s="75">
        <v>791.15</v>
      </c>
      <c r="K48" s="75">
        <v>1063.74</v>
      </c>
      <c r="L48" s="75">
        <v>185597764.19</v>
      </c>
      <c r="M48" s="88">
        <v>14511.784299999999</v>
      </c>
      <c r="N48" s="75">
        <v>15502.25</v>
      </c>
      <c r="O48" s="75">
        <v>11972.31</v>
      </c>
      <c r="P48" s="75">
        <v>23139</v>
      </c>
      <c r="Q48" s="64" t="str">
        <f t="shared" si="9"/>
        <v>ผ่าน</v>
      </c>
      <c r="R48" s="64" t="str">
        <f t="shared" si="10"/>
        <v>ผ่าน</v>
      </c>
      <c r="S48" s="64" t="str">
        <f t="shared" si="11"/>
        <v>ผ่าน</v>
      </c>
      <c r="T48" s="65"/>
      <c r="U48" s="109" t="s">
        <v>268</v>
      </c>
      <c r="V48" s="109" t="s">
        <v>140</v>
      </c>
      <c r="W48" s="105" t="s">
        <v>265</v>
      </c>
      <c r="X48" s="105"/>
      <c r="Y48" s="106"/>
      <c r="Z48" s="106"/>
      <c r="AA48" s="107"/>
      <c r="AB48" s="107"/>
      <c r="AC48" s="107"/>
      <c r="AD48" s="107"/>
      <c r="AE48" s="105"/>
      <c r="AF48" s="105"/>
      <c r="AG48" s="105"/>
      <c r="AH48" s="105"/>
      <c r="AI48" s="105"/>
      <c r="AJ48" s="105"/>
      <c r="AK48" s="105"/>
      <c r="AL48" s="110"/>
      <c r="AM48" s="109"/>
    </row>
    <row r="49" spans="1:41" s="111" customFormat="1" x14ac:dyDescent="0.6">
      <c r="A49" s="133">
        <v>43</v>
      </c>
      <c r="B49" s="133">
        <v>8</v>
      </c>
      <c r="C49" s="134" t="s">
        <v>54</v>
      </c>
      <c r="D49" s="133" t="s">
        <v>63</v>
      </c>
      <c r="E49" s="134" t="s">
        <v>189</v>
      </c>
      <c r="F49" s="133">
        <v>6</v>
      </c>
      <c r="G49" s="134" t="s">
        <v>300</v>
      </c>
      <c r="H49" s="75">
        <v>64795104.280000001</v>
      </c>
      <c r="I49" s="75">
        <v>83319</v>
      </c>
      <c r="J49" s="75">
        <v>777.68</v>
      </c>
      <c r="K49" s="75">
        <v>1144.5</v>
      </c>
      <c r="L49" s="75">
        <v>27517983.789999999</v>
      </c>
      <c r="M49" s="88">
        <v>1728.3695</v>
      </c>
      <c r="N49" s="75">
        <v>1934.08</v>
      </c>
      <c r="O49" s="75">
        <v>14227.94</v>
      </c>
      <c r="P49" s="75">
        <v>21646.59</v>
      </c>
      <c r="Q49" s="64" t="str">
        <f t="shared" si="9"/>
        <v>ผ่าน</v>
      </c>
      <c r="R49" s="64" t="str">
        <f t="shared" si="10"/>
        <v>ผ่าน</v>
      </c>
      <c r="S49" s="64" t="str">
        <f t="shared" si="11"/>
        <v>ผ่าน</v>
      </c>
      <c r="T49" s="65"/>
      <c r="U49" s="109" t="s">
        <v>134</v>
      </c>
      <c r="V49" s="109" t="s">
        <v>134</v>
      </c>
      <c r="W49" s="105" t="s">
        <v>258</v>
      </c>
      <c r="X49" s="105"/>
      <c r="Y49" s="106"/>
      <c r="Z49" s="106"/>
      <c r="AA49" s="107"/>
      <c r="AB49" s="107"/>
      <c r="AC49" s="107"/>
      <c r="AD49" s="107"/>
      <c r="AE49" s="105"/>
      <c r="AF49" s="105"/>
      <c r="AG49" s="105"/>
      <c r="AH49" s="105"/>
      <c r="AI49" s="105"/>
      <c r="AJ49" s="105"/>
      <c r="AK49" s="105"/>
      <c r="AL49" s="110"/>
      <c r="AM49" s="109"/>
    </row>
    <row r="50" spans="1:41" s="111" customFormat="1" x14ac:dyDescent="0.6">
      <c r="A50" s="133">
        <v>44</v>
      </c>
      <c r="B50" s="133">
        <v>8</v>
      </c>
      <c r="C50" s="134" t="s">
        <v>54</v>
      </c>
      <c r="D50" s="133" t="s">
        <v>64</v>
      </c>
      <c r="E50" s="134" t="s">
        <v>190</v>
      </c>
      <c r="F50" s="133">
        <v>10</v>
      </c>
      <c r="G50" s="140" t="s">
        <v>138</v>
      </c>
      <c r="H50" s="75">
        <v>98947559.170000002</v>
      </c>
      <c r="I50" s="75">
        <v>136288</v>
      </c>
      <c r="J50" s="75">
        <v>726.02</v>
      </c>
      <c r="K50" s="75">
        <v>963.34</v>
      </c>
      <c r="L50" s="75">
        <v>63719760.25</v>
      </c>
      <c r="M50" s="88">
        <v>3626.1368000000002</v>
      </c>
      <c r="N50" s="75">
        <v>3941.43</v>
      </c>
      <c r="O50" s="75">
        <v>16166.66</v>
      </c>
      <c r="P50" s="75">
        <v>19456.64</v>
      </c>
      <c r="Q50" s="64" t="str">
        <f t="shared" si="9"/>
        <v>ผ่าน</v>
      </c>
      <c r="R50" s="64" t="str">
        <f t="shared" si="10"/>
        <v>ผ่าน</v>
      </c>
      <c r="S50" s="64" t="str">
        <f t="shared" si="11"/>
        <v>ผ่าน</v>
      </c>
      <c r="T50" s="65"/>
      <c r="U50" s="109" t="s">
        <v>138</v>
      </c>
      <c r="V50" s="109" t="s">
        <v>134</v>
      </c>
      <c r="W50" s="105" t="s">
        <v>258</v>
      </c>
      <c r="X50" s="105"/>
      <c r="Y50" s="106"/>
      <c r="Z50" s="106"/>
      <c r="AA50" s="107"/>
      <c r="AB50" s="107"/>
      <c r="AC50" s="107"/>
      <c r="AD50" s="107"/>
      <c r="AE50" s="105"/>
      <c r="AF50" s="105"/>
      <c r="AG50" s="105"/>
      <c r="AH50" s="105"/>
      <c r="AI50" s="105"/>
      <c r="AJ50" s="105"/>
      <c r="AK50" s="105"/>
      <c r="AL50" s="110"/>
      <c r="AM50" s="109"/>
    </row>
    <row r="51" spans="1:41" s="111" customFormat="1" x14ac:dyDescent="0.6">
      <c r="A51" s="133">
        <v>45</v>
      </c>
      <c r="B51" s="133">
        <v>8</v>
      </c>
      <c r="C51" s="134" t="s">
        <v>54</v>
      </c>
      <c r="D51" s="133" t="s">
        <v>65</v>
      </c>
      <c r="E51" s="134" t="s">
        <v>191</v>
      </c>
      <c r="F51" s="133">
        <v>10</v>
      </c>
      <c r="G51" s="140" t="s">
        <v>138</v>
      </c>
      <c r="H51" s="75">
        <v>110357048.68000001</v>
      </c>
      <c r="I51" s="75">
        <v>154079</v>
      </c>
      <c r="J51" s="75">
        <v>716.24</v>
      </c>
      <c r="K51" s="75">
        <v>963.34</v>
      </c>
      <c r="L51" s="75">
        <v>56714618.899999999</v>
      </c>
      <c r="M51" s="88">
        <v>4077.7125000000001</v>
      </c>
      <c r="N51" s="75">
        <v>4373.8999999999996</v>
      </c>
      <c r="O51" s="75">
        <v>12966.6</v>
      </c>
      <c r="P51" s="75">
        <v>19456.64</v>
      </c>
      <c r="Q51" s="64" t="str">
        <f t="shared" si="9"/>
        <v>ผ่าน</v>
      </c>
      <c r="R51" s="64" t="str">
        <f t="shared" si="10"/>
        <v>ผ่าน</v>
      </c>
      <c r="S51" s="64" t="str">
        <f t="shared" si="11"/>
        <v>ผ่าน</v>
      </c>
      <c r="T51" s="120"/>
      <c r="U51" s="109" t="s">
        <v>138</v>
      </c>
      <c r="V51" s="109" t="s">
        <v>134</v>
      </c>
      <c r="W51" s="105" t="s">
        <v>258</v>
      </c>
      <c r="X51" s="105"/>
      <c r="Y51" s="106"/>
      <c r="Z51" s="106"/>
      <c r="AA51" s="107"/>
      <c r="AB51" s="107"/>
      <c r="AC51" s="107"/>
      <c r="AD51" s="107"/>
      <c r="AE51" s="105"/>
      <c r="AF51" s="105"/>
      <c r="AG51" s="105"/>
      <c r="AH51" s="105"/>
      <c r="AI51" s="105"/>
      <c r="AJ51" s="105"/>
      <c r="AK51" s="105"/>
      <c r="AL51" s="110"/>
      <c r="AM51" s="109"/>
    </row>
    <row r="52" spans="1:41" s="86" customFormat="1" x14ac:dyDescent="0.6">
      <c r="A52" s="131">
        <v>46</v>
      </c>
      <c r="B52" s="131">
        <v>8</v>
      </c>
      <c r="C52" s="132" t="s">
        <v>54</v>
      </c>
      <c r="D52" s="131" t="s">
        <v>66</v>
      </c>
      <c r="E52" s="132" t="s">
        <v>192</v>
      </c>
      <c r="F52" s="131">
        <v>5</v>
      </c>
      <c r="G52" s="140" t="s">
        <v>133</v>
      </c>
      <c r="H52" s="75">
        <v>51666433.710000001</v>
      </c>
      <c r="I52" s="75">
        <v>68857</v>
      </c>
      <c r="J52" s="75">
        <v>750.34</v>
      </c>
      <c r="K52" s="75">
        <v>1226.46</v>
      </c>
      <c r="L52" s="75">
        <v>31345023.699999999</v>
      </c>
      <c r="M52" s="88">
        <v>1659.1686999999999</v>
      </c>
      <c r="N52" s="75">
        <v>1787.46</v>
      </c>
      <c r="O52" s="75">
        <v>17536.07</v>
      </c>
      <c r="P52" s="75">
        <v>26166.9</v>
      </c>
      <c r="Q52" s="64" t="str">
        <f t="shared" si="9"/>
        <v>ผ่าน</v>
      </c>
      <c r="R52" s="64" t="str">
        <f t="shared" si="10"/>
        <v>ผ่าน</v>
      </c>
      <c r="S52" s="64" t="str">
        <f t="shared" si="11"/>
        <v>ผ่าน</v>
      </c>
      <c r="T52" s="63"/>
      <c r="U52" s="101" t="s">
        <v>133</v>
      </c>
      <c r="V52" s="101" t="s">
        <v>133</v>
      </c>
      <c r="W52" s="105" t="s">
        <v>259</v>
      </c>
      <c r="X52" s="105"/>
      <c r="Y52" s="106"/>
      <c r="Z52" s="106"/>
      <c r="AA52" s="107"/>
      <c r="AB52" s="107"/>
      <c r="AC52" s="107"/>
      <c r="AD52" s="107"/>
      <c r="AE52" s="105"/>
      <c r="AF52" s="105"/>
      <c r="AG52" s="105"/>
      <c r="AH52" s="105"/>
      <c r="AI52" s="105"/>
      <c r="AJ52" s="105"/>
      <c r="AK52" s="105"/>
      <c r="AL52" s="108"/>
      <c r="AM52" s="101"/>
    </row>
    <row r="53" spans="1:41" s="86" customFormat="1" x14ac:dyDescent="0.6">
      <c r="A53" s="131">
        <v>47</v>
      </c>
      <c r="B53" s="131">
        <v>8</v>
      </c>
      <c r="C53" s="132" t="s">
        <v>54</v>
      </c>
      <c r="D53" s="131" t="s">
        <v>67</v>
      </c>
      <c r="E53" s="132" t="s">
        <v>193</v>
      </c>
      <c r="F53" s="131">
        <v>5</v>
      </c>
      <c r="G53" s="132" t="s">
        <v>133</v>
      </c>
      <c r="H53" s="75">
        <v>36902862.5</v>
      </c>
      <c r="I53" s="75">
        <v>50585</v>
      </c>
      <c r="J53" s="75">
        <v>729.52</v>
      </c>
      <c r="K53" s="75">
        <v>1226.46</v>
      </c>
      <c r="L53" s="75">
        <v>26162009.550000001</v>
      </c>
      <c r="M53" s="88">
        <v>1288.8281999999999</v>
      </c>
      <c r="N53" s="75">
        <v>1372.32</v>
      </c>
      <c r="O53" s="75">
        <v>19064.07</v>
      </c>
      <c r="P53" s="75">
        <v>26166.9</v>
      </c>
      <c r="Q53" s="64" t="str">
        <f t="shared" si="9"/>
        <v>ผ่าน</v>
      </c>
      <c r="R53" s="64" t="str">
        <f t="shared" si="10"/>
        <v>ผ่าน</v>
      </c>
      <c r="S53" s="64" t="str">
        <f t="shared" si="11"/>
        <v>ผ่าน</v>
      </c>
      <c r="T53" s="63"/>
      <c r="U53" s="101" t="s">
        <v>133</v>
      </c>
      <c r="V53" s="101" t="s">
        <v>133</v>
      </c>
      <c r="W53" s="105" t="s">
        <v>259</v>
      </c>
      <c r="X53" s="105"/>
      <c r="Y53" s="106"/>
      <c r="Z53" s="106"/>
      <c r="AA53" s="107"/>
      <c r="AB53" s="107"/>
      <c r="AC53" s="107"/>
      <c r="AD53" s="107"/>
      <c r="AE53" s="105"/>
      <c r="AF53" s="105"/>
      <c r="AG53" s="107"/>
      <c r="AH53" s="105"/>
      <c r="AI53" s="105"/>
      <c r="AJ53" s="105"/>
      <c r="AK53" s="105"/>
      <c r="AL53" s="108"/>
      <c r="AM53" s="101"/>
    </row>
    <row r="54" spans="1:41" s="86" customFormat="1" x14ac:dyDescent="0.6">
      <c r="A54" s="131">
        <v>48</v>
      </c>
      <c r="B54" s="131">
        <v>8</v>
      </c>
      <c r="C54" s="132" t="s">
        <v>54</v>
      </c>
      <c r="D54" s="131" t="s">
        <v>68</v>
      </c>
      <c r="E54" s="132" t="s">
        <v>194</v>
      </c>
      <c r="F54" s="131">
        <v>5</v>
      </c>
      <c r="G54" s="136" t="s">
        <v>133</v>
      </c>
      <c r="H54" s="75">
        <v>66942903.890000001</v>
      </c>
      <c r="I54" s="75">
        <v>91524</v>
      </c>
      <c r="J54" s="75">
        <v>731.42</v>
      </c>
      <c r="K54" s="75">
        <v>1226.46</v>
      </c>
      <c r="L54" s="75">
        <v>30313174.030000001</v>
      </c>
      <c r="M54" s="88">
        <v>1809.0642</v>
      </c>
      <c r="N54" s="75">
        <v>1989.72</v>
      </c>
      <c r="O54" s="75">
        <v>15234.89</v>
      </c>
      <c r="P54" s="75">
        <v>26166.9</v>
      </c>
      <c r="Q54" s="64" t="str">
        <f t="shared" si="9"/>
        <v>ผ่าน</v>
      </c>
      <c r="R54" s="64" t="str">
        <f t="shared" si="10"/>
        <v>ผ่าน</v>
      </c>
      <c r="S54" s="64" t="str">
        <f t="shared" si="11"/>
        <v>ผ่าน</v>
      </c>
      <c r="T54" s="63"/>
      <c r="U54" s="101" t="s">
        <v>133</v>
      </c>
      <c r="V54" s="101" t="s">
        <v>133</v>
      </c>
      <c r="W54" s="105" t="s">
        <v>259</v>
      </c>
      <c r="X54" s="105"/>
      <c r="Y54" s="106"/>
      <c r="Z54" s="106"/>
      <c r="AA54" s="107"/>
      <c r="AB54" s="107"/>
      <c r="AC54" s="107"/>
      <c r="AD54" s="107"/>
      <c r="AE54" s="105"/>
      <c r="AF54" s="105"/>
      <c r="AG54" s="105"/>
      <c r="AH54" s="105"/>
      <c r="AI54" s="105"/>
      <c r="AJ54" s="105"/>
      <c r="AK54" s="105"/>
      <c r="AL54" s="108"/>
      <c r="AM54" s="101"/>
    </row>
    <row r="55" spans="1:41" s="86" customFormat="1" x14ac:dyDescent="0.6">
      <c r="A55" s="131">
        <v>49</v>
      </c>
      <c r="B55" s="131">
        <v>8</v>
      </c>
      <c r="C55" s="132" t="s">
        <v>54</v>
      </c>
      <c r="D55" s="131" t="s">
        <v>69</v>
      </c>
      <c r="E55" s="132" t="s">
        <v>195</v>
      </c>
      <c r="F55" s="131">
        <v>6</v>
      </c>
      <c r="G55" s="132" t="s">
        <v>300</v>
      </c>
      <c r="H55" s="75">
        <v>59212188.560000002</v>
      </c>
      <c r="I55" s="75">
        <v>77688</v>
      </c>
      <c r="J55" s="75">
        <v>762.18</v>
      </c>
      <c r="K55" s="75">
        <v>1144.5</v>
      </c>
      <c r="L55" s="75">
        <v>22121514.16</v>
      </c>
      <c r="M55" s="88">
        <v>1390.8137999999999</v>
      </c>
      <c r="N55" s="75">
        <v>1511.63</v>
      </c>
      <c r="O55" s="75">
        <v>14634.21</v>
      </c>
      <c r="P55" s="75">
        <v>21646.59</v>
      </c>
      <c r="Q55" s="64" t="str">
        <f t="shared" si="9"/>
        <v>ผ่าน</v>
      </c>
      <c r="R55" s="64" t="str">
        <f t="shared" si="10"/>
        <v>ผ่าน</v>
      </c>
      <c r="S55" s="64" t="str">
        <f t="shared" si="11"/>
        <v>ผ่าน</v>
      </c>
      <c r="T55" s="63"/>
      <c r="U55" s="101" t="s">
        <v>134</v>
      </c>
      <c r="V55" s="101" t="s">
        <v>134</v>
      </c>
      <c r="W55" s="105" t="s">
        <v>258</v>
      </c>
      <c r="X55" s="105"/>
      <c r="Y55" s="106"/>
      <c r="Z55" s="106"/>
      <c r="AA55" s="107"/>
      <c r="AB55" s="107"/>
      <c r="AC55" s="107"/>
      <c r="AD55" s="107"/>
      <c r="AE55" s="105"/>
      <c r="AF55" s="105"/>
      <c r="AG55" s="107"/>
      <c r="AH55" s="105"/>
      <c r="AI55" s="105"/>
      <c r="AJ55" s="105"/>
      <c r="AK55" s="105"/>
      <c r="AL55" s="108"/>
      <c r="AM55" s="101"/>
    </row>
    <row r="56" spans="1:41" s="86" customFormat="1" x14ac:dyDescent="0.6">
      <c r="A56" s="131">
        <v>50</v>
      </c>
      <c r="B56" s="131">
        <v>8</v>
      </c>
      <c r="C56" s="132" t="s">
        <v>54</v>
      </c>
      <c r="D56" s="131" t="s">
        <v>70</v>
      </c>
      <c r="E56" s="132" t="s">
        <v>196</v>
      </c>
      <c r="F56" s="131">
        <v>5</v>
      </c>
      <c r="G56" s="136" t="s">
        <v>133</v>
      </c>
      <c r="H56" s="75">
        <v>54319616.609999999</v>
      </c>
      <c r="I56" s="75">
        <v>73504</v>
      </c>
      <c r="J56" s="75">
        <v>739</v>
      </c>
      <c r="K56" s="75">
        <v>1226.46</v>
      </c>
      <c r="L56" s="75">
        <v>20311238.98</v>
      </c>
      <c r="M56" s="88">
        <v>1542.239</v>
      </c>
      <c r="N56" s="75">
        <v>1638.04</v>
      </c>
      <c r="O56" s="75">
        <v>12399.72</v>
      </c>
      <c r="P56" s="75">
        <v>26166.9</v>
      </c>
      <c r="Q56" s="64" t="str">
        <f t="shared" si="9"/>
        <v>ผ่าน</v>
      </c>
      <c r="R56" s="64" t="str">
        <f t="shared" si="10"/>
        <v>ผ่าน</v>
      </c>
      <c r="S56" s="64" t="str">
        <f t="shared" si="11"/>
        <v>ผ่าน</v>
      </c>
      <c r="T56" s="63"/>
      <c r="U56" s="101" t="s">
        <v>133</v>
      </c>
      <c r="V56" s="101" t="s">
        <v>133</v>
      </c>
      <c r="W56" s="105" t="s">
        <v>259</v>
      </c>
      <c r="X56" s="105"/>
      <c r="Y56" s="106"/>
      <c r="Z56" s="106"/>
      <c r="AA56" s="107"/>
      <c r="AB56" s="107"/>
      <c r="AC56" s="107"/>
      <c r="AD56" s="107"/>
      <c r="AE56" s="105"/>
      <c r="AF56" s="105"/>
      <c r="AG56" s="105"/>
      <c r="AH56" s="105"/>
      <c r="AI56" s="105"/>
      <c r="AJ56" s="105"/>
      <c r="AK56" s="105"/>
      <c r="AL56" s="108"/>
      <c r="AM56" s="101"/>
    </row>
    <row r="57" spans="1:41" s="122" customFormat="1" x14ac:dyDescent="0.6">
      <c r="A57" s="143">
        <v>51</v>
      </c>
      <c r="B57" s="143">
        <v>8</v>
      </c>
      <c r="C57" s="135" t="s">
        <v>54</v>
      </c>
      <c r="D57" s="143" t="s">
        <v>71</v>
      </c>
      <c r="E57" s="135" t="s">
        <v>197</v>
      </c>
      <c r="F57" s="143">
        <v>15</v>
      </c>
      <c r="G57" s="135" t="s">
        <v>305</v>
      </c>
      <c r="H57" s="75">
        <v>279111839.66000003</v>
      </c>
      <c r="I57" s="75">
        <v>300787</v>
      </c>
      <c r="J57" s="75">
        <v>927.94</v>
      </c>
      <c r="K57" s="75">
        <v>976.24</v>
      </c>
      <c r="L57" s="75">
        <v>265273845.25</v>
      </c>
      <c r="M57" s="88">
        <v>15421.4686</v>
      </c>
      <c r="N57" s="75">
        <v>17337.53</v>
      </c>
      <c r="O57" s="75">
        <v>15300.56</v>
      </c>
      <c r="P57" s="75">
        <v>19868.169999999998</v>
      </c>
      <c r="Q57" s="64" t="str">
        <f t="shared" si="9"/>
        <v>ผ่าน</v>
      </c>
      <c r="R57" s="64" t="str">
        <f t="shared" si="10"/>
        <v>ผ่าน</v>
      </c>
      <c r="S57" s="64" t="str">
        <f t="shared" si="11"/>
        <v>ผ่าน</v>
      </c>
      <c r="T57" s="66"/>
      <c r="U57" s="121" t="s">
        <v>142</v>
      </c>
      <c r="V57" s="121" t="s">
        <v>143</v>
      </c>
      <c r="W57" s="105" t="s">
        <v>269</v>
      </c>
      <c r="X57" s="105"/>
      <c r="Y57" s="106"/>
      <c r="Z57" s="106"/>
      <c r="AA57" s="107"/>
      <c r="AB57" s="107"/>
      <c r="AC57" s="107"/>
      <c r="AD57" s="107"/>
      <c r="AE57" s="105"/>
      <c r="AF57" s="105"/>
      <c r="AG57" s="105"/>
      <c r="AH57" s="105"/>
      <c r="AI57" s="105"/>
      <c r="AJ57" s="105"/>
      <c r="AK57" s="105"/>
      <c r="AL57" s="110"/>
      <c r="AM57" s="121"/>
    </row>
    <row r="58" spans="1:41" s="86" customFormat="1" x14ac:dyDescent="0.6">
      <c r="A58" s="131">
        <v>52</v>
      </c>
      <c r="B58" s="131">
        <v>8</v>
      </c>
      <c r="C58" s="132" t="s">
        <v>54</v>
      </c>
      <c r="D58" s="131" t="s">
        <v>72</v>
      </c>
      <c r="E58" s="132" t="s">
        <v>198</v>
      </c>
      <c r="F58" s="131">
        <v>5</v>
      </c>
      <c r="G58" s="136" t="s">
        <v>133</v>
      </c>
      <c r="H58" s="75">
        <v>46354826.189999998</v>
      </c>
      <c r="I58" s="75">
        <v>54808</v>
      </c>
      <c r="J58" s="75">
        <v>845.77</v>
      </c>
      <c r="K58" s="75">
        <v>1226.46</v>
      </c>
      <c r="L58" s="75">
        <v>34150283.219999999</v>
      </c>
      <c r="M58" s="88">
        <v>2121.7175000000002</v>
      </c>
      <c r="N58" s="75">
        <v>2268.12</v>
      </c>
      <c r="O58" s="75">
        <v>15056.65</v>
      </c>
      <c r="P58" s="75">
        <v>26166.9</v>
      </c>
      <c r="Q58" s="64" t="str">
        <f t="shared" si="9"/>
        <v>ผ่าน</v>
      </c>
      <c r="R58" s="64" t="str">
        <f t="shared" si="10"/>
        <v>ผ่าน</v>
      </c>
      <c r="S58" s="64" t="str">
        <f t="shared" si="11"/>
        <v>ผ่าน</v>
      </c>
      <c r="T58" s="63"/>
      <c r="U58" s="101" t="s">
        <v>133</v>
      </c>
      <c r="V58" s="101" t="s">
        <v>133</v>
      </c>
      <c r="W58" s="105" t="s">
        <v>259</v>
      </c>
      <c r="X58" s="105"/>
      <c r="Y58" s="106"/>
      <c r="Z58" s="106"/>
      <c r="AA58" s="107"/>
      <c r="AB58" s="107"/>
      <c r="AC58" s="107"/>
      <c r="AD58" s="107"/>
      <c r="AE58" s="105"/>
      <c r="AF58" s="105"/>
      <c r="AG58" s="105"/>
      <c r="AH58" s="105"/>
      <c r="AI58" s="105"/>
      <c r="AJ58" s="105"/>
      <c r="AK58" s="105"/>
      <c r="AL58" s="108"/>
      <c r="AM58" s="101"/>
    </row>
    <row r="59" spans="1:41" s="116" customFormat="1" x14ac:dyDescent="0.6">
      <c r="A59" s="137"/>
      <c r="B59" s="138"/>
      <c r="C59" s="139" t="s">
        <v>313</v>
      </c>
      <c r="D59" s="138"/>
      <c r="E59" s="139"/>
      <c r="F59" s="138"/>
      <c r="G59" s="139"/>
      <c r="H59" s="68"/>
      <c r="I59" s="68"/>
      <c r="J59" s="68"/>
      <c r="K59" s="68"/>
      <c r="L59" s="68"/>
      <c r="M59" s="92"/>
      <c r="N59" s="68"/>
      <c r="O59" s="68"/>
      <c r="P59" s="68"/>
      <c r="Q59" s="72"/>
      <c r="R59" s="72"/>
      <c r="S59" s="72">
        <f>COUNTIF(S41:S58,"ผ่าน")</f>
        <v>18</v>
      </c>
      <c r="T59" s="80"/>
      <c r="U59" s="114"/>
      <c r="V59" s="114"/>
      <c r="W59" s="114"/>
      <c r="X59" s="105"/>
      <c r="Y59" s="123"/>
      <c r="Z59" s="106"/>
      <c r="AA59" s="114"/>
      <c r="AB59" s="107"/>
      <c r="AC59" s="123"/>
      <c r="AD59" s="107"/>
      <c r="AE59" s="114"/>
      <c r="AF59" s="105"/>
      <c r="AG59" s="123"/>
      <c r="AH59" s="105"/>
      <c r="AI59" s="114"/>
      <c r="AJ59" s="105"/>
      <c r="AK59" s="114"/>
      <c r="AL59" s="108"/>
      <c r="AM59" s="114"/>
    </row>
    <row r="60" spans="1:41" s="86" customFormat="1" x14ac:dyDescent="0.6">
      <c r="A60" s="131">
        <v>53</v>
      </c>
      <c r="B60" s="131">
        <v>8</v>
      </c>
      <c r="C60" s="132" t="s">
        <v>73</v>
      </c>
      <c r="D60" s="131" t="s">
        <v>74</v>
      </c>
      <c r="E60" s="132" t="s">
        <v>199</v>
      </c>
      <c r="F60" s="131">
        <v>17</v>
      </c>
      <c r="G60" s="132" t="s">
        <v>128</v>
      </c>
      <c r="H60" s="75">
        <v>419747042.38</v>
      </c>
      <c r="I60" s="75">
        <v>433485</v>
      </c>
      <c r="J60" s="75">
        <v>968.31</v>
      </c>
      <c r="K60" s="162">
        <v>1116.8599999999999</v>
      </c>
      <c r="L60" s="75">
        <v>569300039.34000003</v>
      </c>
      <c r="M60" s="88">
        <v>30317.280599999998</v>
      </c>
      <c r="N60" s="75">
        <v>36729.550000000003</v>
      </c>
      <c r="O60" s="75">
        <v>15499.78</v>
      </c>
      <c r="P60" s="75">
        <v>17827.3</v>
      </c>
      <c r="Q60" s="64" t="str">
        <f t="shared" ref="Q60:Q68" si="12">IF(J60&lt;K60,"ผ่าน","ไม่ผ่าน")</f>
        <v>ผ่าน</v>
      </c>
      <c r="R60" s="64" t="str">
        <f t="shared" ref="R60:R68" si="13">IF(O60&lt;P60,"ผ่าน","ไม่ผ่าน")</f>
        <v>ผ่าน</v>
      </c>
      <c r="S60" s="64" t="str">
        <f t="shared" ref="S60:S68" si="14">IF(AND(J60&lt;K60,O60&lt;P60),"ผ่าน","ไม่ผ่าน")</f>
        <v>ผ่าน</v>
      </c>
      <c r="T60" s="63"/>
      <c r="U60" s="101" t="s">
        <v>144</v>
      </c>
      <c r="V60" s="101" t="s">
        <v>144</v>
      </c>
      <c r="W60" s="105" t="s">
        <v>257</v>
      </c>
      <c r="X60" s="105"/>
      <c r="Y60" s="106"/>
      <c r="Z60" s="106"/>
      <c r="AA60" s="107"/>
      <c r="AB60" s="107"/>
      <c r="AC60" s="107"/>
      <c r="AD60" s="107"/>
      <c r="AE60" s="105"/>
      <c r="AF60" s="105"/>
      <c r="AG60" s="105"/>
      <c r="AH60" s="105"/>
      <c r="AI60" s="105"/>
      <c r="AJ60" s="105"/>
      <c r="AK60" s="105"/>
      <c r="AL60" s="108"/>
      <c r="AM60" s="101"/>
    </row>
    <row r="61" spans="1:41" s="86" customFormat="1" x14ac:dyDescent="0.6">
      <c r="A61" s="131">
        <v>54</v>
      </c>
      <c r="B61" s="131">
        <v>8</v>
      </c>
      <c r="C61" s="132" t="s">
        <v>73</v>
      </c>
      <c r="D61" s="131" t="s">
        <v>75</v>
      </c>
      <c r="E61" s="132" t="s">
        <v>200</v>
      </c>
      <c r="F61" s="131">
        <v>10</v>
      </c>
      <c r="G61" s="132" t="s">
        <v>138</v>
      </c>
      <c r="H61" s="75">
        <v>114916751.33</v>
      </c>
      <c r="I61" s="75">
        <v>149128</v>
      </c>
      <c r="J61" s="75">
        <v>770.59</v>
      </c>
      <c r="K61" s="75">
        <v>963.34</v>
      </c>
      <c r="L61" s="75">
        <v>101979522.55</v>
      </c>
      <c r="M61" s="88">
        <v>4979.4279999999999</v>
      </c>
      <c r="N61" s="75">
        <v>5670.86</v>
      </c>
      <c r="O61" s="75">
        <v>17983.080000000002</v>
      </c>
      <c r="P61" s="75">
        <v>19456.64</v>
      </c>
      <c r="Q61" s="64" t="str">
        <f t="shared" si="12"/>
        <v>ผ่าน</v>
      </c>
      <c r="R61" s="64" t="str">
        <f t="shared" si="13"/>
        <v>ผ่าน</v>
      </c>
      <c r="S61" s="64" t="str">
        <f t="shared" si="14"/>
        <v>ผ่าน</v>
      </c>
      <c r="T61" s="63"/>
      <c r="U61" s="101" t="s">
        <v>138</v>
      </c>
      <c r="V61" s="101" t="s">
        <v>138</v>
      </c>
      <c r="W61" s="105" t="s">
        <v>261</v>
      </c>
      <c r="X61" s="105"/>
      <c r="Y61" s="106"/>
      <c r="Z61" s="106"/>
      <c r="AA61" s="107"/>
      <c r="AB61" s="107"/>
      <c r="AC61" s="107"/>
      <c r="AD61" s="107"/>
      <c r="AE61" s="105"/>
      <c r="AF61" s="105"/>
      <c r="AG61" s="105"/>
      <c r="AH61" s="105"/>
      <c r="AI61" s="105"/>
      <c r="AJ61" s="105"/>
      <c r="AK61" s="105"/>
      <c r="AL61" s="108"/>
      <c r="AM61" s="101"/>
    </row>
    <row r="62" spans="1:41" s="86" customFormat="1" x14ac:dyDescent="0.6">
      <c r="A62" s="131">
        <v>55</v>
      </c>
      <c r="B62" s="131">
        <v>8</v>
      </c>
      <c r="C62" s="132" t="s">
        <v>73</v>
      </c>
      <c r="D62" s="131" t="s">
        <v>76</v>
      </c>
      <c r="E62" s="132" t="s">
        <v>201</v>
      </c>
      <c r="F62" s="131">
        <v>5</v>
      </c>
      <c r="G62" s="136" t="s">
        <v>133</v>
      </c>
      <c r="H62" s="75">
        <v>57924916.880000003</v>
      </c>
      <c r="I62" s="75">
        <v>64172</v>
      </c>
      <c r="J62" s="75">
        <v>902.65</v>
      </c>
      <c r="K62" s="75">
        <v>1226.46</v>
      </c>
      <c r="L62" s="75">
        <v>20681429.719999999</v>
      </c>
      <c r="M62" s="88">
        <v>979.44690000000003</v>
      </c>
      <c r="N62" s="75">
        <v>1060.48</v>
      </c>
      <c r="O62" s="75">
        <v>19501.95</v>
      </c>
      <c r="P62" s="75">
        <v>26166.9</v>
      </c>
      <c r="Q62" s="64" t="str">
        <f t="shared" si="12"/>
        <v>ผ่าน</v>
      </c>
      <c r="R62" s="64" t="str">
        <f t="shared" si="13"/>
        <v>ผ่าน</v>
      </c>
      <c r="S62" s="64" t="str">
        <f t="shared" si="14"/>
        <v>ผ่าน</v>
      </c>
      <c r="T62" s="63"/>
      <c r="U62" s="101" t="s">
        <v>133</v>
      </c>
      <c r="V62" s="101" t="s">
        <v>133</v>
      </c>
      <c r="W62" s="105" t="s">
        <v>259</v>
      </c>
      <c r="X62" s="105"/>
      <c r="Y62" s="106"/>
      <c r="Z62" s="106"/>
      <c r="AA62" s="107"/>
      <c r="AB62" s="107"/>
      <c r="AC62" s="107"/>
      <c r="AD62" s="107"/>
      <c r="AE62" s="105"/>
      <c r="AF62" s="105"/>
      <c r="AG62" s="107"/>
      <c r="AH62" s="105"/>
      <c r="AI62" s="105"/>
      <c r="AJ62" s="105"/>
      <c r="AK62" s="105"/>
      <c r="AL62" s="108"/>
      <c r="AM62" s="101"/>
    </row>
    <row r="63" spans="1:41" s="86" customFormat="1" x14ac:dyDescent="0.6">
      <c r="A63" s="131">
        <v>56</v>
      </c>
      <c r="B63" s="131">
        <v>8</v>
      </c>
      <c r="C63" s="132" t="s">
        <v>73</v>
      </c>
      <c r="D63" s="131" t="s">
        <v>77</v>
      </c>
      <c r="E63" s="132" t="s">
        <v>202</v>
      </c>
      <c r="F63" s="131">
        <v>5</v>
      </c>
      <c r="G63" s="132" t="s">
        <v>133</v>
      </c>
      <c r="H63" s="75">
        <v>59258371.539999999</v>
      </c>
      <c r="I63" s="75">
        <v>69360</v>
      </c>
      <c r="J63" s="75">
        <v>854.36</v>
      </c>
      <c r="K63" s="75">
        <v>1226.46</v>
      </c>
      <c r="L63" s="75">
        <v>32778998.829999998</v>
      </c>
      <c r="M63" s="88">
        <v>1637.3041000000001</v>
      </c>
      <c r="N63" s="75">
        <v>1752.44</v>
      </c>
      <c r="O63" s="75">
        <v>18704.78</v>
      </c>
      <c r="P63" s="75">
        <v>26166.9</v>
      </c>
      <c r="Q63" s="64" t="str">
        <f t="shared" si="12"/>
        <v>ผ่าน</v>
      </c>
      <c r="R63" s="64" t="str">
        <f t="shared" si="13"/>
        <v>ผ่าน</v>
      </c>
      <c r="S63" s="64" t="str">
        <f t="shared" si="14"/>
        <v>ผ่าน</v>
      </c>
      <c r="T63" s="63"/>
      <c r="U63" s="101" t="s">
        <v>133</v>
      </c>
      <c r="V63" s="101" t="s">
        <v>133</v>
      </c>
      <c r="W63" s="105" t="s">
        <v>259</v>
      </c>
      <c r="X63" s="105"/>
      <c r="Y63" s="106"/>
      <c r="Z63" s="106"/>
      <c r="AA63" s="107"/>
      <c r="AB63" s="107"/>
      <c r="AC63" s="107"/>
      <c r="AD63" s="107"/>
      <c r="AE63" s="105"/>
      <c r="AF63" s="105"/>
      <c r="AG63" s="105"/>
      <c r="AH63" s="105"/>
      <c r="AI63" s="105"/>
      <c r="AJ63" s="105"/>
      <c r="AK63" s="105"/>
      <c r="AL63" s="108"/>
      <c r="AM63" s="101"/>
    </row>
    <row r="64" spans="1:41" s="111" customFormat="1" x14ac:dyDescent="0.6">
      <c r="A64" s="154">
        <v>57</v>
      </c>
      <c r="B64" s="154">
        <v>8</v>
      </c>
      <c r="C64" s="155" t="s">
        <v>73</v>
      </c>
      <c r="D64" s="154" t="s">
        <v>78</v>
      </c>
      <c r="E64" s="155" t="s">
        <v>203</v>
      </c>
      <c r="F64" s="154">
        <v>13</v>
      </c>
      <c r="G64" s="155" t="s">
        <v>128</v>
      </c>
      <c r="H64" s="156">
        <v>206676753.72999999</v>
      </c>
      <c r="I64" s="156">
        <v>228215</v>
      </c>
      <c r="J64" s="156">
        <v>905.62</v>
      </c>
      <c r="K64" s="156">
        <v>1116.8599999999999</v>
      </c>
      <c r="L64" s="156">
        <v>412598486.89999998</v>
      </c>
      <c r="M64" s="156">
        <v>18260.164199999999</v>
      </c>
      <c r="N64" s="156">
        <v>22303.19</v>
      </c>
      <c r="O64" s="156">
        <v>18499.53</v>
      </c>
      <c r="P64" s="156">
        <v>17827.3</v>
      </c>
      <c r="Q64" s="73" t="str">
        <f t="shared" si="12"/>
        <v>ผ่าน</v>
      </c>
      <c r="R64" s="73" t="str">
        <f t="shared" si="13"/>
        <v>ไม่ผ่าน</v>
      </c>
      <c r="S64" s="73" t="str">
        <f t="shared" si="14"/>
        <v>ไม่ผ่าน</v>
      </c>
      <c r="T64" s="65" t="s">
        <v>298</v>
      </c>
      <c r="U64" s="109" t="s">
        <v>141</v>
      </c>
      <c r="V64" s="109" t="s">
        <v>141</v>
      </c>
      <c r="W64" s="105" t="s">
        <v>262</v>
      </c>
      <c r="X64" s="105"/>
      <c r="Y64" s="106"/>
      <c r="Z64" s="106"/>
      <c r="AA64" s="107"/>
      <c r="AB64" s="107"/>
      <c r="AC64" s="107"/>
      <c r="AD64" s="107"/>
      <c r="AE64" s="105"/>
      <c r="AF64" s="105"/>
      <c r="AG64" s="105"/>
      <c r="AH64" s="105"/>
      <c r="AI64" s="105"/>
      <c r="AJ64" s="105"/>
      <c r="AK64" s="105"/>
      <c r="AL64" s="110"/>
      <c r="AM64" s="109"/>
      <c r="AO64" s="124" t="s">
        <v>307</v>
      </c>
    </row>
    <row r="65" spans="1:39" s="111" customFormat="1" x14ac:dyDescent="0.6">
      <c r="A65" s="133">
        <v>58</v>
      </c>
      <c r="B65" s="133">
        <v>8</v>
      </c>
      <c r="C65" s="134" t="s">
        <v>73</v>
      </c>
      <c r="D65" s="133" t="s">
        <v>79</v>
      </c>
      <c r="E65" s="134" t="s">
        <v>204</v>
      </c>
      <c r="F65" s="133">
        <v>3</v>
      </c>
      <c r="G65" s="135" t="s">
        <v>131</v>
      </c>
      <c r="H65" s="75">
        <v>42521912.899999999</v>
      </c>
      <c r="I65" s="75">
        <v>58317</v>
      </c>
      <c r="J65" s="75">
        <v>729.15</v>
      </c>
      <c r="K65" s="75">
        <v>864.32</v>
      </c>
      <c r="L65" s="75">
        <v>19272801.82</v>
      </c>
      <c r="M65" s="88">
        <v>937.71950000000004</v>
      </c>
      <c r="N65" s="75">
        <v>980.41</v>
      </c>
      <c r="O65" s="77">
        <v>19657.900000000001</v>
      </c>
      <c r="P65" s="75">
        <v>21936.45</v>
      </c>
      <c r="Q65" s="64" t="str">
        <f t="shared" si="12"/>
        <v>ผ่าน</v>
      </c>
      <c r="R65" s="76" t="str">
        <f t="shared" si="13"/>
        <v>ผ่าน</v>
      </c>
      <c r="S65" s="64" t="str">
        <f t="shared" si="14"/>
        <v>ผ่าน</v>
      </c>
      <c r="T65" s="78"/>
      <c r="U65" s="125" t="s">
        <v>132</v>
      </c>
      <c r="V65" s="125" t="s">
        <v>131</v>
      </c>
      <c r="W65" s="105" t="s">
        <v>254</v>
      </c>
      <c r="X65" s="105"/>
      <c r="Y65" s="106"/>
      <c r="Z65" s="106"/>
      <c r="AA65" s="107"/>
      <c r="AB65" s="107"/>
      <c r="AC65" s="107"/>
      <c r="AD65" s="107"/>
      <c r="AE65" s="105"/>
      <c r="AF65" s="105"/>
      <c r="AG65" s="107"/>
      <c r="AH65" s="105"/>
      <c r="AI65" s="105"/>
      <c r="AJ65" s="105"/>
      <c r="AK65" s="105"/>
      <c r="AL65" s="110"/>
      <c r="AM65" s="109"/>
    </row>
    <row r="66" spans="1:39" s="111" customFormat="1" x14ac:dyDescent="0.6">
      <c r="A66" s="133">
        <v>59</v>
      </c>
      <c r="B66" s="133">
        <v>8</v>
      </c>
      <c r="C66" s="134" t="s">
        <v>73</v>
      </c>
      <c r="D66" s="133" t="s">
        <v>80</v>
      </c>
      <c r="E66" s="134" t="s">
        <v>205</v>
      </c>
      <c r="F66" s="133">
        <v>2</v>
      </c>
      <c r="G66" s="144" t="s">
        <v>130</v>
      </c>
      <c r="H66" s="75">
        <v>26189331.32</v>
      </c>
      <c r="I66" s="75">
        <v>29990</v>
      </c>
      <c r="J66" s="75">
        <v>873.27</v>
      </c>
      <c r="K66" s="75">
        <v>1392.59</v>
      </c>
      <c r="L66" s="75">
        <v>18274528.23</v>
      </c>
      <c r="M66" s="158">
        <v>736.75080000000003</v>
      </c>
      <c r="N66" s="75">
        <v>666.14</v>
      </c>
      <c r="O66" s="77">
        <v>27433.46</v>
      </c>
      <c r="P66" s="75">
        <v>57108.94</v>
      </c>
      <c r="Q66" s="64" t="str">
        <f t="shared" si="12"/>
        <v>ผ่าน</v>
      </c>
      <c r="R66" s="76" t="str">
        <f>IF(O66&lt;P66,"ผ่าน","ไม่ผ่าน")</f>
        <v>ผ่าน</v>
      </c>
      <c r="S66" s="64" t="str">
        <f t="shared" si="14"/>
        <v>ผ่าน</v>
      </c>
      <c r="T66" s="65"/>
      <c r="U66" s="109" t="s">
        <v>131</v>
      </c>
      <c r="V66" s="109" t="s">
        <v>130</v>
      </c>
      <c r="W66" s="105" t="s">
        <v>253</v>
      </c>
      <c r="X66" s="105"/>
      <c r="Y66" s="106"/>
      <c r="Z66" s="106"/>
      <c r="AA66" s="105"/>
      <c r="AB66" s="107"/>
      <c r="AC66" s="105"/>
      <c r="AD66" s="107"/>
      <c r="AE66" s="107"/>
      <c r="AF66" s="105"/>
      <c r="AG66" s="107"/>
      <c r="AH66" s="105"/>
      <c r="AI66" s="107"/>
      <c r="AJ66" s="105"/>
      <c r="AK66" s="105"/>
      <c r="AL66" s="110"/>
      <c r="AM66" s="109"/>
    </row>
    <row r="67" spans="1:39" s="111" customFormat="1" x14ac:dyDescent="0.6">
      <c r="A67" s="133">
        <v>60</v>
      </c>
      <c r="B67" s="133">
        <v>8</v>
      </c>
      <c r="C67" s="134" t="s">
        <v>73</v>
      </c>
      <c r="D67" s="133" t="s">
        <v>81</v>
      </c>
      <c r="E67" s="134" t="s">
        <v>206</v>
      </c>
      <c r="F67" s="133">
        <v>6</v>
      </c>
      <c r="G67" s="134" t="s">
        <v>300</v>
      </c>
      <c r="H67" s="75">
        <v>47164939.420000002</v>
      </c>
      <c r="I67" s="75">
        <v>66156</v>
      </c>
      <c r="J67" s="75">
        <v>712.94</v>
      </c>
      <c r="K67" s="75">
        <v>1144.5</v>
      </c>
      <c r="L67" s="75">
        <v>21518216.66</v>
      </c>
      <c r="M67" s="158">
        <v>1050.6268</v>
      </c>
      <c r="N67" s="75">
        <v>1014.01</v>
      </c>
      <c r="O67" s="75">
        <v>21220.91</v>
      </c>
      <c r="P67" s="75">
        <v>21646.59</v>
      </c>
      <c r="Q67" s="73" t="str">
        <f t="shared" si="12"/>
        <v>ผ่าน</v>
      </c>
      <c r="R67" s="73" t="str">
        <f t="shared" si="13"/>
        <v>ผ่าน</v>
      </c>
      <c r="S67" s="73" t="str">
        <f t="shared" si="14"/>
        <v>ผ่าน</v>
      </c>
      <c r="T67" s="65"/>
      <c r="U67" s="109" t="s">
        <v>132</v>
      </c>
      <c r="V67" s="109" t="s">
        <v>132</v>
      </c>
      <c r="W67" s="105" t="s">
        <v>270</v>
      </c>
      <c r="X67" s="105"/>
      <c r="Y67" s="106"/>
      <c r="Z67" s="106"/>
      <c r="AA67" s="107"/>
      <c r="AB67" s="107"/>
      <c r="AC67" s="107"/>
      <c r="AD67" s="107"/>
      <c r="AE67" s="105"/>
      <c r="AF67" s="105"/>
      <c r="AG67" s="105"/>
      <c r="AH67" s="105"/>
      <c r="AI67" s="105"/>
      <c r="AJ67" s="105"/>
      <c r="AK67" s="105"/>
      <c r="AL67" s="110"/>
      <c r="AM67" s="109"/>
    </row>
    <row r="68" spans="1:39" s="86" customFormat="1" ht="16.5" customHeight="1" x14ac:dyDescent="0.6">
      <c r="A68" s="131">
        <v>61</v>
      </c>
      <c r="B68" s="131">
        <v>8</v>
      </c>
      <c r="C68" s="132" t="s">
        <v>73</v>
      </c>
      <c r="D68" s="131" t="s">
        <v>111</v>
      </c>
      <c r="E68" s="132" t="s">
        <v>207</v>
      </c>
      <c r="F68" s="131">
        <v>4</v>
      </c>
      <c r="G68" s="132" t="s">
        <v>132</v>
      </c>
      <c r="H68" s="75">
        <v>41142206.289999999</v>
      </c>
      <c r="I68" s="75">
        <v>57200</v>
      </c>
      <c r="J68" s="75">
        <v>719.27</v>
      </c>
      <c r="K68" s="75">
        <v>988.34</v>
      </c>
      <c r="L68" s="75">
        <v>18425455.010000002</v>
      </c>
      <c r="M68" s="88">
        <v>876.47820000000002</v>
      </c>
      <c r="N68" s="75">
        <v>1068.03</v>
      </c>
      <c r="O68" s="75">
        <v>17251.810000000001</v>
      </c>
      <c r="P68" s="75">
        <v>26345.64</v>
      </c>
      <c r="Q68" s="64" t="str">
        <f t="shared" si="12"/>
        <v>ผ่าน</v>
      </c>
      <c r="R68" s="64" t="str">
        <f t="shared" si="13"/>
        <v>ผ่าน</v>
      </c>
      <c r="S68" s="64" t="str">
        <f t="shared" si="14"/>
        <v>ผ่าน</v>
      </c>
      <c r="T68" s="63"/>
      <c r="U68" s="101" t="s">
        <v>132</v>
      </c>
      <c r="V68" s="101" t="s">
        <v>132</v>
      </c>
      <c r="W68" s="105" t="s">
        <v>270</v>
      </c>
      <c r="X68" s="105"/>
      <c r="Y68" s="106"/>
      <c r="Z68" s="106"/>
      <c r="AA68" s="107"/>
      <c r="AB68" s="107"/>
      <c r="AC68" s="107"/>
      <c r="AD68" s="107"/>
      <c r="AE68" s="105"/>
      <c r="AF68" s="105"/>
      <c r="AG68" s="107"/>
      <c r="AH68" s="105"/>
      <c r="AI68" s="107"/>
      <c r="AJ68" s="105"/>
      <c r="AK68" s="105"/>
      <c r="AL68" s="108"/>
      <c r="AM68" s="101"/>
    </row>
    <row r="69" spans="1:39" s="116" customFormat="1" x14ac:dyDescent="0.6">
      <c r="A69" s="137"/>
      <c r="B69" s="138"/>
      <c r="C69" s="139" t="s">
        <v>314</v>
      </c>
      <c r="D69" s="138"/>
      <c r="E69" s="139"/>
      <c r="F69" s="138"/>
      <c r="G69" s="139"/>
      <c r="H69" s="68"/>
      <c r="I69" s="68"/>
      <c r="J69" s="68"/>
      <c r="K69" s="68"/>
      <c r="L69" s="68"/>
      <c r="M69" s="92"/>
      <c r="N69" s="68"/>
      <c r="O69" s="68"/>
      <c r="P69" s="68"/>
      <c r="Q69" s="72"/>
      <c r="R69" s="72"/>
      <c r="S69" s="72">
        <f>COUNTIF(S60:S68,"ผ่าน")</f>
        <v>8</v>
      </c>
      <c r="T69" s="80"/>
      <c r="U69" s="114"/>
      <c r="V69" s="114"/>
      <c r="W69" s="115"/>
      <c r="X69" s="105"/>
      <c r="Y69" s="115"/>
      <c r="Z69" s="106"/>
      <c r="AA69" s="115"/>
      <c r="AB69" s="107"/>
      <c r="AC69" s="115"/>
      <c r="AD69" s="107"/>
      <c r="AE69" s="115"/>
      <c r="AF69" s="105"/>
      <c r="AG69" s="115"/>
      <c r="AH69" s="105"/>
      <c r="AI69" s="115"/>
      <c r="AJ69" s="105"/>
      <c r="AK69" s="115"/>
      <c r="AL69" s="108"/>
      <c r="AM69" s="114"/>
    </row>
    <row r="70" spans="1:39" s="86" customFormat="1" x14ac:dyDescent="0.6">
      <c r="A70" s="131">
        <v>62</v>
      </c>
      <c r="B70" s="131">
        <v>8</v>
      </c>
      <c r="C70" s="132" t="s">
        <v>82</v>
      </c>
      <c r="D70" s="131" t="s">
        <v>83</v>
      </c>
      <c r="E70" s="132" t="s">
        <v>208</v>
      </c>
      <c r="F70" s="131">
        <v>16</v>
      </c>
      <c r="G70" s="132" t="s">
        <v>144</v>
      </c>
      <c r="H70" s="75">
        <v>280253153.23000002</v>
      </c>
      <c r="I70" s="75">
        <v>289788</v>
      </c>
      <c r="J70" s="75">
        <v>967.1</v>
      </c>
      <c r="K70" s="75">
        <v>18115.34</v>
      </c>
      <c r="L70" s="75">
        <v>411371015.88999999</v>
      </c>
      <c r="M70" s="88">
        <v>26026.004000000001</v>
      </c>
      <c r="N70" s="75">
        <v>28032.38</v>
      </c>
      <c r="O70" s="75">
        <v>14674.85</v>
      </c>
      <c r="P70" s="75">
        <v>18115.34</v>
      </c>
      <c r="Q70" s="64" t="str">
        <f t="shared" ref="Q70:Q75" si="15">IF(J70&lt;K70,"ผ่าน","ไม่ผ่าน")</f>
        <v>ผ่าน</v>
      </c>
      <c r="R70" s="64" t="str">
        <f t="shared" ref="R70:R75" si="16">IF(O70&lt;P70,"ผ่าน","ไม่ผ่าน")</f>
        <v>ผ่าน</v>
      </c>
      <c r="S70" s="64" t="str">
        <f t="shared" ref="S70:S75" si="17">IF(AND(J70&lt;K70,O70&lt;P70),"ผ่าน","ไม่ผ่าน")</f>
        <v>ผ่าน</v>
      </c>
      <c r="T70" s="63"/>
      <c r="U70" s="101" t="s">
        <v>144</v>
      </c>
      <c r="V70" s="101" t="s">
        <v>144</v>
      </c>
      <c r="W70" s="105" t="s">
        <v>257</v>
      </c>
      <c r="X70" s="105"/>
      <c r="Y70" s="106"/>
      <c r="Z70" s="106"/>
      <c r="AA70" s="107"/>
      <c r="AB70" s="107"/>
      <c r="AC70" s="107"/>
      <c r="AD70" s="107"/>
      <c r="AE70" s="105"/>
      <c r="AF70" s="105"/>
      <c r="AG70" s="105"/>
      <c r="AH70" s="105"/>
      <c r="AI70" s="105"/>
      <c r="AJ70" s="105"/>
      <c r="AK70" s="105"/>
      <c r="AL70" s="108"/>
      <c r="AM70" s="101"/>
    </row>
    <row r="71" spans="1:39" s="111" customFormat="1" x14ac:dyDescent="0.6">
      <c r="A71" s="133">
        <v>63</v>
      </c>
      <c r="B71" s="133">
        <v>8</v>
      </c>
      <c r="C71" s="134" t="s">
        <v>82</v>
      </c>
      <c r="D71" s="133" t="s">
        <v>84</v>
      </c>
      <c r="E71" s="134" t="s">
        <v>209</v>
      </c>
      <c r="F71" s="133">
        <v>10</v>
      </c>
      <c r="G71" s="140" t="s">
        <v>138</v>
      </c>
      <c r="H71" s="75">
        <v>104822331.3</v>
      </c>
      <c r="I71" s="75">
        <v>136770</v>
      </c>
      <c r="J71" s="75">
        <v>766.41</v>
      </c>
      <c r="K71" s="75">
        <v>963.34</v>
      </c>
      <c r="L71" s="75">
        <v>50225595.789999999</v>
      </c>
      <c r="M71" s="158">
        <v>3457.8094999999998</v>
      </c>
      <c r="N71" s="75">
        <v>3092.15</v>
      </c>
      <c r="O71" s="75">
        <v>16242.94</v>
      </c>
      <c r="P71" s="75">
        <v>19456.64</v>
      </c>
      <c r="Q71" s="64" t="str">
        <f t="shared" si="15"/>
        <v>ผ่าน</v>
      </c>
      <c r="R71" s="64" t="str">
        <f t="shared" si="16"/>
        <v>ผ่าน</v>
      </c>
      <c r="S71" s="64" t="str">
        <f t="shared" si="17"/>
        <v>ผ่าน</v>
      </c>
      <c r="T71" s="65"/>
      <c r="U71" s="109" t="s">
        <v>138</v>
      </c>
      <c r="V71" s="109" t="s">
        <v>135</v>
      </c>
      <c r="W71" s="105" t="s">
        <v>260</v>
      </c>
      <c r="X71" s="105"/>
      <c r="Y71" s="106"/>
      <c r="Z71" s="106"/>
      <c r="AA71" s="107"/>
      <c r="AB71" s="107"/>
      <c r="AC71" s="107"/>
      <c r="AD71" s="107"/>
      <c r="AE71" s="105"/>
      <c r="AF71" s="105"/>
      <c r="AG71" s="105"/>
      <c r="AH71" s="105"/>
      <c r="AI71" s="105"/>
      <c r="AJ71" s="105"/>
      <c r="AK71" s="105"/>
      <c r="AL71" s="110"/>
      <c r="AM71" s="109"/>
    </row>
    <row r="72" spans="1:39" s="86" customFormat="1" x14ac:dyDescent="0.6">
      <c r="A72" s="131">
        <v>64</v>
      </c>
      <c r="B72" s="131">
        <v>8</v>
      </c>
      <c r="C72" s="132" t="s">
        <v>82</v>
      </c>
      <c r="D72" s="131" t="s">
        <v>85</v>
      </c>
      <c r="E72" s="132" t="s">
        <v>210</v>
      </c>
      <c r="F72" s="131">
        <v>6</v>
      </c>
      <c r="G72" s="140" t="s">
        <v>300</v>
      </c>
      <c r="H72" s="75">
        <v>75188138.980000004</v>
      </c>
      <c r="I72" s="75">
        <v>98462</v>
      </c>
      <c r="J72" s="75">
        <v>763.63</v>
      </c>
      <c r="K72" s="75">
        <v>1144.5</v>
      </c>
      <c r="L72" s="75">
        <v>40224898.009999998</v>
      </c>
      <c r="M72" s="158">
        <v>2138.7269999999999</v>
      </c>
      <c r="N72" s="75">
        <v>2029.59</v>
      </c>
      <c r="O72" s="75">
        <v>19819.22</v>
      </c>
      <c r="P72" s="75">
        <v>21646.59</v>
      </c>
      <c r="Q72" s="64" t="str">
        <f t="shared" si="15"/>
        <v>ผ่าน</v>
      </c>
      <c r="R72" s="64" t="str">
        <f t="shared" si="16"/>
        <v>ผ่าน</v>
      </c>
      <c r="S72" s="64" t="str">
        <f t="shared" si="17"/>
        <v>ผ่าน</v>
      </c>
      <c r="T72" s="63"/>
      <c r="U72" s="101" t="s">
        <v>134</v>
      </c>
      <c r="V72" s="101" t="s">
        <v>134</v>
      </c>
      <c r="W72" s="105" t="s">
        <v>258</v>
      </c>
      <c r="X72" s="105"/>
      <c r="Y72" s="106"/>
      <c r="Z72" s="106"/>
      <c r="AA72" s="107"/>
      <c r="AB72" s="107"/>
      <c r="AC72" s="107"/>
      <c r="AD72" s="107"/>
      <c r="AE72" s="105"/>
      <c r="AF72" s="105"/>
      <c r="AG72" s="105"/>
      <c r="AH72" s="105"/>
      <c r="AI72" s="105"/>
      <c r="AJ72" s="105"/>
      <c r="AK72" s="105"/>
      <c r="AL72" s="108"/>
      <c r="AM72" s="101"/>
    </row>
    <row r="73" spans="1:39" s="86" customFormat="1" x14ac:dyDescent="0.6">
      <c r="A73" s="131">
        <v>65</v>
      </c>
      <c r="B73" s="131">
        <v>8</v>
      </c>
      <c r="C73" s="132" t="s">
        <v>82</v>
      </c>
      <c r="D73" s="131" t="s">
        <v>86</v>
      </c>
      <c r="E73" s="132" t="s">
        <v>211</v>
      </c>
      <c r="F73" s="131">
        <v>10</v>
      </c>
      <c r="G73" s="140" t="s">
        <v>138</v>
      </c>
      <c r="H73" s="75">
        <v>111259188.36</v>
      </c>
      <c r="I73" s="75">
        <v>169398</v>
      </c>
      <c r="J73" s="75">
        <v>656.79</v>
      </c>
      <c r="K73" s="75">
        <v>963.34</v>
      </c>
      <c r="L73" s="75">
        <v>70119112.099999994</v>
      </c>
      <c r="M73" s="88">
        <v>5143.8114999999998</v>
      </c>
      <c r="N73" s="75">
        <v>5513.61</v>
      </c>
      <c r="O73" s="75">
        <v>12717.46</v>
      </c>
      <c r="P73" s="75">
        <v>19456.64</v>
      </c>
      <c r="Q73" s="64" t="str">
        <f t="shared" si="15"/>
        <v>ผ่าน</v>
      </c>
      <c r="R73" s="64" t="str">
        <f t="shared" si="16"/>
        <v>ผ่าน</v>
      </c>
      <c r="S73" s="64" t="str">
        <f t="shared" si="17"/>
        <v>ผ่าน</v>
      </c>
      <c r="T73" s="63"/>
      <c r="U73" s="101" t="s">
        <v>138</v>
      </c>
      <c r="V73" s="101" t="s">
        <v>138</v>
      </c>
      <c r="W73" s="105" t="s">
        <v>261</v>
      </c>
      <c r="X73" s="105"/>
      <c r="Y73" s="106"/>
      <c r="Z73" s="106"/>
      <c r="AA73" s="107"/>
      <c r="AB73" s="107"/>
      <c r="AC73" s="107"/>
      <c r="AD73" s="107"/>
      <c r="AE73" s="105"/>
      <c r="AF73" s="105"/>
      <c r="AG73" s="105"/>
      <c r="AH73" s="105"/>
      <c r="AI73" s="105"/>
      <c r="AJ73" s="105"/>
      <c r="AK73" s="105"/>
      <c r="AL73" s="108"/>
      <c r="AM73" s="101"/>
    </row>
    <row r="74" spans="1:39" s="86" customFormat="1" x14ac:dyDescent="0.6">
      <c r="A74" s="131">
        <v>66</v>
      </c>
      <c r="B74" s="131">
        <v>8</v>
      </c>
      <c r="C74" s="132" t="s">
        <v>82</v>
      </c>
      <c r="D74" s="131" t="s">
        <v>87</v>
      </c>
      <c r="E74" s="132" t="s">
        <v>212</v>
      </c>
      <c r="F74" s="131">
        <v>6</v>
      </c>
      <c r="G74" s="140" t="s">
        <v>300</v>
      </c>
      <c r="H74" s="75">
        <v>88270685.569999993</v>
      </c>
      <c r="I74" s="75">
        <v>102539</v>
      </c>
      <c r="J74" s="75">
        <v>860.85</v>
      </c>
      <c r="K74" s="75">
        <v>1144.5</v>
      </c>
      <c r="L74" s="75">
        <v>36562668.899999999</v>
      </c>
      <c r="M74" s="88">
        <v>2246.8775999999998</v>
      </c>
      <c r="N74" s="75">
        <v>2433.8200000000002</v>
      </c>
      <c r="O74" s="75">
        <v>15022.75</v>
      </c>
      <c r="P74" s="75">
        <v>21646.59</v>
      </c>
      <c r="Q74" s="64" t="str">
        <f t="shared" si="15"/>
        <v>ผ่าน</v>
      </c>
      <c r="R74" s="64" t="str">
        <f t="shared" si="16"/>
        <v>ผ่าน</v>
      </c>
      <c r="S74" s="64" t="str">
        <f t="shared" si="17"/>
        <v>ผ่าน</v>
      </c>
      <c r="T74" s="63"/>
      <c r="U74" s="101" t="s">
        <v>134</v>
      </c>
      <c r="V74" s="101" t="s">
        <v>134</v>
      </c>
      <c r="W74" s="105" t="s">
        <v>258</v>
      </c>
      <c r="X74" s="105"/>
      <c r="Y74" s="106"/>
      <c r="Z74" s="106"/>
      <c r="AA74" s="107"/>
      <c r="AB74" s="107"/>
      <c r="AC74" s="107"/>
      <c r="AD74" s="107"/>
      <c r="AE74" s="105"/>
      <c r="AF74" s="105"/>
      <c r="AG74" s="105"/>
      <c r="AH74" s="105"/>
      <c r="AI74" s="105"/>
      <c r="AJ74" s="105"/>
      <c r="AK74" s="105"/>
      <c r="AL74" s="108"/>
      <c r="AM74" s="101"/>
    </row>
    <row r="75" spans="1:39" s="86" customFormat="1" x14ac:dyDescent="0.6">
      <c r="A75" s="131">
        <v>67</v>
      </c>
      <c r="B75" s="131">
        <v>8</v>
      </c>
      <c r="C75" s="132" t="s">
        <v>82</v>
      </c>
      <c r="D75" s="131" t="s">
        <v>88</v>
      </c>
      <c r="E75" s="132" t="s">
        <v>213</v>
      </c>
      <c r="F75" s="131">
        <v>5</v>
      </c>
      <c r="G75" s="140" t="s">
        <v>133</v>
      </c>
      <c r="H75" s="75">
        <v>54043999.289999999</v>
      </c>
      <c r="I75" s="75">
        <v>75516</v>
      </c>
      <c r="J75" s="75">
        <v>715.66</v>
      </c>
      <c r="K75" s="75">
        <v>1226.46</v>
      </c>
      <c r="L75" s="75">
        <v>40154849.859999999</v>
      </c>
      <c r="M75" s="88">
        <v>2514.4050999999999</v>
      </c>
      <c r="N75" s="75">
        <v>2531.44</v>
      </c>
      <c r="O75" s="75">
        <v>15862.45</v>
      </c>
      <c r="P75" s="75">
        <v>26166.9</v>
      </c>
      <c r="Q75" s="64" t="str">
        <f t="shared" si="15"/>
        <v>ผ่าน</v>
      </c>
      <c r="R75" s="64" t="str">
        <f t="shared" si="16"/>
        <v>ผ่าน</v>
      </c>
      <c r="S75" s="64" t="str">
        <f t="shared" si="17"/>
        <v>ผ่าน</v>
      </c>
      <c r="T75" s="63"/>
      <c r="U75" s="101" t="s">
        <v>133</v>
      </c>
      <c r="V75" s="101" t="s">
        <v>133</v>
      </c>
      <c r="W75" s="105" t="s">
        <v>259</v>
      </c>
      <c r="X75" s="105"/>
      <c r="Y75" s="106"/>
      <c r="Z75" s="106"/>
      <c r="AA75" s="107"/>
      <c r="AB75" s="107"/>
      <c r="AC75" s="107"/>
      <c r="AD75" s="107"/>
      <c r="AE75" s="105"/>
      <c r="AF75" s="105"/>
      <c r="AG75" s="105"/>
      <c r="AH75" s="105"/>
      <c r="AI75" s="105"/>
      <c r="AJ75" s="105"/>
      <c r="AK75" s="105"/>
      <c r="AL75" s="108"/>
      <c r="AM75" s="101"/>
    </row>
    <row r="76" spans="1:39" s="116" customFormat="1" x14ac:dyDescent="0.6">
      <c r="A76" s="137"/>
      <c r="B76" s="138"/>
      <c r="C76" s="139" t="s">
        <v>315</v>
      </c>
      <c r="D76" s="138"/>
      <c r="E76" s="139"/>
      <c r="F76" s="138"/>
      <c r="G76" s="139"/>
      <c r="H76" s="68"/>
      <c r="I76" s="68"/>
      <c r="J76" s="68"/>
      <c r="K76" s="68"/>
      <c r="L76" s="68"/>
      <c r="M76" s="92"/>
      <c r="N76" s="68"/>
      <c r="O76" s="68"/>
      <c r="P76" s="90"/>
      <c r="Q76" s="72"/>
      <c r="R76" s="72"/>
      <c r="S76" s="72">
        <f>COUNTIF(S70:S75,"ผ่าน")</f>
        <v>6</v>
      </c>
      <c r="T76" s="80"/>
      <c r="U76" s="114"/>
      <c r="V76" s="114"/>
      <c r="W76" s="115"/>
      <c r="X76" s="105"/>
      <c r="Y76" s="115"/>
      <c r="Z76" s="106"/>
      <c r="AA76" s="115"/>
      <c r="AB76" s="107"/>
      <c r="AC76" s="115"/>
      <c r="AD76" s="107"/>
      <c r="AE76" s="115"/>
      <c r="AF76" s="105"/>
      <c r="AG76" s="115"/>
      <c r="AH76" s="105"/>
      <c r="AI76" s="115"/>
      <c r="AJ76" s="105"/>
      <c r="AK76" s="115"/>
      <c r="AL76" s="108"/>
      <c r="AM76" s="114"/>
    </row>
    <row r="77" spans="1:39" s="111" customFormat="1" x14ac:dyDescent="0.6">
      <c r="A77" s="133">
        <v>68</v>
      </c>
      <c r="B77" s="133">
        <v>8</v>
      </c>
      <c r="C77" s="134" t="s">
        <v>89</v>
      </c>
      <c r="D77" s="133" t="s">
        <v>90</v>
      </c>
      <c r="E77" s="134" t="s">
        <v>214</v>
      </c>
      <c r="F77" s="133">
        <v>20</v>
      </c>
      <c r="G77" s="135" t="s">
        <v>147</v>
      </c>
      <c r="H77" s="75">
        <v>997993314.41999996</v>
      </c>
      <c r="I77" s="75">
        <v>823021</v>
      </c>
      <c r="J77" s="75">
        <v>1212.5999999999999</v>
      </c>
      <c r="K77" s="75">
        <v>1740.88</v>
      </c>
      <c r="L77" s="75">
        <v>2435615042.2199998</v>
      </c>
      <c r="M77" s="88">
        <v>135208.80369999999</v>
      </c>
      <c r="N77" s="75">
        <v>167904.99</v>
      </c>
      <c r="O77" s="75">
        <v>14505.91</v>
      </c>
      <c r="P77" s="75">
        <v>15419.51</v>
      </c>
      <c r="Q77" s="64" t="str">
        <f t="shared" ref="Q77:Q97" si="18">IF(J77&lt;K77,"ผ่าน","ไม่ผ่าน")</f>
        <v>ผ่าน</v>
      </c>
      <c r="R77" s="64" t="str">
        <f t="shared" ref="R77:R97" si="19">IF(O77&lt;P77,"ผ่าน","ไม่ผ่าน")</f>
        <v>ผ่าน</v>
      </c>
      <c r="S77" s="64" t="str">
        <f t="shared" ref="S77:S97" si="20">IF(AND(J77&lt;K77,O77&lt;P77),"ผ่าน","ไม่ผ่าน")</f>
        <v>ผ่าน</v>
      </c>
      <c r="T77" s="65"/>
      <c r="U77" s="109" t="s">
        <v>147</v>
      </c>
      <c r="V77" s="109" t="s">
        <v>146</v>
      </c>
      <c r="W77" s="105" t="s">
        <v>271</v>
      </c>
      <c r="X77" s="105"/>
      <c r="Y77" s="106"/>
      <c r="Z77" s="106"/>
      <c r="AA77" s="105"/>
      <c r="AB77" s="107"/>
      <c r="AC77" s="105"/>
      <c r="AD77" s="107"/>
      <c r="AE77" s="105"/>
      <c r="AF77" s="105"/>
      <c r="AG77" s="105"/>
      <c r="AH77" s="105"/>
      <c r="AI77" s="105"/>
      <c r="AJ77" s="105"/>
      <c r="AK77" s="105"/>
      <c r="AL77" s="110"/>
      <c r="AM77" s="109"/>
    </row>
    <row r="78" spans="1:39" s="111" customFormat="1" x14ac:dyDescent="0.6">
      <c r="A78" s="133">
        <v>69</v>
      </c>
      <c r="B78" s="133">
        <v>8</v>
      </c>
      <c r="C78" s="134" t="s">
        <v>89</v>
      </c>
      <c r="D78" s="133" t="s">
        <v>91</v>
      </c>
      <c r="E78" s="134" t="s">
        <v>215</v>
      </c>
      <c r="F78" s="133">
        <v>6</v>
      </c>
      <c r="G78" s="145" t="s">
        <v>300</v>
      </c>
      <c r="H78" s="75">
        <v>84661163.609999999</v>
      </c>
      <c r="I78" s="75">
        <v>124548</v>
      </c>
      <c r="J78" s="75">
        <v>679.75</v>
      </c>
      <c r="K78" s="75">
        <v>1144.5</v>
      </c>
      <c r="L78" s="75">
        <v>41222647.280000001</v>
      </c>
      <c r="M78" s="158">
        <v>2811.9079999999999</v>
      </c>
      <c r="N78" s="75">
        <v>2727.5</v>
      </c>
      <c r="O78" s="75">
        <v>15113.71</v>
      </c>
      <c r="P78" s="75">
        <v>21646.59</v>
      </c>
      <c r="Q78" s="64" t="str">
        <f t="shared" si="18"/>
        <v>ผ่าน</v>
      </c>
      <c r="R78" s="64" t="str">
        <f t="shared" si="19"/>
        <v>ผ่าน</v>
      </c>
      <c r="S78" s="64" t="str">
        <f t="shared" si="20"/>
        <v>ผ่าน</v>
      </c>
      <c r="T78" s="65"/>
      <c r="U78" s="109" t="s">
        <v>134</v>
      </c>
      <c r="V78" s="109" t="s">
        <v>134</v>
      </c>
      <c r="W78" s="105" t="s">
        <v>258</v>
      </c>
      <c r="X78" s="105"/>
      <c r="Y78" s="106"/>
      <c r="Z78" s="106"/>
      <c r="AA78" s="107"/>
      <c r="AB78" s="107"/>
      <c r="AC78" s="107"/>
      <c r="AD78" s="107"/>
      <c r="AE78" s="105"/>
      <c r="AF78" s="105"/>
      <c r="AG78" s="105"/>
      <c r="AH78" s="105"/>
      <c r="AI78" s="105"/>
      <c r="AJ78" s="105"/>
      <c r="AK78" s="105"/>
      <c r="AL78" s="110"/>
      <c r="AM78" s="109"/>
    </row>
    <row r="79" spans="1:39" s="111" customFormat="1" x14ac:dyDescent="0.6">
      <c r="A79" s="133">
        <v>70</v>
      </c>
      <c r="B79" s="133">
        <v>8</v>
      </c>
      <c r="C79" s="134" t="s">
        <v>89</v>
      </c>
      <c r="D79" s="133" t="s">
        <v>92</v>
      </c>
      <c r="E79" s="134" t="s">
        <v>216</v>
      </c>
      <c r="F79" s="133">
        <v>6</v>
      </c>
      <c r="G79" s="144" t="s">
        <v>300</v>
      </c>
      <c r="H79" s="75">
        <v>68252494.099999994</v>
      </c>
      <c r="I79" s="75">
        <v>108467</v>
      </c>
      <c r="J79" s="75">
        <v>629.25</v>
      </c>
      <c r="K79" s="75">
        <v>1144.5</v>
      </c>
      <c r="L79" s="75">
        <v>46376064.149999999</v>
      </c>
      <c r="M79" s="88">
        <v>2510.7343999999998</v>
      </c>
      <c r="N79" s="75">
        <v>2637.14</v>
      </c>
      <c r="O79" s="75">
        <v>17585.740000000002</v>
      </c>
      <c r="P79" s="75">
        <v>21646.59</v>
      </c>
      <c r="Q79" s="64" t="str">
        <f t="shared" si="18"/>
        <v>ผ่าน</v>
      </c>
      <c r="R79" s="64" t="str">
        <f t="shared" si="19"/>
        <v>ผ่าน</v>
      </c>
      <c r="S79" s="64" t="str">
        <f t="shared" si="20"/>
        <v>ผ่าน</v>
      </c>
      <c r="T79" s="78"/>
      <c r="U79" s="125" t="s">
        <v>135</v>
      </c>
      <c r="V79" s="125" t="s">
        <v>134</v>
      </c>
      <c r="W79" s="105" t="s">
        <v>258</v>
      </c>
      <c r="X79" s="105"/>
      <c r="Y79" s="106"/>
      <c r="Z79" s="106"/>
      <c r="AA79" s="107"/>
      <c r="AB79" s="107"/>
      <c r="AC79" s="107"/>
      <c r="AD79" s="107"/>
      <c r="AE79" s="105"/>
      <c r="AF79" s="105"/>
      <c r="AG79" s="105"/>
      <c r="AH79" s="105"/>
      <c r="AI79" s="105"/>
      <c r="AJ79" s="105"/>
      <c r="AK79" s="105"/>
      <c r="AL79" s="110"/>
      <c r="AM79" s="109"/>
    </row>
    <row r="80" spans="1:39" s="111" customFormat="1" x14ac:dyDescent="0.6">
      <c r="A80" s="133">
        <v>71</v>
      </c>
      <c r="B80" s="133">
        <v>8</v>
      </c>
      <c r="C80" s="134" t="s">
        <v>89</v>
      </c>
      <c r="D80" s="133" t="s">
        <v>93</v>
      </c>
      <c r="E80" s="134" t="s">
        <v>217</v>
      </c>
      <c r="F80" s="133">
        <v>14</v>
      </c>
      <c r="G80" s="134" t="s">
        <v>304</v>
      </c>
      <c r="H80" s="75">
        <v>241644943.75</v>
      </c>
      <c r="I80" s="75">
        <v>273330</v>
      </c>
      <c r="J80" s="77">
        <v>884.08</v>
      </c>
      <c r="K80" s="75">
        <v>1063.74</v>
      </c>
      <c r="L80" s="75">
        <v>269172950.52999997</v>
      </c>
      <c r="M80" s="88">
        <v>17539.0638</v>
      </c>
      <c r="N80" s="75">
        <v>20077.759999999998</v>
      </c>
      <c r="O80" s="75">
        <v>13406.52</v>
      </c>
      <c r="P80" s="75">
        <v>23139</v>
      </c>
      <c r="Q80" s="64" t="str">
        <f t="shared" si="18"/>
        <v>ผ่าน</v>
      </c>
      <c r="R80" s="64" t="str">
        <f t="shared" si="19"/>
        <v>ผ่าน</v>
      </c>
      <c r="S80" s="64" t="str">
        <f t="shared" si="20"/>
        <v>ผ่าน</v>
      </c>
      <c r="T80" s="65"/>
      <c r="U80" s="109" t="s">
        <v>142</v>
      </c>
      <c r="V80" s="109" t="s">
        <v>142</v>
      </c>
      <c r="W80" s="105" t="s">
        <v>272</v>
      </c>
      <c r="X80" s="105"/>
      <c r="Y80" s="106"/>
      <c r="Z80" s="106"/>
      <c r="AA80" s="107"/>
      <c r="AB80" s="107"/>
      <c r="AC80" s="107"/>
      <c r="AD80" s="107"/>
      <c r="AE80" s="105"/>
      <c r="AF80" s="105"/>
      <c r="AG80" s="105"/>
      <c r="AH80" s="105"/>
      <c r="AI80" s="105"/>
      <c r="AJ80" s="105"/>
      <c r="AK80" s="105"/>
      <c r="AL80" s="110"/>
      <c r="AM80" s="109"/>
    </row>
    <row r="81" spans="1:39" s="111" customFormat="1" x14ac:dyDescent="0.6">
      <c r="A81" s="133">
        <v>72</v>
      </c>
      <c r="B81" s="133">
        <v>8</v>
      </c>
      <c r="C81" s="134" t="s">
        <v>89</v>
      </c>
      <c r="D81" s="133" t="s">
        <v>94</v>
      </c>
      <c r="E81" s="134" t="s">
        <v>218</v>
      </c>
      <c r="F81" s="133">
        <v>2</v>
      </c>
      <c r="G81" s="134" t="s">
        <v>130</v>
      </c>
      <c r="H81" s="75">
        <v>29101326.829999998</v>
      </c>
      <c r="I81" s="75">
        <v>23055</v>
      </c>
      <c r="J81" s="75">
        <v>1262.26</v>
      </c>
      <c r="K81" s="75">
        <v>1392.59</v>
      </c>
      <c r="L81" s="93">
        <v>0</v>
      </c>
      <c r="M81" s="94">
        <v>0</v>
      </c>
      <c r="N81" s="75">
        <v>0</v>
      </c>
      <c r="O81" s="95">
        <v>0</v>
      </c>
      <c r="P81" s="75">
        <v>57108.94</v>
      </c>
      <c r="Q81" s="64" t="str">
        <f t="shared" si="18"/>
        <v>ผ่าน</v>
      </c>
      <c r="R81" s="64" t="str">
        <f t="shared" si="19"/>
        <v>ผ่าน</v>
      </c>
      <c r="S81" s="64" t="str">
        <f t="shared" si="20"/>
        <v>ผ่าน</v>
      </c>
      <c r="T81" s="65"/>
      <c r="U81" s="109" t="s">
        <v>130</v>
      </c>
      <c r="V81" s="109" t="s">
        <v>130</v>
      </c>
      <c r="W81" s="105" t="s">
        <v>253</v>
      </c>
      <c r="X81" s="105"/>
      <c r="Y81" s="106"/>
      <c r="Z81" s="106"/>
      <c r="AA81" s="107"/>
      <c r="AB81" s="107"/>
      <c r="AC81" s="105"/>
      <c r="AD81" s="107"/>
      <c r="AE81" s="105"/>
      <c r="AF81" s="105"/>
      <c r="AG81" s="107"/>
      <c r="AH81" s="105"/>
      <c r="AI81" s="105"/>
      <c r="AJ81" s="105"/>
      <c r="AK81" s="105"/>
      <c r="AL81" s="110"/>
      <c r="AM81" s="109"/>
    </row>
    <row r="82" spans="1:39" s="111" customFormat="1" x14ac:dyDescent="0.6">
      <c r="A82" s="133">
        <v>73</v>
      </c>
      <c r="B82" s="133">
        <v>8</v>
      </c>
      <c r="C82" s="134" t="s">
        <v>89</v>
      </c>
      <c r="D82" s="133" t="s">
        <v>95</v>
      </c>
      <c r="E82" s="134" t="s">
        <v>219</v>
      </c>
      <c r="F82" s="133">
        <v>6</v>
      </c>
      <c r="G82" s="134" t="s">
        <v>300</v>
      </c>
      <c r="H82" s="75">
        <v>68521422.329999998</v>
      </c>
      <c r="I82" s="75">
        <v>90607</v>
      </c>
      <c r="J82" s="75">
        <v>756.25</v>
      </c>
      <c r="K82" s="75">
        <v>1144.5</v>
      </c>
      <c r="L82" s="75">
        <v>35006655.270000003</v>
      </c>
      <c r="M82" s="158">
        <v>2302.9371000000001</v>
      </c>
      <c r="N82" s="75">
        <v>2309.65</v>
      </c>
      <c r="O82" s="75">
        <v>15156.69</v>
      </c>
      <c r="P82" s="75">
        <v>21646.59</v>
      </c>
      <c r="Q82" s="64" t="str">
        <f t="shared" si="18"/>
        <v>ผ่าน</v>
      </c>
      <c r="R82" s="64" t="str">
        <f t="shared" si="19"/>
        <v>ผ่าน</v>
      </c>
      <c r="S82" s="64" t="str">
        <f t="shared" si="20"/>
        <v>ผ่าน</v>
      </c>
      <c r="T82" s="65"/>
      <c r="U82" s="109" t="s">
        <v>134</v>
      </c>
      <c r="V82" s="109" t="s">
        <v>134</v>
      </c>
      <c r="W82" s="105" t="s">
        <v>258</v>
      </c>
      <c r="X82" s="105"/>
      <c r="Y82" s="106"/>
      <c r="Z82" s="106"/>
      <c r="AA82" s="107"/>
      <c r="AB82" s="107"/>
      <c r="AC82" s="107"/>
      <c r="AD82" s="107"/>
      <c r="AE82" s="105"/>
      <c r="AF82" s="105"/>
      <c r="AG82" s="105"/>
      <c r="AH82" s="105"/>
      <c r="AI82" s="105"/>
      <c r="AJ82" s="105"/>
      <c r="AK82" s="105"/>
      <c r="AL82" s="110"/>
      <c r="AM82" s="109"/>
    </row>
    <row r="83" spans="1:39" s="111" customFormat="1" x14ac:dyDescent="0.6">
      <c r="A83" s="133">
        <v>74</v>
      </c>
      <c r="B83" s="133">
        <v>8</v>
      </c>
      <c r="C83" s="134" t="s">
        <v>89</v>
      </c>
      <c r="D83" s="133" t="s">
        <v>96</v>
      </c>
      <c r="E83" s="134" t="s">
        <v>220</v>
      </c>
      <c r="F83" s="133">
        <v>13</v>
      </c>
      <c r="G83" s="135" t="s">
        <v>303</v>
      </c>
      <c r="H83" s="75">
        <v>158635015.55000001</v>
      </c>
      <c r="I83" s="75">
        <v>201984</v>
      </c>
      <c r="J83" s="75">
        <v>785.38</v>
      </c>
      <c r="K83" s="91">
        <v>928.5</v>
      </c>
      <c r="L83" s="75">
        <v>110319669.37</v>
      </c>
      <c r="M83" s="158">
        <v>7118.0589</v>
      </c>
      <c r="N83" s="75">
        <v>5692.02</v>
      </c>
      <c r="O83" s="75">
        <v>19381.46</v>
      </c>
      <c r="P83" s="75">
        <v>19450.650000000001</v>
      </c>
      <c r="Q83" s="64" t="str">
        <f t="shared" si="18"/>
        <v>ผ่าน</v>
      </c>
      <c r="R83" s="64" t="str">
        <f t="shared" si="19"/>
        <v>ผ่าน</v>
      </c>
      <c r="S83" s="64" t="str">
        <f t="shared" si="20"/>
        <v>ผ่าน</v>
      </c>
      <c r="T83" s="65"/>
      <c r="U83" s="109" t="s">
        <v>141</v>
      </c>
      <c r="V83" s="109" t="s">
        <v>140</v>
      </c>
      <c r="W83" s="105" t="s">
        <v>265</v>
      </c>
      <c r="X83" s="105"/>
      <c r="Y83" s="106"/>
      <c r="Z83" s="106"/>
      <c r="AA83" s="107"/>
      <c r="AB83" s="107"/>
      <c r="AC83" s="107"/>
      <c r="AD83" s="107"/>
      <c r="AE83" s="105"/>
      <c r="AF83" s="105"/>
      <c r="AG83" s="105"/>
      <c r="AH83" s="105"/>
      <c r="AI83" s="105"/>
      <c r="AJ83" s="105"/>
      <c r="AK83" s="105"/>
      <c r="AL83" s="110"/>
      <c r="AM83" s="109"/>
    </row>
    <row r="84" spans="1:39" s="86" customFormat="1" x14ac:dyDescent="0.6">
      <c r="A84" s="131">
        <v>75</v>
      </c>
      <c r="B84" s="131">
        <v>8</v>
      </c>
      <c r="C84" s="132" t="s">
        <v>89</v>
      </c>
      <c r="D84" s="131" t="s">
        <v>97</v>
      </c>
      <c r="E84" s="132" t="s">
        <v>221</v>
      </c>
      <c r="F84" s="131">
        <v>5</v>
      </c>
      <c r="G84" s="140" t="s">
        <v>133</v>
      </c>
      <c r="H84" s="75">
        <v>56759953.700000003</v>
      </c>
      <c r="I84" s="75">
        <v>83986</v>
      </c>
      <c r="J84" s="75">
        <v>675.83</v>
      </c>
      <c r="K84" s="75">
        <v>1226.46</v>
      </c>
      <c r="L84" s="75">
        <v>20239126.129999999</v>
      </c>
      <c r="M84" s="88">
        <v>1427.9562000000001</v>
      </c>
      <c r="N84" s="75">
        <v>1381.52</v>
      </c>
      <c r="O84" s="75">
        <v>14649.9</v>
      </c>
      <c r="P84" s="75">
        <v>26166.9</v>
      </c>
      <c r="Q84" s="64" t="str">
        <f t="shared" si="18"/>
        <v>ผ่าน</v>
      </c>
      <c r="R84" s="64" t="str">
        <f t="shared" si="19"/>
        <v>ผ่าน</v>
      </c>
      <c r="S84" s="64" t="str">
        <f t="shared" si="20"/>
        <v>ผ่าน</v>
      </c>
      <c r="T84" s="63"/>
      <c r="U84" s="101" t="s">
        <v>133</v>
      </c>
      <c r="V84" s="101" t="s">
        <v>133</v>
      </c>
      <c r="W84" s="105" t="s">
        <v>259</v>
      </c>
      <c r="X84" s="105"/>
      <c r="Y84" s="106"/>
      <c r="Z84" s="106"/>
      <c r="AA84" s="107"/>
      <c r="AB84" s="107"/>
      <c r="AC84" s="107"/>
      <c r="AD84" s="107"/>
      <c r="AE84" s="105"/>
      <c r="AF84" s="105"/>
      <c r="AG84" s="105"/>
      <c r="AH84" s="105"/>
      <c r="AI84" s="105"/>
      <c r="AJ84" s="105"/>
      <c r="AK84" s="105"/>
      <c r="AL84" s="108"/>
      <c r="AM84" s="101"/>
    </row>
    <row r="85" spans="1:39" s="86" customFormat="1" x14ac:dyDescent="0.6">
      <c r="A85" s="131">
        <v>76</v>
      </c>
      <c r="B85" s="131">
        <v>8</v>
      </c>
      <c r="C85" s="132" t="s">
        <v>89</v>
      </c>
      <c r="D85" s="131" t="s">
        <v>98</v>
      </c>
      <c r="E85" s="132" t="s">
        <v>222</v>
      </c>
      <c r="F85" s="131">
        <v>6</v>
      </c>
      <c r="G85" s="132" t="s">
        <v>300</v>
      </c>
      <c r="H85" s="75">
        <v>56529000.759999998</v>
      </c>
      <c r="I85" s="75">
        <v>76667</v>
      </c>
      <c r="J85" s="75">
        <v>737.33</v>
      </c>
      <c r="K85" s="75">
        <v>1144.5</v>
      </c>
      <c r="L85" s="75">
        <v>24367291.5</v>
      </c>
      <c r="M85" s="88">
        <v>1439.0134</v>
      </c>
      <c r="N85" s="75">
        <v>1459.28</v>
      </c>
      <c r="O85" s="75">
        <v>16698.16</v>
      </c>
      <c r="P85" s="75">
        <v>21646.59</v>
      </c>
      <c r="Q85" s="64" t="str">
        <f t="shared" si="18"/>
        <v>ผ่าน</v>
      </c>
      <c r="R85" s="64" t="str">
        <f t="shared" si="19"/>
        <v>ผ่าน</v>
      </c>
      <c r="S85" s="64" t="str">
        <f t="shared" si="20"/>
        <v>ผ่าน</v>
      </c>
      <c r="T85" s="63"/>
      <c r="U85" s="101" t="s">
        <v>134</v>
      </c>
      <c r="V85" s="101" t="s">
        <v>134</v>
      </c>
      <c r="W85" s="105" t="s">
        <v>258</v>
      </c>
      <c r="X85" s="105"/>
      <c r="Y85" s="106"/>
      <c r="Z85" s="106"/>
      <c r="AA85" s="107"/>
      <c r="AB85" s="107"/>
      <c r="AC85" s="107"/>
      <c r="AD85" s="107"/>
      <c r="AE85" s="105"/>
      <c r="AF85" s="105"/>
      <c r="AG85" s="107"/>
      <c r="AH85" s="105"/>
      <c r="AI85" s="105"/>
      <c r="AJ85" s="105"/>
      <c r="AK85" s="105"/>
      <c r="AL85" s="108"/>
      <c r="AM85" s="101"/>
    </row>
    <row r="86" spans="1:39" s="86" customFormat="1" x14ac:dyDescent="0.6">
      <c r="A86" s="131">
        <v>77</v>
      </c>
      <c r="B86" s="131">
        <v>8</v>
      </c>
      <c r="C86" s="132" t="s">
        <v>89</v>
      </c>
      <c r="D86" s="131" t="s">
        <v>99</v>
      </c>
      <c r="E86" s="132" t="s">
        <v>223</v>
      </c>
      <c r="F86" s="131">
        <v>6</v>
      </c>
      <c r="G86" s="132" t="s">
        <v>300</v>
      </c>
      <c r="H86" s="75">
        <v>56757560.689999998</v>
      </c>
      <c r="I86" s="75">
        <v>84629</v>
      </c>
      <c r="J86" s="75">
        <v>670.66</v>
      </c>
      <c r="K86" s="75">
        <v>1144.5</v>
      </c>
      <c r="L86" s="75">
        <v>30445823.100000001</v>
      </c>
      <c r="M86" s="88">
        <v>1854.5637999999999</v>
      </c>
      <c r="N86" s="75">
        <v>2053.1799999999998</v>
      </c>
      <c r="O86" s="75">
        <v>14828.62</v>
      </c>
      <c r="P86" s="75">
        <v>21646.59</v>
      </c>
      <c r="Q86" s="64" t="str">
        <f t="shared" si="18"/>
        <v>ผ่าน</v>
      </c>
      <c r="R86" s="64" t="str">
        <f t="shared" si="19"/>
        <v>ผ่าน</v>
      </c>
      <c r="S86" s="64" t="str">
        <f t="shared" si="20"/>
        <v>ผ่าน</v>
      </c>
      <c r="T86" s="63"/>
      <c r="U86" s="101" t="s">
        <v>134</v>
      </c>
      <c r="V86" s="101" t="s">
        <v>134</v>
      </c>
      <c r="W86" s="105" t="s">
        <v>258</v>
      </c>
      <c r="X86" s="105"/>
      <c r="Y86" s="106"/>
      <c r="Z86" s="106"/>
      <c r="AA86" s="107"/>
      <c r="AB86" s="107"/>
      <c r="AC86" s="107"/>
      <c r="AD86" s="107"/>
      <c r="AE86" s="105"/>
      <c r="AF86" s="105"/>
      <c r="AG86" s="105"/>
      <c r="AH86" s="105"/>
      <c r="AI86" s="105"/>
      <c r="AJ86" s="105"/>
      <c r="AK86" s="105"/>
      <c r="AL86" s="108"/>
      <c r="AM86" s="101"/>
    </row>
    <row r="87" spans="1:39" s="86" customFormat="1" x14ac:dyDescent="0.6">
      <c r="A87" s="146">
        <v>78</v>
      </c>
      <c r="B87" s="146">
        <v>8</v>
      </c>
      <c r="C87" s="147" t="s">
        <v>89</v>
      </c>
      <c r="D87" s="146" t="s">
        <v>100</v>
      </c>
      <c r="E87" s="147" t="s">
        <v>224</v>
      </c>
      <c r="F87" s="146">
        <v>6</v>
      </c>
      <c r="G87" s="147" t="s">
        <v>300</v>
      </c>
      <c r="H87" s="75">
        <v>67003474.740000002</v>
      </c>
      <c r="I87" s="75">
        <v>101628</v>
      </c>
      <c r="J87" s="75">
        <v>659.3</v>
      </c>
      <c r="K87" s="75">
        <v>1144.5</v>
      </c>
      <c r="L87" s="75">
        <v>58002222.280000001</v>
      </c>
      <c r="M87" s="88">
        <v>2736.0659999999998</v>
      </c>
      <c r="N87" s="75">
        <v>2859.97</v>
      </c>
      <c r="O87" s="75">
        <v>20280.71</v>
      </c>
      <c r="P87" s="75">
        <v>21646.59</v>
      </c>
      <c r="Q87" s="64" t="str">
        <f t="shared" si="18"/>
        <v>ผ่าน</v>
      </c>
      <c r="R87" s="64" t="str">
        <f t="shared" si="19"/>
        <v>ผ่าน</v>
      </c>
      <c r="S87" s="64" t="str">
        <f t="shared" si="20"/>
        <v>ผ่าน</v>
      </c>
      <c r="T87" s="63"/>
      <c r="U87" s="101" t="s">
        <v>134</v>
      </c>
      <c r="V87" s="101" t="s">
        <v>134</v>
      </c>
      <c r="W87" s="105" t="s">
        <v>258</v>
      </c>
      <c r="X87" s="105"/>
      <c r="Y87" s="106"/>
      <c r="Z87" s="106"/>
      <c r="AA87" s="107"/>
      <c r="AB87" s="107"/>
      <c r="AC87" s="107"/>
      <c r="AD87" s="107"/>
      <c r="AE87" s="105"/>
      <c r="AF87" s="105"/>
      <c r="AG87" s="105"/>
      <c r="AH87" s="105"/>
      <c r="AI87" s="105"/>
      <c r="AJ87" s="105"/>
      <c r="AK87" s="105"/>
      <c r="AL87" s="108"/>
      <c r="AM87" s="101"/>
    </row>
    <row r="88" spans="1:39" s="86" customFormat="1" x14ac:dyDescent="0.6">
      <c r="A88" s="131">
        <v>79</v>
      </c>
      <c r="B88" s="131">
        <v>8</v>
      </c>
      <c r="C88" s="132" t="s">
        <v>89</v>
      </c>
      <c r="D88" s="131" t="s">
        <v>101</v>
      </c>
      <c r="E88" s="132" t="s">
        <v>225</v>
      </c>
      <c r="F88" s="131">
        <v>13</v>
      </c>
      <c r="G88" s="132" t="s">
        <v>303</v>
      </c>
      <c r="H88" s="75">
        <v>142927424.03999999</v>
      </c>
      <c r="I88" s="75">
        <v>197713</v>
      </c>
      <c r="J88" s="75">
        <v>722.9</v>
      </c>
      <c r="K88" s="75">
        <v>928.5</v>
      </c>
      <c r="L88" s="75">
        <v>115571823.53</v>
      </c>
      <c r="M88" s="88">
        <v>7565.1918999999998</v>
      </c>
      <c r="N88" s="75">
        <v>7593.1</v>
      </c>
      <c r="O88" s="75">
        <v>15220.64</v>
      </c>
      <c r="P88" s="75">
        <v>19450.650000000001</v>
      </c>
      <c r="Q88" s="64" t="str">
        <f t="shared" si="18"/>
        <v>ผ่าน</v>
      </c>
      <c r="R88" s="64" t="str">
        <f t="shared" si="19"/>
        <v>ผ่าน</v>
      </c>
      <c r="S88" s="64" t="str">
        <f t="shared" si="20"/>
        <v>ผ่าน</v>
      </c>
      <c r="T88" s="63"/>
      <c r="U88" s="101" t="s">
        <v>252</v>
      </c>
      <c r="V88" s="101" t="s">
        <v>140</v>
      </c>
      <c r="W88" s="105" t="s">
        <v>265</v>
      </c>
      <c r="X88" s="105"/>
      <c r="Y88" s="106"/>
      <c r="Z88" s="106"/>
      <c r="AA88" s="107"/>
      <c r="AB88" s="107"/>
      <c r="AC88" s="107"/>
      <c r="AD88" s="107"/>
      <c r="AE88" s="105"/>
      <c r="AF88" s="105"/>
      <c r="AG88" s="105"/>
      <c r="AH88" s="105"/>
      <c r="AI88" s="105"/>
      <c r="AJ88" s="105"/>
      <c r="AK88" s="105"/>
      <c r="AL88" s="108"/>
      <c r="AM88" s="101"/>
    </row>
    <row r="89" spans="1:39" s="86" customFormat="1" x14ac:dyDescent="0.6">
      <c r="A89" s="131">
        <v>80</v>
      </c>
      <c r="B89" s="131">
        <v>8</v>
      </c>
      <c r="C89" s="132" t="s">
        <v>89</v>
      </c>
      <c r="D89" s="131" t="s">
        <v>102</v>
      </c>
      <c r="E89" s="134" t="s">
        <v>226</v>
      </c>
      <c r="F89" s="133">
        <v>6</v>
      </c>
      <c r="G89" s="148" t="s">
        <v>300</v>
      </c>
      <c r="H89" s="75">
        <v>71628543.769999996</v>
      </c>
      <c r="I89" s="75">
        <v>125906</v>
      </c>
      <c r="J89" s="75">
        <v>568.9</v>
      </c>
      <c r="K89" s="75">
        <v>1144.5</v>
      </c>
      <c r="L89" s="75">
        <v>63736547.649999999</v>
      </c>
      <c r="M89" s="88">
        <v>3389.7202000000002</v>
      </c>
      <c r="N89" s="75">
        <v>3712.67</v>
      </c>
      <c r="O89" s="75">
        <v>17167.310000000001</v>
      </c>
      <c r="P89" s="75">
        <v>21646.59</v>
      </c>
      <c r="Q89" s="64" t="str">
        <f t="shared" si="18"/>
        <v>ผ่าน</v>
      </c>
      <c r="R89" s="64" t="str">
        <f t="shared" si="19"/>
        <v>ผ่าน</v>
      </c>
      <c r="S89" s="64" t="str">
        <f t="shared" si="20"/>
        <v>ผ่าน</v>
      </c>
      <c r="T89" s="63"/>
      <c r="U89" s="101" t="s">
        <v>134</v>
      </c>
      <c r="V89" s="101" t="s">
        <v>134</v>
      </c>
      <c r="W89" s="105" t="s">
        <v>258</v>
      </c>
      <c r="X89" s="105"/>
      <c r="Y89" s="106"/>
      <c r="Z89" s="106"/>
      <c r="AA89" s="107"/>
      <c r="AB89" s="107"/>
      <c r="AC89" s="107"/>
      <c r="AD89" s="107"/>
      <c r="AE89" s="105"/>
      <c r="AF89" s="105"/>
      <c r="AG89" s="105"/>
      <c r="AH89" s="105"/>
      <c r="AI89" s="105"/>
      <c r="AJ89" s="105"/>
      <c r="AK89" s="105"/>
      <c r="AL89" s="108"/>
      <c r="AM89" s="101"/>
    </row>
    <row r="90" spans="1:39" s="86" customFormat="1" x14ac:dyDescent="0.6">
      <c r="A90" s="131">
        <v>81</v>
      </c>
      <c r="B90" s="131">
        <v>8</v>
      </c>
      <c r="C90" s="132" t="s">
        <v>89</v>
      </c>
      <c r="D90" s="131" t="s">
        <v>103</v>
      </c>
      <c r="E90" s="134" t="s">
        <v>227</v>
      </c>
      <c r="F90" s="133">
        <v>10</v>
      </c>
      <c r="G90" s="145" t="s">
        <v>138</v>
      </c>
      <c r="H90" s="75">
        <v>136323009.93000001</v>
      </c>
      <c r="I90" s="75">
        <v>181244</v>
      </c>
      <c r="J90" s="75">
        <v>752.15</v>
      </c>
      <c r="K90" s="75">
        <v>963.34</v>
      </c>
      <c r="L90" s="75">
        <v>83175119.319999993</v>
      </c>
      <c r="M90" s="88">
        <v>5332.5174999999999</v>
      </c>
      <c r="N90" s="75">
        <v>5905.58</v>
      </c>
      <c r="O90" s="75">
        <v>14084.16</v>
      </c>
      <c r="P90" s="75">
        <v>19456.64</v>
      </c>
      <c r="Q90" s="64" t="str">
        <f t="shared" si="18"/>
        <v>ผ่าน</v>
      </c>
      <c r="R90" s="64" t="str">
        <f t="shared" si="19"/>
        <v>ผ่าน</v>
      </c>
      <c r="S90" s="64" t="str">
        <f t="shared" si="20"/>
        <v>ผ่าน</v>
      </c>
      <c r="T90" s="63"/>
      <c r="U90" s="101" t="s">
        <v>138</v>
      </c>
      <c r="V90" s="101" t="s">
        <v>138</v>
      </c>
      <c r="W90" s="105" t="s">
        <v>261</v>
      </c>
      <c r="X90" s="105"/>
      <c r="Y90" s="106"/>
      <c r="Z90" s="106"/>
      <c r="AA90" s="107"/>
      <c r="AB90" s="107"/>
      <c r="AC90" s="107"/>
      <c r="AD90" s="107"/>
      <c r="AE90" s="105"/>
      <c r="AF90" s="105"/>
      <c r="AG90" s="105"/>
      <c r="AH90" s="105"/>
      <c r="AI90" s="105"/>
      <c r="AJ90" s="105"/>
      <c r="AK90" s="105"/>
      <c r="AL90" s="108"/>
      <c r="AM90" s="101"/>
    </row>
    <row r="91" spans="1:39" s="86" customFormat="1" x14ac:dyDescent="0.6">
      <c r="A91" s="131">
        <v>82</v>
      </c>
      <c r="B91" s="131">
        <v>8</v>
      </c>
      <c r="C91" s="132" t="s">
        <v>89</v>
      </c>
      <c r="D91" s="131" t="s">
        <v>104</v>
      </c>
      <c r="E91" s="134" t="s">
        <v>228</v>
      </c>
      <c r="F91" s="133">
        <v>5</v>
      </c>
      <c r="G91" s="134" t="s">
        <v>133</v>
      </c>
      <c r="H91" s="75">
        <v>49724900.640000001</v>
      </c>
      <c r="I91" s="75">
        <v>66164</v>
      </c>
      <c r="J91" s="75">
        <v>751.54</v>
      </c>
      <c r="K91" s="75">
        <v>1226.46</v>
      </c>
      <c r="L91" s="75">
        <v>16601494.4</v>
      </c>
      <c r="M91" s="88">
        <v>1212.9666999999999</v>
      </c>
      <c r="N91" s="75">
        <v>1299.07</v>
      </c>
      <c r="O91" s="75">
        <v>12779.52</v>
      </c>
      <c r="P91" s="75">
        <v>26166.9</v>
      </c>
      <c r="Q91" s="64" t="str">
        <f t="shared" si="18"/>
        <v>ผ่าน</v>
      </c>
      <c r="R91" s="64" t="str">
        <f t="shared" si="19"/>
        <v>ผ่าน</v>
      </c>
      <c r="S91" s="64" t="str">
        <f t="shared" si="20"/>
        <v>ผ่าน</v>
      </c>
      <c r="T91" s="63"/>
      <c r="U91" s="101" t="s">
        <v>133</v>
      </c>
      <c r="V91" s="101" t="s">
        <v>133</v>
      </c>
      <c r="W91" s="105" t="s">
        <v>259</v>
      </c>
      <c r="X91" s="105"/>
      <c r="Y91" s="106"/>
      <c r="Z91" s="106"/>
      <c r="AA91" s="107"/>
      <c r="AB91" s="107"/>
      <c r="AC91" s="107"/>
      <c r="AD91" s="107"/>
      <c r="AE91" s="105"/>
      <c r="AF91" s="105"/>
      <c r="AG91" s="105"/>
      <c r="AH91" s="105"/>
      <c r="AI91" s="105"/>
      <c r="AJ91" s="105"/>
      <c r="AK91" s="105"/>
      <c r="AL91" s="108"/>
      <c r="AM91" s="101"/>
    </row>
    <row r="92" spans="1:39" s="86" customFormat="1" x14ac:dyDescent="0.6">
      <c r="A92" s="131">
        <v>83</v>
      </c>
      <c r="B92" s="131">
        <v>8</v>
      </c>
      <c r="C92" s="132" t="s">
        <v>89</v>
      </c>
      <c r="D92" s="131" t="s">
        <v>105</v>
      </c>
      <c r="E92" s="134" t="s">
        <v>229</v>
      </c>
      <c r="F92" s="133">
        <v>5</v>
      </c>
      <c r="G92" s="134" t="s">
        <v>133</v>
      </c>
      <c r="H92" s="75">
        <v>47584151.159999996</v>
      </c>
      <c r="I92" s="75">
        <v>59703</v>
      </c>
      <c r="J92" s="75">
        <v>797.01</v>
      </c>
      <c r="K92" s="75">
        <v>1226.46</v>
      </c>
      <c r="L92" s="75">
        <v>20391059.600000001</v>
      </c>
      <c r="M92" s="188">
        <v>938.03399999999999</v>
      </c>
      <c r="N92" s="75">
        <v>1045.5</v>
      </c>
      <c r="O92" s="75">
        <v>19503.64</v>
      </c>
      <c r="P92" s="75">
        <v>26166.9</v>
      </c>
      <c r="Q92" s="64" t="str">
        <f t="shared" si="18"/>
        <v>ผ่าน</v>
      </c>
      <c r="R92" s="64" t="str">
        <f t="shared" si="19"/>
        <v>ผ่าน</v>
      </c>
      <c r="S92" s="64" t="str">
        <f t="shared" si="20"/>
        <v>ผ่าน</v>
      </c>
      <c r="T92" s="63"/>
      <c r="U92" s="101" t="s">
        <v>133</v>
      </c>
      <c r="V92" s="101" t="s">
        <v>133</v>
      </c>
      <c r="W92" s="105" t="s">
        <v>259</v>
      </c>
      <c r="X92" s="105"/>
      <c r="Y92" s="106"/>
      <c r="Z92" s="106"/>
      <c r="AA92" s="107"/>
      <c r="AB92" s="107"/>
      <c r="AC92" s="107"/>
      <c r="AD92" s="107"/>
      <c r="AE92" s="105"/>
      <c r="AF92" s="105"/>
      <c r="AG92" s="107"/>
      <c r="AH92" s="105"/>
      <c r="AI92" s="105"/>
      <c r="AJ92" s="105"/>
      <c r="AK92" s="105"/>
      <c r="AL92" s="108"/>
      <c r="AM92" s="101"/>
    </row>
    <row r="93" spans="1:39" s="86" customFormat="1" x14ac:dyDescent="0.6">
      <c r="A93" s="131">
        <v>84</v>
      </c>
      <c r="B93" s="131">
        <v>8</v>
      </c>
      <c r="C93" s="132" t="s">
        <v>89</v>
      </c>
      <c r="D93" s="131" t="s">
        <v>106</v>
      </c>
      <c r="E93" s="134" t="s">
        <v>230</v>
      </c>
      <c r="F93" s="133">
        <v>5</v>
      </c>
      <c r="G93" s="134" t="s">
        <v>133</v>
      </c>
      <c r="H93" s="75">
        <v>39701173.93</v>
      </c>
      <c r="I93" s="75">
        <v>53958</v>
      </c>
      <c r="J93" s="75">
        <v>735.78</v>
      </c>
      <c r="K93" s="75">
        <v>1226.46</v>
      </c>
      <c r="L93" s="75">
        <v>23876610.5</v>
      </c>
      <c r="M93" s="158">
        <v>1579.8204000000001</v>
      </c>
      <c r="N93" s="75">
        <v>1553.93</v>
      </c>
      <c r="O93" s="75">
        <v>15365.31</v>
      </c>
      <c r="P93" s="75">
        <v>26166.9</v>
      </c>
      <c r="Q93" s="64" t="str">
        <f t="shared" si="18"/>
        <v>ผ่าน</v>
      </c>
      <c r="R93" s="64" t="str">
        <f t="shared" si="19"/>
        <v>ผ่าน</v>
      </c>
      <c r="S93" s="64" t="str">
        <f t="shared" si="20"/>
        <v>ผ่าน</v>
      </c>
      <c r="T93" s="63"/>
      <c r="U93" s="101" t="s">
        <v>133</v>
      </c>
      <c r="V93" s="101" t="s">
        <v>133</v>
      </c>
      <c r="W93" s="105" t="s">
        <v>259</v>
      </c>
      <c r="X93" s="105"/>
      <c r="Y93" s="106"/>
      <c r="Z93" s="106"/>
      <c r="AA93" s="107"/>
      <c r="AB93" s="107"/>
      <c r="AC93" s="107"/>
      <c r="AD93" s="107"/>
      <c r="AE93" s="105"/>
      <c r="AF93" s="105"/>
      <c r="AG93" s="107"/>
      <c r="AH93" s="105"/>
      <c r="AI93" s="105"/>
      <c r="AJ93" s="105"/>
      <c r="AK93" s="105"/>
      <c r="AL93" s="108"/>
      <c r="AM93" s="101"/>
    </row>
    <row r="94" spans="1:39" s="86" customFormat="1" x14ac:dyDescent="0.6">
      <c r="A94" s="131">
        <v>85</v>
      </c>
      <c r="B94" s="131">
        <v>8</v>
      </c>
      <c r="C94" s="132" t="s">
        <v>89</v>
      </c>
      <c r="D94" s="131" t="s">
        <v>107</v>
      </c>
      <c r="E94" s="134" t="s">
        <v>231</v>
      </c>
      <c r="F94" s="133">
        <v>5</v>
      </c>
      <c r="G94" s="134" t="s">
        <v>133</v>
      </c>
      <c r="H94" s="75">
        <v>44553803.060000002</v>
      </c>
      <c r="I94" s="75">
        <v>59411</v>
      </c>
      <c r="J94" s="75">
        <v>749.93</v>
      </c>
      <c r="K94" s="75">
        <v>1226.46</v>
      </c>
      <c r="L94" s="75">
        <v>23897273.93</v>
      </c>
      <c r="M94" s="88">
        <v>1231.0103999999999</v>
      </c>
      <c r="N94" s="75">
        <v>1268.5999999999999</v>
      </c>
      <c r="O94" s="75">
        <v>18837.52</v>
      </c>
      <c r="P94" s="75">
        <v>26166.9</v>
      </c>
      <c r="Q94" s="64" t="str">
        <f t="shared" si="18"/>
        <v>ผ่าน</v>
      </c>
      <c r="R94" s="64" t="str">
        <f t="shared" si="19"/>
        <v>ผ่าน</v>
      </c>
      <c r="S94" s="64" t="str">
        <f t="shared" si="20"/>
        <v>ผ่าน</v>
      </c>
      <c r="T94" s="63"/>
      <c r="U94" s="101" t="s">
        <v>133</v>
      </c>
      <c r="V94" s="101" t="s">
        <v>133</v>
      </c>
      <c r="W94" s="105" t="s">
        <v>259</v>
      </c>
      <c r="X94" s="105"/>
      <c r="Y94" s="106"/>
      <c r="Z94" s="106"/>
      <c r="AA94" s="107"/>
      <c r="AB94" s="107"/>
      <c r="AC94" s="107"/>
      <c r="AD94" s="107"/>
      <c r="AE94" s="105"/>
      <c r="AF94" s="105"/>
      <c r="AG94" s="105"/>
      <c r="AH94" s="105"/>
      <c r="AI94" s="105"/>
      <c r="AJ94" s="105"/>
      <c r="AK94" s="105"/>
      <c r="AL94" s="108"/>
      <c r="AM94" s="101"/>
    </row>
    <row r="95" spans="1:39" s="122" customFormat="1" x14ac:dyDescent="0.6">
      <c r="A95" s="143">
        <v>86</v>
      </c>
      <c r="B95" s="143">
        <v>8</v>
      </c>
      <c r="C95" s="135" t="s">
        <v>89</v>
      </c>
      <c r="D95" s="143" t="s">
        <v>108</v>
      </c>
      <c r="E95" s="135" t="s">
        <v>232</v>
      </c>
      <c r="F95" s="143">
        <v>13</v>
      </c>
      <c r="G95" s="144" t="s">
        <v>303</v>
      </c>
      <c r="H95" s="88">
        <v>181095733.5</v>
      </c>
      <c r="I95" s="88">
        <v>248380</v>
      </c>
      <c r="J95" s="88">
        <v>729.11</v>
      </c>
      <c r="K95" s="88">
        <v>928.5</v>
      </c>
      <c r="L95" s="88">
        <v>137444520.56</v>
      </c>
      <c r="M95" s="88">
        <v>7624.116</v>
      </c>
      <c r="N95" s="88">
        <v>8029.68</v>
      </c>
      <c r="O95" s="88">
        <v>17117.060000000001</v>
      </c>
      <c r="P95" s="88">
        <v>19450.650000000001</v>
      </c>
      <c r="Q95" s="79" t="str">
        <f t="shared" si="18"/>
        <v>ผ่าน</v>
      </c>
      <c r="R95" s="79" t="str">
        <f t="shared" si="19"/>
        <v>ผ่าน</v>
      </c>
      <c r="S95" s="79" t="str">
        <f t="shared" si="20"/>
        <v>ผ่าน</v>
      </c>
      <c r="T95" s="66"/>
      <c r="U95" s="121" t="s">
        <v>138</v>
      </c>
      <c r="V95" s="121" t="s">
        <v>138</v>
      </c>
      <c r="W95" s="126" t="s">
        <v>261</v>
      </c>
      <c r="X95" s="126"/>
      <c r="Y95" s="127"/>
      <c r="Z95" s="127"/>
      <c r="AA95" s="128"/>
      <c r="AB95" s="128"/>
      <c r="AC95" s="128"/>
      <c r="AD95" s="128"/>
      <c r="AE95" s="126"/>
      <c r="AF95" s="126"/>
      <c r="AG95" s="126"/>
      <c r="AH95" s="126"/>
      <c r="AI95" s="126"/>
      <c r="AJ95" s="126"/>
      <c r="AK95" s="126"/>
      <c r="AL95" s="129"/>
      <c r="AM95" s="121"/>
    </row>
    <row r="96" spans="1:39" s="86" customFormat="1" x14ac:dyDescent="0.6">
      <c r="A96" s="131">
        <v>87</v>
      </c>
      <c r="B96" s="131">
        <v>8</v>
      </c>
      <c r="C96" s="132" t="s">
        <v>89</v>
      </c>
      <c r="D96" s="131" t="s">
        <v>109</v>
      </c>
      <c r="E96" s="132" t="s">
        <v>233</v>
      </c>
      <c r="F96" s="131">
        <v>3</v>
      </c>
      <c r="G96" s="136" t="s">
        <v>131</v>
      </c>
      <c r="H96" s="75">
        <v>32164560.289999999</v>
      </c>
      <c r="I96" s="75">
        <v>49388</v>
      </c>
      <c r="J96" s="75">
        <v>651.26</v>
      </c>
      <c r="K96" s="75">
        <v>864.32</v>
      </c>
      <c r="L96" s="75">
        <v>16501614.98</v>
      </c>
      <c r="M96" s="158">
        <v>1130.3219999999999</v>
      </c>
      <c r="N96" s="75">
        <v>1099.94</v>
      </c>
      <c r="O96" s="75">
        <v>15002.29</v>
      </c>
      <c r="P96" s="75">
        <v>21936.45</v>
      </c>
      <c r="Q96" s="64" t="str">
        <f t="shared" si="18"/>
        <v>ผ่าน</v>
      </c>
      <c r="R96" s="64" t="str">
        <f t="shared" si="19"/>
        <v>ผ่าน</v>
      </c>
      <c r="S96" s="64" t="str">
        <f t="shared" si="20"/>
        <v>ผ่าน</v>
      </c>
      <c r="T96" s="63"/>
      <c r="U96" s="101" t="s">
        <v>131</v>
      </c>
      <c r="V96" s="101" t="s">
        <v>131</v>
      </c>
      <c r="W96" s="105" t="s">
        <v>254</v>
      </c>
      <c r="X96" s="105"/>
      <c r="Y96" s="106"/>
      <c r="Z96" s="106"/>
      <c r="AA96" s="107"/>
      <c r="AB96" s="107"/>
      <c r="AC96" s="107"/>
      <c r="AD96" s="107"/>
      <c r="AE96" s="105"/>
      <c r="AF96" s="105"/>
      <c r="AG96" s="107"/>
      <c r="AH96" s="105"/>
      <c r="AI96" s="105"/>
      <c r="AJ96" s="105"/>
      <c r="AK96" s="105"/>
      <c r="AL96" s="108"/>
      <c r="AM96" s="101"/>
    </row>
    <row r="97" spans="1:39" s="86" customFormat="1" x14ac:dyDescent="0.6">
      <c r="A97" s="131">
        <v>88</v>
      </c>
      <c r="B97" s="131">
        <v>8</v>
      </c>
      <c r="C97" s="132" t="s">
        <v>89</v>
      </c>
      <c r="D97" s="131" t="s">
        <v>110</v>
      </c>
      <c r="E97" s="132" t="s">
        <v>234</v>
      </c>
      <c r="F97" s="131">
        <v>3</v>
      </c>
      <c r="G97" s="136" t="s">
        <v>131</v>
      </c>
      <c r="H97" s="75">
        <v>29419091.969999999</v>
      </c>
      <c r="I97" s="75">
        <v>47456</v>
      </c>
      <c r="J97" s="75">
        <v>619.91999999999996</v>
      </c>
      <c r="K97" s="75">
        <v>864.32</v>
      </c>
      <c r="L97" s="75">
        <v>16034350.699999999</v>
      </c>
      <c r="M97" s="158">
        <v>800.56439999999998</v>
      </c>
      <c r="N97" s="75">
        <v>798.04</v>
      </c>
      <c r="O97" s="75">
        <v>20092.16</v>
      </c>
      <c r="P97" s="75">
        <v>21936.45</v>
      </c>
      <c r="Q97" s="64" t="str">
        <f t="shared" si="18"/>
        <v>ผ่าน</v>
      </c>
      <c r="R97" s="64" t="str">
        <f t="shared" si="19"/>
        <v>ผ่าน</v>
      </c>
      <c r="S97" s="64" t="str">
        <f t="shared" si="20"/>
        <v>ผ่าน</v>
      </c>
      <c r="T97" s="63"/>
      <c r="U97" s="101" t="s">
        <v>131</v>
      </c>
      <c r="V97" s="101" t="s">
        <v>131</v>
      </c>
      <c r="W97" s="105" t="s">
        <v>254</v>
      </c>
      <c r="X97" s="105"/>
      <c r="Y97" s="106"/>
      <c r="Z97" s="106"/>
      <c r="AA97" s="107"/>
      <c r="AB97" s="107"/>
      <c r="AC97" s="107"/>
      <c r="AD97" s="107"/>
      <c r="AE97" s="105"/>
      <c r="AF97" s="105"/>
      <c r="AG97" s="107"/>
      <c r="AH97" s="105"/>
      <c r="AI97" s="105"/>
      <c r="AJ97" s="105"/>
      <c r="AK97" s="105"/>
      <c r="AL97" s="108"/>
      <c r="AM97" s="101"/>
    </row>
    <row r="98" spans="1:39" s="116" customFormat="1" x14ac:dyDescent="0.6">
      <c r="A98" s="149"/>
      <c r="B98" s="138"/>
      <c r="C98" s="139" t="s">
        <v>316</v>
      </c>
      <c r="D98" s="138"/>
      <c r="E98" s="139"/>
      <c r="F98" s="138"/>
      <c r="G98" s="139"/>
      <c r="H98" s="68"/>
      <c r="I98" s="69"/>
      <c r="J98" s="68"/>
      <c r="K98" s="68"/>
      <c r="L98" s="68"/>
      <c r="M98" s="92"/>
      <c r="N98" s="70"/>
      <c r="O98" s="68"/>
      <c r="P98" s="71"/>
      <c r="Q98" s="72"/>
      <c r="R98" s="72"/>
      <c r="S98" s="72">
        <f>COUNTIF(S77:S97,"ผ่าน")</f>
        <v>21</v>
      </c>
      <c r="T98" s="80"/>
      <c r="U98" s="114"/>
      <c r="V98" s="114"/>
      <c r="W98" s="114"/>
      <c r="X98" s="105"/>
      <c r="Y98" s="123"/>
      <c r="Z98" s="106"/>
      <c r="AA98" s="114"/>
      <c r="AB98" s="107"/>
      <c r="AC98" s="123"/>
      <c r="AD98" s="107"/>
      <c r="AE98" s="114"/>
      <c r="AF98" s="105"/>
      <c r="AG98" s="123"/>
      <c r="AH98" s="105"/>
      <c r="AI98" s="114"/>
      <c r="AJ98" s="105"/>
      <c r="AK98" s="114"/>
      <c r="AL98" s="108"/>
      <c r="AM98" s="114"/>
    </row>
    <row r="99" spans="1:39" s="86" customFormat="1" x14ac:dyDescent="0.6">
      <c r="A99" s="132"/>
      <c r="B99" s="150"/>
      <c r="C99" s="150" t="s">
        <v>301</v>
      </c>
      <c r="D99" s="150"/>
      <c r="E99" s="151"/>
      <c r="F99" s="150"/>
      <c r="G99" s="151"/>
      <c r="H99" s="81"/>
      <c r="I99" s="82"/>
      <c r="J99" s="81"/>
      <c r="K99" s="81"/>
      <c r="L99" s="81"/>
      <c r="M99" s="81"/>
      <c r="N99" s="83"/>
      <c r="O99" s="81"/>
      <c r="P99" s="84"/>
      <c r="Q99" s="85"/>
      <c r="R99" s="85"/>
      <c r="S99" s="85">
        <f>SUM(S98,S76,S69,S59,S40,S25,S16)</f>
        <v>86</v>
      </c>
      <c r="T99" s="63"/>
      <c r="U99" s="101"/>
      <c r="V99" s="101"/>
      <c r="Y99" s="100"/>
      <c r="Z99" s="100"/>
      <c r="AC99" s="100"/>
      <c r="AD99" s="100"/>
      <c r="AG99" s="102"/>
      <c r="AH99" s="102"/>
      <c r="AI99" s="101"/>
      <c r="AJ99" s="101"/>
      <c r="AK99" s="101"/>
      <c r="AL99" s="101"/>
      <c r="AM99" s="101"/>
    </row>
    <row r="100" spans="1:39" s="86" customFormat="1" x14ac:dyDescent="0.6">
      <c r="A100" s="152"/>
      <c r="B100" s="152" t="s">
        <v>308</v>
      </c>
      <c r="C100" s="152"/>
      <c r="D100" s="152"/>
      <c r="E100" s="152"/>
      <c r="F100" s="153"/>
      <c r="G100" s="152"/>
      <c r="Y100" s="100"/>
      <c r="Z100" s="100"/>
      <c r="AC100" s="100"/>
      <c r="AD100" s="100"/>
      <c r="AG100" s="100"/>
      <c r="AH100" s="100"/>
    </row>
    <row r="106" spans="1:39" s="86" customFormat="1" x14ac:dyDescent="0.6">
      <c r="F106" s="87"/>
      <c r="J106" s="100"/>
      <c r="Y106" s="100"/>
      <c r="Z106" s="100"/>
      <c r="AC106" s="100"/>
      <c r="AD106" s="100"/>
      <c r="AG106" s="100"/>
      <c r="AH106" s="100"/>
    </row>
  </sheetData>
  <autoFilter ref="A2:S100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4"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23622047244094491" right="0.23622047244094491" top="0.55118110236220474" bottom="0.55118110236220474" header="0.51181102362204722" footer="0.11811023622047245"/>
  <pageSetup paperSize="9" scale="79" orientation="landscape" r:id="rId1"/>
  <rowBreaks count="3" manualBreakCount="3">
    <brk id="28" max="18" man="1"/>
    <brk id="53" max="18" man="1"/>
    <brk id="7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43" zoomScaleNormal="100" workbookViewId="0">
      <selection activeCell="K8" sqref="K8"/>
    </sheetView>
  </sheetViews>
  <sheetFormatPr defaultRowHeight="13.8" x14ac:dyDescent="0.25"/>
  <cols>
    <col min="1" max="2" width="11.09765625" customWidth="1"/>
    <col min="3" max="3" width="10.09765625" customWidth="1"/>
    <col min="4" max="4" width="9" customWidth="1"/>
    <col min="5" max="5" width="9.59765625" customWidth="1"/>
    <col min="6" max="6" width="11.09765625" customWidth="1"/>
    <col min="7" max="7" width="9.3984375" customWidth="1"/>
    <col min="8" max="8" width="8.8984375" customWidth="1"/>
    <col min="9" max="9" width="12.5" bestFit="1" customWidth="1"/>
  </cols>
  <sheetData>
    <row r="1" spans="1:12" ht="24.6" x14ac:dyDescent="0.25">
      <c r="A1" s="210" t="s">
        <v>346</v>
      </c>
      <c r="B1" s="210"/>
      <c r="C1" s="210"/>
      <c r="D1" s="210"/>
      <c r="E1" s="210"/>
      <c r="F1" s="210"/>
      <c r="G1" s="210"/>
      <c r="H1" s="210"/>
      <c r="I1" s="210"/>
    </row>
    <row r="3" spans="1:12" ht="24.6" x14ac:dyDescent="0.7">
      <c r="A3" s="211" t="s">
        <v>1</v>
      </c>
      <c r="B3" s="212" t="s">
        <v>2</v>
      </c>
      <c r="C3" s="212" t="s">
        <v>112</v>
      </c>
      <c r="D3" s="214" t="s">
        <v>113</v>
      </c>
      <c r="E3" s="214"/>
      <c r="F3" s="214"/>
      <c r="G3" s="214"/>
      <c r="H3" s="214"/>
      <c r="I3" s="214"/>
    </row>
    <row r="4" spans="1:12" ht="24.6" x14ac:dyDescent="0.25">
      <c r="A4" s="211"/>
      <c r="B4" s="213"/>
      <c r="C4" s="213"/>
      <c r="D4" s="15" t="s">
        <v>248</v>
      </c>
      <c r="E4" s="28" t="s">
        <v>114</v>
      </c>
      <c r="F4" s="15" t="s">
        <v>249</v>
      </c>
      <c r="G4" s="28" t="s">
        <v>114</v>
      </c>
      <c r="H4" s="28" t="s">
        <v>250</v>
      </c>
      <c r="I4" s="28" t="s">
        <v>251</v>
      </c>
    </row>
    <row r="5" spans="1:12" ht="24.6" x14ac:dyDescent="0.7">
      <c r="A5" s="21">
        <v>8</v>
      </c>
      <c r="B5" s="5" t="s">
        <v>18</v>
      </c>
      <c r="C5" s="21">
        <v>12</v>
      </c>
      <c r="D5" s="21">
        <f>'ไตรมาส 4-63'!S16</f>
        <v>11</v>
      </c>
      <c r="E5" s="24">
        <f>D5/H5*100</f>
        <v>91.666666666666657</v>
      </c>
      <c r="F5" s="21">
        <f>C5-D5</f>
        <v>1</v>
      </c>
      <c r="G5" s="24">
        <f>F5/H5*100</f>
        <v>8.3333333333333321</v>
      </c>
      <c r="H5" s="21">
        <f t="shared" ref="H5:H12" si="0">SUM(D5+F5)</f>
        <v>12</v>
      </c>
      <c r="I5" s="21">
        <v>0</v>
      </c>
    </row>
    <row r="6" spans="1:12" ht="24.6" x14ac:dyDescent="0.7">
      <c r="A6" s="21">
        <v>8</v>
      </c>
      <c r="B6" s="5" t="s">
        <v>30</v>
      </c>
      <c r="C6" s="21">
        <v>8</v>
      </c>
      <c r="D6" s="21">
        <f>'ไตรมาส 4-63'!S25</f>
        <v>8</v>
      </c>
      <c r="E6" s="24">
        <f t="shared" ref="E6:E12" si="1">D6/H6*100</f>
        <v>100</v>
      </c>
      <c r="F6" s="21">
        <f t="shared" ref="F6:F11" si="2">C6-D6</f>
        <v>0</v>
      </c>
      <c r="G6" s="24">
        <f t="shared" ref="G6:G11" si="3">F6/H6*100</f>
        <v>0</v>
      </c>
      <c r="H6" s="21">
        <f t="shared" si="0"/>
        <v>8</v>
      </c>
      <c r="I6" s="21">
        <v>0</v>
      </c>
    </row>
    <row r="7" spans="1:12" ht="24.6" x14ac:dyDescent="0.7">
      <c r="A7" s="21">
        <v>8</v>
      </c>
      <c r="B7" s="5" t="s">
        <v>39</v>
      </c>
      <c r="C7" s="21">
        <v>14</v>
      </c>
      <c r="D7" s="21">
        <f>'ไตรมาส 4-63'!S40</f>
        <v>14</v>
      </c>
      <c r="E7" s="24">
        <f t="shared" si="1"/>
        <v>100</v>
      </c>
      <c r="F7" s="21">
        <f t="shared" si="2"/>
        <v>0</v>
      </c>
      <c r="G7" s="24">
        <f t="shared" si="3"/>
        <v>0</v>
      </c>
      <c r="H7" s="21">
        <f t="shared" si="0"/>
        <v>14</v>
      </c>
      <c r="I7" s="21">
        <v>0</v>
      </c>
    </row>
    <row r="8" spans="1:12" ht="24.6" x14ac:dyDescent="0.7">
      <c r="A8" s="21">
        <v>8</v>
      </c>
      <c r="B8" s="5" t="s">
        <v>54</v>
      </c>
      <c r="C8" s="21">
        <v>18</v>
      </c>
      <c r="D8" s="21">
        <f>'ไตรมาส 4-63'!S59</f>
        <v>18</v>
      </c>
      <c r="E8" s="24">
        <f t="shared" si="1"/>
        <v>100</v>
      </c>
      <c r="F8" s="21">
        <f t="shared" si="2"/>
        <v>0</v>
      </c>
      <c r="G8" s="24">
        <f t="shared" si="3"/>
        <v>0</v>
      </c>
      <c r="H8" s="21">
        <f t="shared" si="0"/>
        <v>18</v>
      </c>
      <c r="I8" s="21">
        <v>0</v>
      </c>
      <c r="L8" t="s">
        <v>319</v>
      </c>
    </row>
    <row r="9" spans="1:12" ht="24.6" x14ac:dyDescent="0.7">
      <c r="A9" s="21">
        <v>8</v>
      </c>
      <c r="B9" s="5" t="s">
        <v>73</v>
      </c>
      <c r="C9" s="21">
        <v>9</v>
      </c>
      <c r="D9" s="21">
        <f>'ไตรมาส 4-63'!S69</f>
        <v>8</v>
      </c>
      <c r="E9" s="24">
        <f t="shared" si="1"/>
        <v>88.888888888888886</v>
      </c>
      <c r="F9" s="21">
        <f t="shared" si="2"/>
        <v>1</v>
      </c>
      <c r="G9" s="24">
        <f t="shared" si="3"/>
        <v>11.111111111111111</v>
      </c>
      <c r="H9" s="21">
        <f t="shared" si="0"/>
        <v>9</v>
      </c>
      <c r="I9" s="21">
        <v>0</v>
      </c>
    </row>
    <row r="10" spans="1:12" ht="24.6" x14ac:dyDescent="0.7">
      <c r="A10" s="21">
        <v>8</v>
      </c>
      <c r="B10" s="5" t="s">
        <v>82</v>
      </c>
      <c r="C10" s="21">
        <v>6</v>
      </c>
      <c r="D10" s="21">
        <f>'ไตรมาส 4-63'!S76</f>
        <v>6</v>
      </c>
      <c r="E10" s="24">
        <f t="shared" si="1"/>
        <v>100</v>
      </c>
      <c r="F10" s="21">
        <f t="shared" si="2"/>
        <v>0</v>
      </c>
      <c r="G10" s="24">
        <f t="shared" si="3"/>
        <v>0</v>
      </c>
      <c r="H10" s="21">
        <f t="shared" si="0"/>
        <v>6</v>
      </c>
      <c r="I10" s="21">
        <v>0</v>
      </c>
    </row>
    <row r="11" spans="1:12" ht="24.6" x14ac:dyDescent="0.7">
      <c r="A11" s="21">
        <v>8</v>
      </c>
      <c r="B11" s="5" t="s">
        <v>89</v>
      </c>
      <c r="C11" s="21">
        <v>21</v>
      </c>
      <c r="D11" s="21">
        <f>'ไตรมาส 4-63'!S98</f>
        <v>21</v>
      </c>
      <c r="E11" s="24">
        <f t="shared" si="1"/>
        <v>100</v>
      </c>
      <c r="F11" s="21">
        <f t="shared" si="2"/>
        <v>0</v>
      </c>
      <c r="G11" s="24">
        <f t="shared" si="3"/>
        <v>0</v>
      </c>
      <c r="H11" s="21">
        <f t="shared" si="0"/>
        <v>21</v>
      </c>
      <c r="I11" s="21">
        <v>0</v>
      </c>
    </row>
    <row r="12" spans="1:12" ht="24.6" x14ac:dyDescent="0.7">
      <c r="A12" s="208" t="s">
        <v>116</v>
      </c>
      <c r="B12" s="209"/>
      <c r="C12" s="25">
        <f>SUM(C5:C11)</f>
        <v>88</v>
      </c>
      <c r="D12" s="25">
        <f t="shared" ref="D12" si="4">C12-F12</f>
        <v>86</v>
      </c>
      <c r="E12" s="26">
        <f t="shared" si="1"/>
        <v>97.727272727272734</v>
      </c>
      <c r="F12" s="25">
        <f>SUM(F5:F11)</f>
        <v>2</v>
      </c>
      <c r="G12" s="26">
        <f>F12/H12*100</f>
        <v>2.2727272727272729</v>
      </c>
      <c r="H12" s="25">
        <f t="shared" si="0"/>
        <v>88</v>
      </c>
      <c r="I12" s="25">
        <f>SUM(I5:I11)</f>
        <v>0</v>
      </c>
    </row>
    <row r="14" spans="1:12" ht="25.5" customHeight="1" x14ac:dyDescent="0.7">
      <c r="A14" s="206" t="s">
        <v>291</v>
      </c>
      <c r="B14" s="206"/>
      <c r="C14" s="206"/>
      <c r="G14" s="22"/>
    </row>
    <row r="15" spans="1:12" ht="23.25" customHeight="1" x14ac:dyDescent="0.25">
      <c r="A15" s="207"/>
      <c r="B15" s="207"/>
      <c r="C15" s="207"/>
    </row>
    <row r="16" spans="1:12" ht="49.2" x14ac:dyDescent="0.25">
      <c r="A16" s="41" t="s">
        <v>123</v>
      </c>
      <c r="B16" s="41" t="s">
        <v>306</v>
      </c>
      <c r="C16" s="41" t="s">
        <v>317</v>
      </c>
      <c r="D16" s="41" t="s">
        <v>318</v>
      </c>
      <c r="E16" s="41" t="s">
        <v>322</v>
      </c>
    </row>
    <row r="17" spans="1:13" ht="24.6" x14ac:dyDescent="0.7">
      <c r="A17" s="1" t="s">
        <v>18</v>
      </c>
      <c r="B17" s="6">
        <v>75</v>
      </c>
      <c r="C17" s="6">
        <v>91.666666666666657</v>
      </c>
      <c r="D17" s="6">
        <v>91.666666666666657</v>
      </c>
      <c r="E17" s="6">
        <f t="shared" ref="E17:E24" si="5">E5</f>
        <v>91.666666666666657</v>
      </c>
      <c r="M17">
        <v>1921.0740000000001</v>
      </c>
    </row>
    <row r="18" spans="1:13" ht="24.6" x14ac:dyDescent="0.7">
      <c r="A18" s="1" t="s">
        <v>30</v>
      </c>
      <c r="B18" s="6">
        <v>75</v>
      </c>
      <c r="C18" s="6">
        <v>75</v>
      </c>
      <c r="D18" s="6">
        <v>100</v>
      </c>
      <c r="E18" s="6">
        <f t="shared" si="5"/>
        <v>100</v>
      </c>
      <c r="M18">
        <v>1921.0740000000001</v>
      </c>
    </row>
    <row r="19" spans="1:13" ht="24.6" x14ac:dyDescent="0.7">
      <c r="A19" s="1" t="s">
        <v>39</v>
      </c>
      <c r="B19" s="6">
        <v>100</v>
      </c>
      <c r="C19" s="6">
        <v>100</v>
      </c>
      <c r="D19" s="6">
        <v>100</v>
      </c>
      <c r="E19" s="6">
        <f t="shared" si="5"/>
        <v>100</v>
      </c>
      <c r="M19">
        <v>2271.2193000000002</v>
      </c>
    </row>
    <row r="20" spans="1:13" ht="24.6" x14ac:dyDescent="0.7">
      <c r="A20" s="1" t="s">
        <v>54</v>
      </c>
      <c r="B20" s="6">
        <v>77.777777777777786</v>
      </c>
      <c r="C20" s="6">
        <v>88.888888888888886</v>
      </c>
      <c r="D20" s="6">
        <v>94.444444444444443</v>
      </c>
      <c r="E20" s="6">
        <f t="shared" si="5"/>
        <v>100</v>
      </c>
      <c r="M20">
        <v>5942.7042000000001</v>
      </c>
    </row>
    <row r="21" spans="1:13" ht="24.6" x14ac:dyDescent="0.7">
      <c r="A21" s="1" t="s">
        <v>73</v>
      </c>
      <c r="B21" s="6">
        <v>77.777777777777786</v>
      </c>
      <c r="C21" s="6">
        <v>88.888888888888886</v>
      </c>
      <c r="D21" s="6">
        <v>88.888888888888886</v>
      </c>
      <c r="E21" s="6">
        <f t="shared" si="5"/>
        <v>88.888888888888886</v>
      </c>
      <c r="M21">
        <v>1871.3581999999999</v>
      </c>
    </row>
    <row r="22" spans="1:13" ht="24.6" x14ac:dyDescent="0.7">
      <c r="A22" s="1" t="s">
        <v>82</v>
      </c>
      <c r="B22" s="6">
        <v>100</v>
      </c>
      <c r="C22" s="159">
        <v>100</v>
      </c>
      <c r="D22" s="159">
        <v>100</v>
      </c>
      <c r="E22" s="6">
        <f t="shared" si="5"/>
        <v>100</v>
      </c>
      <c r="M22">
        <v>2318.4702000000002</v>
      </c>
    </row>
    <row r="23" spans="1:13" ht="24.6" x14ac:dyDescent="0.7">
      <c r="A23" s="1" t="s">
        <v>89</v>
      </c>
      <c r="B23" s="6">
        <v>95.238095238095227</v>
      </c>
      <c r="C23" s="6">
        <v>95.238095238095227</v>
      </c>
      <c r="D23" s="6">
        <v>100</v>
      </c>
      <c r="E23" s="6">
        <f t="shared" si="5"/>
        <v>100</v>
      </c>
      <c r="M23">
        <v>1625.3426999999999</v>
      </c>
    </row>
    <row r="24" spans="1:13" ht="24.6" x14ac:dyDescent="0.7">
      <c r="A24" s="52" t="s">
        <v>124</v>
      </c>
      <c r="B24" s="53">
        <v>86.36363636363636</v>
      </c>
      <c r="C24" s="53">
        <v>92.045454545454547</v>
      </c>
      <c r="D24" s="53">
        <v>96.590909090909093</v>
      </c>
      <c r="E24" s="53">
        <f t="shared" si="5"/>
        <v>97.727272727272734</v>
      </c>
      <c r="M24">
        <v>796.03269999999998</v>
      </c>
    </row>
    <row r="25" spans="1:13" ht="24.6" x14ac:dyDescent="0.7">
      <c r="A25" s="3"/>
      <c r="B25" s="27"/>
      <c r="C25" s="4"/>
      <c r="D25" s="11"/>
      <c r="E25" s="11"/>
      <c r="F25" s="3"/>
    </row>
    <row r="26" spans="1:13" ht="24.6" x14ac:dyDescent="0.7">
      <c r="A26" s="47"/>
      <c r="B26" s="48"/>
      <c r="C26" s="48"/>
      <c r="D26" s="4"/>
      <c r="F26" s="3"/>
    </row>
    <row r="28" spans="1:13" ht="49.2" x14ac:dyDescent="0.25">
      <c r="A28" s="9" t="s">
        <v>123</v>
      </c>
      <c r="B28" s="10" t="s">
        <v>125</v>
      </c>
      <c r="C28" s="9" t="s">
        <v>292</v>
      </c>
      <c r="D28" s="10" t="s">
        <v>114</v>
      </c>
    </row>
    <row r="29" spans="1:13" ht="24.6" x14ac:dyDescent="0.7">
      <c r="A29" s="1" t="s">
        <v>18</v>
      </c>
      <c r="B29" s="8">
        <f t="shared" ref="B29:B35" si="6">C5</f>
        <v>12</v>
      </c>
      <c r="C29" s="8">
        <f>D5</f>
        <v>11</v>
      </c>
      <c r="D29" s="32">
        <f>C29/B29*100</f>
        <v>91.666666666666657</v>
      </c>
    </row>
    <row r="30" spans="1:13" ht="24.6" x14ac:dyDescent="0.7">
      <c r="A30" s="1" t="s">
        <v>30</v>
      </c>
      <c r="B30" s="8">
        <f t="shared" si="6"/>
        <v>8</v>
      </c>
      <c r="C30" s="8">
        <f t="shared" ref="C30:C35" si="7">D6</f>
        <v>8</v>
      </c>
      <c r="D30" s="32">
        <f t="shared" ref="D30:D36" si="8">C30/B30*100</f>
        <v>100</v>
      </c>
    </row>
    <row r="31" spans="1:13" ht="24.6" x14ac:dyDescent="0.7">
      <c r="A31" s="1" t="s">
        <v>39</v>
      </c>
      <c r="B31" s="8">
        <f t="shared" si="6"/>
        <v>14</v>
      </c>
      <c r="C31" s="8">
        <f t="shared" si="7"/>
        <v>14</v>
      </c>
      <c r="D31" s="49">
        <f t="shared" si="8"/>
        <v>100</v>
      </c>
    </row>
    <row r="32" spans="1:13" ht="24.6" x14ac:dyDescent="0.7">
      <c r="A32" s="1" t="s">
        <v>54</v>
      </c>
      <c r="B32" s="8">
        <f t="shared" si="6"/>
        <v>18</v>
      </c>
      <c r="C32" s="8">
        <f t="shared" si="7"/>
        <v>18</v>
      </c>
      <c r="D32" s="32">
        <f t="shared" si="8"/>
        <v>100</v>
      </c>
    </row>
    <row r="33" spans="1:4" ht="24.6" x14ac:dyDescent="0.7">
      <c r="A33" s="1" t="s">
        <v>73</v>
      </c>
      <c r="B33" s="8">
        <f t="shared" si="6"/>
        <v>9</v>
      </c>
      <c r="C33" s="8">
        <f t="shared" si="7"/>
        <v>8</v>
      </c>
      <c r="D33" s="32">
        <f t="shared" si="8"/>
        <v>88.888888888888886</v>
      </c>
    </row>
    <row r="34" spans="1:4" ht="24.6" x14ac:dyDescent="0.7">
      <c r="A34" s="1" t="s">
        <v>82</v>
      </c>
      <c r="B34" s="8">
        <f t="shared" si="6"/>
        <v>6</v>
      </c>
      <c r="C34" s="8">
        <f t="shared" si="7"/>
        <v>6</v>
      </c>
      <c r="D34" s="49">
        <f t="shared" si="8"/>
        <v>100</v>
      </c>
    </row>
    <row r="35" spans="1:4" ht="24.6" x14ac:dyDescent="0.7">
      <c r="A35" s="1" t="s">
        <v>89</v>
      </c>
      <c r="B35" s="8">
        <f t="shared" si="6"/>
        <v>21</v>
      </c>
      <c r="C35" s="8">
        <f t="shared" si="7"/>
        <v>21</v>
      </c>
      <c r="D35" s="32">
        <f t="shared" si="8"/>
        <v>100</v>
      </c>
    </row>
    <row r="36" spans="1:4" ht="24.6" x14ac:dyDescent="0.7">
      <c r="A36" s="7" t="s">
        <v>124</v>
      </c>
      <c r="B36" s="50">
        <f>SUM(B29:B35)</f>
        <v>88</v>
      </c>
      <c r="C36" s="50">
        <f>SUM(C29:C35)</f>
        <v>86</v>
      </c>
      <c r="D36" s="51">
        <f t="shared" si="8"/>
        <v>97.727272727272734</v>
      </c>
    </row>
    <row r="37" spans="1:4" x14ac:dyDescent="0.25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K12" sqref="K12"/>
    </sheetView>
  </sheetViews>
  <sheetFormatPr defaultRowHeight="13.8" x14ac:dyDescent="0.25"/>
  <cols>
    <col min="1" max="1" width="10.3984375" customWidth="1"/>
    <col min="2" max="2" width="11.8984375" customWidth="1"/>
    <col min="3" max="3" width="9.8984375" customWidth="1"/>
    <col min="4" max="5" width="9.59765625" customWidth="1"/>
    <col min="6" max="6" width="9.3984375" customWidth="1"/>
    <col min="7" max="7" width="8.8984375" customWidth="1"/>
    <col min="8" max="8" width="12.5" bestFit="1" customWidth="1"/>
  </cols>
  <sheetData>
    <row r="1" spans="1:8" ht="27" x14ac:dyDescent="0.25">
      <c r="A1" s="215" t="s">
        <v>321</v>
      </c>
      <c r="B1" s="215"/>
      <c r="C1" s="215"/>
      <c r="D1" s="215"/>
      <c r="E1" s="215"/>
      <c r="F1" s="215"/>
      <c r="G1" s="215"/>
      <c r="H1" s="215"/>
    </row>
    <row r="3" spans="1:8" ht="24.6" x14ac:dyDescent="0.25">
      <c r="A3" s="211" t="s">
        <v>1</v>
      </c>
      <c r="B3" s="212" t="s">
        <v>112</v>
      </c>
      <c r="C3" s="211" t="s">
        <v>113</v>
      </c>
      <c r="D3" s="211"/>
      <c r="E3" s="211"/>
      <c r="F3" s="211"/>
      <c r="G3" s="211"/>
      <c r="H3" s="211"/>
    </row>
    <row r="4" spans="1:8" ht="42.6" customHeight="1" x14ac:dyDescent="0.25">
      <c r="A4" s="211"/>
      <c r="B4" s="213"/>
      <c r="C4" s="15" t="s">
        <v>248</v>
      </c>
      <c r="D4" s="29" t="s">
        <v>114</v>
      </c>
      <c r="E4" s="15" t="s">
        <v>249</v>
      </c>
      <c r="F4" s="29" t="s">
        <v>114</v>
      </c>
      <c r="G4" s="29" t="s">
        <v>250</v>
      </c>
      <c r="H4" s="29" t="s">
        <v>251</v>
      </c>
    </row>
    <row r="5" spans="1:8" ht="24.6" x14ac:dyDescent="0.7">
      <c r="A5" s="12">
        <v>1</v>
      </c>
      <c r="B5" s="8">
        <v>102</v>
      </c>
      <c r="C5" s="8">
        <v>90</v>
      </c>
      <c r="D5" s="13">
        <v>88.24</v>
      </c>
      <c r="E5" s="8">
        <v>12</v>
      </c>
      <c r="F5" s="14">
        <v>11.76</v>
      </c>
      <c r="G5" s="8">
        <v>102</v>
      </c>
      <c r="H5" s="8">
        <v>0</v>
      </c>
    </row>
    <row r="6" spans="1:8" ht="24.6" x14ac:dyDescent="0.7">
      <c r="A6" s="12">
        <v>2</v>
      </c>
      <c r="B6" s="8">
        <v>47</v>
      </c>
      <c r="C6" s="8">
        <v>38</v>
      </c>
      <c r="D6" s="13">
        <v>80.849999999999994</v>
      </c>
      <c r="E6" s="8">
        <v>9</v>
      </c>
      <c r="F6" s="14">
        <v>19.149999999999999</v>
      </c>
      <c r="G6" s="8">
        <v>47</v>
      </c>
      <c r="H6" s="8">
        <v>0</v>
      </c>
    </row>
    <row r="7" spans="1:8" ht="24.6" x14ac:dyDescent="0.7">
      <c r="A7" s="12">
        <v>3</v>
      </c>
      <c r="B7" s="8">
        <v>54</v>
      </c>
      <c r="C7" s="8">
        <v>54</v>
      </c>
      <c r="D7" s="13">
        <v>100</v>
      </c>
      <c r="E7" s="8">
        <v>0</v>
      </c>
      <c r="F7" s="14">
        <v>0</v>
      </c>
      <c r="G7" s="8">
        <v>54</v>
      </c>
      <c r="H7" s="8">
        <v>0</v>
      </c>
    </row>
    <row r="8" spans="1:8" ht="24.6" x14ac:dyDescent="0.7">
      <c r="A8" s="12">
        <v>4</v>
      </c>
      <c r="B8" s="8">
        <v>71</v>
      </c>
      <c r="C8" s="8">
        <v>57</v>
      </c>
      <c r="D8" s="13">
        <v>80.28</v>
      </c>
      <c r="E8" s="8">
        <v>14</v>
      </c>
      <c r="F8" s="14">
        <v>19.72</v>
      </c>
      <c r="G8" s="8">
        <v>71</v>
      </c>
      <c r="H8" s="8">
        <v>0</v>
      </c>
    </row>
    <row r="9" spans="1:8" ht="24.6" x14ac:dyDescent="0.7">
      <c r="A9" s="12">
        <v>5</v>
      </c>
      <c r="B9" s="8">
        <v>66</v>
      </c>
      <c r="C9" s="8">
        <v>60</v>
      </c>
      <c r="D9" s="13">
        <v>90.91</v>
      </c>
      <c r="E9" s="8">
        <v>6</v>
      </c>
      <c r="F9" s="14">
        <v>9.09</v>
      </c>
      <c r="G9" s="8">
        <v>66</v>
      </c>
      <c r="H9" s="8">
        <v>0</v>
      </c>
    </row>
    <row r="10" spans="1:8" ht="24.6" x14ac:dyDescent="0.7">
      <c r="A10" s="12">
        <v>6</v>
      </c>
      <c r="B10" s="8">
        <v>73</v>
      </c>
      <c r="C10" s="8">
        <v>59</v>
      </c>
      <c r="D10" s="13">
        <v>80.819999999999993</v>
      </c>
      <c r="E10" s="8">
        <v>14</v>
      </c>
      <c r="F10" s="14">
        <v>19.18</v>
      </c>
      <c r="G10" s="8">
        <v>73</v>
      </c>
      <c r="H10" s="8">
        <v>0</v>
      </c>
    </row>
    <row r="11" spans="1:8" ht="24.6" x14ac:dyDescent="0.7">
      <c r="A11" s="12">
        <v>7</v>
      </c>
      <c r="B11" s="8">
        <v>77</v>
      </c>
      <c r="C11" s="8">
        <v>72</v>
      </c>
      <c r="D11" s="13">
        <v>93.51</v>
      </c>
      <c r="E11" s="8">
        <v>5</v>
      </c>
      <c r="F11" s="14">
        <v>6.49</v>
      </c>
      <c r="G11" s="8">
        <v>77</v>
      </c>
      <c r="H11" s="8">
        <v>0</v>
      </c>
    </row>
    <row r="12" spans="1:8" ht="24.6" x14ac:dyDescent="0.7">
      <c r="A12" s="12">
        <v>8</v>
      </c>
      <c r="B12" s="8">
        <v>88</v>
      </c>
      <c r="C12" s="8">
        <v>87</v>
      </c>
      <c r="D12" s="13">
        <v>98.86</v>
      </c>
      <c r="E12" s="8">
        <v>1</v>
      </c>
      <c r="F12" s="14">
        <v>1.1399999999999999</v>
      </c>
      <c r="G12" s="8">
        <v>88</v>
      </c>
      <c r="H12" s="8">
        <v>0</v>
      </c>
    </row>
    <row r="13" spans="1:8" ht="24.6" x14ac:dyDescent="0.7">
      <c r="A13" s="12">
        <v>9</v>
      </c>
      <c r="B13" s="8">
        <v>89</v>
      </c>
      <c r="C13" s="8">
        <v>80</v>
      </c>
      <c r="D13" s="13">
        <v>89.89</v>
      </c>
      <c r="E13" s="8">
        <v>9</v>
      </c>
      <c r="F13" s="14">
        <v>52.3</v>
      </c>
      <c r="G13" s="8">
        <v>89</v>
      </c>
      <c r="H13" s="8">
        <v>0</v>
      </c>
    </row>
    <row r="14" spans="1:8" ht="24.6" x14ac:dyDescent="0.7">
      <c r="A14" s="12">
        <v>10</v>
      </c>
      <c r="B14" s="8">
        <v>71</v>
      </c>
      <c r="C14" s="8">
        <v>70</v>
      </c>
      <c r="D14" s="13">
        <v>98.59</v>
      </c>
      <c r="E14" s="8">
        <v>1</v>
      </c>
      <c r="F14" s="14">
        <v>1.41</v>
      </c>
      <c r="G14" s="8">
        <v>71</v>
      </c>
      <c r="H14" s="8">
        <v>0</v>
      </c>
    </row>
    <row r="15" spans="1:8" ht="24.6" x14ac:dyDescent="0.7">
      <c r="A15" s="12">
        <v>11</v>
      </c>
      <c r="B15" s="8">
        <v>80</v>
      </c>
      <c r="C15" s="8">
        <v>66</v>
      </c>
      <c r="D15" s="13">
        <v>82.5</v>
      </c>
      <c r="E15" s="8">
        <v>14</v>
      </c>
      <c r="F15" s="14">
        <v>17.5</v>
      </c>
      <c r="G15" s="8">
        <v>80</v>
      </c>
      <c r="H15" s="8">
        <v>0</v>
      </c>
    </row>
    <row r="16" spans="1:8" ht="24.6" x14ac:dyDescent="0.7">
      <c r="A16" s="12">
        <v>12</v>
      </c>
      <c r="B16" s="8">
        <v>78</v>
      </c>
      <c r="C16" s="8">
        <v>42</v>
      </c>
      <c r="D16" s="13">
        <v>53.85</v>
      </c>
      <c r="E16" s="8">
        <v>36</v>
      </c>
      <c r="F16" s="14">
        <v>46.15</v>
      </c>
      <c r="G16" s="8">
        <v>78</v>
      </c>
      <c r="H16" s="8">
        <v>0</v>
      </c>
    </row>
    <row r="17" spans="1:8" ht="24.6" x14ac:dyDescent="0.7">
      <c r="A17" s="16" t="s">
        <v>115</v>
      </c>
      <c r="B17" s="23">
        <f>SUM(B5:B16)</f>
        <v>896</v>
      </c>
      <c r="C17" s="23">
        <f t="shared" ref="C17:H17" si="0">SUM(C5:C16)</f>
        <v>775</v>
      </c>
      <c r="D17" s="23">
        <f t="shared" si="0"/>
        <v>1038.3</v>
      </c>
      <c r="E17" s="23">
        <f t="shared" si="0"/>
        <v>121</v>
      </c>
      <c r="F17" s="23">
        <f t="shared" si="0"/>
        <v>203.89</v>
      </c>
      <c r="G17" s="23">
        <f t="shared" si="0"/>
        <v>896</v>
      </c>
      <c r="H17" s="23">
        <f t="shared" si="0"/>
        <v>0</v>
      </c>
    </row>
    <row r="19" spans="1:8" x14ac:dyDescent="0.25">
      <c r="A19" s="206" t="s">
        <v>291</v>
      </c>
      <c r="B19" s="206"/>
      <c r="C19" s="206"/>
    </row>
    <row r="20" spans="1:8" ht="48" customHeight="1" x14ac:dyDescent="0.25">
      <c r="A20" s="207"/>
      <c r="B20" s="207"/>
      <c r="C20" s="207"/>
    </row>
    <row r="21" spans="1:8" ht="49.2" x14ac:dyDescent="0.25">
      <c r="A21" s="15" t="s">
        <v>1</v>
      </c>
      <c r="B21" s="15" t="s">
        <v>235</v>
      </c>
      <c r="C21" s="15" t="s">
        <v>293</v>
      </c>
      <c r="D21" s="15" t="s">
        <v>114</v>
      </c>
    </row>
    <row r="22" spans="1:8" ht="24.6" x14ac:dyDescent="0.7">
      <c r="A22" s="16" t="s">
        <v>236</v>
      </c>
      <c r="B22" s="17">
        <f>G5</f>
        <v>102</v>
      </c>
      <c r="C22" s="17">
        <f>C5</f>
        <v>90</v>
      </c>
      <c r="D22" s="6">
        <f>D5</f>
        <v>88.24</v>
      </c>
      <c r="E22" s="3"/>
    </row>
    <row r="23" spans="1:8" ht="24.6" x14ac:dyDescent="0.7">
      <c r="A23" s="16" t="s">
        <v>237</v>
      </c>
      <c r="B23" s="17">
        <f t="shared" ref="B23:B33" si="1">G6</f>
        <v>47</v>
      </c>
      <c r="C23" s="17">
        <f t="shared" ref="C23:C33" si="2">C6</f>
        <v>38</v>
      </c>
      <c r="D23" s="6">
        <f t="shared" ref="D23:D33" si="3">D6</f>
        <v>80.849999999999994</v>
      </c>
      <c r="E23" s="3"/>
    </row>
    <row r="24" spans="1:8" ht="24.6" x14ac:dyDescent="0.7">
      <c r="A24" s="16" t="s">
        <v>238</v>
      </c>
      <c r="B24" s="17">
        <f t="shared" si="1"/>
        <v>54</v>
      </c>
      <c r="C24" s="17">
        <f t="shared" si="2"/>
        <v>54</v>
      </c>
      <c r="D24" s="6">
        <f t="shared" si="3"/>
        <v>100</v>
      </c>
      <c r="E24" s="3"/>
    </row>
    <row r="25" spans="1:8" ht="24.6" x14ac:dyDescent="0.7">
      <c r="A25" s="16" t="s">
        <v>239</v>
      </c>
      <c r="B25" s="17">
        <f t="shared" si="1"/>
        <v>71</v>
      </c>
      <c r="C25" s="17">
        <f t="shared" si="2"/>
        <v>57</v>
      </c>
      <c r="D25" s="6">
        <f t="shared" si="3"/>
        <v>80.28</v>
      </c>
      <c r="E25" s="3"/>
    </row>
    <row r="26" spans="1:8" ht="24.6" x14ac:dyDescent="0.7">
      <c r="A26" s="16" t="s">
        <v>240</v>
      </c>
      <c r="B26" s="17">
        <f t="shared" si="1"/>
        <v>66</v>
      </c>
      <c r="C26" s="17">
        <f t="shared" si="2"/>
        <v>60</v>
      </c>
      <c r="D26" s="6">
        <f t="shared" si="3"/>
        <v>90.91</v>
      </c>
      <c r="E26" s="3"/>
    </row>
    <row r="27" spans="1:8" ht="24.6" x14ac:dyDescent="0.7">
      <c r="A27" s="16" t="s">
        <v>241</v>
      </c>
      <c r="B27" s="17">
        <f t="shared" si="1"/>
        <v>73</v>
      </c>
      <c r="C27" s="17">
        <f t="shared" si="2"/>
        <v>59</v>
      </c>
      <c r="D27" s="6">
        <f t="shared" si="3"/>
        <v>80.819999999999993</v>
      </c>
      <c r="E27" s="3"/>
    </row>
    <row r="28" spans="1:8" ht="24.6" x14ac:dyDescent="0.7">
      <c r="A28" s="16" t="s">
        <v>242</v>
      </c>
      <c r="B28" s="17">
        <f t="shared" si="1"/>
        <v>77</v>
      </c>
      <c r="C28" s="17">
        <f t="shared" si="2"/>
        <v>72</v>
      </c>
      <c r="D28" s="6">
        <f t="shared" si="3"/>
        <v>93.51</v>
      </c>
      <c r="E28" s="3"/>
    </row>
    <row r="29" spans="1:8" ht="24.6" x14ac:dyDescent="0.7">
      <c r="A29" s="16" t="s">
        <v>243</v>
      </c>
      <c r="B29" s="17">
        <f t="shared" si="1"/>
        <v>88</v>
      </c>
      <c r="C29" s="17">
        <f t="shared" si="2"/>
        <v>87</v>
      </c>
      <c r="D29" s="6">
        <f t="shared" si="3"/>
        <v>98.86</v>
      </c>
      <c r="E29" s="3"/>
    </row>
    <row r="30" spans="1:8" ht="24.6" x14ac:dyDescent="0.7">
      <c r="A30" s="16" t="s">
        <v>244</v>
      </c>
      <c r="B30" s="17">
        <f t="shared" si="1"/>
        <v>89</v>
      </c>
      <c r="C30" s="17">
        <f t="shared" si="2"/>
        <v>80</v>
      </c>
      <c r="D30" s="6">
        <f t="shared" si="3"/>
        <v>89.89</v>
      </c>
      <c r="E30" s="3"/>
    </row>
    <row r="31" spans="1:8" ht="24.6" x14ac:dyDescent="0.7">
      <c r="A31" s="16" t="s">
        <v>245</v>
      </c>
      <c r="B31" s="17">
        <f t="shared" si="1"/>
        <v>71</v>
      </c>
      <c r="C31" s="17">
        <f t="shared" si="2"/>
        <v>70</v>
      </c>
      <c r="D31" s="6">
        <f t="shared" si="3"/>
        <v>98.59</v>
      </c>
      <c r="E31" s="3"/>
    </row>
    <row r="32" spans="1:8" ht="24.6" x14ac:dyDescent="0.25">
      <c r="A32" s="16" t="s">
        <v>246</v>
      </c>
      <c r="B32" s="17">
        <f t="shared" si="1"/>
        <v>80</v>
      </c>
      <c r="C32" s="17">
        <f t="shared" si="2"/>
        <v>66</v>
      </c>
      <c r="D32" s="6">
        <f t="shared" si="3"/>
        <v>82.5</v>
      </c>
    </row>
    <row r="33" spans="1:4" ht="24.6" x14ac:dyDescent="0.25">
      <c r="A33" s="16" t="s">
        <v>247</v>
      </c>
      <c r="B33" s="17">
        <f t="shared" si="1"/>
        <v>78</v>
      </c>
      <c r="C33" s="17">
        <f t="shared" si="2"/>
        <v>42</v>
      </c>
      <c r="D33" s="6">
        <f t="shared" si="3"/>
        <v>53.85</v>
      </c>
    </row>
    <row r="34" spans="1:4" ht="24.6" x14ac:dyDescent="0.7">
      <c r="A34" s="3"/>
      <c r="B34" s="157"/>
      <c r="C34" s="157"/>
      <c r="D34" s="19"/>
    </row>
    <row r="35" spans="1:4" ht="24.6" x14ac:dyDescent="0.7">
      <c r="A35" s="3"/>
      <c r="B35" s="18"/>
      <c r="C35" s="18"/>
      <c r="D35" s="20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R15" sqref="R15"/>
    </sheetView>
  </sheetViews>
  <sheetFormatPr defaultRowHeight="13.8" x14ac:dyDescent="0.25"/>
  <cols>
    <col min="1" max="1" width="6.09765625" hidden="1" customWidth="1"/>
    <col min="2" max="2" width="15.19921875" hidden="1" customWidth="1"/>
    <col min="3" max="3" width="6.09765625" style="33" hidden="1" customWidth="1"/>
    <col min="4" max="4" width="19.59765625" hidden="1" customWidth="1"/>
    <col min="5" max="5" width="5.19921875" style="33" hidden="1" customWidth="1"/>
    <col min="6" max="6" width="17.19921875" hidden="1" customWidth="1"/>
    <col min="7" max="8" width="0" hidden="1" customWidth="1"/>
    <col min="10" max="10" width="20.5" customWidth="1"/>
    <col min="11" max="11" width="7.8984375" hidden="1" customWidth="1"/>
    <col min="12" max="12" width="19" customWidth="1"/>
    <col min="13" max="13" width="7.59765625" hidden="1" customWidth="1"/>
    <col min="14" max="14" width="22.09765625" customWidth="1"/>
  </cols>
  <sheetData>
    <row r="1" spans="1:14" x14ac:dyDescent="0.25">
      <c r="A1" t="s">
        <v>289</v>
      </c>
      <c r="I1" t="s">
        <v>299</v>
      </c>
    </row>
    <row r="3" spans="1:14" ht="21" x14ac:dyDescent="0.6">
      <c r="A3" s="219" t="s">
        <v>0</v>
      </c>
      <c r="B3" s="219" t="s">
        <v>274</v>
      </c>
      <c r="C3" s="216" t="s">
        <v>275</v>
      </c>
      <c r="D3" s="217"/>
      <c r="E3" s="217"/>
      <c r="F3" s="218"/>
      <c r="I3" s="219" t="s">
        <v>0</v>
      </c>
      <c r="J3" s="219" t="s">
        <v>274</v>
      </c>
      <c r="K3" s="216" t="s">
        <v>275</v>
      </c>
      <c r="L3" s="217"/>
      <c r="M3" s="217"/>
      <c r="N3" s="218"/>
    </row>
    <row r="4" spans="1:14" ht="21" x14ac:dyDescent="0.6">
      <c r="A4" s="219"/>
      <c r="B4" s="219"/>
      <c r="C4" s="38" t="s">
        <v>290</v>
      </c>
      <c r="D4" s="39" t="s">
        <v>276</v>
      </c>
      <c r="E4" s="39" t="s">
        <v>290</v>
      </c>
      <c r="F4" s="39" t="s">
        <v>255</v>
      </c>
      <c r="I4" s="219"/>
      <c r="J4" s="219"/>
      <c r="K4" s="54" t="s">
        <v>290</v>
      </c>
      <c r="L4" s="39" t="s">
        <v>276</v>
      </c>
      <c r="M4" s="39" t="s">
        <v>290</v>
      </c>
      <c r="N4" s="39" t="s">
        <v>255</v>
      </c>
    </row>
    <row r="5" spans="1:14" ht="21" x14ac:dyDescent="0.6">
      <c r="A5" s="35">
        <v>1</v>
      </c>
      <c r="B5" s="36" t="s">
        <v>286</v>
      </c>
      <c r="C5" s="35">
        <v>16</v>
      </c>
      <c r="D5" s="37" t="s">
        <v>144</v>
      </c>
      <c r="E5" s="34">
        <v>17</v>
      </c>
      <c r="F5" s="37" t="s">
        <v>128</v>
      </c>
      <c r="I5" s="35">
        <v>1</v>
      </c>
      <c r="J5" s="36" t="s">
        <v>294</v>
      </c>
      <c r="K5" s="35"/>
      <c r="L5" s="37" t="s">
        <v>132</v>
      </c>
      <c r="M5" s="34"/>
      <c r="N5" s="37" t="s">
        <v>134</v>
      </c>
    </row>
    <row r="6" spans="1:14" ht="21" x14ac:dyDescent="0.6">
      <c r="A6" s="34">
        <v>2</v>
      </c>
      <c r="B6" s="37" t="s">
        <v>287</v>
      </c>
      <c r="C6" s="34">
        <v>7</v>
      </c>
      <c r="D6" s="37" t="s">
        <v>135</v>
      </c>
      <c r="E6" s="34">
        <v>6</v>
      </c>
      <c r="F6" s="37" t="s">
        <v>134</v>
      </c>
      <c r="I6" s="34">
        <v>2</v>
      </c>
      <c r="J6" s="37" t="s">
        <v>295</v>
      </c>
      <c r="K6" s="34"/>
      <c r="L6" s="37" t="s">
        <v>131</v>
      </c>
      <c r="M6" s="34"/>
      <c r="N6" s="37" t="s">
        <v>133</v>
      </c>
    </row>
    <row r="7" spans="1:14" ht="21" x14ac:dyDescent="0.6">
      <c r="A7" s="35">
        <v>3</v>
      </c>
      <c r="B7" s="37" t="s">
        <v>277</v>
      </c>
      <c r="C7" s="34">
        <v>18</v>
      </c>
      <c r="D7" s="37" t="s">
        <v>145</v>
      </c>
      <c r="E7" s="34">
        <v>19</v>
      </c>
      <c r="F7" s="37" t="s">
        <v>146</v>
      </c>
      <c r="I7" s="35">
        <v>3</v>
      </c>
      <c r="J7" s="37" t="s">
        <v>296</v>
      </c>
      <c r="K7" s="34"/>
      <c r="L7" s="37" t="s">
        <v>138</v>
      </c>
      <c r="M7" s="34"/>
      <c r="N7" s="37" t="s">
        <v>141</v>
      </c>
    </row>
    <row r="8" spans="1:14" ht="21" x14ac:dyDescent="0.6">
      <c r="A8" s="34">
        <v>4</v>
      </c>
      <c r="B8" s="37" t="s">
        <v>288</v>
      </c>
      <c r="C8" s="34">
        <v>12</v>
      </c>
      <c r="D8" s="37" t="s">
        <v>140</v>
      </c>
      <c r="E8" s="34">
        <v>14</v>
      </c>
      <c r="F8" s="37" t="s">
        <v>142</v>
      </c>
      <c r="I8" s="34">
        <v>4</v>
      </c>
      <c r="J8" s="37" t="s">
        <v>297</v>
      </c>
      <c r="K8" s="34"/>
      <c r="L8" s="37" t="s">
        <v>138</v>
      </c>
      <c r="M8" s="34"/>
      <c r="N8" s="37" t="s">
        <v>141</v>
      </c>
    </row>
    <row r="9" spans="1:14" ht="21" x14ac:dyDescent="0.6">
      <c r="A9" s="35">
        <v>5</v>
      </c>
      <c r="B9" s="37" t="s">
        <v>278</v>
      </c>
      <c r="C9" s="34">
        <v>6</v>
      </c>
      <c r="D9" s="37" t="s">
        <v>134</v>
      </c>
      <c r="E9" s="34">
        <v>10</v>
      </c>
      <c r="F9" s="37" t="s">
        <v>138</v>
      </c>
      <c r="I9" s="35">
        <v>5</v>
      </c>
      <c r="J9" s="37" t="s">
        <v>285</v>
      </c>
      <c r="K9" s="34"/>
      <c r="L9" s="37" t="s">
        <v>137</v>
      </c>
      <c r="M9" s="34"/>
      <c r="N9" s="37" t="s">
        <v>133</v>
      </c>
    </row>
    <row r="10" spans="1:14" ht="21" x14ac:dyDescent="0.6">
      <c r="A10" s="34">
        <v>6</v>
      </c>
      <c r="B10" s="37" t="s">
        <v>279</v>
      </c>
      <c r="C10" s="34">
        <v>6</v>
      </c>
      <c r="D10" s="37" t="s">
        <v>134</v>
      </c>
      <c r="E10" s="34">
        <v>10</v>
      </c>
      <c r="F10" s="37" t="s">
        <v>138</v>
      </c>
      <c r="I10" s="55">
        <v>6</v>
      </c>
      <c r="J10" s="56" t="s">
        <v>203</v>
      </c>
      <c r="K10" s="56" t="s">
        <v>141</v>
      </c>
      <c r="L10" s="56" t="s">
        <v>141</v>
      </c>
      <c r="M10" s="56"/>
      <c r="N10" s="56" t="s">
        <v>309</v>
      </c>
    </row>
    <row r="11" spans="1:14" ht="21" x14ac:dyDescent="0.6">
      <c r="A11" s="35">
        <v>7</v>
      </c>
      <c r="B11" s="37" t="s">
        <v>280</v>
      </c>
      <c r="C11" s="34">
        <v>16</v>
      </c>
      <c r="D11" s="31" t="s">
        <v>144</v>
      </c>
      <c r="E11" s="40">
        <v>17</v>
      </c>
      <c r="F11" s="31" t="s">
        <v>128</v>
      </c>
    </row>
    <row r="12" spans="1:14" ht="21" x14ac:dyDescent="0.6">
      <c r="A12" s="34">
        <v>8</v>
      </c>
      <c r="B12" s="37" t="s">
        <v>281</v>
      </c>
      <c r="C12" s="34">
        <v>6</v>
      </c>
      <c r="D12" s="37" t="s">
        <v>134</v>
      </c>
      <c r="E12" s="34">
        <v>10</v>
      </c>
      <c r="F12" s="37" t="s">
        <v>138</v>
      </c>
    </row>
    <row r="13" spans="1:14" ht="21" x14ac:dyDescent="0.6">
      <c r="A13" s="35">
        <v>9</v>
      </c>
      <c r="B13" s="37" t="s">
        <v>282</v>
      </c>
      <c r="C13" s="34">
        <v>19</v>
      </c>
      <c r="D13" s="37" t="s">
        <v>146</v>
      </c>
      <c r="E13" s="34">
        <v>20</v>
      </c>
      <c r="F13" s="37" t="s">
        <v>147</v>
      </c>
    </row>
    <row r="14" spans="1:14" ht="21" x14ac:dyDescent="0.6">
      <c r="A14" s="34">
        <v>10</v>
      </c>
      <c r="B14" s="37" t="s">
        <v>283</v>
      </c>
      <c r="C14" s="34">
        <v>12</v>
      </c>
      <c r="D14" s="37" t="s">
        <v>140</v>
      </c>
      <c r="E14" s="34">
        <v>13</v>
      </c>
      <c r="F14" s="37" t="s">
        <v>141</v>
      </c>
    </row>
    <row r="15" spans="1:14" ht="21" x14ac:dyDescent="0.6">
      <c r="A15" s="35">
        <v>11</v>
      </c>
      <c r="B15" s="37" t="s">
        <v>284</v>
      </c>
      <c r="C15" s="34">
        <v>12</v>
      </c>
      <c r="D15" s="37" t="s">
        <v>140</v>
      </c>
      <c r="E15" s="34">
        <v>13</v>
      </c>
      <c r="F15" s="37" t="s">
        <v>141</v>
      </c>
    </row>
    <row r="16" spans="1:14" ht="21" x14ac:dyDescent="0.6">
      <c r="A16" s="34">
        <v>12</v>
      </c>
      <c r="B16" s="37" t="s">
        <v>285</v>
      </c>
      <c r="C16" s="34">
        <v>6</v>
      </c>
      <c r="D16" s="37" t="s">
        <v>134</v>
      </c>
      <c r="E16" s="34">
        <v>9</v>
      </c>
      <c r="F16" s="37" t="s">
        <v>137</v>
      </c>
    </row>
    <row r="17" spans="1:1" customFormat="1" x14ac:dyDescent="0.25">
      <c r="A17" s="33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A2" sqref="A2:J22"/>
    </sheetView>
  </sheetViews>
  <sheetFormatPr defaultRowHeight="13.8" x14ac:dyDescent="0.25"/>
  <sheetData>
    <row r="2" spans="1:10" ht="27.6" x14ac:dyDescent="0.25">
      <c r="A2" s="172">
        <v>1</v>
      </c>
      <c r="B2" s="173" t="s">
        <v>323</v>
      </c>
      <c r="C2" s="172">
        <v>2</v>
      </c>
      <c r="D2" s="174">
        <v>1095.56</v>
      </c>
      <c r="E2" s="175">
        <v>231.38</v>
      </c>
      <c r="F2" s="174">
        <v>1326.94</v>
      </c>
      <c r="G2" s="176"/>
      <c r="H2" s="176"/>
      <c r="I2" s="176"/>
      <c r="J2" s="176"/>
    </row>
    <row r="3" spans="1:10" ht="27.6" x14ac:dyDescent="0.25">
      <c r="A3" s="172">
        <v>2</v>
      </c>
      <c r="B3" s="173" t="s">
        <v>324</v>
      </c>
      <c r="C3" s="172">
        <v>39</v>
      </c>
      <c r="D3" s="175">
        <v>971.04</v>
      </c>
      <c r="E3" s="175">
        <v>382.55</v>
      </c>
      <c r="F3" s="174">
        <v>1392.59</v>
      </c>
      <c r="G3" s="172">
        <v>32</v>
      </c>
      <c r="H3" s="177">
        <v>28484.79</v>
      </c>
      <c r="I3" s="174">
        <v>28624.14</v>
      </c>
      <c r="J3" s="174">
        <v>57108.94</v>
      </c>
    </row>
    <row r="4" spans="1:10" ht="41.4" x14ac:dyDescent="0.25">
      <c r="A4" s="172">
        <v>3</v>
      </c>
      <c r="B4" s="173" t="s">
        <v>325</v>
      </c>
      <c r="C4" s="172">
        <v>36</v>
      </c>
      <c r="D4" s="175">
        <v>714.04</v>
      </c>
      <c r="E4" s="175">
        <v>114.28</v>
      </c>
      <c r="F4" s="175">
        <v>864.32</v>
      </c>
      <c r="G4" s="172">
        <v>24</v>
      </c>
      <c r="H4" s="177">
        <v>16932.87</v>
      </c>
      <c r="I4" s="174">
        <v>5003.58</v>
      </c>
      <c r="J4" s="174">
        <v>21936.45</v>
      </c>
    </row>
    <row r="5" spans="1:10" ht="41.4" x14ac:dyDescent="0.25">
      <c r="A5" s="172">
        <v>4</v>
      </c>
      <c r="B5" s="173" t="s">
        <v>326</v>
      </c>
      <c r="C5" s="172">
        <v>8</v>
      </c>
      <c r="D5" s="175">
        <v>758.42</v>
      </c>
      <c r="E5" s="175">
        <v>221.92</v>
      </c>
      <c r="F5" s="175">
        <v>988.34</v>
      </c>
      <c r="G5" s="172">
        <v>5</v>
      </c>
      <c r="H5" s="177">
        <v>20924.29</v>
      </c>
      <c r="I5" s="174">
        <v>5421.35</v>
      </c>
      <c r="J5" s="174">
        <v>26345.64</v>
      </c>
    </row>
    <row r="6" spans="1:10" ht="27.6" x14ac:dyDescent="0.25">
      <c r="A6" s="172">
        <v>5</v>
      </c>
      <c r="B6" s="173" t="s">
        <v>327</v>
      </c>
      <c r="C6" s="178">
        <v>250</v>
      </c>
      <c r="D6" s="175">
        <v>815.31</v>
      </c>
      <c r="E6" s="175">
        <v>161.15</v>
      </c>
      <c r="F6" s="174">
        <v>1226.46</v>
      </c>
      <c r="G6" s="172">
        <v>250</v>
      </c>
      <c r="H6" s="177">
        <v>19049.419999999998</v>
      </c>
      <c r="I6" s="174">
        <v>7117.49</v>
      </c>
      <c r="J6" s="174">
        <v>26166.9</v>
      </c>
    </row>
    <row r="7" spans="1:10" ht="41.4" x14ac:dyDescent="0.25">
      <c r="A7" s="172">
        <v>6</v>
      </c>
      <c r="B7" s="173" t="s">
        <v>328</v>
      </c>
      <c r="C7" s="178">
        <v>238</v>
      </c>
      <c r="D7" s="175">
        <v>775.61</v>
      </c>
      <c r="E7" s="175">
        <v>130.88</v>
      </c>
      <c r="F7" s="174">
        <v>1144.5</v>
      </c>
      <c r="G7" s="172">
        <v>238</v>
      </c>
      <c r="H7" s="177">
        <v>16215.88</v>
      </c>
      <c r="I7" s="174">
        <v>5430.72</v>
      </c>
      <c r="J7" s="174">
        <v>21646.59</v>
      </c>
    </row>
    <row r="8" spans="1:10" ht="41.4" x14ac:dyDescent="0.25">
      <c r="A8" s="172">
        <v>7</v>
      </c>
      <c r="B8" s="173" t="s">
        <v>329</v>
      </c>
      <c r="C8" s="172">
        <v>21</v>
      </c>
      <c r="D8" s="175">
        <v>850.93</v>
      </c>
      <c r="E8" s="175">
        <v>141.88999999999999</v>
      </c>
      <c r="F8" s="174">
        <v>1013.82</v>
      </c>
      <c r="G8" s="172">
        <v>21</v>
      </c>
      <c r="H8" s="177">
        <v>19043.11</v>
      </c>
      <c r="I8" s="174">
        <v>7499.53</v>
      </c>
      <c r="J8" s="174">
        <v>26542.639999999999</v>
      </c>
    </row>
    <row r="9" spans="1:10" ht="41.4" x14ac:dyDescent="0.25">
      <c r="A9" s="179">
        <v>8</v>
      </c>
      <c r="B9" s="180" t="s">
        <v>330</v>
      </c>
      <c r="C9" s="181"/>
      <c r="D9" s="181"/>
      <c r="E9" s="181"/>
      <c r="F9" s="181"/>
      <c r="G9" s="181"/>
      <c r="H9" s="181"/>
      <c r="I9" s="181"/>
      <c r="J9" s="181"/>
    </row>
    <row r="10" spans="1:10" ht="27.6" x14ac:dyDescent="0.25">
      <c r="A10" s="172">
        <v>9</v>
      </c>
      <c r="B10" s="173" t="s">
        <v>331</v>
      </c>
      <c r="C10" s="172">
        <v>32</v>
      </c>
      <c r="D10" s="175">
        <v>782.63</v>
      </c>
      <c r="E10" s="175">
        <v>117.4</v>
      </c>
      <c r="F10" s="175">
        <v>932.03</v>
      </c>
      <c r="G10" s="172">
        <v>32</v>
      </c>
      <c r="H10" s="177">
        <v>17099.54</v>
      </c>
      <c r="I10" s="174">
        <v>5938.67</v>
      </c>
      <c r="J10" s="174">
        <v>23038.21</v>
      </c>
    </row>
    <row r="11" spans="1:10" ht="41.4" x14ac:dyDescent="0.25">
      <c r="A11" s="172">
        <v>10</v>
      </c>
      <c r="B11" s="173" t="s">
        <v>332</v>
      </c>
      <c r="C11" s="172">
        <v>59</v>
      </c>
      <c r="D11" s="175">
        <v>794.74</v>
      </c>
      <c r="E11" s="175">
        <v>109.6</v>
      </c>
      <c r="F11" s="175">
        <v>963.34</v>
      </c>
      <c r="G11" s="172">
        <v>59</v>
      </c>
      <c r="H11" s="177">
        <v>15552.71</v>
      </c>
      <c r="I11" s="174">
        <v>3903.93</v>
      </c>
      <c r="J11" s="174">
        <v>19456.64</v>
      </c>
    </row>
    <row r="12" spans="1:10" ht="55.2" x14ac:dyDescent="0.25">
      <c r="A12" s="179">
        <v>11</v>
      </c>
      <c r="B12" s="180" t="s">
        <v>333</v>
      </c>
      <c r="C12" s="181"/>
      <c r="D12" s="181"/>
      <c r="E12" s="181"/>
      <c r="F12" s="181"/>
      <c r="G12" s="181"/>
      <c r="H12" s="181"/>
      <c r="I12" s="181"/>
      <c r="J12" s="181"/>
    </row>
    <row r="13" spans="1:10" ht="27.6" x14ac:dyDescent="0.25">
      <c r="A13" s="172">
        <v>12</v>
      </c>
      <c r="B13" s="173" t="s">
        <v>334</v>
      </c>
      <c r="C13" s="172">
        <v>30</v>
      </c>
      <c r="D13" s="175">
        <v>825.54</v>
      </c>
      <c r="E13" s="175">
        <v>166.34</v>
      </c>
      <c r="F13" s="174">
        <v>1021.88</v>
      </c>
      <c r="G13" s="172">
        <v>30</v>
      </c>
      <c r="H13" s="177">
        <v>17660.7</v>
      </c>
      <c r="I13" s="174">
        <v>6222.14</v>
      </c>
      <c r="J13" s="174">
        <v>23882.84</v>
      </c>
    </row>
    <row r="14" spans="1:10" ht="27.6" x14ac:dyDescent="0.25">
      <c r="A14" s="172">
        <v>13</v>
      </c>
      <c r="B14" s="173" t="s">
        <v>335</v>
      </c>
      <c r="C14" s="172">
        <v>60</v>
      </c>
      <c r="D14" s="175">
        <v>769.36</v>
      </c>
      <c r="E14" s="175">
        <v>99.13</v>
      </c>
      <c r="F14" s="175">
        <v>928.5</v>
      </c>
      <c r="G14" s="172">
        <v>60</v>
      </c>
      <c r="H14" s="177">
        <v>15793.79</v>
      </c>
      <c r="I14" s="174">
        <v>3656.85</v>
      </c>
      <c r="J14" s="174">
        <v>19450.650000000001</v>
      </c>
    </row>
    <row r="15" spans="1:10" ht="27.6" x14ac:dyDescent="0.25">
      <c r="A15" s="172">
        <v>14</v>
      </c>
      <c r="B15" s="173" t="s">
        <v>336</v>
      </c>
      <c r="C15" s="172">
        <v>9</v>
      </c>
      <c r="D15" s="175">
        <v>876.51</v>
      </c>
      <c r="E15" s="175">
        <v>178.23</v>
      </c>
      <c r="F15" s="174">
        <v>1063.74</v>
      </c>
      <c r="G15" s="172">
        <v>9</v>
      </c>
      <c r="H15" s="177">
        <v>18570.060000000001</v>
      </c>
      <c r="I15" s="174">
        <v>4568.9399999999996</v>
      </c>
      <c r="J15" s="174">
        <v>23139</v>
      </c>
    </row>
    <row r="16" spans="1:10" ht="27.6" x14ac:dyDescent="0.25">
      <c r="A16" s="172">
        <v>15</v>
      </c>
      <c r="B16" s="173" t="s">
        <v>337</v>
      </c>
      <c r="C16" s="172">
        <v>29</v>
      </c>
      <c r="D16" s="175">
        <v>831.59</v>
      </c>
      <c r="E16" s="175">
        <v>115.65</v>
      </c>
      <c r="F16" s="175">
        <v>976.24</v>
      </c>
      <c r="G16" s="172">
        <v>29</v>
      </c>
      <c r="H16" s="177">
        <v>16800.8</v>
      </c>
      <c r="I16" s="174">
        <v>3067.37</v>
      </c>
      <c r="J16" s="174">
        <v>19868.169999999998</v>
      </c>
    </row>
    <row r="17" spans="1:10" ht="27.6" x14ac:dyDescent="0.25">
      <c r="A17" s="172">
        <v>16</v>
      </c>
      <c r="B17" s="173" t="s">
        <v>338</v>
      </c>
      <c r="C17" s="172">
        <v>24</v>
      </c>
      <c r="D17" s="175">
        <v>938.73</v>
      </c>
      <c r="E17" s="175">
        <v>141.85</v>
      </c>
      <c r="F17" s="174">
        <v>1104.5899999999999</v>
      </c>
      <c r="G17" s="172">
        <v>24</v>
      </c>
      <c r="H17" s="177">
        <v>16244.35</v>
      </c>
      <c r="I17" s="174">
        <v>1870.98</v>
      </c>
      <c r="J17" s="174">
        <v>18115.34</v>
      </c>
    </row>
    <row r="18" spans="1:10" ht="27.6" x14ac:dyDescent="0.25">
      <c r="A18" s="172">
        <v>17</v>
      </c>
      <c r="B18" s="173" t="s">
        <v>339</v>
      </c>
      <c r="C18" s="172">
        <v>25</v>
      </c>
      <c r="D18" s="175">
        <v>958.77</v>
      </c>
      <c r="E18" s="175">
        <v>133.09</v>
      </c>
      <c r="F18" s="174">
        <v>1116.8599999999999</v>
      </c>
      <c r="G18" s="172">
        <v>25</v>
      </c>
      <c r="H18" s="177">
        <v>15109.11</v>
      </c>
      <c r="I18" s="174">
        <v>2718.19</v>
      </c>
      <c r="J18" s="174">
        <v>17827.3</v>
      </c>
    </row>
    <row r="19" spans="1:10" ht="27.6" x14ac:dyDescent="0.25">
      <c r="A19" s="172">
        <v>18</v>
      </c>
      <c r="B19" s="173" t="s">
        <v>340</v>
      </c>
      <c r="C19" s="172">
        <v>15</v>
      </c>
      <c r="D19" s="174">
        <v>1144.02</v>
      </c>
      <c r="E19" s="175">
        <v>223.51</v>
      </c>
      <c r="F19" s="174">
        <v>1382.53</v>
      </c>
      <c r="G19" s="172">
        <v>15</v>
      </c>
      <c r="H19" s="177">
        <v>16941.37</v>
      </c>
      <c r="I19" s="174">
        <v>3022.98</v>
      </c>
      <c r="J19" s="174">
        <v>19964.349999999999</v>
      </c>
    </row>
    <row r="20" spans="1:10" ht="41.4" x14ac:dyDescent="0.25">
      <c r="A20" s="172">
        <v>19</v>
      </c>
      <c r="B20" s="173" t="s">
        <v>341</v>
      </c>
      <c r="C20" s="172">
        <v>15</v>
      </c>
      <c r="D20" s="174">
        <v>1169.75</v>
      </c>
      <c r="E20" s="175">
        <v>161.82</v>
      </c>
      <c r="F20" s="174">
        <v>1346.57</v>
      </c>
      <c r="G20" s="172">
        <v>15</v>
      </c>
      <c r="H20" s="177">
        <v>14512.41</v>
      </c>
      <c r="I20" s="174">
        <v>1433.25</v>
      </c>
      <c r="J20" s="174">
        <v>15945.66</v>
      </c>
    </row>
    <row r="21" spans="1:10" ht="27.6" x14ac:dyDescent="0.25">
      <c r="A21" s="172">
        <v>20</v>
      </c>
      <c r="B21" s="173" t="s">
        <v>342</v>
      </c>
      <c r="C21" s="172">
        <v>4</v>
      </c>
      <c r="D21" s="174">
        <v>1506.85</v>
      </c>
      <c r="E21" s="175">
        <v>230.03</v>
      </c>
      <c r="F21" s="174">
        <v>1740.88</v>
      </c>
      <c r="G21" s="172">
        <v>4</v>
      </c>
      <c r="H21" s="177">
        <v>14953.29</v>
      </c>
      <c r="I21" s="175">
        <v>466.22</v>
      </c>
      <c r="J21" s="174">
        <v>15419.51</v>
      </c>
    </row>
    <row r="22" spans="1:10" x14ac:dyDescent="0.25">
      <c r="A22" s="181"/>
      <c r="B22" s="182" t="s">
        <v>343</v>
      </c>
      <c r="C22" s="183">
        <v>896</v>
      </c>
      <c r="D22" s="184">
        <v>826.15</v>
      </c>
      <c r="E22" s="184">
        <v>185.86</v>
      </c>
      <c r="F22" s="185">
        <v>1012</v>
      </c>
      <c r="G22" s="186">
        <v>872</v>
      </c>
      <c r="H22" s="187">
        <v>17591.71</v>
      </c>
      <c r="I22" s="185">
        <v>8110.4</v>
      </c>
      <c r="J22" s="185">
        <v>25702.11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2</vt:i4>
      </vt:variant>
    </vt:vector>
  </HeadingPairs>
  <TitlesOfParts>
    <vt:vector size="8" baseType="lpstr">
      <vt:lpstr>Mean+1sd (4-63)</vt:lpstr>
      <vt:lpstr>ไตรมาส 4-63</vt:lpstr>
      <vt:lpstr>สรุปผลการประเมิน 4-63 </vt:lpstr>
      <vt:lpstr>ประเทศ 4-63 </vt:lpstr>
      <vt:lpstr>รพ.ที่เปลี่ยนกลุ่ม</vt:lpstr>
      <vt:lpstr>Sheet1</vt:lpstr>
      <vt:lpstr>'ไตรมาส 4-63'!Print_Area</vt:lpstr>
      <vt:lpstr>'ไตรมาส 4-63'!Print_Titles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LENOVO</cp:lastModifiedBy>
  <cp:lastPrinted>2020-11-13T01:57:35Z</cp:lastPrinted>
  <dcterms:created xsi:type="dcterms:W3CDTF">2016-06-08T09:53:09Z</dcterms:created>
  <dcterms:modified xsi:type="dcterms:W3CDTF">2020-11-13T02:01:22Z</dcterms:modified>
</cp:coreProperties>
</file>