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RUNGTHIP2019\RUNGTHIP63\UCปี64\หนังสือแจ้งปรับเกลี่ยจาก สปสช เขต 8\"/>
    </mc:Choice>
  </mc:AlternateContent>
  <xr:revisionPtr revIDLastSave="0" documentId="13_ncr:1_{F2B82ADF-505D-4E64-8C6B-F138BC7BE31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สรุป ผลงาน " sheetId="10" r:id="rId1"/>
    <sheet name="K3 PA รอบ 9 เดือน" sheetId="3" r:id="rId2"/>
    <sheet name="STEMI" sheetId="4" r:id="rId3"/>
    <sheet name="ไข้เลือดออก " sheetId="5" r:id="rId4"/>
    <sheet name="MCH" sheetId="8" r:id="rId5"/>
    <sheet name="NCD (ใหม่)" sheetId="12" r:id="rId6"/>
  </sheets>
  <definedNames>
    <definedName name="_xlnm.Print_Area" localSheetId="0">'สรุป ผลงาน '!$A$1:$Q$24</definedName>
    <definedName name="_xlnm.Print_Titles" localSheetId="0">'สรุป ผลงาน '!$1:$3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0" l="1"/>
  <c r="S14" i="10"/>
  <c r="S17" i="10" s="1"/>
  <c r="T17" i="10" s="1"/>
  <c r="S15" i="10" l="1"/>
  <c r="T15" i="10" s="1"/>
  <c r="S16" i="10"/>
  <c r="T16" i="10" s="1"/>
  <c r="K5" i="10"/>
  <c r="L7" i="10" l="1"/>
  <c r="K7" i="10"/>
  <c r="H12" i="8" l="1"/>
  <c r="J12" i="8" s="1"/>
  <c r="C12" i="8"/>
  <c r="H18" i="10" l="1"/>
</calcChain>
</file>

<file path=xl/sharedStrings.xml><?xml version="1.0" encoding="utf-8"?>
<sst xmlns="http://schemas.openxmlformats.org/spreadsheetml/2006/main" count="247" uniqueCount="86">
  <si>
    <t>เขต 8</t>
  </si>
  <si>
    <t>อุดรธานี</t>
  </si>
  <si>
    <t>สกลนคร</t>
  </si>
  <si>
    <t>นครพนม</t>
  </si>
  <si>
    <t>เลย</t>
  </si>
  <si>
    <t>หนองคาย</t>
  </si>
  <si>
    <t>หนองบัวลำภู</t>
  </si>
  <si>
    <t>บึงกาฬ</t>
  </si>
  <si>
    <t>ที่</t>
  </si>
  <si>
    <t>ตัวชี้วัดยุทธศาสตร์เขตสุขภาพที่ 8</t>
  </si>
  <si>
    <t>ร้อยละ</t>
  </si>
  <si>
    <t>STEMI</t>
  </si>
  <si>
    <t>MCH</t>
  </si>
  <si>
    <t>NCD (DM,HT)</t>
  </si>
  <si>
    <t xml:space="preserve"> อัตราตายผู้ป่วยกล้ามเนื้อหัวใจตายเฉียบพลันชนิด STEMI
</t>
  </si>
  <si>
    <t>ค่าน้ำหนัก</t>
  </si>
  <si>
    <t xml:space="preserve"> ร้อยละของการให้การรักษาผู้ป่วย STEMI ได้ตามมาตรฐานเวลาที่กำหนด 
</t>
  </si>
  <si>
    <t>ร้อยละของผู้ป่วยไข้เลือดออก ได้รับการควบคุมและสอบสวนโรคครบถ้วน ทันเวลา</t>
  </si>
  <si>
    <t xml:space="preserve">ตัวชี้วัด </t>
  </si>
  <si>
    <t xml:space="preserve"> อัตราส่วนการตายมารดาไทยต่อการเกิดมีชีพแสนคน
</t>
  </si>
  <si>
    <t> ร้อยละมารดาไทยตายจากสาเหตุ PPH</t>
  </si>
  <si>
    <t>ค่าเป้าหมาย</t>
  </si>
  <si>
    <t xml:space="preserve"> ผู้ป่วยเบาหวานรายใหม่ ลดลง ร้อยละ 5 
</t>
  </si>
  <si>
    <t xml:space="preserve"> อัตราผู้ป่วยเบาหวานรายใหม่จากกลุ่มเสี่ยงเบาหวาน ไม่เกิน ร้อยละ 1.95
</t>
  </si>
  <si>
    <t>≤ ร้อยละ 9</t>
  </si>
  <si>
    <t>ร้อยละ 50</t>
  </si>
  <si>
    <t>&gt; ร้อยละ 80</t>
  </si>
  <si>
    <t>ไม่เกิน 12 ต่อการเกิดมีชีพ 100,000 คน</t>
  </si>
  <si>
    <t>เท่ากับ 0</t>
  </si>
  <si>
    <t xml:space="preserve">แหล่งข้อมูล </t>
  </si>
  <si>
    <t>ช่วงระยะเวลาข้อมูล</t>
  </si>
  <si>
    <t>PA รอบ 6 เดือน ปี 2563</t>
  </si>
  <si>
    <t>ร้อยละมารดาไทยตายจากสาเหตุ PIH</t>
  </si>
  <si>
    <t>≥ ร้อยละ 5</t>
  </si>
  <si>
    <t>≤ ร้อยละ 1.95</t>
  </si>
  <si>
    <t>อัตราผู้ป่วยลดลง 5 ปี ย้อนหลัง</t>
  </si>
  <si>
    <t xml:space="preserve"> อัตราป่วยโรคไข้เลือดออกลดลง จากค่ามัธยฐานย้อนหลัง 5 ปี (พ.ศ.2558-2562) </t>
  </si>
  <si>
    <t>Strategy</t>
  </si>
  <si>
    <t>ประเด็น</t>
  </si>
  <si>
    <t>คำนวณ</t>
  </si>
  <si>
    <t>ทั้งหมด
(เขต8)</t>
  </si>
  <si>
    <t>ผลงาน
(เขต8)</t>
  </si>
  <si>
    <t>อัตรา
(เขต8)</t>
  </si>
  <si>
    <t>หมายเหตุ</t>
  </si>
  <si>
    <t>ทั้งหมด</t>
  </si>
  <si>
    <t>ผลงาน</t>
  </si>
  <si>
    <t>Excellence</t>
  </si>
  <si>
    <t> อัตราตายผู้ป่วย STEMI ไม่เกินร้อยละ 9
(based line = 12.53%)</t>
  </si>
  <si>
    <t>A=จำนวนผู้ป่วย (I21.0-I21.3) ที่เสียชีวิตใน รพ.ทั้งหมด
B=จำนวนผู้ป่วย (I21.0-I21.3) ที่รับไว้รักษาที่ รพ.ทั้งหมด
สูตร = (A/B) X 100</t>
  </si>
  <si>
    <t>รายงานจาก Focalpoint</t>
  </si>
  <si>
    <t>ร้อยละของการให้การรักษาผู้ป่วยSTEMIได้ตามาตรฐานเวลาที่กำหนด(ร้อยละ 50)
(based line = 35.38%)</t>
  </si>
  <si>
    <t>A= จำนวนผู้ป่วย STEMI ที่ได้รับยาละลายลิ่มเลือดภายใน 30 นาทีและจำนวนผู้ป่วย STEMI ที่ได้รับการทำ Primary PCI ภายใน 120 นาที  
B=จำนวนผู้ป่วย STEMI  ที่มาถึงโรงพยาบาลและได้รับยาละลายลิ่มเลือดทั้งหมด หรือจำนวนผู้ป่วย STEMI ที่มาถึงโรงพยาบาลและได้รับการทำ Primary PCI ทั้งหมด
สูตร = (A/B) X 100</t>
  </si>
  <si>
    <t>Focal Point STEMI</t>
  </si>
  <si>
    <t>Focal Point สาขาไข้เลือดออก</t>
  </si>
  <si>
    <t>ไข้เลือดออก</t>
  </si>
  <si>
    <t>Focal Point NCD</t>
  </si>
  <si>
    <t xml:space="preserve">สรุป </t>
  </si>
  <si>
    <t>คะแนน</t>
  </si>
  <si>
    <t>เกรด</t>
  </si>
  <si>
    <t>จังหวัด</t>
  </si>
  <si>
    <t>จำนวนผู้ป่วยรายใหม่ปี 2562 (คน)</t>
  </si>
  <si>
    <t>รวม</t>
  </si>
  <si>
    <t>1. ร้อยละผู้ป่วยโรคเบาหวานรายใหม่ลดลง (เกณฑ์เป้าหมาย ลดลงมากกว่าหรือเท่ากับร้อยละ 5)</t>
  </si>
  <si>
    <t>ช่วงเกณฑ์คะแนน</t>
  </si>
  <si>
    <t xml:space="preserve">หมายเหตุ  : จังหวัด นครพนมมีมารดาตาย ด้วยสาเหตุ PIH  จำนวน 1 ราย </t>
  </si>
  <si>
    <t xml:space="preserve">                :  ทุกจังหวัดไม่มีมารดาตายด้วยสาเหตุ  PPH </t>
  </si>
  <si>
    <t>จำนวนผู้ป่วยรายใหม่ปี 2563 (คน)</t>
  </si>
  <si>
    <t>ตารางผลการดำเนินงาน Service Out come สุขภาพ K3 ตามยุทธศาสตร์เน้นหนักเขตสุขภาพที่ 8 ปี 2563 รอบ 9 เดือน</t>
  </si>
  <si>
    <t>Focal Point สาขา MCH</t>
  </si>
  <si>
    <r>
      <t xml:space="preserve">รายงานผลการดำเนินงานตามยุทธศาสตร์เขตสุขภาพที่ 8 ปี 2563 รอบ 9 เดือน </t>
    </r>
    <r>
      <rPr>
        <b/>
        <sz val="16"/>
        <color rgb="FFFF0000"/>
        <rFont val="TH SarabunPSK"/>
        <family val="2"/>
      </rPr>
      <t>เขตสุขภาพที่ 8</t>
    </r>
  </si>
  <si>
    <t>มารดาตายจากสาเหตุ PPH  เขตสุขภาพที่ 8</t>
  </si>
  <si>
    <t>ปีงบประมาณ 2563    ณ มิย.63</t>
  </si>
  <si>
    <t>จำนวนมารดาตาย</t>
  </si>
  <si>
    <t>สาเหตุการตายจากPPH</t>
  </si>
  <si>
    <t>รวมเขต</t>
  </si>
  <si>
    <t>มารดาตายจากสาเหตุ PIH  เขตสุขภาพที่ 8</t>
  </si>
  <si>
    <t>สาเหตุการตายจากPIH</t>
  </si>
  <si>
    <t>ที่มา : HDC 2563 (9 เดือน) ปี 2562 : ต.ค.2561–16 ก.ค. 2562, ปี 2563 : ต.ค.2562 –16 ก.ค. 2563)</t>
  </si>
  <si>
    <r>
      <t>2. อัตราผู้ป่วยเบาหวานรายใหม่จากกลุ่มเสี่ยงเบาหวาน (เกณฑ์เป้าหมาย ไม่เกินร้อยละ 1.95</t>
    </r>
    <r>
      <rPr>
        <sz val="16"/>
        <color rgb="FF000000"/>
        <rFont val="TH SarabunPSK"/>
        <family val="2"/>
      </rPr>
      <t>)</t>
    </r>
  </si>
  <si>
    <t>จำนวนกลุ่มเสี่ยง (คน)</t>
  </si>
  <si>
    <t>พบเป็นรายใหม่ (คน)</t>
  </si>
  <si>
    <t>1.89 </t>
  </si>
  <si>
    <t xml:space="preserve">ตารางผลการดำเนินงาน Service Out come สุขภาพ K3 ตามยุทธศาสตร์เน้นหนักเขตสุขภาพที่ 8 ปี 2563  รอบ 9 เดือน </t>
  </si>
  <si>
    <t xml:space="preserve">รอบ 9 เดือน </t>
  </si>
  <si>
    <t>อุดร</t>
  </si>
  <si>
    <t xml:space="preserve">นครพนม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</si>
</sst>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_ ;[Red]\-0.00\ "/>
  </numFmts>
  <fonts count="23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b/>
      <sz val="20"/>
      <name val="TH SarabunPSK"/>
      <family val="2"/>
    </font>
    <font>
      <sz val="20"/>
      <color theme="1"/>
      <name val="Calibri"/>
      <family val="2"/>
      <charset val="222"/>
      <scheme val="minor"/>
    </font>
    <font>
      <sz val="23"/>
      <color theme="1"/>
      <name val="TH SarabunPSK"/>
      <family val="2"/>
    </font>
    <font>
      <sz val="23"/>
      <name val="TH SarabunPSK"/>
      <family val="2"/>
    </font>
    <font>
      <b/>
      <sz val="23"/>
      <name val="TH SarabunPSK"/>
      <family val="2"/>
    </font>
    <font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</font>
    <font>
      <b/>
      <sz val="16"/>
      <color theme="1"/>
      <name val="TH SarabunPSK"/>
      <family val="2"/>
    </font>
    <font>
      <sz val="15"/>
      <color theme="1"/>
      <name val="Calibri"/>
      <family val="2"/>
      <charset val="222"/>
      <scheme val="minor"/>
    </font>
    <font>
      <sz val="23"/>
      <color rgb="FFFF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0" fontId="16" fillId="0" borderId="0"/>
  </cellStyleXfs>
  <cellXfs count="249">
    <xf numFmtId="0" fontId="0" fillId="0" borderId="0" xfId="0"/>
    <xf numFmtId="0" fontId="3" fillId="0" borderId="0" xfId="0" applyFont="1" applyAlignment="1">
      <alignment vertical="top"/>
    </xf>
    <xf numFmtId="0" fontId="3" fillId="0" borderId="0" xfId="1" applyFont="1" applyFill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1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center" wrapText="1"/>
    </xf>
    <xf numFmtId="0" fontId="3" fillId="0" borderId="0" xfId="0" applyFont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2" fontId="3" fillId="0" borderId="2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Alignment="1">
      <alignment vertical="top" wrapText="1"/>
    </xf>
    <xf numFmtId="0" fontId="1" fillId="3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Fill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/>
    <xf numFmtId="2" fontId="3" fillId="6" borderId="1" xfId="0" applyNumberFormat="1" applyFont="1" applyFill="1" applyBorder="1" applyAlignment="1">
      <alignment horizontal="center" vertical="top" wrapText="1"/>
    </xf>
    <xf numFmtId="2" fontId="3" fillId="6" borderId="1" xfId="0" applyNumberFormat="1" applyFont="1" applyFill="1" applyBorder="1" applyAlignment="1">
      <alignment vertical="top"/>
    </xf>
    <xf numFmtId="164" fontId="3" fillId="6" borderId="1" xfId="2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 wrapText="1"/>
    </xf>
    <xf numFmtId="2" fontId="12" fillId="0" borderId="45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2" fontId="12" fillId="8" borderId="2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2" fontId="12" fillId="0" borderId="22" xfId="0" applyNumberFormat="1" applyFont="1" applyFill="1" applyBorder="1" applyAlignment="1">
      <alignment horizontal="center" vertical="center" wrapText="1"/>
    </xf>
    <xf numFmtId="2" fontId="12" fillId="0" borderId="35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2" fontId="12" fillId="0" borderId="1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2" fontId="12" fillId="8" borderId="3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 wrapText="1"/>
    </xf>
    <xf numFmtId="15" fontId="12" fillId="9" borderId="22" xfId="0" applyNumberFormat="1" applyFont="1" applyFill="1" applyBorder="1" applyAlignment="1">
      <alignment horizontal="center" vertical="center" wrapText="1"/>
    </xf>
    <xf numFmtId="0" fontId="12" fillId="9" borderId="22" xfId="0" applyNumberFormat="1" applyFont="1" applyFill="1" applyBorder="1" applyAlignment="1">
      <alignment horizontal="center" vertical="center" wrapText="1"/>
    </xf>
    <xf numFmtId="2" fontId="12" fillId="9" borderId="22" xfId="0" applyNumberFormat="1" applyFont="1" applyFill="1" applyBorder="1" applyAlignment="1">
      <alignment horizontal="center" vertical="center" wrapText="1"/>
    </xf>
    <xf numFmtId="0" fontId="13" fillId="9" borderId="23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15" fontId="12" fillId="9" borderId="3" xfId="0" applyNumberFormat="1" applyFont="1" applyFill="1" applyBorder="1" applyAlignment="1">
      <alignment horizontal="center" vertical="center" wrapText="1"/>
    </xf>
    <xf numFmtId="15" fontId="12" fillId="8" borderId="3" xfId="0" applyNumberFormat="1" applyFont="1" applyFill="1" applyBorder="1" applyAlignment="1">
      <alignment horizontal="center" vertical="center" wrapText="1"/>
    </xf>
    <xf numFmtId="0" fontId="12" fillId="8" borderId="3" xfId="0" applyNumberFormat="1" applyFont="1" applyFill="1" applyBorder="1" applyAlignment="1">
      <alignment horizontal="center" vertical="center" wrapText="1"/>
    </xf>
    <xf numFmtId="1" fontId="12" fillId="8" borderId="3" xfId="0" applyNumberFormat="1" applyFont="1" applyFill="1" applyBorder="1" applyAlignment="1">
      <alignment horizontal="center" vertical="center" wrapText="1"/>
    </xf>
    <xf numFmtId="2" fontId="12" fillId="9" borderId="4" xfId="0" applyNumberFormat="1" applyFont="1" applyFill="1" applyBorder="1" applyAlignment="1">
      <alignment horizontal="center" vertical="center" wrapText="1"/>
    </xf>
    <xf numFmtId="15" fontId="12" fillId="0" borderId="17" xfId="0" applyNumberFormat="1" applyFont="1" applyFill="1" applyBorder="1" applyAlignment="1">
      <alignment horizontal="center" vertical="center" wrapText="1"/>
    </xf>
    <xf numFmtId="2" fontId="12" fillId="9" borderId="18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15" fontId="12" fillId="7" borderId="3" xfId="0" applyNumberFormat="1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2" fontId="12" fillId="8" borderId="19" xfId="0" applyNumberFormat="1" applyFont="1" applyFill="1" applyBorder="1" applyAlignment="1">
      <alignment horizontal="center" vertical="center" wrapText="1"/>
    </xf>
    <xf numFmtId="2" fontId="12" fillId="9" borderId="23" xfId="0" applyNumberFormat="1" applyFont="1" applyFill="1" applyBorder="1" applyAlignment="1">
      <alignment horizontal="center" vertical="center" wrapText="1"/>
    </xf>
    <xf numFmtId="2" fontId="12" fillId="9" borderId="20" xfId="0" applyNumberFormat="1" applyFont="1" applyFill="1" applyBorder="1" applyAlignment="1">
      <alignment horizontal="center" vertical="center" wrapText="1"/>
    </xf>
    <xf numFmtId="2" fontId="12" fillId="9" borderId="29" xfId="0" applyNumberFormat="1" applyFont="1" applyFill="1" applyBorder="1" applyAlignment="1">
      <alignment horizontal="center" vertical="center" wrapText="1"/>
    </xf>
    <xf numFmtId="2" fontId="12" fillId="9" borderId="5" xfId="0" applyNumberFormat="1" applyFont="1" applyFill="1" applyBorder="1" applyAlignment="1">
      <alignment horizontal="center" vertical="center" wrapText="1"/>
    </xf>
    <xf numFmtId="2" fontId="12" fillId="9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1" fontId="12" fillId="8" borderId="20" xfId="0" applyNumberFormat="1" applyFont="1" applyFill="1" applyBorder="1" applyAlignment="1">
      <alignment horizontal="center" vertical="center" wrapText="1"/>
    </xf>
    <xf numFmtId="1" fontId="12" fillId="8" borderId="42" xfId="0" applyNumberFormat="1" applyFont="1" applyFill="1" applyBorder="1" applyAlignment="1">
      <alignment horizontal="center" vertical="center" wrapText="1"/>
    </xf>
    <xf numFmtId="1" fontId="12" fillId="8" borderId="28" xfId="0" applyNumberFormat="1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vertical="center"/>
    </xf>
    <xf numFmtId="3" fontId="14" fillId="0" borderId="47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5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1" fillId="0" borderId="0" xfId="3" applyFont="1" applyAlignment="1">
      <alignment horizontal="left"/>
    </xf>
    <xf numFmtId="0" fontId="17" fillId="0" borderId="0" xfId="0" applyFont="1"/>
    <xf numFmtId="0" fontId="3" fillId="13" borderId="1" xfId="3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0" borderId="1" xfId="3" applyFont="1" applyBorder="1"/>
    <xf numFmtId="0" fontId="2" fillId="0" borderId="1" xfId="0" applyFont="1" applyBorder="1" applyAlignment="1">
      <alignment horizontal="center"/>
    </xf>
    <xf numFmtId="0" fontId="18" fillId="14" borderId="1" xfId="3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12" borderId="51" xfId="0" applyFont="1" applyFill="1" applyBorder="1" applyAlignment="1">
      <alignment vertical="center"/>
    </xf>
    <xf numFmtId="3" fontId="14" fillId="12" borderId="46" xfId="0" applyNumberFormat="1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1" xfId="0" applyFont="1" applyBorder="1" applyAlignment="1">
      <alignment vertical="center"/>
    </xf>
    <xf numFmtId="3" fontId="14" fillId="0" borderId="46" xfId="0" applyNumberFormat="1" applyFont="1" applyBorder="1" applyAlignment="1">
      <alignment horizontal="center" vertical="center"/>
    </xf>
    <xf numFmtId="0" fontId="19" fillId="0" borderId="0" xfId="0" applyFont="1"/>
    <xf numFmtId="2" fontId="3" fillId="0" borderId="0" xfId="0" applyNumberFormat="1" applyFont="1" applyAlignment="1">
      <alignment vertical="top"/>
    </xf>
    <xf numFmtId="0" fontId="3" fillId="15" borderId="1" xfId="0" applyFont="1" applyFill="1" applyBorder="1" applyAlignment="1">
      <alignment horizontal="center" vertical="top" wrapText="1"/>
    </xf>
    <xf numFmtId="2" fontId="12" fillId="8" borderId="1" xfId="0" applyNumberFormat="1" applyFont="1" applyFill="1" applyBorder="1" applyAlignment="1">
      <alignment horizontal="center" vertical="center" wrapText="1"/>
    </xf>
    <xf numFmtId="2" fontId="12" fillId="15" borderId="22" xfId="0" applyNumberFormat="1" applyFont="1" applyFill="1" applyBorder="1" applyAlignment="1">
      <alignment horizontal="center" vertical="center" wrapText="1"/>
    </xf>
    <xf numFmtId="0" fontId="0" fillId="15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/>
    <xf numFmtId="2" fontId="14" fillId="0" borderId="47" xfId="0" applyNumberFormat="1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14" fillId="15" borderId="53" xfId="0" applyFont="1" applyFill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165" fontId="22" fillId="0" borderId="5" xfId="0" applyNumberFormat="1" applyFont="1" applyFill="1" applyBorder="1" applyAlignment="1">
      <alignment horizontal="center" vertical="center" wrapText="1"/>
    </xf>
    <xf numFmtId="1" fontId="12" fillId="15" borderId="1" xfId="0" applyNumberFormat="1" applyFont="1" applyFill="1" applyBorder="1" applyAlignment="1">
      <alignment horizontal="center" vertical="center" wrapText="1"/>
    </xf>
    <xf numFmtId="2" fontId="13" fillId="0" borderId="0" xfId="1" applyNumberFormat="1" applyFont="1" applyFill="1" applyAlignment="1">
      <alignment horizontal="center" vertical="center" wrapText="1"/>
    </xf>
    <xf numFmtId="0" fontId="13" fillId="15" borderId="0" xfId="1" applyFont="1" applyFill="1" applyAlignment="1">
      <alignment horizontal="center" vertical="center" wrapText="1"/>
    </xf>
    <xf numFmtId="2" fontId="13" fillId="15" borderId="0" xfId="1" applyNumberFormat="1" applyFont="1" applyFill="1" applyAlignment="1">
      <alignment horizontal="center" vertical="center" wrapText="1"/>
    </xf>
    <xf numFmtId="2" fontId="12" fillId="8" borderId="20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2" fontId="12" fillId="10" borderId="24" xfId="0" applyNumberFormat="1" applyFont="1" applyFill="1" applyBorder="1" applyAlignment="1">
      <alignment horizontal="center" vertical="center" wrapText="1"/>
    </xf>
    <xf numFmtId="2" fontId="12" fillId="10" borderId="26" xfId="0" applyNumberFormat="1" applyFont="1" applyFill="1" applyBorder="1" applyAlignment="1">
      <alignment horizontal="center" vertical="center" wrapText="1"/>
    </xf>
    <xf numFmtId="2" fontId="12" fillId="10" borderId="30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center" vertical="center" wrapText="1"/>
    </xf>
    <xf numFmtId="0" fontId="12" fillId="0" borderId="40" xfId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43" xfId="1" applyFont="1" applyFill="1" applyBorder="1" applyAlignment="1">
      <alignment horizontal="center" vertical="center" wrapText="1"/>
    </xf>
    <xf numFmtId="0" fontId="12" fillId="0" borderId="38" xfId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2" fillId="0" borderId="28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0" fontId="12" fillId="0" borderId="19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10" borderId="21" xfId="1" applyFont="1" applyFill="1" applyBorder="1" applyAlignment="1">
      <alignment horizontal="center" vertical="center" wrapText="1"/>
    </xf>
    <xf numFmtId="0" fontId="13" fillId="10" borderId="25" xfId="1" applyFont="1" applyFill="1" applyBorder="1" applyAlignment="1">
      <alignment horizontal="center" vertical="center" wrapText="1"/>
    </xf>
    <xf numFmtId="0" fontId="13" fillId="10" borderId="27" xfId="1" applyFont="1" applyFill="1" applyBorder="1" applyAlignment="1">
      <alignment horizontal="center" vertical="center" wrapText="1"/>
    </xf>
    <xf numFmtId="0" fontId="12" fillId="9" borderId="22" xfId="1" applyFont="1" applyFill="1" applyBorder="1" applyAlignment="1">
      <alignment horizontal="center" vertical="center" wrapText="1"/>
    </xf>
    <xf numFmtId="0" fontId="12" fillId="9" borderId="3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11" borderId="31" xfId="1" applyFont="1" applyFill="1" applyBorder="1" applyAlignment="1">
      <alignment horizontal="center" vertical="center" wrapText="1"/>
    </xf>
    <xf numFmtId="0" fontId="13" fillId="11" borderId="32" xfId="1" applyFont="1" applyFill="1" applyBorder="1" applyAlignment="1">
      <alignment horizontal="center" vertical="center" wrapText="1"/>
    </xf>
    <xf numFmtId="0" fontId="13" fillId="11" borderId="33" xfId="1" applyFont="1" applyFill="1" applyBorder="1" applyAlignment="1">
      <alignment horizontal="center" vertical="center" wrapText="1"/>
    </xf>
    <xf numFmtId="2" fontId="12" fillId="2" borderId="24" xfId="0" applyNumberFormat="1" applyFont="1" applyFill="1" applyBorder="1" applyAlignment="1">
      <alignment horizontal="center" vertical="center" wrapText="1"/>
    </xf>
    <xf numFmtId="2" fontId="12" fillId="2" borderId="26" xfId="0" applyNumberFormat="1" applyFont="1" applyFill="1" applyBorder="1" applyAlignment="1">
      <alignment horizontal="center" vertical="center" wrapText="1"/>
    </xf>
    <xf numFmtId="2" fontId="12" fillId="9" borderId="34" xfId="0" applyNumberFormat="1" applyFont="1" applyFill="1" applyBorder="1" applyAlignment="1">
      <alignment horizontal="center" vertical="center" wrapText="1"/>
    </xf>
    <xf numFmtId="2" fontId="12" fillId="9" borderId="16" xfId="0" applyNumberFormat="1" applyFont="1" applyFill="1" applyBorder="1" applyAlignment="1">
      <alignment horizontal="center" vertical="center" wrapText="1"/>
    </xf>
    <xf numFmtId="2" fontId="12" fillId="9" borderId="4" xfId="0" applyNumberFormat="1" applyFont="1" applyFill="1" applyBorder="1" applyAlignment="1">
      <alignment horizontal="center" vertical="center" wrapText="1"/>
    </xf>
    <xf numFmtId="2" fontId="12" fillId="9" borderId="29" xfId="0" applyNumberFormat="1" applyFont="1" applyFill="1" applyBorder="1" applyAlignment="1">
      <alignment horizontal="center" vertical="center" wrapText="1"/>
    </xf>
    <xf numFmtId="2" fontId="12" fillId="11" borderId="24" xfId="0" applyNumberFormat="1" applyFont="1" applyFill="1" applyBorder="1" applyAlignment="1">
      <alignment horizontal="center" vertical="center" wrapText="1"/>
    </xf>
    <xf numFmtId="2" fontId="12" fillId="11" borderId="26" xfId="0" applyNumberFormat="1" applyFont="1" applyFill="1" applyBorder="1" applyAlignment="1">
      <alignment horizontal="center" vertical="center" wrapText="1"/>
    </xf>
    <xf numFmtId="2" fontId="12" fillId="11" borderId="30" xfId="0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 textRotation="90" wrapText="1"/>
    </xf>
    <xf numFmtId="0" fontId="9" fillId="5" borderId="4" xfId="1" applyFont="1" applyFill="1" applyBorder="1" applyAlignment="1">
      <alignment horizontal="center" vertical="center" textRotation="90" wrapText="1"/>
    </xf>
    <xf numFmtId="0" fontId="9" fillId="5" borderId="5" xfId="1" applyFont="1" applyFill="1" applyBorder="1" applyAlignment="1">
      <alignment horizontal="center" vertical="center" textRotation="90" wrapText="1"/>
    </xf>
    <xf numFmtId="0" fontId="1" fillId="5" borderId="3" xfId="1" applyFont="1" applyFill="1" applyBorder="1" applyAlignment="1">
      <alignment horizontal="center" vertical="center" wrapText="1"/>
    </xf>
    <xf numFmtId="0" fontId="1" fillId="5" borderId="4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48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4" fillId="0" borderId="52" xfId="0" applyFont="1" applyBorder="1" applyAlignment="1">
      <alignment vertical="center"/>
    </xf>
    <xf numFmtId="0" fontId="20" fillId="0" borderId="48" xfId="0" applyFont="1" applyBorder="1" applyAlignment="1">
      <alignment vertical="center"/>
    </xf>
  </cellXfs>
  <cellStyles count="4">
    <cellStyle name="Comma" xfId="2" builtinId="3"/>
    <cellStyle name="Normal" xfId="0" builtinId="0"/>
    <cellStyle name="Normal 3" xfId="1" xr:uid="{00000000-0005-0000-0000-000002000000}"/>
    <cellStyle name="ปกติ_Sheet1" xfId="3" xr:uid="{37C928C2-2197-4BF3-837B-8B8F1EA86047}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186267</xdr:colOff>
      <xdr:row>3</xdr:row>
      <xdr:rowOff>101601</xdr:rowOff>
    </xdr:from>
    <xdr:to>
      <xdr:col>15</xdr:col>
      <xdr:colOff>3862916</xdr:colOff>
      <xdr:row>4</xdr:row>
      <xdr:rowOff>499533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237" t="-4578" r="29648" b="26745"/>
        <a:stretch/>
      </xdr:blipFill>
      <xdr:spPr>
        <a:xfrm>
          <a:off x="12441767" y="1286934"/>
          <a:ext cx="3676649" cy="916516"/>
        </a:xfrm>
        <a:prstGeom prst="rect">
          <a:avLst/>
        </a:prstGeom>
      </xdr:spPr>
    </xdr:pic>
    <xdr:clientData/>
  </xdr:twoCellAnchor>
  <xdr:twoCellAnchor editAs="oneCell">
    <xdr:from>
      <xdr:col>15</xdr:col>
      <xdr:colOff>157844</xdr:colOff>
      <xdr:row>5</xdr:row>
      <xdr:rowOff>197758</xdr:rowOff>
    </xdr:from>
    <xdr:to>
      <xdr:col>15</xdr:col>
      <xdr:colOff>4000501</xdr:colOff>
      <xdr:row>6</xdr:row>
      <xdr:rowOff>426358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579" t="-2419" r="29679" b="33134"/>
        <a:stretch/>
      </xdr:blipFill>
      <xdr:spPr>
        <a:xfrm>
          <a:off x="13302344" y="2369458"/>
          <a:ext cx="3842657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123373</xdr:colOff>
      <xdr:row>7</xdr:row>
      <xdr:rowOff>586016</xdr:rowOff>
    </xdr:from>
    <xdr:to>
      <xdr:col>15</xdr:col>
      <xdr:colOff>4259944</xdr:colOff>
      <xdr:row>12</xdr:row>
      <xdr:rowOff>379187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5950"/>
        <a:stretch/>
      </xdr:blipFill>
      <xdr:spPr>
        <a:xfrm>
          <a:off x="13267873" y="3824516"/>
          <a:ext cx="4441371" cy="2549071"/>
        </a:xfrm>
        <a:prstGeom prst="rect">
          <a:avLst/>
        </a:prstGeom>
      </xdr:spPr>
    </xdr:pic>
    <xdr:clientData/>
  </xdr:twoCellAnchor>
  <xdr:twoCellAnchor editAs="oneCell">
    <xdr:from>
      <xdr:col>15</xdr:col>
      <xdr:colOff>44450</xdr:colOff>
      <xdr:row>13</xdr:row>
      <xdr:rowOff>76200</xdr:rowOff>
    </xdr:from>
    <xdr:to>
      <xdr:col>15</xdr:col>
      <xdr:colOff>4260850</xdr:colOff>
      <xdr:row>14</xdr:row>
      <xdr:rowOff>1049867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28456" b="15044"/>
        <a:stretch/>
      </xdr:blipFill>
      <xdr:spPr>
        <a:xfrm>
          <a:off x="13188950" y="6515100"/>
          <a:ext cx="4502150" cy="243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15</xdr:row>
      <xdr:rowOff>67127</xdr:rowOff>
    </xdr:from>
    <xdr:to>
      <xdr:col>16</xdr:col>
      <xdr:colOff>253394</xdr:colOff>
      <xdr:row>17</xdr:row>
      <xdr:rowOff>186872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65150" y="8944427"/>
          <a:ext cx="5140778" cy="2507344"/>
        </a:xfrm>
        <a:prstGeom prst="rect">
          <a:avLst/>
        </a:prstGeom>
      </xdr:spPr>
    </xdr:pic>
    <xdr:clientData/>
  </xdr:twoCellAnchor>
  <xdr:twoCellAnchor editAs="oneCell">
    <xdr:from>
      <xdr:col>15</xdr:col>
      <xdr:colOff>206828</xdr:colOff>
      <xdr:row>17</xdr:row>
      <xdr:rowOff>174170</xdr:rowOff>
    </xdr:from>
    <xdr:to>
      <xdr:col>16</xdr:col>
      <xdr:colOff>608994</xdr:colOff>
      <xdr:row>19</xdr:row>
      <xdr:rowOff>283028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82599" y="11321141"/>
          <a:ext cx="5410200" cy="2895602"/>
        </a:xfrm>
        <a:prstGeom prst="rect">
          <a:avLst/>
        </a:prstGeom>
      </xdr:spPr>
    </xdr:pic>
    <xdr:clientData/>
  </xdr:twoCellAnchor>
  <xdr:twoCellAnchor editAs="oneCell">
    <xdr:from>
      <xdr:col>15</xdr:col>
      <xdr:colOff>311149</xdr:colOff>
      <xdr:row>19</xdr:row>
      <xdr:rowOff>171450</xdr:rowOff>
    </xdr:from>
    <xdr:to>
      <xdr:col>16</xdr:col>
      <xdr:colOff>297390</xdr:colOff>
      <xdr:row>20</xdr:row>
      <xdr:rowOff>920750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66649" y="14575367"/>
          <a:ext cx="4611158" cy="1839383"/>
        </a:xfrm>
        <a:prstGeom prst="rect">
          <a:avLst/>
        </a:prstGeom>
      </xdr:spPr>
    </xdr:pic>
    <xdr:clientData/>
  </xdr:twoCellAnchor>
  <xdr:twoCellAnchor editAs="oneCell">
    <xdr:from>
      <xdr:col>13</xdr:col>
      <xdr:colOff>895350</xdr:colOff>
      <xdr:row>21</xdr:row>
      <xdr:rowOff>63501</xdr:rowOff>
    </xdr:from>
    <xdr:to>
      <xdr:col>15</xdr:col>
      <xdr:colOff>4260850</xdr:colOff>
      <xdr:row>22</xdr:row>
      <xdr:rowOff>523876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72850" y="16689918"/>
          <a:ext cx="5143500" cy="1772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4</xdr:row>
      <xdr:rowOff>52917</xdr:rowOff>
    </xdr:from>
    <xdr:to>
      <xdr:col>11</xdr:col>
      <xdr:colOff>158750</xdr:colOff>
      <xdr:row>26</xdr:row>
      <xdr:rowOff>151894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F4B0B-FD8D-41A4-9CBF-81C98FA3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3" y="1026584"/>
          <a:ext cx="6646334" cy="40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T27"/>
  <sheetViews>
    <sheetView tabSelected="1" view="pageBreakPreview" zoomScale="60" zoomScaleNormal="60" workbookViewId="0">
      <pane ySplit="3" topLeftCell="A16" activePane="bottomLeft" state="frozen"/>
      <selection activeCell="B1" sqref="B1"/>
      <selection pane="bottomLeft" activeCell="K19" sqref="K19"/>
    </sheetView>
  </sheetViews>
  <sheetFormatPr defaultColWidth="9" defaultRowHeight="34.5"/>
  <cols>
    <col min="1" max="1" width="13.26953125" style="74" customWidth="1"/>
    <col min="2" max="2" width="6.7265625" style="74" customWidth="1"/>
    <col min="3" max="3" width="64.90625" style="74" customWidth="1"/>
    <col min="4" max="4" width="16.81640625" style="74" hidden="1" customWidth="1"/>
    <col min="5" max="5" width="9.08984375" style="74" hidden="1" customWidth="1"/>
    <col min="6" max="6" width="22.6328125" style="105" hidden="1" customWidth="1"/>
    <col min="7" max="7" width="10.90625" style="105" customWidth="1"/>
    <col min="8" max="8" width="11.1796875" style="105" hidden="1" customWidth="1"/>
    <col min="9" max="12" width="10.7265625" style="109" customWidth="1"/>
    <col min="13" max="13" width="11.26953125" style="109" customWidth="1"/>
    <col min="14" max="14" width="14.7265625" style="109" customWidth="1"/>
    <col min="15" max="15" width="10.7265625" style="109" customWidth="1"/>
    <col min="16" max="16" width="66.26953125" style="109" customWidth="1"/>
    <col min="17" max="17" width="22.7265625" style="109" customWidth="1"/>
    <col min="18" max="18" width="11.81640625" style="74" customWidth="1"/>
    <col min="19" max="19" width="12.453125" style="74" customWidth="1"/>
    <col min="20" max="20" width="11.453125" style="74" customWidth="1"/>
    <col min="21" max="21" width="17.26953125" style="74" bestFit="1" customWidth="1"/>
    <col min="22" max="16384" width="9" style="74"/>
  </cols>
  <sheetData>
    <row r="1" spans="1:20" ht="32.4" customHeight="1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73"/>
      <c r="Q1" s="73"/>
    </row>
    <row r="2" spans="1:20" s="77" customFormat="1" ht="27" customHeight="1">
      <c r="A2" s="154" t="s">
        <v>18</v>
      </c>
      <c r="B2" s="156" t="s">
        <v>8</v>
      </c>
      <c r="C2" s="158" t="s">
        <v>9</v>
      </c>
      <c r="D2" s="156" t="s">
        <v>21</v>
      </c>
      <c r="E2" s="156" t="s">
        <v>15</v>
      </c>
      <c r="F2" s="160" t="s">
        <v>30</v>
      </c>
      <c r="G2" s="161" t="s">
        <v>56</v>
      </c>
      <c r="H2" s="75" t="s">
        <v>0</v>
      </c>
      <c r="I2" s="76" t="s">
        <v>1</v>
      </c>
      <c r="J2" s="76" t="s">
        <v>2</v>
      </c>
      <c r="K2" s="76" t="s">
        <v>3</v>
      </c>
      <c r="L2" s="76" t="s">
        <v>4</v>
      </c>
      <c r="M2" s="76" t="s">
        <v>5</v>
      </c>
      <c r="N2" s="76" t="s">
        <v>6</v>
      </c>
      <c r="O2" s="76" t="s">
        <v>7</v>
      </c>
      <c r="P2" s="161" t="s">
        <v>63</v>
      </c>
      <c r="Q2" s="161" t="s">
        <v>29</v>
      </c>
    </row>
    <row r="3" spans="1:20" ht="35" thickBot="1">
      <c r="A3" s="155"/>
      <c r="B3" s="157"/>
      <c r="C3" s="159"/>
      <c r="D3" s="157"/>
      <c r="E3" s="157"/>
      <c r="F3" s="161"/>
      <c r="G3" s="192"/>
      <c r="H3" s="78" t="s">
        <v>10</v>
      </c>
      <c r="I3" s="78" t="s">
        <v>10</v>
      </c>
      <c r="J3" s="78" t="s">
        <v>10</v>
      </c>
      <c r="K3" s="78" t="s">
        <v>10</v>
      </c>
      <c r="L3" s="78" t="s">
        <v>10</v>
      </c>
      <c r="M3" s="78" t="s">
        <v>10</v>
      </c>
      <c r="N3" s="78" t="s">
        <v>10</v>
      </c>
      <c r="O3" s="79" t="s">
        <v>10</v>
      </c>
      <c r="P3" s="192"/>
      <c r="Q3" s="192"/>
    </row>
    <row r="4" spans="1:20" s="85" customFormat="1" ht="40.75" customHeight="1" thickTop="1">
      <c r="A4" s="193" t="s">
        <v>11</v>
      </c>
      <c r="B4" s="198">
        <v>1</v>
      </c>
      <c r="C4" s="202" t="s">
        <v>14</v>
      </c>
      <c r="D4" s="80" t="s">
        <v>24</v>
      </c>
      <c r="E4" s="80">
        <v>50</v>
      </c>
      <c r="F4" s="81" t="s">
        <v>31</v>
      </c>
      <c r="G4" s="81" t="s">
        <v>45</v>
      </c>
      <c r="H4" s="82">
        <v>7.73</v>
      </c>
      <c r="I4" s="83">
        <v>8.1300000000000008</v>
      </c>
      <c r="J4" s="83">
        <v>11.9</v>
      </c>
      <c r="K4" s="83">
        <v>11.49</v>
      </c>
      <c r="L4" s="83">
        <v>7.95</v>
      </c>
      <c r="M4" s="83">
        <v>2</v>
      </c>
      <c r="N4" s="83">
        <v>6.56</v>
      </c>
      <c r="O4" s="83">
        <v>1.92</v>
      </c>
      <c r="P4" s="84"/>
      <c r="Q4" s="209" t="s">
        <v>52</v>
      </c>
    </row>
    <row r="5" spans="1:20" s="85" customFormat="1" ht="40.75" customHeight="1" thickBot="1">
      <c r="A5" s="194"/>
      <c r="B5" s="199"/>
      <c r="C5" s="203"/>
      <c r="D5" s="86"/>
      <c r="E5" s="86"/>
      <c r="F5" s="87"/>
      <c r="G5" s="88" t="s">
        <v>57</v>
      </c>
      <c r="H5" s="89"/>
      <c r="I5" s="90">
        <v>5</v>
      </c>
      <c r="J5" s="72">
        <f>J4*2/11.1</f>
        <v>2.14</v>
      </c>
      <c r="K5" s="72">
        <f>K4*2/11.1</f>
        <v>2.0699999999999998</v>
      </c>
      <c r="L5" s="90">
        <v>5</v>
      </c>
      <c r="M5" s="90">
        <v>5</v>
      </c>
      <c r="N5" s="90">
        <v>5</v>
      </c>
      <c r="O5" s="90">
        <v>5</v>
      </c>
      <c r="P5" s="91"/>
      <c r="Q5" s="210"/>
    </row>
    <row r="6" spans="1:20" s="85" customFormat="1" ht="42" customHeight="1">
      <c r="A6" s="194"/>
      <c r="B6" s="200">
        <v>2</v>
      </c>
      <c r="C6" s="204" t="s">
        <v>16</v>
      </c>
      <c r="D6" s="46" t="s">
        <v>25</v>
      </c>
      <c r="E6" s="46">
        <v>50</v>
      </c>
      <c r="F6" s="92" t="s">
        <v>31</v>
      </c>
      <c r="G6" s="92" t="s">
        <v>45</v>
      </c>
      <c r="H6" s="48">
        <v>59.52</v>
      </c>
      <c r="I6" s="48">
        <v>61.79</v>
      </c>
      <c r="J6" s="48">
        <v>53.17</v>
      </c>
      <c r="K6" s="48">
        <v>38.89</v>
      </c>
      <c r="L6" s="48">
        <v>34.78</v>
      </c>
      <c r="M6" s="48">
        <v>64.52</v>
      </c>
      <c r="N6" s="48">
        <v>57.6</v>
      </c>
      <c r="O6" s="48">
        <v>68</v>
      </c>
      <c r="P6" s="93"/>
      <c r="Q6" s="210"/>
    </row>
    <row r="7" spans="1:20" s="85" customFormat="1" ht="42" customHeight="1" thickBot="1">
      <c r="A7" s="194"/>
      <c r="B7" s="201"/>
      <c r="C7" s="205"/>
      <c r="D7" s="94"/>
      <c r="E7" s="94"/>
      <c r="F7" s="95"/>
      <c r="G7" s="88" t="s">
        <v>57</v>
      </c>
      <c r="H7" s="72"/>
      <c r="I7" s="90">
        <v>5</v>
      </c>
      <c r="J7" s="90">
        <v>5</v>
      </c>
      <c r="K7" s="72">
        <f>K6*3/30</f>
        <v>3.89</v>
      </c>
      <c r="L7" s="72">
        <f>L6*3/30</f>
        <v>3.48</v>
      </c>
      <c r="M7" s="90">
        <v>5</v>
      </c>
      <c r="N7" s="90">
        <v>5</v>
      </c>
      <c r="O7" s="90">
        <v>5</v>
      </c>
      <c r="P7" s="96"/>
      <c r="Q7" s="210"/>
      <c r="T7" s="149"/>
    </row>
    <row r="8" spans="1:20" s="85" customFormat="1" ht="48.65" customHeight="1" thickTop="1">
      <c r="A8" s="206" t="s">
        <v>54</v>
      </c>
      <c r="B8" s="188">
        <v>3</v>
      </c>
      <c r="C8" s="185" t="s">
        <v>36</v>
      </c>
      <c r="D8" s="61" t="s">
        <v>35</v>
      </c>
      <c r="E8" s="61">
        <v>50</v>
      </c>
      <c r="F8" s="183" t="s">
        <v>31</v>
      </c>
      <c r="G8" s="62" t="s">
        <v>45</v>
      </c>
      <c r="H8" s="62">
        <v>45.64</v>
      </c>
      <c r="I8" s="139"/>
      <c r="J8" s="139"/>
      <c r="K8" s="139"/>
      <c r="L8" s="139"/>
      <c r="M8" s="139"/>
      <c r="N8" s="139"/>
      <c r="O8" s="139"/>
      <c r="P8" s="211"/>
      <c r="Q8" s="215" t="s">
        <v>53</v>
      </c>
    </row>
    <row r="9" spans="1:20" s="85" customFormat="1" ht="48.65" customHeight="1">
      <c r="A9" s="207"/>
      <c r="B9" s="178"/>
      <c r="C9" s="176"/>
      <c r="D9" s="57"/>
      <c r="E9" s="57"/>
      <c r="F9" s="184"/>
      <c r="G9" s="58" t="s">
        <v>58</v>
      </c>
      <c r="H9" s="58"/>
      <c r="I9" s="148"/>
      <c r="J9" s="148"/>
      <c r="K9" s="148"/>
      <c r="L9" s="148"/>
      <c r="M9" s="148"/>
      <c r="N9" s="148"/>
      <c r="O9" s="148"/>
      <c r="P9" s="212"/>
      <c r="Q9" s="216"/>
    </row>
    <row r="10" spans="1:20" s="85" customFormat="1" ht="48.65" customHeight="1" thickBot="1">
      <c r="A10" s="207"/>
      <c r="B10" s="189"/>
      <c r="C10" s="186"/>
      <c r="D10" s="57"/>
      <c r="E10" s="57"/>
      <c r="F10" s="184"/>
      <c r="G10" s="97" t="s">
        <v>57</v>
      </c>
      <c r="H10" s="97"/>
      <c r="I10" s="98">
        <v>5</v>
      </c>
      <c r="J10" s="98">
        <v>5</v>
      </c>
      <c r="K10" s="98">
        <v>5</v>
      </c>
      <c r="L10" s="98">
        <v>4</v>
      </c>
      <c r="M10" s="98">
        <v>1</v>
      </c>
      <c r="N10" s="98">
        <v>2</v>
      </c>
      <c r="O10" s="98">
        <v>1</v>
      </c>
      <c r="P10" s="212"/>
      <c r="Q10" s="216"/>
    </row>
    <row r="11" spans="1:20" s="85" customFormat="1" ht="35.4" customHeight="1">
      <c r="A11" s="207"/>
      <c r="B11" s="177">
        <v>4</v>
      </c>
      <c r="C11" s="167" t="s">
        <v>17</v>
      </c>
      <c r="D11" s="57" t="s">
        <v>26</v>
      </c>
      <c r="E11" s="57">
        <v>50</v>
      </c>
      <c r="F11" s="184"/>
      <c r="G11" s="55" t="s">
        <v>45</v>
      </c>
      <c r="H11" s="55">
        <v>43.56</v>
      </c>
      <c r="I11" s="56"/>
      <c r="J11" s="56"/>
      <c r="K11" s="56"/>
      <c r="L11" s="56"/>
      <c r="M11" s="56"/>
      <c r="N11" s="56"/>
      <c r="O11" s="56"/>
      <c r="P11" s="213"/>
      <c r="Q11" s="216"/>
    </row>
    <row r="12" spans="1:20" s="85" customFormat="1" ht="35.4" customHeight="1">
      <c r="A12" s="207"/>
      <c r="B12" s="178"/>
      <c r="C12" s="167"/>
      <c r="D12" s="57"/>
      <c r="E12" s="57"/>
      <c r="F12" s="58"/>
      <c r="G12" s="58" t="s">
        <v>58</v>
      </c>
      <c r="H12" s="58"/>
      <c r="I12" s="118"/>
      <c r="J12" s="118"/>
      <c r="K12" s="118"/>
      <c r="L12" s="118"/>
      <c r="M12" s="118"/>
      <c r="N12" s="118"/>
      <c r="O12" s="118"/>
      <c r="P12" s="213"/>
      <c r="Q12" s="216"/>
    </row>
    <row r="13" spans="1:20" s="85" customFormat="1" ht="35.4" customHeight="1" thickBot="1">
      <c r="A13" s="208"/>
      <c r="B13" s="187"/>
      <c r="C13" s="168"/>
      <c r="D13" s="50"/>
      <c r="E13" s="50"/>
      <c r="F13" s="51"/>
      <c r="G13" s="52" t="s">
        <v>57</v>
      </c>
      <c r="H13" s="52"/>
      <c r="I13" s="53">
        <v>4</v>
      </c>
      <c r="J13" s="53">
        <v>3</v>
      </c>
      <c r="K13" s="53">
        <v>4</v>
      </c>
      <c r="L13" s="53">
        <v>3</v>
      </c>
      <c r="M13" s="53">
        <v>3</v>
      </c>
      <c r="N13" s="53">
        <v>4</v>
      </c>
      <c r="O13" s="53">
        <v>4</v>
      </c>
      <c r="P13" s="214"/>
      <c r="Q13" s="217"/>
    </row>
    <row r="14" spans="1:20" s="85" customFormat="1" ht="115" customHeight="1" thickTop="1">
      <c r="A14" s="195" t="s">
        <v>12</v>
      </c>
      <c r="B14" s="169">
        <v>5</v>
      </c>
      <c r="C14" s="171" t="s">
        <v>19</v>
      </c>
      <c r="D14" s="61" t="s">
        <v>27</v>
      </c>
      <c r="E14" s="61">
        <v>50</v>
      </c>
      <c r="F14" s="62" t="s">
        <v>31</v>
      </c>
      <c r="G14" s="62" t="s">
        <v>45</v>
      </c>
      <c r="H14" s="62">
        <v>22.49</v>
      </c>
      <c r="I14" s="63">
        <v>12.08</v>
      </c>
      <c r="J14" s="63">
        <v>17.239999999999998</v>
      </c>
      <c r="K14" s="63">
        <v>28.96</v>
      </c>
      <c r="L14" s="63">
        <v>33.450000000000003</v>
      </c>
      <c r="M14" s="63">
        <v>0</v>
      </c>
      <c r="N14" s="63">
        <v>0</v>
      </c>
      <c r="O14" s="64">
        <v>47.35</v>
      </c>
      <c r="P14" s="99"/>
      <c r="Q14" s="162" t="s">
        <v>68</v>
      </c>
      <c r="R14" s="150"/>
      <c r="S14" s="151">
        <f>100/6</f>
        <v>16.670000000000002</v>
      </c>
      <c r="T14" s="150"/>
    </row>
    <row r="15" spans="1:20" s="85" customFormat="1" ht="106" customHeight="1" thickBot="1">
      <c r="A15" s="196"/>
      <c r="B15" s="170"/>
      <c r="C15" s="172"/>
      <c r="D15" s="65"/>
      <c r="E15" s="65"/>
      <c r="F15" s="66"/>
      <c r="G15" s="67" t="s">
        <v>57</v>
      </c>
      <c r="H15" s="67"/>
      <c r="I15" s="152">
        <v>4.99</v>
      </c>
      <c r="J15" s="152">
        <v>4.13</v>
      </c>
      <c r="K15" s="152">
        <v>2.17</v>
      </c>
      <c r="L15" s="110">
        <v>1</v>
      </c>
      <c r="M15" s="110">
        <v>5</v>
      </c>
      <c r="N15" s="110">
        <v>5</v>
      </c>
      <c r="O15" s="111">
        <v>1</v>
      </c>
      <c r="P15" s="100"/>
      <c r="Q15" s="163"/>
      <c r="R15" s="150" t="s">
        <v>84</v>
      </c>
      <c r="S15" s="151">
        <f>(17.99-12.08)*S14/100</f>
        <v>0.99</v>
      </c>
      <c r="T15" s="151">
        <f>4+S15</f>
        <v>4.99</v>
      </c>
    </row>
    <row r="16" spans="1:20" s="85" customFormat="1" ht="102.5" customHeight="1">
      <c r="A16" s="196"/>
      <c r="B16" s="173">
        <v>6</v>
      </c>
      <c r="C16" s="174" t="s">
        <v>20</v>
      </c>
      <c r="D16" s="54" t="s">
        <v>28</v>
      </c>
      <c r="E16" s="54">
        <v>25</v>
      </c>
      <c r="F16" s="55" t="s">
        <v>31</v>
      </c>
      <c r="G16" s="55" t="s">
        <v>45</v>
      </c>
      <c r="H16" s="55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68">
        <v>0</v>
      </c>
      <c r="P16" s="93"/>
      <c r="Q16" s="163"/>
      <c r="R16" s="150" t="s">
        <v>2</v>
      </c>
      <c r="S16" s="151">
        <f>(17.99-17.24)*S14/100</f>
        <v>0.13</v>
      </c>
      <c r="T16" s="151">
        <f>4+S16</f>
        <v>4.13</v>
      </c>
    </row>
    <row r="17" spans="1:20" s="85" customFormat="1" ht="84.5" customHeight="1" thickBot="1">
      <c r="A17" s="196"/>
      <c r="B17" s="173"/>
      <c r="C17" s="174"/>
      <c r="D17" s="69"/>
      <c r="E17" s="69"/>
      <c r="F17" s="70"/>
      <c r="G17" s="71" t="s">
        <v>57</v>
      </c>
      <c r="H17" s="71"/>
      <c r="I17" s="90">
        <v>5</v>
      </c>
      <c r="J17" s="90">
        <v>5</v>
      </c>
      <c r="K17" s="90">
        <v>5</v>
      </c>
      <c r="L17" s="90">
        <v>5</v>
      </c>
      <c r="M17" s="90">
        <v>5</v>
      </c>
      <c r="N17" s="90">
        <v>5</v>
      </c>
      <c r="O17" s="90">
        <v>5</v>
      </c>
      <c r="P17" s="100"/>
      <c r="Q17" s="163"/>
      <c r="R17" s="150" t="s">
        <v>85</v>
      </c>
      <c r="S17" s="151">
        <f>(29.99-28.96)*S14/100</f>
        <v>0.17</v>
      </c>
      <c r="T17" s="151">
        <f>2+S17</f>
        <v>2.17</v>
      </c>
    </row>
    <row r="18" spans="1:20" s="85" customFormat="1" ht="109.75" customHeight="1">
      <c r="A18" s="196"/>
      <c r="B18" s="179">
        <v>7</v>
      </c>
      <c r="C18" s="181" t="s">
        <v>32</v>
      </c>
      <c r="D18" s="46" t="s">
        <v>28</v>
      </c>
      <c r="E18" s="46">
        <v>25</v>
      </c>
      <c r="F18" s="47" t="s">
        <v>31</v>
      </c>
      <c r="G18" s="47" t="s">
        <v>45</v>
      </c>
      <c r="H18" s="48">
        <f>AVERAGE(I18:O18)</f>
        <v>14.29</v>
      </c>
      <c r="I18" s="48">
        <v>0</v>
      </c>
      <c r="J18" s="48">
        <v>0</v>
      </c>
      <c r="K18" s="48">
        <v>100</v>
      </c>
      <c r="L18" s="48">
        <v>0</v>
      </c>
      <c r="M18" s="48">
        <v>0</v>
      </c>
      <c r="N18" s="48">
        <v>0</v>
      </c>
      <c r="O18" s="49">
        <v>0</v>
      </c>
      <c r="P18" s="91"/>
      <c r="Q18" s="163"/>
    </row>
    <row r="19" spans="1:20" s="85" customFormat="1" ht="109.5" customHeight="1" thickBot="1">
      <c r="A19" s="197"/>
      <c r="B19" s="180"/>
      <c r="C19" s="182"/>
      <c r="D19" s="50"/>
      <c r="E19" s="50"/>
      <c r="F19" s="51"/>
      <c r="G19" s="52" t="s">
        <v>57</v>
      </c>
      <c r="H19" s="53"/>
      <c r="I19" s="112">
        <v>5</v>
      </c>
      <c r="J19" s="112">
        <v>5</v>
      </c>
      <c r="K19" s="112">
        <v>1</v>
      </c>
      <c r="L19" s="112">
        <v>5</v>
      </c>
      <c r="M19" s="112">
        <v>5</v>
      </c>
      <c r="N19" s="112">
        <v>5</v>
      </c>
      <c r="O19" s="112">
        <v>5</v>
      </c>
      <c r="P19" s="101"/>
      <c r="Q19" s="164"/>
    </row>
    <row r="20" spans="1:20" s="85" customFormat="1" ht="85.5" customHeight="1" thickTop="1">
      <c r="A20" s="190" t="s">
        <v>13</v>
      </c>
      <c r="B20" s="177">
        <v>8</v>
      </c>
      <c r="C20" s="175" t="s">
        <v>22</v>
      </c>
      <c r="D20" s="54" t="s">
        <v>33</v>
      </c>
      <c r="E20" s="54">
        <v>50</v>
      </c>
      <c r="F20" s="55" t="s">
        <v>31</v>
      </c>
      <c r="G20" s="55" t="s">
        <v>45</v>
      </c>
      <c r="H20" s="55">
        <v>-2.2799999999999998</v>
      </c>
      <c r="I20" s="117">
        <v>17.7</v>
      </c>
      <c r="J20" s="147">
        <v>-5.47</v>
      </c>
      <c r="K20" s="117">
        <v>10.46</v>
      </c>
      <c r="L20" s="147">
        <v>-7.17</v>
      </c>
      <c r="M20" s="117">
        <v>4.28</v>
      </c>
      <c r="N20" s="117">
        <v>1.38</v>
      </c>
      <c r="O20" s="117">
        <v>13.27</v>
      </c>
      <c r="P20" s="99"/>
      <c r="Q20" s="165" t="s">
        <v>55</v>
      </c>
    </row>
    <row r="21" spans="1:20" s="85" customFormat="1" ht="89.5" customHeight="1">
      <c r="A21" s="191"/>
      <c r="B21" s="178"/>
      <c r="C21" s="176"/>
      <c r="D21" s="57"/>
      <c r="E21" s="57"/>
      <c r="F21" s="58"/>
      <c r="G21" s="59" t="s">
        <v>57</v>
      </c>
      <c r="H21" s="59"/>
      <c r="I21" s="113">
        <v>1</v>
      </c>
      <c r="J21" s="113">
        <v>5</v>
      </c>
      <c r="K21" s="113">
        <v>1</v>
      </c>
      <c r="L21" s="113">
        <v>5</v>
      </c>
      <c r="M21" s="113">
        <v>1</v>
      </c>
      <c r="N21" s="113">
        <v>1</v>
      </c>
      <c r="O21" s="113">
        <v>1</v>
      </c>
      <c r="P21" s="102"/>
      <c r="Q21" s="166"/>
    </row>
    <row r="22" spans="1:20" s="85" customFormat="1" ht="103.5" customHeight="1">
      <c r="A22" s="191"/>
      <c r="B22" s="178">
        <v>9</v>
      </c>
      <c r="C22" s="176" t="s">
        <v>23</v>
      </c>
      <c r="D22" s="57" t="s">
        <v>34</v>
      </c>
      <c r="E22" s="57">
        <v>50</v>
      </c>
      <c r="F22" s="58" t="s">
        <v>31</v>
      </c>
      <c r="G22" s="58" t="s">
        <v>45</v>
      </c>
      <c r="H22" s="58">
        <v>1.39</v>
      </c>
      <c r="I22" s="60">
        <v>2.2000000000000002</v>
      </c>
      <c r="J22" s="60">
        <v>1.46</v>
      </c>
      <c r="K22" s="60">
        <v>1.86</v>
      </c>
      <c r="L22" s="60">
        <v>1.95</v>
      </c>
      <c r="M22" s="60">
        <v>1.92</v>
      </c>
      <c r="N22" s="60">
        <v>1.96</v>
      </c>
      <c r="O22" s="60">
        <v>1.9</v>
      </c>
      <c r="P22" s="103"/>
      <c r="Q22" s="166"/>
    </row>
    <row r="23" spans="1:20" s="85" customFormat="1" ht="98.5" customHeight="1">
      <c r="A23" s="191"/>
      <c r="B23" s="178"/>
      <c r="C23" s="176"/>
      <c r="D23" s="57"/>
      <c r="E23" s="57"/>
      <c r="F23" s="58"/>
      <c r="G23" s="59" t="s">
        <v>57</v>
      </c>
      <c r="H23" s="59"/>
      <c r="I23" s="138">
        <v>2.48</v>
      </c>
      <c r="J23" s="113">
        <v>5</v>
      </c>
      <c r="K23" s="113">
        <v>5</v>
      </c>
      <c r="L23" s="113">
        <v>5</v>
      </c>
      <c r="M23" s="113">
        <v>5</v>
      </c>
      <c r="N23" s="113">
        <v>5</v>
      </c>
      <c r="O23" s="113">
        <v>5</v>
      </c>
      <c r="P23" s="102"/>
      <c r="Q23" s="166"/>
    </row>
    <row r="24" spans="1:20">
      <c r="F24" s="104"/>
      <c r="G24" s="104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20">
      <c r="I25" s="107"/>
      <c r="J25" s="108"/>
      <c r="K25" s="108"/>
      <c r="L25" s="108"/>
      <c r="M25" s="108"/>
      <c r="N25" s="108"/>
      <c r="O25" s="108"/>
      <c r="P25" s="108"/>
      <c r="Q25" s="108"/>
    </row>
    <row r="27" spans="1:20">
      <c r="J27" s="116"/>
    </row>
  </sheetData>
  <mergeCells count="39">
    <mergeCell ref="Q4:Q7"/>
    <mergeCell ref="P8:P10"/>
    <mergeCell ref="P11:P13"/>
    <mergeCell ref="Q8:Q13"/>
    <mergeCell ref="Q2:Q3"/>
    <mergeCell ref="A20:A23"/>
    <mergeCell ref="B22:B23"/>
    <mergeCell ref="C22:C23"/>
    <mergeCell ref="P2:P3"/>
    <mergeCell ref="A4:A7"/>
    <mergeCell ref="A14:A19"/>
    <mergeCell ref="B4:B5"/>
    <mergeCell ref="G2:G3"/>
    <mergeCell ref="B6:B7"/>
    <mergeCell ref="C4:C5"/>
    <mergeCell ref="C6:C7"/>
    <mergeCell ref="A8:A13"/>
    <mergeCell ref="Q14:Q19"/>
    <mergeCell ref="Q20:Q23"/>
    <mergeCell ref="C11:C13"/>
    <mergeCell ref="B14:B15"/>
    <mergeCell ref="C14:C15"/>
    <mergeCell ref="B16:B17"/>
    <mergeCell ref="C16:C17"/>
    <mergeCell ref="C20:C21"/>
    <mergeCell ref="B20:B21"/>
    <mergeCell ref="B18:B19"/>
    <mergeCell ref="C18:C19"/>
    <mergeCell ref="F8:F11"/>
    <mergeCell ref="C8:C10"/>
    <mergeCell ref="B11:B13"/>
    <mergeCell ref="B8:B10"/>
    <mergeCell ref="A1:O1"/>
    <mergeCell ref="A2:A3"/>
    <mergeCell ref="B2:B3"/>
    <mergeCell ref="C2:C3"/>
    <mergeCell ref="D2:D3"/>
    <mergeCell ref="E2:E3"/>
    <mergeCell ref="F2:F3"/>
  </mergeCells>
  <printOptions horizontalCentered="1"/>
  <pageMargins left="0.31496062992126" right="0.31496062992126" top="0.35433070866141703" bottom="0.15748031496063" header="0.31496062992126" footer="0.31496062992126"/>
  <pageSetup paperSize="9" scale="50" orientation="landscape" r:id="rId1"/>
  <rowBreaks count="1" manualBreakCount="1"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view="pageBreakPreview" zoomScale="80" zoomScaleNormal="70" zoomScaleSheetLayoutView="80" workbookViewId="0">
      <selection activeCell="J8" sqref="J8"/>
    </sheetView>
  </sheetViews>
  <sheetFormatPr defaultColWidth="9" defaultRowHeight="24"/>
  <cols>
    <col min="1" max="1" width="9.453125" style="2" customWidth="1"/>
    <col min="2" max="2" width="6.7265625" style="2" customWidth="1"/>
    <col min="3" max="3" width="64.90625" style="2" customWidth="1"/>
    <col min="4" max="4" width="16.81640625" style="2" hidden="1" customWidth="1"/>
    <col min="5" max="5" width="9.08984375" style="2" hidden="1" customWidth="1"/>
    <col min="6" max="6" width="22.6328125" style="7" hidden="1" customWidth="1"/>
    <col min="7" max="7" width="11.1796875" style="7" customWidth="1"/>
    <col min="8" max="12" width="9.08984375" style="1" customWidth="1"/>
    <col min="13" max="13" width="11.90625" style="1" customWidth="1"/>
    <col min="14" max="14" width="9.08984375" style="1" customWidth="1"/>
    <col min="15" max="15" width="22.7265625" style="1" customWidth="1"/>
    <col min="16" max="16384" width="9" style="2"/>
  </cols>
  <sheetData>
    <row r="1" spans="1:15" ht="32.4" customHeight="1">
      <c r="A1" s="218" t="s">
        <v>82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35"/>
    </row>
    <row r="2" spans="1:15" s="3" customFormat="1" ht="21" customHeight="1">
      <c r="A2" s="224" t="s">
        <v>18</v>
      </c>
      <c r="B2" s="219" t="s">
        <v>8</v>
      </c>
      <c r="C2" s="226" t="s">
        <v>9</v>
      </c>
      <c r="D2" s="219" t="s">
        <v>21</v>
      </c>
      <c r="E2" s="219" t="s">
        <v>15</v>
      </c>
      <c r="F2" s="221" t="s">
        <v>30</v>
      </c>
      <c r="G2" s="13" t="s">
        <v>0</v>
      </c>
      <c r="H2" s="18" t="s">
        <v>1</v>
      </c>
      <c r="I2" s="18" t="s">
        <v>2</v>
      </c>
      <c r="J2" s="18" t="s">
        <v>3</v>
      </c>
      <c r="K2" s="18" t="s">
        <v>4</v>
      </c>
      <c r="L2" s="18" t="s">
        <v>5</v>
      </c>
      <c r="M2" s="18" t="s">
        <v>6</v>
      </c>
      <c r="N2" s="18" t="s">
        <v>7</v>
      </c>
      <c r="O2" s="228" t="s">
        <v>29</v>
      </c>
    </row>
    <row r="3" spans="1:15">
      <c r="A3" s="225"/>
      <c r="B3" s="219"/>
      <c r="C3" s="226"/>
      <c r="D3" s="219"/>
      <c r="E3" s="219"/>
      <c r="F3" s="221"/>
      <c r="G3" s="13" t="s">
        <v>10</v>
      </c>
      <c r="H3" s="13" t="s">
        <v>10</v>
      </c>
      <c r="I3" s="13" t="s">
        <v>10</v>
      </c>
      <c r="J3" s="13" t="s">
        <v>10</v>
      </c>
      <c r="K3" s="13" t="s">
        <v>10</v>
      </c>
      <c r="L3" s="13" t="s">
        <v>10</v>
      </c>
      <c r="M3" s="13" t="s">
        <v>10</v>
      </c>
      <c r="N3" s="18" t="s">
        <v>10</v>
      </c>
      <c r="O3" s="229"/>
    </row>
    <row r="4" spans="1:15" s="5" customFormat="1" ht="22.75" customHeight="1">
      <c r="A4" s="220" t="s">
        <v>11</v>
      </c>
      <c r="B4" s="4">
        <v>1</v>
      </c>
      <c r="C4" s="19" t="s">
        <v>14</v>
      </c>
      <c r="D4" s="20" t="s">
        <v>24</v>
      </c>
      <c r="E4" s="20">
        <v>50</v>
      </c>
      <c r="F4" s="14" t="s">
        <v>31</v>
      </c>
      <c r="G4" s="15">
        <v>8.18</v>
      </c>
      <c r="H4" s="119">
        <v>8.1300000000000008</v>
      </c>
      <c r="I4" s="119">
        <v>11.9</v>
      </c>
      <c r="J4" s="119">
        <v>11.49</v>
      </c>
      <c r="K4" s="8">
        <v>7.95</v>
      </c>
      <c r="L4" s="8">
        <v>2</v>
      </c>
      <c r="M4" s="8">
        <v>6.56</v>
      </c>
      <c r="N4" s="12">
        <v>1.92</v>
      </c>
      <c r="O4" s="227" t="s">
        <v>52</v>
      </c>
    </row>
    <row r="5" spans="1:15" s="5" customFormat="1" ht="25.25" customHeight="1">
      <c r="A5" s="220"/>
      <c r="B5" s="4">
        <v>2</v>
      </c>
      <c r="C5" s="19" t="s">
        <v>16</v>
      </c>
      <c r="D5" s="20" t="s">
        <v>25</v>
      </c>
      <c r="E5" s="20">
        <v>50</v>
      </c>
      <c r="F5" s="14" t="s">
        <v>31</v>
      </c>
      <c r="G5" s="119">
        <v>55.22</v>
      </c>
      <c r="H5" s="119">
        <v>61.79</v>
      </c>
      <c r="I5" s="119">
        <v>53.17</v>
      </c>
      <c r="J5" s="119">
        <v>38.89</v>
      </c>
      <c r="K5" s="8">
        <v>34.78</v>
      </c>
      <c r="L5" s="21">
        <v>64.52</v>
      </c>
      <c r="M5" s="8">
        <v>57.6</v>
      </c>
      <c r="N5" s="22">
        <v>68</v>
      </c>
      <c r="O5" s="227"/>
    </row>
    <row r="6" spans="1:15" s="5" customFormat="1" ht="38.4" customHeight="1">
      <c r="A6" s="220" t="s">
        <v>54</v>
      </c>
      <c r="B6" s="36">
        <v>3</v>
      </c>
      <c r="C6" s="37" t="s">
        <v>36</v>
      </c>
      <c r="D6" s="38" t="s">
        <v>35</v>
      </c>
      <c r="E6" s="38">
        <v>50</v>
      </c>
      <c r="F6" s="222" t="s">
        <v>31</v>
      </c>
      <c r="G6" s="137"/>
      <c r="H6" s="119">
        <v>0.8</v>
      </c>
      <c r="I6" s="119">
        <v>36.39</v>
      </c>
      <c r="J6" s="119">
        <v>17.38</v>
      </c>
      <c r="K6" s="8">
        <v>5.84</v>
      </c>
      <c r="L6" s="8">
        <v>52.08</v>
      </c>
      <c r="M6" s="8">
        <v>14.78</v>
      </c>
      <c r="N6" s="12">
        <v>14.22</v>
      </c>
      <c r="O6" s="230" t="s">
        <v>53</v>
      </c>
    </row>
    <row r="7" spans="1:15" s="5" customFormat="1">
      <c r="A7" s="220"/>
      <c r="B7" s="4">
        <v>4</v>
      </c>
      <c r="C7" s="19" t="s">
        <v>17</v>
      </c>
      <c r="D7" s="20" t="s">
        <v>26</v>
      </c>
      <c r="E7" s="20">
        <v>50</v>
      </c>
      <c r="F7" s="223"/>
      <c r="G7" s="137"/>
      <c r="H7" s="119">
        <v>94</v>
      </c>
      <c r="I7" s="119">
        <v>96.5</v>
      </c>
      <c r="J7" s="119">
        <v>97.21</v>
      </c>
      <c r="K7" s="8">
        <v>97</v>
      </c>
      <c r="L7" s="8">
        <v>92.7</v>
      </c>
      <c r="M7" s="8">
        <v>93</v>
      </c>
      <c r="N7" s="12">
        <v>83.22</v>
      </c>
      <c r="O7" s="230"/>
    </row>
    <row r="8" spans="1:15" s="5" customFormat="1" ht="46.25" customHeight="1">
      <c r="A8" s="220" t="s">
        <v>12</v>
      </c>
      <c r="B8" s="4">
        <v>5</v>
      </c>
      <c r="C8" s="39" t="s">
        <v>19</v>
      </c>
      <c r="D8" s="20" t="s">
        <v>27</v>
      </c>
      <c r="E8" s="20">
        <v>50</v>
      </c>
      <c r="F8" s="9" t="s">
        <v>31</v>
      </c>
      <c r="G8" s="9">
        <v>17.91</v>
      </c>
      <c r="H8" s="119">
        <v>12.08</v>
      </c>
      <c r="I8" s="119">
        <v>17.239999999999998</v>
      </c>
      <c r="J8" s="119">
        <v>28.96</v>
      </c>
      <c r="K8" s="8">
        <v>33.450000000000003</v>
      </c>
      <c r="L8" s="8">
        <v>0</v>
      </c>
      <c r="M8" s="8">
        <v>0</v>
      </c>
      <c r="N8" s="12">
        <v>47.35</v>
      </c>
      <c r="O8" s="227" t="s">
        <v>68</v>
      </c>
    </row>
    <row r="9" spans="1:15" s="5" customFormat="1" ht="22.75" customHeight="1">
      <c r="A9" s="220"/>
      <c r="B9" s="4">
        <v>6</v>
      </c>
      <c r="C9" s="19" t="s">
        <v>20</v>
      </c>
      <c r="D9" s="20" t="s">
        <v>28</v>
      </c>
      <c r="E9" s="20">
        <v>25</v>
      </c>
      <c r="F9" s="9" t="s">
        <v>31</v>
      </c>
      <c r="G9" s="9">
        <v>0</v>
      </c>
      <c r="H9" s="119">
        <v>0</v>
      </c>
      <c r="I9" s="119">
        <v>0</v>
      </c>
      <c r="J9" s="119">
        <v>0</v>
      </c>
      <c r="K9" s="8">
        <v>0</v>
      </c>
      <c r="L9" s="8">
        <v>0</v>
      </c>
      <c r="M9" s="8">
        <v>0</v>
      </c>
      <c r="N9" s="12">
        <v>0</v>
      </c>
      <c r="O9" s="227"/>
    </row>
    <row r="10" spans="1:15" s="5" customFormat="1" ht="22.75" customHeight="1">
      <c r="A10" s="220"/>
      <c r="B10" s="4">
        <v>7</v>
      </c>
      <c r="C10" s="19" t="s">
        <v>32</v>
      </c>
      <c r="D10" s="20" t="s">
        <v>28</v>
      </c>
      <c r="E10" s="20">
        <v>25</v>
      </c>
      <c r="F10" s="9" t="s">
        <v>31</v>
      </c>
      <c r="G10" s="119">
        <v>20</v>
      </c>
      <c r="H10" s="119">
        <v>0</v>
      </c>
      <c r="I10" s="119">
        <v>0</v>
      </c>
      <c r="J10" s="119">
        <v>100</v>
      </c>
      <c r="K10" s="8">
        <v>0</v>
      </c>
      <c r="L10" s="8">
        <v>0</v>
      </c>
      <c r="M10" s="8">
        <v>0</v>
      </c>
      <c r="N10" s="12">
        <v>0</v>
      </c>
      <c r="O10" s="227"/>
    </row>
    <row r="11" spans="1:15" s="5" customFormat="1" ht="22.75" customHeight="1">
      <c r="A11" s="220" t="s">
        <v>13</v>
      </c>
      <c r="B11" s="4">
        <v>8</v>
      </c>
      <c r="C11" s="19" t="s">
        <v>22</v>
      </c>
      <c r="D11" s="40" t="s">
        <v>33</v>
      </c>
      <c r="E11" s="20">
        <v>50</v>
      </c>
      <c r="F11" s="9" t="s">
        <v>31</v>
      </c>
      <c r="G11" s="9">
        <v>-5.18</v>
      </c>
      <c r="H11" s="119">
        <v>-17.7</v>
      </c>
      <c r="I11" s="119">
        <v>5.47</v>
      </c>
      <c r="J11" s="119">
        <v>-10.46</v>
      </c>
      <c r="K11" s="8">
        <v>7.17</v>
      </c>
      <c r="L11" s="8">
        <v>-4.28</v>
      </c>
      <c r="M11" s="8">
        <v>-1.38</v>
      </c>
      <c r="N11" s="12">
        <v>-13.27</v>
      </c>
      <c r="O11" s="227" t="s">
        <v>55</v>
      </c>
    </row>
    <row r="12" spans="1:15" s="5" customFormat="1" ht="22.75" customHeight="1">
      <c r="A12" s="220"/>
      <c r="B12" s="4">
        <v>9</v>
      </c>
      <c r="C12" s="19" t="s">
        <v>23</v>
      </c>
      <c r="D12" s="20" t="s">
        <v>34</v>
      </c>
      <c r="E12" s="20">
        <v>50</v>
      </c>
      <c r="F12" s="9" t="s">
        <v>31</v>
      </c>
      <c r="G12" s="9">
        <v>1.89</v>
      </c>
      <c r="H12" s="119">
        <v>2.2000000000000002</v>
      </c>
      <c r="I12" s="119">
        <v>1.46</v>
      </c>
      <c r="J12" s="119">
        <v>1.86</v>
      </c>
      <c r="K12" s="8">
        <v>1.95</v>
      </c>
      <c r="L12" s="8">
        <v>1.92</v>
      </c>
      <c r="M12" s="8">
        <v>1.96</v>
      </c>
      <c r="N12" s="12">
        <v>1.9</v>
      </c>
      <c r="O12" s="227"/>
    </row>
    <row r="13" spans="1:15">
      <c r="A13" s="6"/>
      <c r="F13" s="10"/>
      <c r="H13" s="11"/>
      <c r="I13" s="11"/>
      <c r="J13" s="11"/>
      <c r="K13" s="11"/>
      <c r="L13" s="11"/>
      <c r="M13" s="11"/>
      <c r="N13" s="11"/>
      <c r="O13" s="11"/>
    </row>
    <row r="14" spans="1:15">
      <c r="A14" s="6"/>
      <c r="H14" s="16"/>
      <c r="I14" s="17"/>
      <c r="J14" s="17"/>
      <c r="K14" s="17"/>
      <c r="L14" s="17"/>
      <c r="M14" s="17"/>
      <c r="N14" s="17"/>
      <c r="O14" s="17"/>
    </row>
    <row r="15" spans="1:15">
      <c r="A15" s="6"/>
    </row>
    <row r="16" spans="1:15">
      <c r="A16" s="6"/>
      <c r="H16" s="136"/>
      <c r="I16" s="136"/>
      <c r="J16" s="136"/>
      <c r="K16" s="136"/>
      <c r="L16" s="136"/>
      <c r="M16" s="136"/>
      <c r="N16" s="136"/>
    </row>
    <row r="17" spans="1:14">
      <c r="A17" s="6"/>
    </row>
    <row r="18" spans="1:14">
      <c r="A18" s="6"/>
      <c r="H18" s="7"/>
      <c r="I18" s="7"/>
      <c r="J18" s="7"/>
      <c r="K18" s="7"/>
      <c r="L18" s="7"/>
      <c r="M18" s="7"/>
      <c r="N18" s="7"/>
    </row>
    <row r="19" spans="1:14">
      <c r="A19" s="6"/>
    </row>
    <row r="20" spans="1:14">
      <c r="A20" s="6"/>
    </row>
    <row r="21" spans="1:14">
      <c r="A21" s="6"/>
    </row>
    <row r="22" spans="1:14">
      <c r="A22" s="6"/>
    </row>
    <row r="23" spans="1:14">
      <c r="A23" s="6"/>
    </row>
    <row r="24" spans="1:14">
      <c r="A24" s="6"/>
    </row>
    <row r="25" spans="1:14">
      <c r="A25" s="6"/>
    </row>
    <row r="26" spans="1:14">
      <c r="A26" s="6"/>
    </row>
    <row r="27" spans="1:14">
      <c r="A27" s="6"/>
    </row>
    <row r="28" spans="1:14">
      <c r="A28" s="6"/>
    </row>
  </sheetData>
  <mergeCells count="17">
    <mergeCell ref="A11:A12"/>
    <mergeCell ref="A2:A3"/>
    <mergeCell ref="B2:B3"/>
    <mergeCell ref="C2:C3"/>
    <mergeCell ref="O11:O12"/>
    <mergeCell ref="O4:O5"/>
    <mergeCell ref="O2:O3"/>
    <mergeCell ref="O6:O7"/>
    <mergeCell ref="O8:O10"/>
    <mergeCell ref="A8:A10"/>
    <mergeCell ref="A1:N1"/>
    <mergeCell ref="E2:E3"/>
    <mergeCell ref="D2:D3"/>
    <mergeCell ref="A4:A5"/>
    <mergeCell ref="A6:A7"/>
    <mergeCell ref="F2:F3"/>
    <mergeCell ref="F6:F7"/>
  </mergeCells>
  <pageMargins left="0.7" right="0.7" top="0.75" bottom="0.75" header="0.3" footer="0.3"/>
  <pageSetup paperSize="9" scale="6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1"/>
  <sheetViews>
    <sheetView topLeftCell="F1" zoomScale="60" zoomScaleNormal="60" workbookViewId="0">
      <selection activeCell="AD6" activeCellId="7" sqref="H6 L6 O6 R6 U6 X6 AA6 AD6"/>
    </sheetView>
  </sheetViews>
  <sheetFormatPr defaultColWidth="9" defaultRowHeight="24"/>
  <cols>
    <col min="1" max="2" width="9.36328125" style="2" customWidth="1"/>
    <col min="3" max="3" width="6.7265625" style="2" customWidth="1"/>
    <col min="4" max="4" width="49.36328125" style="2" customWidth="1"/>
    <col min="5" max="5" width="41.26953125" style="2" customWidth="1"/>
    <col min="6" max="7" width="12.26953125" style="34" customWidth="1"/>
    <col min="8" max="8" width="8.36328125" style="34" customWidth="1"/>
    <col min="9" max="9" width="17.7265625" style="7" customWidth="1"/>
    <col min="10" max="30" width="9.08984375" style="1" customWidth="1"/>
    <col min="31" max="16384" width="9" style="2"/>
  </cols>
  <sheetData>
    <row r="1" spans="1:30" ht="21" customHeight="1">
      <c r="A1" s="239" t="s">
        <v>69</v>
      </c>
      <c r="B1" s="239"/>
      <c r="C1" s="239"/>
      <c r="D1" s="239"/>
      <c r="E1" s="239"/>
      <c r="F1" s="239"/>
      <c r="G1" s="239"/>
      <c r="H1" s="239"/>
      <c r="I1" s="239"/>
    </row>
    <row r="2" spans="1:30" s="3" customFormat="1">
      <c r="A2" s="240" t="s">
        <v>37</v>
      </c>
      <c r="B2" s="240" t="s">
        <v>38</v>
      </c>
      <c r="C2" s="219" t="s">
        <v>8</v>
      </c>
      <c r="D2" s="219" t="s">
        <v>9</v>
      </c>
      <c r="E2" s="240" t="s">
        <v>39</v>
      </c>
      <c r="F2" s="242" t="s">
        <v>40</v>
      </c>
      <c r="G2" s="242" t="s">
        <v>41</v>
      </c>
      <c r="H2" s="242" t="s">
        <v>42</v>
      </c>
      <c r="I2" s="221" t="s">
        <v>43</v>
      </c>
      <c r="J2" s="231" t="s">
        <v>1</v>
      </c>
      <c r="K2" s="232"/>
      <c r="L2" s="233"/>
      <c r="M2" s="231" t="s">
        <v>2</v>
      </c>
      <c r="N2" s="232"/>
      <c r="O2" s="233"/>
      <c r="P2" s="231" t="s">
        <v>3</v>
      </c>
      <c r="Q2" s="232"/>
      <c r="R2" s="233"/>
      <c r="S2" s="231" t="s">
        <v>4</v>
      </c>
      <c r="T2" s="232"/>
      <c r="U2" s="233"/>
      <c r="V2" s="231" t="s">
        <v>5</v>
      </c>
      <c r="W2" s="232"/>
      <c r="X2" s="233"/>
      <c r="Y2" s="231" t="s">
        <v>6</v>
      </c>
      <c r="Z2" s="232"/>
      <c r="AA2" s="233"/>
      <c r="AB2" s="231" t="s">
        <v>7</v>
      </c>
      <c r="AC2" s="232"/>
      <c r="AD2" s="233"/>
    </row>
    <row r="3" spans="1:30">
      <c r="A3" s="241"/>
      <c r="B3" s="241"/>
      <c r="C3" s="219"/>
      <c r="D3" s="219"/>
      <c r="E3" s="241"/>
      <c r="F3" s="242"/>
      <c r="G3" s="242"/>
      <c r="H3" s="242"/>
      <c r="I3" s="221"/>
      <c r="J3" s="23" t="s">
        <v>44</v>
      </c>
      <c r="K3" s="23" t="s">
        <v>45</v>
      </c>
      <c r="L3" s="23" t="s">
        <v>10</v>
      </c>
      <c r="M3" s="23" t="s">
        <v>44</v>
      </c>
      <c r="N3" s="23" t="s">
        <v>45</v>
      </c>
      <c r="O3" s="23" t="s">
        <v>10</v>
      </c>
      <c r="P3" s="23" t="s">
        <v>44</v>
      </c>
      <c r="Q3" s="23" t="s">
        <v>45</v>
      </c>
      <c r="R3" s="23" t="s">
        <v>10</v>
      </c>
      <c r="S3" s="23" t="s">
        <v>44</v>
      </c>
      <c r="T3" s="23" t="s">
        <v>45</v>
      </c>
      <c r="U3" s="23" t="s">
        <v>10</v>
      </c>
      <c r="V3" s="23" t="s">
        <v>44</v>
      </c>
      <c r="W3" s="23" t="s">
        <v>45</v>
      </c>
      <c r="X3" s="23" t="s">
        <v>10</v>
      </c>
      <c r="Y3" s="23" t="s">
        <v>44</v>
      </c>
      <c r="Z3" s="23" t="s">
        <v>45</v>
      </c>
      <c r="AA3" s="23" t="s">
        <v>10</v>
      </c>
      <c r="AB3" s="23" t="s">
        <v>44</v>
      </c>
      <c r="AC3" s="23" t="s">
        <v>45</v>
      </c>
      <c r="AD3" s="23" t="s">
        <v>10</v>
      </c>
    </row>
    <row r="4" spans="1:30" s="5" customFormat="1" ht="120">
      <c r="A4" s="234" t="s">
        <v>46</v>
      </c>
      <c r="B4" s="237" t="s">
        <v>11</v>
      </c>
      <c r="C4" s="4">
        <v>1</v>
      </c>
      <c r="D4" s="24" t="s">
        <v>47</v>
      </c>
      <c r="E4" s="25" t="s">
        <v>48</v>
      </c>
      <c r="F4" s="32">
        <v>587</v>
      </c>
      <c r="G4" s="27">
        <v>48</v>
      </c>
      <c r="H4" s="28">
        <v>8.18</v>
      </c>
      <c r="I4" s="29" t="s">
        <v>49</v>
      </c>
      <c r="J4" s="30">
        <v>123</v>
      </c>
      <c r="K4" s="30">
        <v>10</v>
      </c>
      <c r="L4" s="42">
        <v>8.1300000000000008</v>
      </c>
      <c r="M4" s="30">
        <v>126</v>
      </c>
      <c r="N4" s="30">
        <v>15</v>
      </c>
      <c r="O4" s="42">
        <v>11.9</v>
      </c>
      <c r="P4" s="30">
        <v>87</v>
      </c>
      <c r="Q4" s="30">
        <v>10</v>
      </c>
      <c r="R4" s="42">
        <v>11.49</v>
      </c>
      <c r="S4" s="30">
        <v>88</v>
      </c>
      <c r="T4" s="30">
        <v>7</v>
      </c>
      <c r="U4" s="42">
        <v>7.95</v>
      </c>
      <c r="V4" s="30">
        <v>50</v>
      </c>
      <c r="W4" s="30">
        <v>1</v>
      </c>
      <c r="X4" s="42">
        <v>2</v>
      </c>
      <c r="Y4" s="30">
        <v>61</v>
      </c>
      <c r="Z4" s="30">
        <v>4</v>
      </c>
      <c r="AA4" s="42">
        <v>6.56</v>
      </c>
      <c r="AB4" s="30">
        <v>52</v>
      </c>
      <c r="AC4" s="30">
        <v>1</v>
      </c>
      <c r="AD4" s="42">
        <v>1.92</v>
      </c>
    </row>
    <row r="5" spans="1:30" s="5" customFormat="1" ht="67.75" customHeight="1">
      <c r="A5" s="235"/>
      <c r="B5" s="238"/>
      <c r="C5" s="4"/>
      <c r="D5" s="45"/>
      <c r="E5" s="25"/>
      <c r="F5" s="26"/>
      <c r="G5" s="27"/>
      <c r="H5" s="28"/>
      <c r="I5" s="29"/>
      <c r="J5" s="30"/>
      <c r="K5" s="30"/>
      <c r="L5" s="42"/>
      <c r="M5" s="30"/>
      <c r="N5" s="30"/>
      <c r="O5" s="42"/>
      <c r="P5" s="30"/>
      <c r="Q5" s="30"/>
      <c r="R5" s="42"/>
      <c r="S5" s="30"/>
      <c r="T5" s="30"/>
      <c r="U5" s="42"/>
      <c r="V5" s="30"/>
      <c r="W5" s="30"/>
      <c r="X5" s="42"/>
      <c r="Y5" s="30"/>
      <c r="Z5" s="30"/>
      <c r="AA5" s="42"/>
      <c r="AB5" s="30"/>
      <c r="AC5" s="30"/>
      <c r="AD5" s="42"/>
    </row>
    <row r="6" spans="1:30" ht="192">
      <c r="A6" s="236"/>
      <c r="B6" s="238"/>
      <c r="C6" s="4">
        <v>2</v>
      </c>
      <c r="D6" s="31" t="s">
        <v>50</v>
      </c>
      <c r="E6" s="31" t="s">
        <v>51</v>
      </c>
      <c r="F6" s="32">
        <v>402</v>
      </c>
      <c r="G6" s="32">
        <v>222</v>
      </c>
      <c r="H6" s="28">
        <v>55.22</v>
      </c>
      <c r="I6" s="29" t="s">
        <v>49</v>
      </c>
      <c r="J6" s="30">
        <v>123</v>
      </c>
      <c r="K6" s="30">
        <v>76</v>
      </c>
      <c r="L6" s="43">
        <v>61.79</v>
      </c>
      <c r="M6" s="30">
        <v>126</v>
      </c>
      <c r="N6" s="30">
        <v>67</v>
      </c>
      <c r="O6" s="43">
        <v>53.17</v>
      </c>
      <c r="P6" s="30">
        <v>18</v>
      </c>
      <c r="Q6" s="30">
        <v>7</v>
      </c>
      <c r="R6" s="43">
        <v>38.89</v>
      </c>
      <c r="S6" s="30">
        <v>46</v>
      </c>
      <c r="T6" s="30">
        <v>16</v>
      </c>
      <c r="U6" s="43">
        <v>34.78</v>
      </c>
      <c r="V6" s="30">
        <v>31</v>
      </c>
      <c r="W6" s="30">
        <v>20</v>
      </c>
      <c r="X6" s="44">
        <v>64.52</v>
      </c>
      <c r="Y6" s="30">
        <v>33</v>
      </c>
      <c r="Z6" s="30">
        <v>19</v>
      </c>
      <c r="AA6" s="43">
        <v>57.6</v>
      </c>
      <c r="AB6" s="30">
        <v>25</v>
      </c>
      <c r="AC6" s="30">
        <v>17</v>
      </c>
      <c r="AD6" s="43">
        <v>68</v>
      </c>
    </row>
    <row r="7" spans="1:30">
      <c r="B7" s="6"/>
      <c r="E7" s="33"/>
    </row>
    <row r="8" spans="1:30">
      <c r="B8" s="6"/>
    </row>
    <row r="9" spans="1:30">
      <c r="B9" s="6"/>
    </row>
    <row r="10" spans="1:30">
      <c r="B10" s="6"/>
    </row>
    <row r="11" spans="1:30">
      <c r="B11" s="6"/>
    </row>
    <row r="12" spans="1:30">
      <c r="B12" s="6"/>
    </row>
    <row r="13" spans="1:30">
      <c r="B13" s="6"/>
    </row>
    <row r="14" spans="1:30">
      <c r="B14" s="6"/>
    </row>
    <row r="15" spans="1:30">
      <c r="B15" s="6"/>
    </row>
    <row r="16" spans="1:30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</sheetData>
  <mergeCells count="19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B2:AD2"/>
    <mergeCell ref="A4:A6"/>
    <mergeCell ref="B4:B6"/>
    <mergeCell ref="J2:L2"/>
    <mergeCell ref="M2:O2"/>
    <mergeCell ref="P2:R2"/>
    <mergeCell ref="S2:U2"/>
    <mergeCell ref="V2:X2"/>
    <mergeCell ref="Y2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zoomScale="60" zoomScaleNormal="60" workbookViewId="0">
      <selection activeCell="P22" sqref="P22"/>
    </sheetView>
  </sheetViews>
  <sheetFormatPr defaultRowHeight="14.5"/>
  <sheetData>
    <row r="1" spans="1:6" s="142" customFormat="1">
      <c r="A1" s="141"/>
      <c r="B1" s="141"/>
      <c r="C1" s="141"/>
      <c r="D1" s="141"/>
      <c r="E1" s="141"/>
      <c r="F1" s="141"/>
    </row>
    <row r="2" spans="1:6" s="142" customFormat="1">
      <c r="A2" s="141"/>
      <c r="B2" s="141"/>
      <c r="C2" s="141"/>
      <c r="D2" s="141"/>
      <c r="E2" s="141"/>
      <c r="F2" s="141"/>
    </row>
    <row r="3" spans="1:6" ht="34.25" customHeight="1">
      <c r="A3" s="243" t="s">
        <v>83</v>
      </c>
      <c r="B3" s="243"/>
      <c r="C3" s="243"/>
      <c r="D3" s="243"/>
      <c r="E3" s="243"/>
      <c r="F3" s="140"/>
    </row>
  </sheetData>
  <mergeCells count="1">
    <mergeCell ref="A3:E3"/>
  </mergeCells>
  <printOptions horizontalCentered="1"/>
  <pageMargins left="0.7" right="0.7" top="0.75" bottom="0.75" header="0.3" footer="0.3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80"/>
  <sheetViews>
    <sheetView topLeftCell="A4" zoomScaleNormal="100" workbookViewId="0">
      <selection activeCell="J7" sqref="J7"/>
    </sheetView>
  </sheetViews>
  <sheetFormatPr defaultRowHeight="14.5"/>
  <cols>
    <col min="3" max="3" width="14.08984375" customWidth="1"/>
    <col min="4" max="4" width="17.1796875" customWidth="1"/>
    <col min="8" max="8" width="15.1796875" customWidth="1"/>
    <col min="9" max="9" width="20.08984375" customWidth="1"/>
  </cols>
  <sheetData>
    <row r="2" spans="2:10" ht="24">
      <c r="B2" s="120" t="s">
        <v>70</v>
      </c>
      <c r="C2" s="121"/>
      <c r="D2" s="121"/>
      <c r="E2" s="121"/>
      <c r="G2" s="120" t="s">
        <v>75</v>
      </c>
      <c r="H2" s="121"/>
      <c r="I2" s="121"/>
      <c r="J2" s="121"/>
    </row>
    <row r="3" spans="2:10" ht="24">
      <c r="B3" s="120" t="s">
        <v>71</v>
      </c>
      <c r="C3" s="121"/>
      <c r="D3" s="121"/>
      <c r="E3" s="121"/>
      <c r="G3" s="120" t="s">
        <v>71</v>
      </c>
      <c r="H3" s="121"/>
      <c r="I3" s="121"/>
      <c r="J3" s="121"/>
    </row>
    <row r="4" spans="2:10" ht="24">
      <c r="B4" s="122" t="s">
        <v>59</v>
      </c>
      <c r="C4" s="123" t="s">
        <v>72</v>
      </c>
      <c r="D4" s="123" t="s">
        <v>73</v>
      </c>
      <c r="E4" s="123" t="s">
        <v>10</v>
      </c>
      <c r="G4" s="122" t="s">
        <v>59</v>
      </c>
      <c r="H4" s="123" t="s">
        <v>72</v>
      </c>
      <c r="I4" s="123" t="s">
        <v>76</v>
      </c>
      <c r="J4" s="123" t="s">
        <v>10</v>
      </c>
    </row>
    <row r="5" spans="2:10" ht="24">
      <c r="B5" s="124" t="s">
        <v>1</v>
      </c>
      <c r="C5" s="125">
        <v>1</v>
      </c>
      <c r="D5" s="125">
        <v>0</v>
      </c>
      <c r="E5" s="125">
        <v>0</v>
      </c>
      <c r="G5" s="124" t="s">
        <v>1</v>
      </c>
      <c r="H5" s="125">
        <v>1</v>
      </c>
      <c r="I5" s="125">
        <v>0</v>
      </c>
      <c r="J5" s="125">
        <v>0</v>
      </c>
    </row>
    <row r="6" spans="2:10" ht="24">
      <c r="B6" s="124" t="s">
        <v>2</v>
      </c>
      <c r="C6" s="125">
        <v>1</v>
      </c>
      <c r="D6" s="125">
        <v>0</v>
      </c>
      <c r="E6" s="125">
        <v>0</v>
      </c>
      <c r="G6" s="124" t="s">
        <v>2</v>
      </c>
      <c r="H6" s="125">
        <v>1</v>
      </c>
      <c r="I6" s="125">
        <v>0</v>
      </c>
      <c r="J6" s="125">
        <v>0</v>
      </c>
    </row>
    <row r="7" spans="2:10" ht="24">
      <c r="B7" s="124" t="s">
        <v>3</v>
      </c>
      <c r="C7" s="125">
        <v>1</v>
      </c>
      <c r="D7" s="125">
        <v>0</v>
      </c>
      <c r="E7" s="125">
        <v>0</v>
      </c>
      <c r="G7" s="124" t="s">
        <v>3</v>
      </c>
      <c r="H7" s="125">
        <v>1</v>
      </c>
      <c r="I7" s="125">
        <v>1</v>
      </c>
      <c r="J7" s="125">
        <v>100</v>
      </c>
    </row>
    <row r="8" spans="2:10" ht="24">
      <c r="B8" s="124" t="s">
        <v>5</v>
      </c>
      <c r="C8" s="125">
        <v>0</v>
      </c>
      <c r="D8" s="125">
        <v>0</v>
      </c>
      <c r="E8" s="125">
        <v>0</v>
      </c>
      <c r="G8" s="124" t="s">
        <v>5</v>
      </c>
      <c r="H8" s="125">
        <v>0</v>
      </c>
      <c r="I8" s="125">
        <v>0</v>
      </c>
      <c r="J8" s="125">
        <v>0</v>
      </c>
    </row>
    <row r="9" spans="2:10" ht="24">
      <c r="B9" s="124" t="s">
        <v>4</v>
      </c>
      <c r="C9" s="125">
        <v>1</v>
      </c>
      <c r="D9" s="125">
        <v>0</v>
      </c>
      <c r="E9" s="125">
        <v>0</v>
      </c>
      <c r="G9" s="124" t="s">
        <v>4</v>
      </c>
      <c r="H9" s="125">
        <v>1</v>
      </c>
      <c r="I9" s="125">
        <v>0</v>
      </c>
      <c r="J9" s="125">
        <v>0</v>
      </c>
    </row>
    <row r="10" spans="2:10" ht="24">
      <c r="B10" s="124" t="s">
        <v>6</v>
      </c>
      <c r="C10" s="125">
        <v>0</v>
      </c>
      <c r="D10" s="125">
        <v>0</v>
      </c>
      <c r="E10" s="125">
        <v>0</v>
      </c>
      <c r="G10" s="124" t="s">
        <v>6</v>
      </c>
      <c r="H10" s="125">
        <v>0</v>
      </c>
      <c r="I10" s="125">
        <v>0</v>
      </c>
      <c r="J10" s="125">
        <v>0</v>
      </c>
    </row>
    <row r="11" spans="2:10" ht="24">
      <c r="B11" s="124" t="s">
        <v>7</v>
      </c>
      <c r="C11" s="125">
        <v>1</v>
      </c>
      <c r="D11" s="125">
        <v>0</v>
      </c>
      <c r="E11" s="125">
        <v>0</v>
      </c>
      <c r="G11" s="124" t="s">
        <v>7</v>
      </c>
      <c r="H11" s="125">
        <v>1</v>
      </c>
      <c r="I11" s="125">
        <v>0</v>
      </c>
      <c r="J11" s="125">
        <v>0</v>
      </c>
    </row>
    <row r="12" spans="2:10" ht="24">
      <c r="B12" s="126" t="s">
        <v>74</v>
      </c>
      <c r="C12" s="125">
        <f>SUM(C5:C11)</f>
        <v>5</v>
      </c>
      <c r="D12" s="125">
        <v>0</v>
      </c>
      <c r="E12" s="125">
        <v>0</v>
      </c>
      <c r="G12" s="126" t="s">
        <v>74</v>
      </c>
      <c r="H12" s="125">
        <f>SUM(H5:H11)</f>
        <v>5</v>
      </c>
      <c r="I12" s="125">
        <v>1</v>
      </c>
      <c r="J12" s="125">
        <f>I12/H12*100</f>
        <v>20</v>
      </c>
    </row>
    <row r="79" spans="4:4" ht="26">
      <c r="D79" s="41" t="s">
        <v>64</v>
      </c>
    </row>
    <row r="80" spans="4:4" ht="26">
      <c r="D80" s="41" t="s">
        <v>65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9"/>
  <sheetViews>
    <sheetView topLeftCell="A13" zoomScale="90" zoomScaleNormal="90" workbookViewId="0">
      <selection activeCell="E18" sqref="E18"/>
    </sheetView>
  </sheetViews>
  <sheetFormatPr defaultRowHeight="14.5"/>
  <cols>
    <col min="2" max="2" width="14.36328125" customWidth="1"/>
    <col min="3" max="3" width="19.453125" customWidth="1"/>
    <col min="4" max="4" width="22.81640625" customWidth="1"/>
    <col min="5" max="5" width="31.90625" customWidth="1"/>
  </cols>
  <sheetData>
    <row r="1" spans="2:5" ht="44.4" customHeight="1" thickBot="1">
      <c r="B1" s="245" t="s">
        <v>62</v>
      </c>
      <c r="C1" s="245"/>
      <c r="D1" s="245"/>
      <c r="E1" s="246"/>
    </row>
    <row r="2" spans="2:5" ht="44.4" customHeight="1" thickBot="1">
      <c r="B2" s="128" t="s">
        <v>59</v>
      </c>
      <c r="C2" s="144" t="s">
        <v>60</v>
      </c>
      <c r="D2" s="144" t="s">
        <v>66</v>
      </c>
      <c r="E2" s="145" t="s">
        <v>10</v>
      </c>
    </row>
    <row r="3" spans="2:5" ht="24.5" thickBot="1">
      <c r="B3" s="130" t="s">
        <v>7</v>
      </c>
      <c r="C3" s="131">
        <v>1793</v>
      </c>
      <c r="D3" s="115">
        <v>2031</v>
      </c>
      <c r="E3" s="146">
        <v>13.27</v>
      </c>
    </row>
    <row r="4" spans="2:5" ht="24.5" thickBot="1">
      <c r="B4" s="133" t="s">
        <v>6</v>
      </c>
      <c r="C4" s="134">
        <v>2248</v>
      </c>
      <c r="D4" s="115">
        <v>2279</v>
      </c>
      <c r="E4" s="146">
        <v>1.38</v>
      </c>
    </row>
    <row r="5" spans="2:5" ht="24.5" thickBot="1">
      <c r="B5" s="130" t="s">
        <v>1</v>
      </c>
      <c r="C5" s="131">
        <v>6360</v>
      </c>
      <c r="D5" s="115">
        <v>7486</v>
      </c>
      <c r="E5" s="146">
        <v>17.7</v>
      </c>
    </row>
    <row r="6" spans="2:5" ht="24.5" thickBot="1">
      <c r="B6" s="133" t="s">
        <v>4</v>
      </c>
      <c r="C6" s="134">
        <v>3833</v>
      </c>
      <c r="D6" s="115">
        <v>3558</v>
      </c>
      <c r="E6" s="146">
        <v>-7.17</v>
      </c>
    </row>
    <row r="7" spans="2:5" ht="24.5" thickBot="1">
      <c r="B7" s="130" t="s">
        <v>5</v>
      </c>
      <c r="C7" s="131">
        <v>2311</v>
      </c>
      <c r="D7" s="115">
        <v>2410</v>
      </c>
      <c r="E7" s="146">
        <v>4.28</v>
      </c>
    </row>
    <row r="8" spans="2:5" ht="24.5" thickBot="1">
      <c r="B8" s="133" t="s">
        <v>2</v>
      </c>
      <c r="C8" s="134">
        <v>4737</v>
      </c>
      <c r="D8" s="115">
        <v>4478</v>
      </c>
      <c r="E8" s="146">
        <v>-5.47</v>
      </c>
    </row>
    <row r="9" spans="2:5" ht="24.5" thickBot="1">
      <c r="B9" s="130" t="s">
        <v>3</v>
      </c>
      <c r="C9" s="131">
        <v>2705</v>
      </c>
      <c r="D9" s="115">
        <v>2988</v>
      </c>
      <c r="E9" s="146">
        <v>10.46</v>
      </c>
    </row>
    <row r="10" spans="2:5" ht="24.5" thickBot="1">
      <c r="B10" s="133" t="s">
        <v>61</v>
      </c>
      <c r="C10" s="134">
        <v>23987</v>
      </c>
      <c r="D10" s="115">
        <v>25230</v>
      </c>
      <c r="E10" s="146">
        <v>5.18</v>
      </c>
    </row>
    <row r="11" spans="2:5" ht="24">
      <c r="B11" s="247" t="s">
        <v>77</v>
      </c>
      <c r="C11" s="247"/>
      <c r="D11" s="247"/>
      <c r="E11" s="247"/>
    </row>
    <row r="12" spans="2:5" ht="24">
      <c r="B12" s="127"/>
    </row>
    <row r="15" spans="2:5" ht="24.5" thickBot="1">
      <c r="B15" s="248" t="s">
        <v>78</v>
      </c>
      <c r="C15" s="248"/>
      <c r="D15" s="248"/>
      <c r="E15" s="248"/>
    </row>
    <row r="16" spans="2:5" ht="24.5" thickBot="1">
      <c r="B16" s="128" t="s">
        <v>59</v>
      </c>
      <c r="C16" s="129" t="s">
        <v>79</v>
      </c>
      <c r="D16" s="129" t="s">
        <v>80</v>
      </c>
      <c r="E16" s="129" t="s">
        <v>10</v>
      </c>
    </row>
    <row r="17" spans="2:5" ht="24.5" thickBot="1">
      <c r="B17" s="114" t="s">
        <v>7</v>
      </c>
      <c r="C17" s="115">
        <v>9942</v>
      </c>
      <c r="D17" s="132">
        <v>189</v>
      </c>
      <c r="E17" s="143">
        <v>1.9</v>
      </c>
    </row>
    <row r="18" spans="2:5" ht="24.5" thickBot="1">
      <c r="B18" s="114" t="s">
        <v>6</v>
      </c>
      <c r="C18" s="115">
        <v>12165</v>
      </c>
      <c r="D18" s="132">
        <v>239</v>
      </c>
      <c r="E18" s="132">
        <v>1.96</v>
      </c>
    </row>
    <row r="19" spans="2:5" ht="24.5" thickBot="1">
      <c r="B19" s="114" t="s">
        <v>1</v>
      </c>
      <c r="C19" s="115">
        <v>44733</v>
      </c>
      <c r="D19" s="132">
        <v>985</v>
      </c>
      <c r="E19" s="143">
        <v>2.2000000000000002</v>
      </c>
    </row>
    <row r="20" spans="2:5" ht="24.5" thickBot="1">
      <c r="B20" s="114" t="s">
        <v>4</v>
      </c>
      <c r="C20" s="115">
        <v>20905</v>
      </c>
      <c r="D20" s="132">
        <v>408</v>
      </c>
      <c r="E20" s="132">
        <v>1.95</v>
      </c>
    </row>
    <row r="21" spans="2:5" ht="24.5" thickBot="1">
      <c r="B21" s="114" t="s">
        <v>5</v>
      </c>
      <c r="C21" s="115">
        <v>11746</v>
      </c>
      <c r="D21" s="132">
        <v>226</v>
      </c>
      <c r="E21" s="132">
        <v>1.92</v>
      </c>
    </row>
    <row r="22" spans="2:5" ht="24.5" thickBot="1">
      <c r="B22" s="114" t="s">
        <v>2</v>
      </c>
      <c r="C22" s="115">
        <v>37459</v>
      </c>
      <c r="D22" s="132">
        <v>548</v>
      </c>
      <c r="E22" s="132">
        <v>1.46</v>
      </c>
    </row>
    <row r="23" spans="2:5" ht="24.5" thickBot="1">
      <c r="B23" s="114" t="s">
        <v>3</v>
      </c>
      <c r="C23" s="115">
        <v>27473</v>
      </c>
      <c r="D23" s="132">
        <v>512</v>
      </c>
      <c r="E23" s="132">
        <v>1.86</v>
      </c>
    </row>
    <row r="24" spans="2:5" ht="24.5" thickBot="1">
      <c r="B24" s="114" t="s">
        <v>61</v>
      </c>
      <c r="C24" s="115">
        <v>164423</v>
      </c>
      <c r="D24" s="115">
        <v>3107</v>
      </c>
      <c r="E24" s="132" t="s">
        <v>81</v>
      </c>
    </row>
    <row r="25" spans="2:5">
      <c r="B25" s="135"/>
      <c r="C25" s="135"/>
      <c r="D25" s="135"/>
      <c r="E25" s="135"/>
    </row>
    <row r="26" spans="2:5" ht="24">
      <c r="B26" s="244" t="s">
        <v>77</v>
      </c>
      <c r="C26" s="244"/>
      <c r="D26" s="244"/>
      <c r="E26" s="244"/>
    </row>
    <row r="27" spans="2:5" ht="24">
      <c r="B27" s="244"/>
      <c r="C27" s="244"/>
      <c r="D27" s="244"/>
      <c r="E27" s="244"/>
    </row>
    <row r="28" spans="2:5" ht="24">
      <c r="B28" s="244"/>
      <c r="C28" s="244"/>
      <c r="D28" s="244"/>
      <c r="E28" s="244"/>
    </row>
    <row r="29" spans="2:5" ht="24">
      <c r="B29" s="244"/>
      <c r="C29" s="244"/>
      <c r="D29" s="244"/>
      <c r="E29" s="244"/>
    </row>
  </sheetData>
  <mergeCells count="7">
    <mergeCell ref="B27:E27"/>
    <mergeCell ref="B28:E28"/>
    <mergeCell ref="B29:E29"/>
    <mergeCell ref="B1:E1"/>
    <mergeCell ref="B11:E11"/>
    <mergeCell ref="B26:E26"/>
    <mergeCell ref="B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สรุป ผลงาน </vt:lpstr>
      <vt:lpstr>K3 PA รอบ 9 เดือน</vt:lpstr>
      <vt:lpstr>STEMI</vt:lpstr>
      <vt:lpstr>ไข้เลือดออก </vt:lpstr>
      <vt:lpstr>MCH</vt:lpstr>
      <vt:lpstr>NCD (ใหม่)</vt:lpstr>
      <vt:lpstr>'สรุป ผลงาน '!Print_Area</vt:lpstr>
      <vt:lpstr>'สรุป ผลงาน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SWIFT</cp:lastModifiedBy>
  <cp:lastPrinted>2020-09-23T09:31:36Z</cp:lastPrinted>
  <dcterms:created xsi:type="dcterms:W3CDTF">2020-04-17T05:23:52Z</dcterms:created>
  <dcterms:modified xsi:type="dcterms:W3CDTF">2020-09-23T16:35:17Z</dcterms:modified>
</cp:coreProperties>
</file>