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6" tabRatio="881" activeTab="1"/>
  </bookViews>
  <sheets>
    <sheet name="Mean+1sd (3-63)" sheetId="50" r:id="rId1"/>
    <sheet name="กรกฎาคม-63" sheetId="49" r:id="rId2"/>
    <sheet name="สรุปกรกฎาคม 3-63 " sheetId="34" r:id="rId3"/>
    <sheet name="ประเทศ 3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1" hidden="1">'กรกฎาคม-63'!$A$2:$S$99</definedName>
    <definedName name="_xlnm.Print_Area" localSheetId="1">'กรกฎาคม-63'!$A$1:$S$100</definedName>
    <definedName name="_xlnm.Print_Titles" localSheetId="1">'กรกฎาคม-63'!$1:$3</definedName>
  </definedNames>
  <calcPr calcId="145621"/>
</workbook>
</file>

<file path=xl/calcChain.xml><?xml version="1.0" encoding="utf-8"?>
<calcChain xmlns="http://schemas.openxmlformats.org/spreadsheetml/2006/main">
  <c r="F12" i="37" l="1"/>
  <c r="D12" i="37"/>
  <c r="C17" i="37" l="1"/>
  <c r="D17" i="37" s="1"/>
  <c r="G17" i="37"/>
  <c r="E17" i="37"/>
  <c r="F17" i="37" s="1"/>
  <c r="B22" i="37"/>
  <c r="C22" i="37"/>
  <c r="D22" i="37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B35" i="34" l="1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<sst xmlns="http://schemas.openxmlformats.org/spreadsheetml/2006/main" count="829" uniqueCount="324">
  <si>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</si>
  <si>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</si>
  <si>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</si>
  <si>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</si>
  <si>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</si>
  <si>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</si>
  <si>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</si>
  <si>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</si>
  <si>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</si>
  <si>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</si>
  <si>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</si>
  <si>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</si>
  <si>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</si>
  <si>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</si>
  <si>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</si>
  <si>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</si>
  <si>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</si>
  <si>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</si>
  <si>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</si>
  <si>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</si>
  <si>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</si>
  <si>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</si>
  <si>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</si>
  <si>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</si>
  <si>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</si>
  <si>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</si>
  <si>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</si>
  <si>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</si>
  <si>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</si>
  <si>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</si>
  <si>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</si>
  <si>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</si>
  <si>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</si>
  <si>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</si>
  <si>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</si>
  <si>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</si>
  <si>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</si>
  <si>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</si>
  <si>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</si>
  <si>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</si>
  <si>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</si>
  <si>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</si>
  <si>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</si>
  <si>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</si>
  <si>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</si>
  <si>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</si>
  <si>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</si>
  <si>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</si>
  <si>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</si>
  <si>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</si>
  <si>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</si>
  <si>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</si>
  <si>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</si>
  <si>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</si>
  <si>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</si>
  <si>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</si>
  <si>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</si>
  <si>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</si>
  <si>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</si>
  <si>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</si>
  <si>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</si>
  <si>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</si>
  <si>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</si>
  <si>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</si>
  <si>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</si>
  <si>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</si>
  <si>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</si>
  <si>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</si>
  <si>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</si>
  <si>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</si>
  <si>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</si>
  <si>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</si>
  <si>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</si>
  <si>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</si>
  <si>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</si>
  <si>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</si>
  <si>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</si>
  <si>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</si>
  <si>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</si>
  <si>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</si>
  <si>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</si>
  <si>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</si>
  <si>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</si>
  <si>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</si>
  <si>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</si>
  <si>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</si>
  <si>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</si>
  <si>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</si>
  <si>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</si>
  <si>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</si>
  <si>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</si>
  <si>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</si>
  <si>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</si>
  <si>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</si>
  <si>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</si>
  <si>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</si>
  <si>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</si>
  <si>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</si>
  <si>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</si>
  <si>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</si>
  <si>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</si>
  <si>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</si>
  <si>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</si>
  <si>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</si>
  <si>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</si>
  <si>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</si>
  <si>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</si>
  <si>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</si>
  <si>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</si>
  <si>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</si>
  <si>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</si>
  <si>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</si>
  <si>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</si>
  <si>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</si>
  <si>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</si>
  <si>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</si>
  <si>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</si>
  <si>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</si>
  <si>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</si>
  <si>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</si>
  <si>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</si>
  <si>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</si>
  <si>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</si>
  <si>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</si>
  <si>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</si>
  <si>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</si>
  <si>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</si>
  <si>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</si>
  <si>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</si>
  <si>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</si>
  <si>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</si>
  <si>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</si>
  <si>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</si>
  <si>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</si>
  <si>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</si>
  <si>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</si>
  <si>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</si>
  <si>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</si>
  <si>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</si>
  <si>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</si>
  <si>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</si>
  <si>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</si>
  <si>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</si>
  <si>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</si>
  <si>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</si>
  <si>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</si>
  <si>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</si>
  <si>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</si>
  <si>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</si>
  <si>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</si>
  <si>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</si>
  <si>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</si>
  <si>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</si>
  <si>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</si>
  <si>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</si>
  <si>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</si>
  <si>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</si>
  <si>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</si>
  <si>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</si>
  <si>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</si>
  <si>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</si>
  <si>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</si>
  <si>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</si>
  <si>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</si>
  <si>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</si>
  <si>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</si>
  <si>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</si>
  <si>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</si>
  <si>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</si>
  <si>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</si>
  <si>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</si>
  <si>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</si>
  <si>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</si>
  <si>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</si>
  <si>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</si>
  <si>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</si>
  <si>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</si>
  <si>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</si>
  <si>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</si>
  <si>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</si>
  <si>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</si>
  <si>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</si>
  <si>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</si>
  <si>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</si>
  <si>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</si>
  <si>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</si>
  <si>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</si>
  <si>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</si>
  <si>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</si>
  <si>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</si>
  <si>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</si>
  <si>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</si>
  <si>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</si>
  <si>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</si>
  <si>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</si>
  <si>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</si>
  <si>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</si>
  <si>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</si>
  <si>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</si>
  <si>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</si>
  <si>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</si>
  <si>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</si>
  <si>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</si>
  <si>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</si>
  <si>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</si>
  <si>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</si>
  <si>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</si>
  <si>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</si>
  <si>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</si>
  <si>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</si>
  <si>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</si>
  <si>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</si>
  <si>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</si>
  <si>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</si>
  <si>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</si>
  <si>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</si>
  <si>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</si>
  <si>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</si>
  <si>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</si>
  <si>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</si>
  <si>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</si>
  <si>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</si>
  <si>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</si>
  <si>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</si>
  <si>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</si>
  <si>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</si>
  <si>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</si>
  <si>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</si>
  <si>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</si>
  <si>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</si>
  <si>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</si>
  <si>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</si>
  <si>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</si>
  <si>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</si>
  <si>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</si>
  <si>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</si>
  <si>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</si>
  <si>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</si>
  <si>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</si>
  <si>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</si>
  <si>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</si>
  <si>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</si>
  <si>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</si>
  <si>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</si>
  <si>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</si>
  <si>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</si>
  <si>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</si>
  <si>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</si>
  <si>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</si>
  <si>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</si>
  <si>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</si>
  <si>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</si>
  <si>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</si>
  <si>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</si>
  <si>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</si>
  <si>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</si>
  <si>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</si>
  <si>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</si>
  <si>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</si>
  <si>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</si>
  <si>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</si>
  <si>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</si>
  <si>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</si>
  <si>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</si>
  <si>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</si>
  <si>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</si>
  <si>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</si>
  <si>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</si>
  <si>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</si>
  <si>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</si>
  <si>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</si>
  <si>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</si>
  <si>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</si>
  <si>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</si>
  <si>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</si>
  <si>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</si>
  <si>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</si>
  <si>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</si>
  <si>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</si>
  <si>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</si>
  <si>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</si>
  <si>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</si>
  <si>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</si>
  <si>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</si>
  <si>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</si>
  <si>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</si>
  <si>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</si>
  <si>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</si>
  <si>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</si>
  <si>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</si>
  <si>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</si>
  <si>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</si>
  <si>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</si>
  <si>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</si>
  <si>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</si>
  <si>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</si>
  <si>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</si>
  <si>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</si>
  <si>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</si>
  <si>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</si>
  <si>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</si>
  <si>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</si>
  <si>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</si>
  <si>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</si>
  <si>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</si>
  <si>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</si>
  <si>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</si>
  <si>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</si>
  <si>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</si>
  <si>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</si>
  <si>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</si>
  <si>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</si>
  <si>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</si>
  <si>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</si>
  <si>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</si>
  <si>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</si>
  <si>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</si>
  <si>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</si>
  <si>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 xml:space="preserve">ค่า Mean+1SD ต้นทุนการให้บริการผู้ป่วยนอกและต้นทุนป่วยใน (Quick Method) ไตรมาส 3/2563
</t>
  </si>
  <si>
    <t>สรุปผลการประเมินต้นทุนหน่วยบริการแบบ Quick Method  ไตรมาส 3/2563</t>
  </si>
  <si>
    <t>ปี 2563Q3</t>
  </si>
  <si>
    <t xml:space="preserve"> </t>
  </si>
  <si>
    <r>
      <t>ผลการประเมินต้นทุนหน่วยบริการแบบ Quick Method  ประจำเดือนกรกฎาคม 2563  ข้อมูล ณ วันที่</t>
    </r>
    <r>
      <rPr>
        <b/>
        <sz val="14"/>
        <rFont val="TH SarabunPSK"/>
        <family val="2"/>
      </rPr>
      <t xml:space="preserve"> 11 สิงหาคม 2563</t>
    </r>
  </si>
  <si>
    <t>สรุปผลการประเมินต้นทุนหน่วยบริการแบบ Quick Method  ประจำเดือนกรกฎาคม 2563  ข้อมูล ณ วันที่ 11 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</si>
</sst>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name val="Times New Roman"/>
      <family val="2"/>
    </font>
    <font>
      <sz val="13.7"/>
      <color theme="1"/>
      <name val="TH SarabunPSK"/>
      <family val="2"/>
    </font>
    <font>
      <sz val="13.7"/>
      <name val="TH SarabunPSK"/>
      <family val="2"/>
    </font>
    <font>
      <b/>
      <sz val="13.7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</patternFill>
    </fill>
    <fill>
      <patternFill patternType="solid">
        <f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0" fillId="0" borderId="0"/>
  </cellStyleXfs>
  <cellXfs count="207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9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4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4" borderId="1" xfId="0" applyFont="1" applyFill="1" applyBorder="1"/>
    <xf numFmtId="2" fontId="0" fillId="14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43" fontId="12" fillId="0" borderId="0" xfId="0" applyNumberFormat="1" applyFont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3" fontId="4" fillId="13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/>
    <xf numFmtId="0" fontId="16" fillId="0" borderId="1" xfId="0" applyFont="1" applyFill="1" applyBorder="1" applyAlignment="1"/>
    <xf numFmtId="0" fontId="12" fillId="9" borderId="1" xfId="0" applyFont="1" applyFill="1" applyBorder="1" applyAlignment="1"/>
    <xf numFmtId="43" fontId="4" fillId="11" borderId="1" xfId="1" applyFont="1" applyFill="1" applyBorder="1" applyAlignment="1"/>
    <xf numFmtId="188" fontId="4" fillId="11" borderId="1" xfId="1" applyNumberFormat="1" applyFont="1" applyFill="1" applyBorder="1" applyAlignment="1"/>
    <xf numFmtId="189" fontId="4" fillId="11" borderId="1" xfId="1" applyNumberFormat="1" applyFont="1" applyFill="1" applyBorder="1" applyAlignment="1"/>
    <xf numFmtId="43" fontId="4" fillId="11" borderId="1" xfId="1" applyFont="1" applyFill="1" applyBorder="1" applyAlignment="1">
      <alignment horizontal="right"/>
    </xf>
    <xf numFmtId="0" fontId="4" fillId="11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3" fontId="18" fillId="11" borderId="1" xfId="1" applyFont="1" applyFill="1" applyBorder="1" applyAlignment="1"/>
    <xf numFmtId="43" fontId="13" fillId="0" borderId="7" xfId="1" applyFont="1" applyFill="1" applyBorder="1" applyAlignment="1">
      <alignment horizontal="right" shrinkToFit="1"/>
    </xf>
    <xf numFmtId="0" fontId="12" fillId="8" borderId="1" xfId="0" applyFont="1" applyFill="1" applyBorder="1" applyAlignment="1">
      <alignment horizontal="center" wrapText="1"/>
    </xf>
    <xf numFmtId="43" fontId="13" fillId="9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wrapText="1"/>
    </xf>
    <xf numFmtId="0" fontId="12" fillId="11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3" fontId="16" fillId="0" borderId="7" xfId="1" applyFont="1" applyFill="1" applyBorder="1" applyAlignment="1">
      <alignment horizontal="right" shrinkToFit="1"/>
    </xf>
    <xf numFmtId="43" fontId="13" fillId="0" borderId="0" xfId="1" applyFont="1" applyFill="1" applyAlignment="1">
      <alignment horizontal="right" vertical="center"/>
    </xf>
    <xf numFmtId="43" fontId="13" fillId="11" borderId="7" xfId="1" applyFont="1" applyFill="1" applyBorder="1" applyAlignment="1">
      <alignment horizontal="right" shrinkToFit="1"/>
    </xf>
    <xf numFmtId="43" fontId="13" fillId="0" borderId="7" xfId="1" applyFont="1" applyFill="1" applyBorder="1" applyAlignment="1">
      <alignment vertical="center" shrinkToFit="1"/>
    </xf>
    <xf numFmtId="43" fontId="19" fillId="11" borderId="1" xfId="1" applyFont="1" applyFill="1" applyBorder="1" applyAlignment="1"/>
    <xf numFmtId="2" fontId="13" fillId="0" borderId="7" xfId="1" applyNumberFormat="1" applyFont="1" applyFill="1" applyBorder="1" applyAlignment="1">
      <alignment horizontal="right" shrinkToFit="1"/>
    </xf>
    <xf numFmtId="2" fontId="16" fillId="0" borderId="7" xfId="1" applyNumberFormat="1" applyFont="1" applyFill="1" applyBorder="1" applyAlignment="1">
      <alignment horizontal="right" shrinkToFit="1"/>
    </xf>
    <xf numFmtId="2" fontId="13" fillId="9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2" fillId="8" borderId="0" xfId="1" applyFont="1" applyFill="1" applyAlignment="1"/>
    <xf numFmtId="43" fontId="12" fillId="0" borderId="0" xfId="1" applyFont="1" applyAlignment="1"/>
    <xf numFmtId="0" fontId="12" fillId="0" borderId="0" xfId="0" applyFont="1" applyBorder="1" applyAlignment="1"/>
    <xf numFmtId="43" fontId="12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Border="1" applyAlignment="1"/>
    <xf numFmtId="0" fontId="12" fillId="0" borderId="0" xfId="0" applyFont="1" applyFill="1" applyBorder="1" applyAlignment="1"/>
    <xf numFmtId="4" fontId="12" fillId="0" borderId="0" xfId="0" applyNumberFormat="1" applyFont="1" applyFill="1" applyBorder="1" applyAlignment="1"/>
    <xf numFmtId="0" fontId="12" fillId="0" borderId="0" xfId="0" applyFont="1" applyFill="1" applyAlignment="1"/>
    <xf numFmtId="43" fontId="12" fillId="0" borderId="1" xfId="0" applyNumberFormat="1" applyFont="1" applyBorder="1" applyAlignment="1"/>
    <xf numFmtId="43" fontId="12" fillId="0" borderId="0" xfId="0" applyNumberFormat="1" applyFont="1" applyBorder="1" applyAlignment="1"/>
    <xf numFmtId="0" fontId="12" fillId="11" borderId="0" xfId="0" applyFont="1" applyFill="1" applyBorder="1" applyAlignment="1"/>
    <xf numFmtId="0" fontId="21" fillId="12" borderId="0" xfId="5" applyFont="1" applyFill="1" applyBorder="1" applyAlignment="1">
      <alignment horizontal="left" wrapText="1"/>
    </xf>
    <xf numFmtId="0" fontId="12" fillId="11" borderId="0" xfId="0" applyFont="1" applyFill="1" applyAlignment="1"/>
    <xf numFmtId="0" fontId="12" fillId="9" borderId="0" xfId="0" applyFont="1" applyFill="1" applyBorder="1" applyAlignment="1"/>
    <xf numFmtId="0" fontId="12" fillId="10" borderId="0" xfId="0" applyFont="1" applyFill="1" applyBorder="1" applyAlignment="1"/>
    <xf numFmtId="0" fontId="12" fillId="10" borderId="0" xfId="0" applyFont="1" applyFill="1" applyAlignment="1"/>
    <xf numFmtId="0" fontId="12" fillId="8" borderId="1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43" fontId="12" fillId="11" borderId="0" xfId="1" applyFont="1" applyFill="1" applyBorder="1" applyAlignment="1"/>
    <xf numFmtId="0" fontId="17" fillId="0" borderId="0" xfId="0" applyFont="1" applyFill="1" applyAlignment="1"/>
    <xf numFmtId="0" fontId="12" fillId="0" borderId="0" xfId="0" applyFont="1" applyFill="1" applyBorder="1" applyAlignment="1">
      <alignment horizontal="left"/>
    </xf>
    <xf numFmtId="4" fontId="22" fillId="0" borderId="0" xfId="5" applyNumberFormat="1" applyFont="1" applyFill="1" applyBorder="1" applyAlignment="1">
      <alignment horizontal="right" shrinkToFit="1"/>
    </xf>
    <xf numFmtId="3" fontId="22" fillId="0" borderId="0" xfId="5" applyNumberFormat="1" applyFont="1" applyFill="1" applyBorder="1" applyAlignment="1">
      <alignment horizontal="right" shrinkToFit="1"/>
    </xf>
    <xf numFmtId="2" fontId="22" fillId="0" borderId="0" xfId="5" applyNumberFormat="1" applyFont="1" applyFill="1" applyBorder="1" applyAlignment="1">
      <alignment horizontal="right" shrinkToFit="1"/>
    </xf>
    <xf numFmtId="4" fontId="16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4" fillId="0" borderId="1" xfId="0" applyFont="1" applyFill="1" applyBorder="1" applyAlignment="1"/>
    <xf numFmtId="0" fontId="23" fillId="9" borderId="1" xfId="0" applyFont="1" applyFill="1" applyBorder="1" applyAlignment="1"/>
    <xf numFmtId="0" fontId="23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5" fillId="11" borderId="1" xfId="0" applyFont="1" applyFill="1" applyBorder="1" applyAlignment="1"/>
    <xf numFmtId="0" fontId="23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/>
    <xf numFmtId="0" fontId="23" fillId="0" borderId="1" xfId="0" applyFont="1" applyFill="1" applyBorder="1" applyAlignment="1">
      <alignment horizontal="left" vertical="center"/>
    </xf>
    <xf numFmtId="0" fontId="23" fillId="11" borderId="1" xfId="0" applyFont="1" applyFill="1" applyBorder="1" applyAlignment="1"/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/>
    </xf>
    <xf numFmtId="0" fontId="24" fillId="15" borderId="1" xfId="0" applyFont="1" applyFill="1" applyBorder="1" applyAlignment="1"/>
    <xf numFmtId="43" fontId="16" fillId="15" borderId="7" xfId="1" applyFont="1" applyFill="1" applyBorder="1" applyAlignment="1">
      <alignment horizontal="right" shrinkToFit="1"/>
    </xf>
    <xf numFmtId="1" fontId="0" fillId="0" borderId="0" xfId="0" applyNumberFormat="1" applyBorder="1" applyAlignment="1">
      <alignment horizontal="center"/>
    </xf>
    <xf numFmtId="43" fontId="17" fillId="0" borderId="7" xfId="1" applyFont="1" applyFill="1" applyBorder="1" applyAlignment="1">
      <alignment horizontal="right" shrinkToFit="1"/>
    </xf>
    <xf numFmtId="43" fontId="0" fillId="0" borderId="1" xfId="1" applyFont="1" applyBorder="1"/>
    <xf numFmtId="1" fontId="13" fillId="0" borderId="7" xfId="0" applyNumberFormat="1" applyFont="1" applyFill="1" applyBorder="1" applyAlignment="1">
      <alignment horizontal="center" vertical="top" shrinkToFit="1"/>
    </xf>
    <xf numFmtId="0" fontId="16" fillId="0" borderId="7" xfId="0" applyFont="1" applyFill="1" applyBorder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top" shrinkToFit="1"/>
    </xf>
    <xf numFmtId="2" fontId="13" fillId="0" borderId="7" xfId="0" applyNumberFormat="1" applyFont="1" applyFill="1" applyBorder="1" applyAlignment="1">
      <alignment horizontal="center" vertical="top" shrinkToFit="1"/>
    </xf>
    <xf numFmtId="0" fontId="12" fillId="16" borderId="7" xfId="0" applyFont="1" applyFill="1" applyBorder="1" applyAlignment="1">
      <alignment horizontal="center" wrapText="1"/>
    </xf>
    <xf numFmtId="1" fontId="13" fillId="17" borderId="7" xfId="0" applyNumberFormat="1" applyFont="1" applyFill="1" applyBorder="1" applyAlignment="1">
      <alignment horizontal="center" vertical="top" shrinkToFit="1"/>
    </xf>
    <xf numFmtId="0" fontId="16" fillId="17" borderId="7" xfId="0" applyFont="1" applyFill="1" applyBorder="1" applyAlignment="1">
      <alignment horizontal="left" vertical="top" wrapText="1"/>
    </xf>
    <xf numFmtId="0" fontId="12" fillId="17" borderId="7" xfId="0" applyFont="1" applyFill="1" applyBorder="1" applyAlignment="1">
      <alignment horizontal="center" wrapText="1"/>
    </xf>
    <xf numFmtId="0" fontId="19" fillId="17" borderId="7" xfId="0" applyFont="1" applyFill="1" applyBorder="1" applyAlignment="1">
      <alignment horizontal="center" vertical="top" wrapText="1"/>
    </xf>
    <xf numFmtId="1" fontId="15" fillId="17" borderId="7" xfId="0" applyNumberFormat="1" applyFont="1" applyFill="1" applyBorder="1" applyAlignment="1">
      <alignment horizontal="center" vertical="top" shrinkToFit="1"/>
    </xf>
    <xf numFmtId="2" fontId="15" fillId="17" borderId="7" xfId="0" applyNumberFormat="1" applyFont="1" applyFill="1" applyBorder="1" applyAlignment="1">
      <alignment horizontal="center" vertical="top" shrinkToFit="1"/>
    </xf>
    <xf numFmtId="4" fontId="15" fillId="17" borderId="7" xfId="0" applyNumberFormat="1" applyFont="1" applyFill="1" applyBorder="1" applyAlignment="1">
      <alignment horizontal="center" vertical="top" shrinkToFit="1"/>
    </xf>
    <xf numFmtId="17" fontId="3" fillId="7" borderId="1" xfId="0" applyNumberFormat="1" applyFont="1" applyFill="1" applyBorder="1" applyAlignment="1">
      <alignment horizontal="center" vertical="center" wrapText="1"/>
    </xf>
    <xf numFmtId="43" fontId="16" fillId="0" borderId="0" xfId="1" applyFont="1"/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'สรุปกรกฎาคม 3-63 '!$B$16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'สรุปกรกฎาคม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'สรุปกรกฎาคม 3-63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'สรุปกรกฎาคม 3-63 '!$C$16</c:f>
              <c:strCache>
                <c:ptCount val="1"/>
                <c:pt idx="0">
                  <c:v>ปี 2563Q3</c:v>
                </c:pt>
              </c:strCache>
            </c:strRef>
          </c:tx>
          <c:invertIfNegative val="0"/>
          <c:cat>
            <c:strRef>
              <c:f>'สรุปกรกฎาคม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'สรุปกรกฎาคม 3-63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94.444444444444443</c:v>
                </c:pt>
                <c:pt idx="4">
                  <c:v>88.888888888888886</c:v>
                </c:pt>
                <c:pt idx="5" formatCode="_(* #,##0.00_);_(* \(#,##0.00\);_(* &quot;-&quot;??_);_(@_)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</c:ser>
        <c:ser>
          <c:idx val="1"/>
          <c:order val="2"/>
          <c:tx>
            <c:strRef>
              <c:f>'สรุปกรกฎาคม 3-63 '!$D$16</c:f>
              <c:strCache>
                <c:ptCount val="1"/>
                <c:pt idx="0">
                  <c:v>ก.ค.-63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'สรุปกรกฎาคม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'สรุปกรกฎาคม 3-63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97.727272727272734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603008"/>
        <c:axId val="248604544"/>
        <c:axId val="0"/>
      </c:bar3DChart>
      <c:catAx>
        <c:axId val="24860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8604544"/>
        <c:crosses val="autoZero"/>
        <c:auto val="1"/>
        <c:lblAlgn val="ctr"/>
        <c:lblOffset val="100"/>
        <c:noMultiLvlLbl val="0"/>
      </c:catAx>
      <c:valAx>
        <c:axId val="2486045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4860300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3-63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472669778950213E-5"/>
                  <c:y val="-1.9386319794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3-63 '!$D$22:$D$33</c:f>
              <c:numCache>
                <c:formatCode>0.00</c:formatCode>
                <c:ptCount val="12"/>
                <c:pt idx="0">
                  <c:v>84.31</c:v>
                </c:pt>
                <c:pt idx="1">
                  <c:v>76.599999999999994</c:v>
                </c:pt>
                <c:pt idx="2">
                  <c:v>100</c:v>
                </c:pt>
                <c:pt idx="3">
                  <c:v>76.06</c:v>
                </c:pt>
                <c:pt idx="4">
                  <c:v>89.39</c:v>
                </c:pt>
                <c:pt idx="5">
                  <c:v>84.93</c:v>
                </c:pt>
                <c:pt idx="6">
                  <c:v>93.51</c:v>
                </c:pt>
                <c:pt idx="7">
                  <c:v>96.590909090909093</c:v>
                </c:pt>
                <c:pt idx="8">
                  <c:v>87.64</c:v>
                </c:pt>
                <c:pt idx="9">
                  <c:v>95.77</c:v>
                </c:pt>
                <c:pt idx="10">
                  <c:v>78.75</c:v>
                </c:pt>
                <c:pt idx="11">
                  <c:v>57.69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577408"/>
        <c:axId val="248575872"/>
      </c:barChart>
      <c:catAx>
        <c:axId val="24857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48575872"/>
        <c:crosses val="autoZero"/>
        <c:auto val="1"/>
        <c:lblAlgn val="ctr"/>
        <c:lblOffset val="100"/>
        <c:noMultiLvlLbl val="0"/>
      </c:catAx>
      <c:valAx>
        <c:axId val="24857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4857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0.28435</cdr:y>
    </cdr:from>
    <cdr:to>
      <cdr:x>0.88873</cdr:x>
      <cdr:y>0.29006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889" y="1544917"/>
          <a:ext cx="5796475" cy="3102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0.07931</cdr:x>
      <cdr:y>0.32616</cdr:y>
    </cdr:from>
    <cdr:to>
      <cdr:x>0.91909</cdr:x>
      <cdr:y>0.33028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31835" y="1700587"/>
          <a:ext cx="6690286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60" zoomScaleNormal="100" workbookViewId="0">
      <selection activeCell="N12" sqref="N12"/>
    </sheetView>
  </sheetViews>
  <sheetFormatPr defaultColWidth="9" defaultRowHeight="21" x14ac:dyDescent="0.25"/>
  <cols>
    <col min="1" max="1" width="5.09765625" style="44" bestFit="1" customWidth="1"/>
    <col min="2" max="2" width="17.19921875" style="44" customWidth="1"/>
    <col min="3" max="3" width="9.5" style="44" customWidth="1"/>
    <col min="4" max="4" width="7.59765625" style="44" bestFit="1" customWidth="1"/>
    <col min="5" max="5" width="6.8984375" style="44" bestFit="1" customWidth="1"/>
    <col min="6" max="6" width="8.59765625" style="44" customWidth="1"/>
    <col min="7" max="7" width="9.59765625" style="44" customWidth="1"/>
    <col min="8" max="8" width="9.19921875" style="44" customWidth="1"/>
    <col min="9" max="9" width="7.59765625" style="44" customWidth="1"/>
    <col min="10" max="10" width="9.69921875" style="44" customWidth="1"/>
    <col min="11" max="16384" width="9" style="44"/>
  </cols>
  <sheetData>
    <row r="1" spans="1:10" x14ac:dyDescent="0.25">
      <c r="A1" s="176" t="s">
        <v>318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177" t="s">
        <v>0</v>
      </c>
      <c r="B2" s="177" t="s">
        <v>117</v>
      </c>
      <c r="C2" s="177" t="s">
        <v>118</v>
      </c>
      <c r="D2" s="178" t="s">
        <v>119</v>
      </c>
      <c r="E2" s="178"/>
      <c r="F2" s="178"/>
      <c r="G2" s="177" t="s">
        <v>118</v>
      </c>
      <c r="H2" s="179" t="s">
        <v>120</v>
      </c>
      <c r="I2" s="179"/>
      <c r="J2" s="179"/>
    </row>
    <row r="3" spans="1:10" ht="63" x14ac:dyDescent="0.25">
      <c r="A3" s="177"/>
      <c r="B3" s="177"/>
      <c r="C3" s="177"/>
      <c r="D3" s="45" t="s">
        <v>121</v>
      </c>
      <c r="E3" s="132" t="s">
        <v>122</v>
      </c>
      <c r="F3" s="48" t="s">
        <v>11</v>
      </c>
      <c r="G3" s="177"/>
      <c r="H3" s="46" t="s">
        <v>121</v>
      </c>
      <c r="I3" s="47" t="s">
        <v>122</v>
      </c>
      <c r="J3" s="132" t="s">
        <v>11</v>
      </c>
    </row>
    <row r="4" spans="1:10" x14ac:dyDescent="0.6">
      <c r="A4" s="162">
        <v>1</v>
      </c>
      <c r="B4" s="163" t="s">
        <v>129</v>
      </c>
      <c r="C4" s="162">
        <v>2</v>
      </c>
      <c r="D4" s="164">
        <v>1086.31</v>
      </c>
      <c r="E4" s="165">
        <v>130.01</v>
      </c>
      <c r="F4" s="164">
        <v>1216.31</v>
      </c>
      <c r="G4" s="166"/>
      <c r="H4" s="166"/>
      <c r="I4" s="166"/>
      <c r="J4" s="166"/>
    </row>
    <row r="5" spans="1:10" x14ac:dyDescent="0.25">
      <c r="A5" s="162">
        <v>2</v>
      </c>
      <c r="B5" s="163" t="s">
        <v>130</v>
      </c>
      <c r="C5" s="162">
        <v>39</v>
      </c>
      <c r="D5" s="165">
        <v>955.85</v>
      </c>
      <c r="E5" s="165">
        <v>355.32</v>
      </c>
      <c r="F5" s="164">
        <v>1350.17</v>
      </c>
      <c r="G5" s="162">
        <v>32</v>
      </c>
      <c r="H5" s="164">
        <v>22894.48</v>
      </c>
      <c r="I5" s="164">
        <v>9866.8799999999992</v>
      </c>
      <c r="J5" s="164">
        <v>32761.360000000001</v>
      </c>
    </row>
    <row r="6" spans="1:10" x14ac:dyDescent="0.25">
      <c r="A6" s="162">
        <v>3</v>
      </c>
      <c r="B6" s="163" t="s">
        <v>131</v>
      </c>
      <c r="C6" s="162">
        <v>36</v>
      </c>
      <c r="D6" s="165">
        <v>697.81</v>
      </c>
      <c r="E6" s="165">
        <v>120.07</v>
      </c>
      <c r="F6" s="165">
        <v>853.88</v>
      </c>
      <c r="G6" s="162">
        <v>24</v>
      </c>
      <c r="H6" s="164">
        <v>16239.42</v>
      </c>
      <c r="I6" s="164">
        <v>5349.12</v>
      </c>
      <c r="J6" s="164">
        <v>21588.54</v>
      </c>
    </row>
    <row r="7" spans="1:10" x14ac:dyDescent="0.25">
      <c r="A7" s="162">
        <v>4</v>
      </c>
      <c r="B7" s="163" t="s">
        <v>132</v>
      </c>
      <c r="C7" s="162">
        <v>8</v>
      </c>
      <c r="D7" s="165">
        <v>729.17</v>
      </c>
      <c r="E7" s="165">
        <v>213.46</v>
      </c>
      <c r="F7" s="165">
        <v>950.63</v>
      </c>
      <c r="G7" s="162">
        <v>5</v>
      </c>
      <c r="H7" s="164">
        <v>19645.79</v>
      </c>
      <c r="I7" s="164">
        <v>5286.77</v>
      </c>
      <c r="J7" s="164">
        <v>24932.57</v>
      </c>
    </row>
    <row r="8" spans="1:10" x14ac:dyDescent="0.25">
      <c r="A8" s="162">
        <v>5</v>
      </c>
      <c r="B8" s="163" t="s">
        <v>133</v>
      </c>
      <c r="C8" s="162">
        <v>250</v>
      </c>
      <c r="D8" s="165">
        <v>803.46</v>
      </c>
      <c r="E8" s="165">
        <v>168.8</v>
      </c>
      <c r="F8" s="164">
        <v>1222.26</v>
      </c>
      <c r="G8" s="162">
        <v>250</v>
      </c>
      <c r="H8" s="164">
        <v>17879.419999999998</v>
      </c>
      <c r="I8" s="164">
        <v>6138.97</v>
      </c>
      <c r="J8" s="164">
        <v>24018.38</v>
      </c>
    </row>
    <row r="9" spans="1:10" x14ac:dyDescent="0.25">
      <c r="A9" s="162">
        <v>6</v>
      </c>
      <c r="B9" s="163" t="s">
        <v>301</v>
      </c>
      <c r="C9" s="162">
        <v>238</v>
      </c>
      <c r="D9" s="165">
        <v>762.7</v>
      </c>
      <c r="E9" s="165">
        <v>131.52000000000001</v>
      </c>
      <c r="F9" s="164">
        <v>1132.22</v>
      </c>
      <c r="G9" s="162">
        <v>238</v>
      </c>
      <c r="H9" s="164">
        <v>15704.15</v>
      </c>
      <c r="I9" s="164">
        <v>5317.35</v>
      </c>
      <c r="J9" s="164">
        <v>21021.5</v>
      </c>
    </row>
    <row r="10" spans="1:10" x14ac:dyDescent="0.25">
      <c r="A10" s="162">
        <v>7</v>
      </c>
      <c r="B10" s="163" t="s">
        <v>135</v>
      </c>
      <c r="C10" s="162">
        <v>21</v>
      </c>
      <c r="D10" s="165">
        <v>835.91</v>
      </c>
      <c r="E10" s="165">
        <v>149.33000000000001</v>
      </c>
      <c r="F10" s="164">
        <v>1006.24</v>
      </c>
      <c r="G10" s="162">
        <v>21</v>
      </c>
      <c r="H10" s="164">
        <v>18528.03</v>
      </c>
      <c r="I10" s="164">
        <v>7351.06</v>
      </c>
      <c r="J10" s="164">
        <v>25879.09</v>
      </c>
    </row>
    <row r="11" spans="1:10" x14ac:dyDescent="0.6">
      <c r="A11" s="167">
        <v>8</v>
      </c>
      <c r="B11" s="168" t="s">
        <v>136</v>
      </c>
      <c r="C11" s="169"/>
      <c r="D11" s="169"/>
      <c r="E11" s="169"/>
      <c r="F11" s="169"/>
      <c r="G11" s="169"/>
      <c r="H11" s="169"/>
      <c r="I11" s="169"/>
      <c r="J11" s="169"/>
    </row>
    <row r="12" spans="1:10" x14ac:dyDescent="0.25">
      <c r="A12" s="162">
        <v>9</v>
      </c>
      <c r="B12" s="163" t="s">
        <v>137</v>
      </c>
      <c r="C12" s="162">
        <v>32</v>
      </c>
      <c r="D12" s="165">
        <v>776.68</v>
      </c>
      <c r="E12" s="165">
        <v>124.91</v>
      </c>
      <c r="F12" s="165">
        <v>933.59</v>
      </c>
      <c r="G12" s="162">
        <v>32</v>
      </c>
      <c r="H12" s="164">
        <v>16531.7</v>
      </c>
      <c r="I12" s="164">
        <v>5935.84</v>
      </c>
      <c r="J12" s="164">
        <v>22467.53</v>
      </c>
    </row>
    <row r="13" spans="1:10" x14ac:dyDescent="0.25">
      <c r="A13" s="162">
        <v>10</v>
      </c>
      <c r="B13" s="163" t="s">
        <v>138</v>
      </c>
      <c r="C13" s="162">
        <v>59</v>
      </c>
      <c r="D13" s="165">
        <v>779.49</v>
      </c>
      <c r="E13" s="165">
        <v>98.35</v>
      </c>
      <c r="F13" s="165">
        <v>936.85</v>
      </c>
      <c r="G13" s="162">
        <v>59</v>
      </c>
      <c r="H13" s="164">
        <v>15178.72</v>
      </c>
      <c r="I13" s="164">
        <v>3698.38</v>
      </c>
      <c r="J13" s="164">
        <v>18877.11</v>
      </c>
    </row>
    <row r="14" spans="1:10" x14ac:dyDescent="0.6">
      <c r="A14" s="167">
        <v>11</v>
      </c>
      <c r="B14" s="168" t="s">
        <v>139</v>
      </c>
      <c r="C14" s="169"/>
      <c r="D14" s="169"/>
      <c r="E14" s="169"/>
      <c r="F14" s="169"/>
      <c r="G14" s="169"/>
      <c r="H14" s="169"/>
      <c r="I14" s="169"/>
      <c r="J14" s="169"/>
    </row>
    <row r="15" spans="1:10" x14ac:dyDescent="0.25">
      <c r="A15" s="162">
        <v>12</v>
      </c>
      <c r="B15" s="163" t="s">
        <v>303</v>
      </c>
      <c r="C15" s="162">
        <v>30</v>
      </c>
      <c r="D15" s="165">
        <v>811.29</v>
      </c>
      <c r="E15" s="165">
        <v>155.83000000000001</v>
      </c>
      <c r="F15" s="165">
        <v>997.12</v>
      </c>
      <c r="G15" s="162">
        <v>30</v>
      </c>
      <c r="H15" s="164">
        <v>17346.47</v>
      </c>
      <c r="I15" s="164">
        <v>7688.66</v>
      </c>
      <c r="J15" s="164">
        <v>25035.13</v>
      </c>
    </row>
    <row r="16" spans="1:10" x14ac:dyDescent="0.25">
      <c r="A16" s="162">
        <v>13</v>
      </c>
      <c r="B16" s="163" t="s">
        <v>304</v>
      </c>
      <c r="C16" s="162">
        <v>60</v>
      </c>
      <c r="D16" s="165">
        <v>762.82</v>
      </c>
      <c r="E16" s="165">
        <v>100.58</v>
      </c>
      <c r="F16" s="165">
        <v>923.4</v>
      </c>
      <c r="G16" s="162">
        <v>60</v>
      </c>
      <c r="H16" s="164">
        <v>15465.93</v>
      </c>
      <c r="I16" s="164">
        <v>3422.5</v>
      </c>
      <c r="J16" s="164">
        <v>18888.419999999998</v>
      </c>
    </row>
    <row r="17" spans="1:10" x14ac:dyDescent="0.25">
      <c r="A17" s="162">
        <v>14</v>
      </c>
      <c r="B17" s="163" t="s">
        <v>305</v>
      </c>
      <c r="C17" s="162">
        <v>9</v>
      </c>
      <c r="D17" s="165">
        <v>873.6</v>
      </c>
      <c r="E17" s="165">
        <v>178.86</v>
      </c>
      <c r="F17" s="164">
        <v>1061.45</v>
      </c>
      <c r="G17" s="162">
        <v>9</v>
      </c>
      <c r="H17" s="164">
        <v>19004.38</v>
      </c>
      <c r="I17" s="164">
        <v>4683</v>
      </c>
      <c r="J17" s="164">
        <v>23687.38</v>
      </c>
    </row>
    <row r="18" spans="1:10" x14ac:dyDescent="0.25">
      <c r="A18" s="162">
        <v>15</v>
      </c>
      <c r="B18" s="163" t="s">
        <v>306</v>
      </c>
      <c r="C18" s="162">
        <v>29</v>
      </c>
      <c r="D18" s="165">
        <v>840.22</v>
      </c>
      <c r="E18" s="165">
        <v>123.73</v>
      </c>
      <c r="F18" s="165">
        <v>992.95</v>
      </c>
      <c r="G18" s="162">
        <v>29</v>
      </c>
      <c r="H18" s="164">
        <v>16479.8</v>
      </c>
      <c r="I18" s="164">
        <v>2838.05</v>
      </c>
      <c r="J18" s="164">
        <v>19317.849999999999</v>
      </c>
    </row>
    <row r="19" spans="1:10" x14ac:dyDescent="0.25">
      <c r="A19" s="162">
        <v>16</v>
      </c>
      <c r="B19" s="163" t="s">
        <v>144</v>
      </c>
      <c r="C19" s="162">
        <v>24</v>
      </c>
      <c r="D19" s="165">
        <v>932.05</v>
      </c>
      <c r="E19" s="165">
        <v>146.71</v>
      </c>
      <c r="F19" s="164">
        <v>1102.76</v>
      </c>
      <c r="G19" s="162">
        <v>24</v>
      </c>
      <c r="H19" s="164">
        <v>16109.26</v>
      </c>
      <c r="I19" s="164">
        <v>1738.82</v>
      </c>
      <c r="J19" s="164">
        <v>17848.07</v>
      </c>
    </row>
    <row r="20" spans="1:10" x14ac:dyDescent="0.25">
      <c r="A20" s="162">
        <v>17</v>
      </c>
      <c r="B20" s="163" t="s">
        <v>128</v>
      </c>
      <c r="C20" s="162">
        <v>25</v>
      </c>
      <c r="D20" s="165">
        <v>951.17</v>
      </c>
      <c r="E20" s="165">
        <v>135.69</v>
      </c>
      <c r="F20" s="164">
        <v>1111.8599999999999</v>
      </c>
      <c r="G20" s="162">
        <v>25</v>
      </c>
      <c r="H20" s="164">
        <v>14893.17</v>
      </c>
      <c r="I20" s="164">
        <v>2548.2600000000002</v>
      </c>
      <c r="J20" s="164">
        <v>17441.439999999999</v>
      </c>
    </row>
    <row r="21" spans="1:10" x14ac:dyDescent="0.25">
      <c r="A21" s="162">
        <v>18</v>
      </c>
      <c r="B21" s="163" t="s">
        <v>145</v>
      </c>
      <c r="C21" s="162">
        <v>15</v>
      </c>
      <c r="D21" s="164">
        <v>1141.6500000000001</v>
      </c>
      <c r="E21" s="165">
        <v>221.71</v>
      </c>
      <c r="F21" s="164">
        <v>1378.36</v>
      </c>
      <c r="G21" s="162">
        <v>15</v>
      </c>
      <c r="H21" s="164">
        <v>17047.77</v>
      </c>
      <c r="I21" s="164">
        <v>3144.38</v>
      </c>
      <c r="J21" s="164">
        <v>20192.150000000001</v>
      </c>
    </row>
    <row r="22" spans="1:10" x14ac:dyDescent="0.25">
      <c r="A22" s="162">
        <v>19</v>
      </c>
      <c r="B22" s="163" t="s">
        <v>146</v>
      </c>
      <c r="C22" s="162">
        <v>15</v>
      </c>
      <c r="D22" s="164">
        <v>1147.9100000000001</v>
      </c>
      <c r="E22" s="165">
        <v>143.51</v>
      </c>
      <c r="F22" s="164">
        <v>1306.43</v>
      </c>
      <c r="G22" s="162">
        <v>15</v>
      </c>
      <c r="H22" s="164">
        <v>14402.73</v>
      </c>
      <c r="I22" s="164">
        <v>1555.38</v>
      </c>
      <c r="J22" s="164">
        <v>15958.11</v>
      </c>
    </row>
    <row r="23" spans="1:10" x14ac:dyDescent="0.25">
      <c r="A23" s="162">
        <v>20</v>
      </c>
      <c r="B23" s="163" t="s">
        <v>147</v>
      </c>
      <c r="C23" s="162">
        <v>4</v>
      </c>
      <c r="D23" s="164">
        <v>1520.71</v>
      </c>
      <c r="E23" s="165">
        <v>237.77</v>
      </c>
      <c r="F23" s="164">
        <v>1762.48</v>
      </c>
      <c r="G23" s="162">
        <v>4</v>
      </c>
      <c r="H23" s="164">
        <v>14767.29</v>
      </c>
      <c r="I23" s="165">
        <v>425.61</v>
      </c>
      <c r="J23" s="164">
        <v>15192.9</v>
      </c>
    </row>
    <row r="24" spans="1:10" x14ac:dyDescent="0.6">
      <c r="A24" s="169"/>
      <c r="B24" s="170" t="s">
        <v>115</v>
      </c>
      <c r="C24" s="171">
        <v>896</v>
      </c>
      <c r="D24" s="172">
        <v>814.85</v>
      </c>
      <c r="E24" s="172">
        <v>185.94</v>
      </c>
      <c r="F24" s="173">
        <v>1000.78</v>
      </c>
      <c r="G24" s="171">
        <v>872</v>
      </c>
      <c r="H24" s="173">
        <v>16776.11</v>
      </c>
      <c r="I24" s="173">
        <v>5714.78</v>
      </c>
      <c r="J24" s="173">
        <v>22490.89</v>
      </c>
    </row>
    <row r="26" spans="1:10" x14ac:dyDescent="0.25">
      <c r="D26" s="59"/>
    </row>
    <row r="27" spans="1:10" x14ac:dyDescent="0.25">
      <c r="D27" s="59"/>
      <c r="F27" s="59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AO6" sqref="AO6"/>
    </sheetView>
  </sheetViews>
  <sheetFormatPr defaultColWidth="9.8984375" defaultRowHeight="21" x14ac:dyDescent="0.6"/>
  <cols>
    <col min="1" max="1" width="4.09765625" style="88" customWidth="1"/>
    <col min="2" max="2" width="3.19921875" style="88" customWidth="1"/>
    <col min="3" max="3" width="8.296875" style="88" customWidth="1"/>
    <col min="4" max="4" width="5.19921875" style="88" bestFit="1" customWidth="1"/>
    <col min="5" max="5" width="17.19921875" style="88" customWidth="1"/>
    <col min="6" max="6" width="6.3984375" style="89" customWidth="1"/>
    <col min="7" max="7" width="19.5" style="88" customWidth="1"/>
    <col min="8" max="8" width="11.59765625" style="88" bestFit="1" customWidth="1"/>
    <col min="9" max="9" width="9.59765625" style="88" bestFit="1" customWidth="1"/>
    <col min="10" max="10" width="8.3984375" style="88" bestFit="1" customWidth="1"/>
    <col min="11" max="11" width="9.69921875" style="88" bestFit="1" customWidth="1"/>
    <col min="12" max="12" width="13" style="88" bestFit="1" customWidth="1"/>
    <col min="13" max="13" width="10.59765625" style="88" customWidth="1"/>
    <col min="14" max="14" width="9.69921875" style="88" bestFit="1" customWidth="1"/>
    <col min="15" max="15" width="8.3984375" style="88" bestFit="1" customWidth="1"/>
    <col min="16" max="16" width="9.69921875" style="88" bestFit="1" customWidth="1"/>
    <col min="17" max="18" width="5.09765625" style="88" bestFit="1" customWidth="1"/>
    <col min="19" max="19" width="5.3984375" style="88" customWidth="1"/>
    <col min="20" max="22" width="15" style="88" hidden="1" customWidth="1"/>
    <col min="23" max="24" width="9.8984375" style="88" hidden="1" customWidth="1"/>
    <col min="25" max="26" width="11" style="102" hidden="1" customWidth="1"/>
    <col min="27" max="28" width="9.8984375" style="88" hidden="1" customWidth="1"/>
    <col min="29" max="30" width="11" style="102" hidden="1" customWidth="1"/>
    <col min="31" max="31" width="9.8984375" style="88" hidden="1" customWidth="1"/>
    <col min="32" max="32" width="0" style="88" hidden="1" customWidth="1"/>
    <col min="33" max="34" width="11" style="102" hidden="1" customWidth="1"/>
    <col min="35" max="40" width="0" style="88" hidden="1" customWidth="1"/>
    <col min="41" max="41" width="9.8984375" style="88"/>
    <col min="42" max="50" width="9.8984375" style="31"/>
    <col min="51" max="16384" width="9.8984375" style="88"/>
  </cols>
  <sheetData>
    <row r="1" spans="1:39" s="88" customFormat="1" x14ac:dyDescent="0.6">
      <c r="A1" s="186" t="s">
        <v>322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98"/>
      <c r="U1" s="98"/>
      <c r="V1" s="98"/>
      <c r="W1" s="99"/>
      <c r="X1" s="100"/>
      <c r="Y1" s="101" t="s">
        <v>255</v>
      </c>
      <c r="Z1" s="102"/>
      <c r="AC1" s="102"/>
      <c r="AD1" s="102"/>
      <c r="AG1" s="102"/>
      <c r="AH1" s="102"/>
    </row>
    <row r="2" spans="1:39" s="88" customFormat="1" x14ac:dyDescent="0.6">
      <c r="A2" s="187" t="s">
        <v>0</v>
      </c>
      <c r="B2" s="188" t="s">
        <v>1</v>
      </c>
      <c r="C2" s="188" t="s">
        <v>2</v>
      </c>
      <c r="D2" s="188" t="s">
        <v>3</v>
      </c>
      <c r="E2" s="189" t="s">
        <v>4</v>
      </c>
      <c r="F2" s="191" t="s">
        <v>290</v>
      </c>
      <c r="G2" s="190" t="s">
        <v>273</v>
      </c>
      <c r="H2" s="188" t="s">
        <v>5</v>
      </c>
      <c r="I2" s="188"/>
      <c r="J2" s="188"/>
      <c r="K2" s="188"/>
      <c r="L2" s="188" t="s">
        <v>6</v>
      </c>
      <c r="M2" s="188"/>
      <c r="N2" s="188"/>
      <c r="O2" s="188"/>
      <c r="P2" s="188"/>
      <c r="Q2" s="188" t="s">
        <v>7</v>
      </c>
      <c r="R2" s="188"/>
      <c r="S2" s="188"/>
      <c r="T2" s="180" t="s">
        <v>256</v>
      </c>
      <c r="U2" s="182" t="s">
        <v>243</v>
      </c>
      <c r="V2" s="184" t="s">
        <v>256</v>
      </c>
      <c r="W2" s="103"/>
      <c r="X2" s="103"/>
      <c r="Y2" s="104"/>
      <c r="Z2" s="104"/>
      <c r="AA2" s="103"/>
      <c r="AB2" s="103"/>
      <c r="AC2" s="104"/>
      <c r="AD2" s="104"/>
      <c r="AE2" s="103"/>
      <c r="AF2" s="103"/>
      <c r="AG2" s="102"/>
      <c r="AH2" s="102"/>
    </row>
    <row r="3" spans="1:39" s="88" customFormat="1" ht="42" x14ac:dyDescent="0.6">
      <c r="A3" s="187"/>
      <c r="B3" s="188"/>
      <c r="C3" s="188"/>
      <c r="D3" s="188"/>
      <c r="E3" s="189"/>
      <c r="F3" s="192"/>
      <c r="G3" s="190"/>
      <c r="H3" s="60" t="s">
        <v>8</v>
      </c>
      <c r="I3" s="61" t="s">
        <v>9</v>
      </c>
      <c r="J3" s="62" t="s">
        <v>10</v>
      </c>
      <c r="K3" s="62" t="s">
        <v>11</v>
      </c>
      <c r="L3" s="60" t="s">
        <v>12</v>
      </c>
      <c r="M3" s="63" t="s">
        <v>294</v>
      </c>
      <c r="N3" s="62" t="s">
        <v>13</v>
      </c>
      <c r="O3" s="62" t="s">
        <v>14</v>
      </c>
      <c r="P3" s="64" t="s">
        <v>11</v>
      </c>
      <c r="Q3" s="62" t="s">
        <v>15</v>
      </c>
      <c r="R3" s="62" t="s">
        <v>16</v>
      </c>
      <c r="S3" s="62" t="s">
        <v>17</v>
      </c>
      <c r="T3" s="181"/>
      <c r="U3" s="183"/>
      <c r="V3" s="185"/>
      <c r="W3" s="103"/>
      <c r="X3" s="103"/>
      <c r="Y3" s="104"/>
      <c r="Z3" s="104"/>
      <c r="AA3" s="105"/>
      <c r="AB3" s="103"/>
      <c r="AC3" s="106"/>
      <c r="AD3" s="104"/>
      <c r="AE3" s="103"/>
      <c r="AF3" s="103"/>
      <c r="AG3" s="104"/>
      <c r="AH3" s="104"/>
      <c r="AI3" s="105"/>
      <c r="AJ3" s="103"/>
      <c r="AK3" s="106"/>
      <c r="AL3" s="103"/>
      <c r="AM3" s="103"/>
    </row>
    <row r="4" spans="1:39" s="88" customFormat="1" x14ac:dyDescent="0.6">
      <c r="A4" s="133">
        <v>1</v>
      </c>
      <c r="B4" s="133">
        <v>8</v>
      </c>
      <c r="C4" s="134" t="s">
        <v>18</v>
      </c>
      <c r="D4" s="133" t="s">
        <v>19</v>
      </c>
      <c r="E4" s="134" t="s">
        <v>148</v>
      </c>
      <c r="F4" s="133">
        <v>17</v>
      </c>
      <c r="G4" s="134" t="s">
        <v>128</v>
      </c>
      <c r="H4" s="77">
        <v>268603556.98000002</v>
      </c>
      <c r="I4" s="77">
        <v>261361</v>
      </c>
      <c r="J4" s="77">
        <v>1027.71</v>
      </c>
      <c r="K4" s="77">
        <v>1111.8599999999999</v>
      </c>
      <c r="L4" s="77">
        <v>441186531.13999999</v>
      </c>
      <c r="M4" s="90">
        <v>24145.754100000002</v>
      </c>
      <c r="N4" s="77">
        <v>24210.22</v>
      </c>
      <c r="O4" s="77">
        <v>18223.150000000001</v>
      </c>
      <c r="P4" s="77">
        <v>17441.439999999999</v>
      </c>
      <c r="Q4" s="66" t="str">
        <f t="shared" ref="Q4:Q15" si="0">IF(J4&lt;K4,"ผ่าน","ไม่ผ่าน")</f>
        <v>ผ่าน</v>
      </c>
      <c r="R4" s="66" t="str">
        <f>IF(O4&lt;P4,"ผ่าน","ไม่ผ่าน")</f>
        <v>ไม่ผ่าน</v>
      </c>
      <c r="S4" s="66" t="str">
        <f t="shared" ref="S4:S15" si="1">IF(AND(J4&lt;K4,O4&lt;P4),"ผ่าน","ไม่ผ่าน")</f>
        <v>ไม่ผ่าน</v>
      </c>
      <c r="T4" s="65"/>
      <c r="U4" s="103" t="s">
        <v>144</v>
      </c>
      <c r="V4" s="103" t="s">
        <v>144</v>
      </c>
      <c r="W4" s="107" t="s">
        <v>257</v>
      </c>
      <c r="X4" s="107"/>
      <c r="Y4" s="108"/>
      <c r="Z4" s="108"/>
      <c r="AA4" s="109"/>
      <c r="AB4" s="109"/>
      <c r="AC4" s="109"/>
      <c r="AD4" s="109"/>
      <c r="AE4" s="107"/>
      <c r="AF4" s="107"/>
      <c r="AG4" s="107"/>
      <c r="AH4" s="107"/>
      <c r="AI4" s="107"/>
      <c r="AJ4" s="107"/>
      <c r="AK4" s="107"/>
      <c r="AL4" s="110"/>
      <c r="AM4" s="103"/>
    </row>
    <row r="5" spans="1:39" s="88" customFormat="1" x14ac:dyDescent="0.6">
      <c r="A5" s="133">
        <v>2</v>
      </c>
      <c r="B5" s="133">
        <v>8</v>
      </c>
      <c r="C5" s="134" t="s">
        <v>18</v>
      </c>
      <c r="D5" s="133" t="s">
        <v>20</v>
      </c>
      <c r="E5" s="134" t="s">
        <v>149</v>
      </c>
      <c r="F5" s="133">
        <v>6</v>
      </c>
      <c r="G5" s="134" t="s">
        <v>301</v>
      </c>
      <c r="H5" s="77">
        <v>64364480.530000001</v>
      </c>
      <c r="I5" s="77">
        <v>75433</v>
      </c>
      <c r="J5" s="77">
        <v>853.27</v>
      </c>
      <c r="K5" s="77">
        <v>1132.22</v>
      </c>
      <c r="L5" s="77">
        <v>14103904.48</v>
      </c>
      <c r="M5" s="90">
        <v>868.71200000000022</v>
      </c>
      <c r="N5" s="77">
        <v>925.85</v>
      </c>
      <c r="O5" s="77">
        <v>15233.48</v>
      </c>
      <c r="P5" s="77">
        <v>21021.5</v>
      </c>
      <c r="Q5" s="66" t="str">
        <f t="shared" si="0"/>
        <v>ผ่าน</v>
      </c>
      <c r="R5" s="66" t="str">
        <f t="shared" ref="R5:R15" si="2">IF(O5&lt;P5,"ผ่าน","ไม่ผ่าน")</f>
        <v>ผ่าน</v>
      </c>
      <c r="S5" s="66" t="str">
        <f t="shared" si="1"/>
        <v>ผ่าน</v>
      </c>
      <c r="T5" s="65"/>
      <c r="U5" s="103" t="s">
        <v>134</v>
      </c>
      <c r="V5" s="103" t="s">
        <v>134</v>
      </c>
      <c r="W5" s="107" t="s">
        <v>258</v>
      </c>
      <c r="X5" s="107"/>
      <c r="Y5" s="108"/>
      <c r="Z5" s="108"/>
      <c r="AA5" s="109"/>
      <c r="AB5" s="109"/>
      <c r="AC5" s="109"/>
      <c r="AD5" s="109"/>
      <c r="AE5" s="107"/>
      <c r="AF5" s="107"/>
      <c r="AG5" s="109"/>
      <c r="AH5" s="107"/>
      <c r="AI5" s="107"/>
      <c r="AJ5" s="107"/>
      <c r="AK5" s="107"/>
      <c r="AL5" s="110"/>
      <c r="AM5" s="103"/>
    </row>
    <row r="6" spans="1:39" s="88" customFormat="1" x14ac:dyDescent="0.6">
      <c r="A6" s="133">
        <v>3</v>
      </c>
      <c r="B6" s="133">
        <v>8</v>
      </c>
      <c r="C6" s="134" t="s">
        <v>18</v>
      </c>
      <c r="D6" s="133" t="s">
        <v>21</v>
      </c>
      <c r="E6" s="134" t="s">
        <v>150</v>
      </c>
      <c r="F6" s="133">
        <v>6</v>
      </c>
      <c r="G6" s="134" t="s">
        <v>301</v>
      </c>
      <c r="H6" s="77">
        <v>61391240.359999999</v>
      </c>
      <c r="I6" s="77">
        <v>69833</v>
      </c>
      <c r="J6" s="77">
        <v>879.12</v>
      </c>
      <c r="K6" s="77">
        <v>1132.22</v>
      </c>
      <c r="L6" s="77">
        <v>15678794.390000001</v>
      </c>
      <c r="M6" s="90">
        <v>984.47009999999989</v>
      </c>
      <c r="N6" s="77">
        <v>1011.33</v>
      </c>
      <c r="O6" s="77">
        <v>15503.08</v>
      </c>
      <c r="P6" s="77">
        <v>21021.5</v>
      </c>
      <c r="Q6" s="66" t="str">
        <f t="shared" si="0"/>
        <v>ผ่าน</v>
      </c>
      <c r="R6" s="66" t="str">
        <f>IF(O6&lt;P6,"ผ่าน","ไม่ผ่าน")</f>
        <v>ผ่าน</v>
      </c>
      <c r="S6" s="66" t="str">
        <f t="shared" si="1"/>
        <v>ผ่าน</v>
      </c>
      <c r="T6" s="65"/>
      <c r="U6" s="103" t="s">
        <v>134</v>
      </c>
      <c r="V6" s="103" t="s">
        <v>134</v>
      </c>
      <c r="W6" s="107" t="s">
        <v>258</v>
      </c>
      <c r="X6" s="107"/>
      <c r="Y6" s="108"/>
      <c r="Z6" s="108"/>
      <c r="AA6" s="109"/>
      <c r="AB6" s="109"/>
      <c r="AC6" s="109"/>
      <c r="AD6" s="109"/>
      <c r="AE6" s="107"/>
      <c r="AF6" s="107"/>
      <c r="AG6" s="107"/>
      <c r="AH6" s="107"/>
      <c r="AI6" s="107"/>
      <c r="AJ6" s="107"/>
      <c r="AK6" s="107"/>
      <c r="AL6" s="110"/>
      <c r="AM6" s="103"/>
    </row>
    <row r="7" spans="1:39" s="113" customFormat="1" x14ac:dyDescent="0.6">
      <c r="A7" s="135">
        <v>4</v>
      </c>
      <c r="B7" s="135">
        <v>8</v>
      </c>
      <c r="C7" s="136" t="s">
        <v>18</v>
      </c>
      <c r="D7" s="135" t="s">
        <v>22</v>
      </c>
      <c r="E7" s="136" t="s">
        <v>151</v>
      </c>
      <c r="F7" s="135">
        <v>5</v>
      </c>
      <c r="G7" s="137" t="s">
        <v>133</v>
      </c>
      <c r="H7" s="77">
        <v>48812929.380000003</v>
      </c>
      <c r="I7" s="77">
        <v>67339</v>
      </c>
      <c r="J7" s="77">
        <v>724.88</v>
      </c>
      <c r="K7" s="77">
        <v>1222.26</v>
      </c>
      <c r="L7" s="77">
        <v>23022491.600000001</v>
      </c>
      <c r="M7" s="160">
        <v>1212.4355</v>
      </c>
      <c r="N7" s="77">
        <v>1087.3</v>
      </c>
      <c r="O7" s="77">
        <v>21174</v>
      </c>
      <c r="P7" s="77">
        <v>24018.38</v>
      </c>
      <c r="Q7" s="66" t="str">
        <f t="shared" si="0"/>
        <v>ผ่าน</v>
      </c>
      <c r="R7" s="66" t="str">
        <f t="shared" si="2"/>
        <v>ผ่าน</v>
      </c>
      <c r="S7" s="66" t="str">
        <f t="shared" si="1"/>
        <v>ผ่าน</v>
      </c>
      <c r="T7" s="67"/>
      <c r="U7" s="111" t="s">
        <v>134</v>
      </c>
      <c r="V7" s="111" t="s">
        <v>133</v>
      </c>
      <c r="W7" s="107" t="s">
        <v>259</v>
      </c>
      <c r="X7" s="107"/>
      <c r="Y7" s="108"/>
      <c r="Z7" s="108"/>
      <c r="AA7" s="109"/>
      <c r="AB7" s="109"/>
      <c r="AC7" s="109"/>
      <c r="AD7" s="109"/>
      <c r="AE7" s="107"/>
      <c r="AF7" s="107"/>
      <c r="AG7" s="109"/>
      <c r="AH7" s="107"/>
      <c r="AI7" s="107"/>
      <c r="AJ7" s="107"/>
      <c r="AK7" s="107"/>
      <c r="AL7" s="112"/>
      <c r="AM7" s="111"/>
    </row>
    <row r="8" spans="1:39" s="88" customFormat="1" x14ac:dyDescent="0.6">
      <c r="A8" s="133">
        <v>5</v>
      </c>
      <c r="B8" s="133">
        <v>8</v>
      </c>
      <c r="C8" s="134" t="s">
        <v>18</v>
      </c>
      <c r="D8" s="133" t="s">
        <v>23</v>
      </c>
      <c r="E8" s="134" t="s">
        <v>152</v>
      </c>
      <c r="F8" s="133">
        <v>5</v>
      </c>
      <c r="G8" s="134" t="s">
        <v>133</v>
      </c>
      <c r="H8" s="77">
        <v>33835274.119999997</v>
      </c>
      <c r="I8" s="77">
        <v>41942</v>
      </c>
      <c r="J8" s="77">
        <v>806.72</v>
      </c>
      <c r="K8" s="77">
        <v>1222.26</v>
      </c>
      <c r="L8" s="77">
        <v>11509672.18</v>
      </c>
      <c r="M8" s="90">
        <v>785.63279999999997</v>
      </c>
      <c r="N8" s="77">
        <v>833.78</v>
      </c>
      <c r="O8" s="77">
        <v>13804.15</v>
      </c>
      <c r="P8" s="77">
        <v>24018.38</v>
      </c>
      <c r="Q8" s="66" t="str">
        <f t="shared" si="0"/>
        <v>ผ่าน</v>
      </c>
      <c r="R8" s="66" t="str">
        <f t="shared" si="2"/>
        <v>ผ่าน</v>
      </c>
      <c r="S8" s="66" t="str">
        <f t="shared" si="1"/>
        <v>ผ่าน</v>
      </c>
      <c r="T8" s="114"/>
      <c r="U8" s="115" t="s">
        <v>133</v>
      </c>
      <c r="V8" s="115" t="s">
        <v>133</v>
      </c>
      <c r="W8" s="107" t="s">
        <v>259</v>
      </c>
      <c r="X8" s="107"/>
      <c r="Y8" s="108"/>
      <c r="Z8" s="108"/>
      <c r="AA8" s="109"/>
      <c r="AB8" s="109"/>
      <c r="AC8" s="109"/>
      <c r="AD8" s="109"/>
      <c r="AE8" s="107"/>
      <c r="AF8" s="107"/>
      <c r="AG8" s="109"/>
      <c r="AH8" s="107"/>
      <c r="AI8" s="107"/>
      <c r="AJ8" s="107"/>
      <c r="AK8" s="107"/>
      <c r="AL8" s="110"/>
      <c r="AM8" s="103"/>
    </row>
    <row r="9" spans="1:39" s="88" customFormat="1" x14ac:dyDescent="0.6">
      <c r="A9" s="133">
        <v>6</v>
      </c>
      <c r="B9" s="133">
        <v>8</v>
      </c>
      <c r="C9" s="134" t="s">
        <v>18</v>
      </c>
      <c r="D9" s="133" t="s">
        <v>24</v>
      </c>
      <c r="E9" s="134" t="s">
        <v>153</v>
      </c>
      <c r="F9" s="133">
        <v>6</v>
      </c>
      <c r="G9" s="134" t="s">
        <v>301</v>
      </c>
      <c r="H9" s="77">
        <v>71711293.280000001</v>
      </c>
      <c r="I9" s="77">
        <v>96306</v>
      </c>
      <c r="J9" s="77">
        <v>744.62</v>
      </c>
      <c r="K9" s="77">
        <v>1132.22</v>
      </c>
      <c r="L9" s="77">
        <v>15416262.84</v>
      </c>
      <c r="M9" s="160">
        <v>1312.3460000000002</v>
      </c>
      <c r="N9" s="77">
        <v>1267.47</v>
      </c>
      <c r="O9" s="77">
        <v>12163.02</v>
      </c>
      <c r="P9" s="77">
        <v>21021.5</v>
      </c>
      <c r="Q9" s="66" t="str">
        <f t="shared" si="0"/>
        <v>ผ่าน</v>
      </c>
      <c r="R9" s="66" t="str">
        <f t="shared" si="2"/>
        <v>ผ่าน</v>
      </c>
      <c r="S9" s="66" t="str">
        <f t="shared" si="1"/>
        <v>ผ่าน</v>
      </c>
      <c r="T9" s="65"/>
      <c r="U9" s="103" t="s">
        <v>134</v>
      </c>
      <c r="V9" s="103" t="s">
        <v>134</v>
      </c>
      <c r="W9" s="107" t="s">
        <v>258</v>
      </c>
      <c r="X9" s="107"/>
      <c r="Y9" s="108"/>
      <c r="Z9" s="108"/>
      <c r="AA9" s="109"/>
      <c r="AB9" s="109"/>
      <c r="AC9" s="109"/>
      <c r="AD9" s="109"/>
      <c r="AE9" s="107"/>
      <c r="AF9" s="107"/>
      <c r="AG9" s="107"/>
      <c r="AH9" s="107"/>
      <c r="AI9" s="107"/>
      <c r="AJ9" s="107"/>
      <c r="AK9" s="107"/>
      <c r="AL9" s="110"/>
      <c r="AM9" s="103"/>
    </row>
    <row r="10" spans="1:39" s="88" customFormat="1" x14ac:dyDescent="0.6">
      <c r="A10" s="133">
        <v>7</v>
      </c>
      <c r="B10" s="133">
        <v>8</v>
      </c>
      <c r="C10" s="134" t="s">
        <v>18</v>
      </c>
      <c r="D10" s="133" t="s">
        <v>25</v>
      </c>
      <c r="E10" s="134" t="s">
        <v>154</v>
      </c>
      <c r="F10" s="133">
        <v>6</v>
      </c>
      <c r="G10" s="134" t="s">
        <v>301</v>
      </c>
      <c r="H10" s="77">
        <v>72657688.359999999</v>
      </c>
      <c r="I10" s="77">
        <v>90629</v>
      </c>
      <c r="J10" s="77">
        <v>801.7</v>
      </c>
      <c r="K10" s="77">
        <v>1132.22</v>
      </c>
      <c r="L10" s="77">
        <v>24061977.600000001</v>
      </c>
      <c r="M10" s="160">
        <v>1375.4212000000002</v>
      </c>
      <c r="N10" s="77">
        <v>1249.56</v>
      </c>
      <c r="O10" s="77">
        <v>19256.29</v>
      </c>
      <c r="P10" s="77">
        <v>21021.5</v>
      </c>
      <c r="Q10" s="66" t="str">
        <f t="shared" si="0"/>
        <v>ผ่าน</v>
      </c>
      <c r="R10" s="66" t="str">
        <f t="shared" si="2"/>
        <v>ผ่าน</v>
      </c>
      <c r="S10" s="66" t="str">
        <f t="shared" si="1"/>
        <v>ผ่าน</v>
      </c>
      <c r="T10" s="65"/>
      <c r="U10" s="103" t="s">
        <v>135</v>
      </c>
      <c r="V10" s="103" t="s">
        <v>135</v>
      </c>
      <c r="W10" s="107" t="s">
        <v>260</v>
      </c>
      <c r="X10" s="107"/>
      <c r="Y10" s="108"/>
      <c r="Z10" s="108"/>
      <c r="AA10" s="109"/>
      <c r="AB10" s="109"/>
      <c r="AC10" s="109"/>
      <c r="AD10" s="109"/>
      <c r="AE10" s="107"/>
      <c r="AF10" s="107"/>
      <c r="AG10" s="107"/>
      <c r="AH10" s="107"/>
      <c r="AI10" s="107"/>
      <c r="AJ10" s="107"/>
      <c r="AK10" s="107"/>
      <c r="AL10" s="110"/>
      <c r="AM10" s="103"/>
    </row>
    <row r="11" spans="1:39" s="88" customFormat="1" x14ac:dyDescent="0.6">
      <c r="A11" s="133">
        <v>8</v>
      </c>
      <c r="B11" s="133">
        <v>8</v>
      </c>
      <c r="C11" s="134" t="s">
        <v>18</v>
      </c>
      <c r="D11" s="133" t="s">
        <v>26</v>
      </c>
      <c r="E11" s="134" t="s">
        <v>155</v>
      </c>
      <c r="F11" s="133">
        <v>10</v>
      </c>
      <c r="G11" s="134" t="s">
        <v>138</v>
      </c>
      <c r="H11" s="77">
        <v>89170770.040000007</v>
      </c>
      <c r="I11" s="77">
        <v>110881</v>
      </c>
      <c r="J11" s="77">
        <v>804.2</v>
      </c>
      <c r="K11" s="77">
        <v>936.85</v>
      </c>
      <c r="L11" s="77">
        <v>50056742.200000003</v>
      </c>
      <c r="M11" s="90">
        <v>3463.3050000000003</v>
      </c>
      <c r="N11" s="77">
        <v>3650.43</v>
      </c>
      <c r="O11" s="77">
        <v>13712.55</v>
      </c>
      <c r="P11" s="77">
        <v>18877.11</v>
      </c>
      <c r="Q11" s="66" t="str">
        <f t="shared" si="0"/>
        <v>ผ่าน</v>
      </c>
      <c r="R11" s="66" t="str">
        <f t="shared" si="2"/>
        <v>ผ่าน</v>
      </c>
      <c r="S11" s="66" t="str">
        <f t="shared" si="1"/>
        <v>ผ่าน</v>
      </c>
      <c r="T11" s="65"/>
      <c r="U11" s="103" t="s">
        <v>138</v>
      </c>
      <c r="V11" s="103" t="s">
        <v>138</v>
      </c>
      <c r="W11" s="107" t="s">
        <v>261</v>
      </c>
      <c r="X11" s="107"/>
      <c r="Y11" s="108"/>
      <c r="Z11" s="108"/>
      <c r="AA11" s="109"/>
      <c r="AB11" s="109"/>
      <c r="AC11" s="109"/>
      <c r="AD11" s="109"/>
      <c r="AE11" s="107"/>
      <c r="AF11" s="107"/>
      <c r="AG11" s="107"/>
      <c r="AH11" s="107"/>
      <c r="AI11" s="107"/>
      <c r="AJ11" s="107"/>
      <c r="AK11" s="107"/>
      <c r="AL11" s="110"/>
      <c r="AM11" s="103"/>
    </row>
    <row r="12" spans="1:39" s="88" customFormat="1" x14ac:dyDescent="0.6">
      <c r="A12" s="133">
        <v>9</v>
      </c>
      <c r="B12" s="133">
        <v>8</v>
      </c>
      <c r="C12" s="134" t="s">
        <v>18</v>
      </c>
      <c r="D12" s="133" t="s">
        <v>27</v>
      </c>
      <c r="E12" s="134" t="s">
        <v>156</v>
      </c>
      <c r="F12" s="133">
        <v>6</v>
      </c>
      <c r="G12" s="134" t="s">
        <v>301</v>
      </c>
      <c r="H12" s="77">
        <v>53827177.439999998</v>
      </c>
      <c r="I12" s="77">
        <v>78609</v>
      </c>
      <c r="J12" s="91">
        <v>684.75</v>
      </c>
      <c r="K12" s="77">
        <v>1132.22</v>
      </c>
      <c r="L12" s="77">
        <v>19050837.989999998</v>
      </c>
      <c r="M12" s="77">
        <v>1271.5433</v>
      </c>
      <c r="N12" s="77">
        <v>1303.8</v>
      </c>
      <c r="O12" s="77">
        <v>14611.73</v>
      </c>
      <c r="P12" s="77">
        <v>21021.5</v>
      </c>
      <c r="Q12" s="66" t="str">
        <f t="shared" si="0"/>
        <v>ผ่าน</v>
      </c>
      <c r="R12" s="66" t="str">
        <f t="shared" si="2"/>
        <v>ผ่าน</v>
      </c>
      <c r="S12" s="66" t="str">
        <f t="shared" si="1"/>
        <v>ผ่าน</v>
      </c>
      <c r="T12" s="65"/>
      <c r="U12" s="103" t="s">
        <v>134</v>
      </c>
      <c r="V12" s="103" t="s">
        <v>134</v>
      </c>
      <c r="W12" s="107" t="s">
        <v>258</v>
      </c>
      <c r="X12" s="107"/>
      <c r="Y12" s="108"/>
      <c r="Z12" s="108"/>
      <c r="AA12" s="109"/>
      <c r="AB12" s="109"/>
      <c r="AC12" s="109"/>
      <c r="AD12" s="109"/>
      <c r="AE12" s="107"/>
      <c r="AF12" s="107"/>
      <c r="AG12" s="109"/>
      <c r="AH12" s="107"/>
      <c r="AI12" s="107"/>
      <c r="AJ12" s="107"/>
      <c r="AK12" s="107"/>
      <c r="AL12" s="110"/>
      <c r="AM12" s="103"/>
    </row>
    <row r="13" spans="1:39" s="88" customFormat="1" x14ac:dyDescent="0.6">
      <c r="A13" s="133">
        <v>10</v>
      </c>
      <c r="B13" s="133">
        <v>8</v>
      </c>
      <c r="C13" s="134" t="s">
        <v>18</v>
      </c>
      <c r="D13" s="133" t="s">
        <v>28</v>
      </c>
      <c r="E13" s="134" t="s">
        <v>157</v>
      </c>
      <c r="F13" s="133">
        <v>6</v>
      </c>
      <c r="G13" s="134" t="s">
        <v>301</v>
      </c>
      <c r="H13" s="77">
        <v>58222193.060000002</v>
      </c>
      <c r="I13" s="77">
        <v>87493</v>
      </c>
      <c r="J13" s="77">
        <v>665.45</v>
      </c>
      <c r="K13" s="77">
        <v>1132.22</v>
      </c>
      <c r="L13" s="77">
        <v>21443203.629999999</v>
      </c>
      <c r="M13" s="90">
        <v>1736.8748000000001</v>
      </c>
      <c r="N13" s="77">
        <v>2153.8200000000002</v>
      </c>
      <c r="O13" s="77">
        <v>9955.8799999999992</v>
      </c>
      <c r="P13" s="77">
        <v>21021.5</v>
      </c>
      <c r="Q13" s="66" t="str">
        <f t="shared" si="0"/>
        <v>ผ่าน</v>
      </c>
      <c r="R13" s="66" t="str">
        <f t="shared" si="2"/>
        <v>ผ่าน</v>
      </c>
      <c r="S13" s="66" t="str">
        <f t="shared" si="1"/>
        <v>ผ่าน</v>
      </c>
      <c r="T13" s="65"/>
      <c r="U13" s="103" t="s">
        <v>134</v>
      </c>
      <c r="V13" s="103" t="s">
        <v>134</v>
      </c>
      <c r="W13" s="107" t="s">
        <v>258</v>
      </c>
      <c r="X13" s="107"/>
      <c r="Y13" s="108"/>
      <c r="Z13" s="108"/>
      <c r="AA13" s="109"/>
      <c r="AB13" s="109"/>
      <c r="AC13" s="109"/>
      <c r="AD13" s="109"/>
      <c r="AE13" s="107"/>
      <c r="AF13" s="107"/>
      <c r="AG13" s="109"/>
      <c r="AH13" s="107"/>
      <c r="AI13" s="107"/>
      <c r="AJ13" s="107"/>
      <c r="AK13" s="107"/>
      <c r="AL13" s="110"/>
      <c r="AM13" s="103"/>
    </row>
    <row r="14" spans="1:39" s="88" customFormat="1" x14ac:dyDescent="0.6">
      <c r="A14" s="133">
        <v>11</v>
      </c>
      <c r="B14" s="133">
        <v>8</v>
      </c>
      <c r="C14" s="134" t="s">
        <v>18</v>
      </c>
      <c r="D14" s="133" t="s">
        <v>29</v>
      </c>
      <c r="E14" s="134" t="s">
        <v>158</v>
      </c>
      <c r="F14" s="133">
        <v>13</v>
      </c>
      <c r="G14" s="134" t="s">
        <v>304</v>
      </c>
      <c r="H14" s="77">
        <v>108678415.73</v>
      </c>
      <c r="I14" s="77">
        <v>169675</v>
      </c>
      <c r="J14" s="77">
        <v>640.51</v>
      </c>
      <c r="K14" s="77">
        <v>923.4</v>
      </c>
      <c r="L14" s="77">
        <v>81790909.640000001</v>
      </c>
      <c r="M14" s="90">
        <v>4677.4709000000003</v>
      </c>
      <c r="N14" s="77">
        <v>5176.84</v>
      </c>
      <c r="O14" s="77">
        <v>15799.39</v>
      </c>
      <c r="P14" s="77">
        <v>18888.419999999998</v>
      </c>
      <c r="Q14" s="66" t="str">
        <f t="shared" si="0"/>
        <v>ผ่าน</v>
      </c>
      <c r="R14" s="66" t="str">
        <f t="shared" si="2"/>
        <v>ผ่าน</v>
      </c>
      <c r="S14" s="66" t="str">
        <f t="shared" si="1"/>
        <v>ผ่าน</v>
      </c>
      <c r="T14" s="65"/>
      <c r="U14" s="103" t="s">
        <v>141</v>
      </c>
      <c r="V14" s="103" t="s">
        <v>141</v>
      </c>
      <c r="W14" s="107" t="s">
        <v>262</v>
      </c>
      <c r="X14" s="107"/>
      <c r="Y14" s="108"/>
      <c r="Z14" s="108"/>
      <c r="AA14" s="109"/>
      <c r="AB14" s="109"/>
      <c r="AC14" s="109"/>
      <c r="AD14" s="109"/>
      <c r="AE14" s="107"/>
      <c r="AF14" s="107"/>
      <c r="AG14" s="107"/>
      <c r="AH14" s="107"/>
      <c r="AI14" s="107"/>
      <c r="AJ14" s="107"/>
      <c r="AK14" s="107"/>
      <c r="AL14" s="110"/>
      <c r="AM14" s="103"/>
    </row>
    <row r="15" spans="1:39" s="88" customFormat="1" x14ac:dyDescent="0.6">
      <c r="A15" s="133">
        <v>12</v>
      </c>
      <c r="B15" s="133">
        <v>8</v>
      </c>
      <c r="C15" s="134" t="s">
        <v>18</v>
      </c>
      <c r="D15" s="133" t="s">
        <v>126</v>
      </c>
      <c r="E15" s="134" t="s">
        <v>127</v>
      </c>
      <c r="F15" s="133">
        <v>2</v>
      </c>
      <c r="G15" s="138" t="s">
        <v>130</v>
      </c>
      <c r="H15" s="77">
        <v>21371550.469999999</v>
      </c>
      <c r="I15" s="77">
        <v>34824</v>
      </c>
      <c r="J15" s="77">
        <v>613.70000000000005</v>
      </c>
      <c r="K15" s="77">
        <v>1350.17</v>
      </c>
      <c r="L15" s="77">
        <v>6928067.8399999999</v>
      </c>
      <c r="M15" s="160">
        <v>479.8974</v>
      </c>
      <c r="N15" s="77">
        <v>473.7</v>
      </c>
      <c r="O15" s="77">
        <v>14625.54</v>
      </c>
      <c r="P15" s="77">
        <v>32761.360000000001</v>
      </c>
      <c r="Q15" s="66" t="str">
        <f t="shared" si="0"/>
        <v>ผ่าน</v>
      </c>
      <c r="R15" s="66" t="str">
        <f t="shared" si="2"/>
        <v>ผ่าน</v>
      </c>
      <c r="S15" s="66" t="str">
        <f t="shared" si="1"/>
        <v>ผ่าน</v>
      </c>
      <c r="T15" s="65"/>
      <c r="U15" s="103" t="s">
        <v>130</v>
      </c>
      <c r="V15" s="103" t="s">
        <v>130</v>
      </c>
      <c r="W15" s="107" t="s">
        <v>253</v>
      </c>
      <c r="X15" s="107"/>
      <c r="Y15" s="108"/>
      <c r="Z15" s="108"/>
      <c r="AA15" s="109"/>
      <c r="AB15" s="109"/>
      <c r="AC15" s="107"/>
      <c r="AD15" s="109"/>
      <c r="AE15" s="107"/>
      <c r="AF15" s="107"/>
      <c r="AG15" s="109"/>
      <c r="AH15" s="107"/>
      <c r="AI15" s="107"/>
      <c r="AJ15" s="107"/>
      <c r="AK15" s="107"/>
      <c r="AL15" s="110"/>
      <c r="AM15" s="103"/>
    </row>
    <row r="16" spans="1:39" s="118" customFormat="1" x14ac:dyDescent="0.6">
      <c r="A16" s="139"/>
      <c r="B16" s="140"/>
      <c r="C16" s="141" t="s">
        <v>310</v>
      </c>
      <c r="D16" s="140"/>
      <c r="E16" s="141"/>
      <c r="F16" s="140"/>
      <c r="G16" s="141"/>
      <c r="H16" s="70"/>
      <c r="I16" s="70"/>
      <c r="J16" s="70"/>
      <c r="K16" s="70"/>
      <c r="L16" s="70"/>
      <c r="M16" s="70"/>
      <c r="N16" s="70"/>
      <c r="O16" s="70"/>
      <c r="P16" s="73"/>
      <c r="Q16" s="74"/>
      <c r="R16" s="74"/>
      <c r="S16" s="74">
        <f>COUNTIF(S4:S15,"ผ่าน")</f>
        <v>11</v>
      </c>
      <c r="T16" s="82"/>
      <c r="U16" s="116"/>
      <c r="V16" s="116"/>
      <c r="W16" s="117"/>
      <c r="X16" s="107"/>
      <c r="Y16" s="117"/>
      <c r="Z16" s="108"/>
      <c r="AA16" s="117"/>
      <c r="AB16" s="109"/>
      <c r="AC16" s="117"/>
      <c r="AD16" s="109"/>
      <c r="AE16" s="117"/>
      <c r="AF16" s="107"/>
      <c r="AG16" s="117"/>
      <c r="AH16" s="107"/>
      <c r="AI16" s="117"/>
      <c r="AJ16" s="107"/>
      <c r="AK16" s="117"/>
      <c r="AL16" s="110"/>
      <c r="AM16" s="116"/>
    </row>
    <row r="17" spans="1:39" s="88" customFormat="1" x14ac:dyDescent="0.6">
      <c r="A17" s="133">
        <v>13</v>
      </c>
      <c r="B17" s="133">
        <v>8</v>
      </c>
      <c r="C17" s="134" t="s">
        <v>30</v>
      </c>
      <c r="D17" s="133" t="s">
        <v>31</v>
      </c>
      <c r="E17" s="134" t="s">
        <v>159</v>
      </c>
      <c r="F17" s="133">
        <v>16</v>
      </c>
      <c r="G17" s="134" t="s">
        <v>144</v>
      </c>
      <c r="H17" s="77">
        <v>181790980.88999999</v>
      </c>
      <c r="I17" s="77">
        <v>189253</v>
      </c>
      <c r="J17" s="77">
        <v>960.57</v>
      </c>
      <c r="K17" s="77">
        <v>1102.76</v>
      </c>
      <c r="L17" s="77">
        <v>262411725.80000001</v>
      </c>
      <c r="M17" s="90">
        <v>17221.6878</v>
      </c>
      <c r="N17" s="77">
        <v>19592.32</v>
      </c>
      <c r="O17" s="77">
        <v>13393.6</v>
      </c>
      <c r="P17" s="77">
        <v>17848.07</v>
      </c>
      <c r="Q17" s="66" t="str">
        <f t="shared" ref="Q17:Q24" si="3">IF(J17&lt;K17,"ผ่าน","ไม่ผ่าน")</f>
        <v>ผ่าน</v>
      </c>
      <c r="R17" s="66" t="str">
        <f t="shared" ref="R17:R24" si="4">IF(O17&lt;P17,"ผ่าน","ไม่ผ่าน")</f>
        <v>ผ่าน</v>
      </c>
      <c r="S17" s="66" t="str">
        <f t="shared" ref="S17:S24" si="5">IF(AND(J17&lt;K17,O17&lt;P17),"ผ่าน","ไม่ผ่าน")</f>
        <v>ผ่าน</v>
      </c>
      <c r="T17" s="65"/>
      <c r="U17" s="103" t="s">
        <v>144</v>
      </c>
      <c r="V17" s="103" t="s">
        <v>144</v>
      </c>
      <c r="W17" s="107" t="s">
        <v>257</v>
      </c>
      <c r="X17" s="107"/>
      <c r="Y17" s="108"/>
      <c r="Z17" s="108"/>
      <c r="AA17" s="109"/>
      <c r="AB17" s="109"/>
      <c r="AC17" s="109"/>
      <c r="AD17" s="109"/>
      <c r="AE17" s="107"/>
      <c r="AF17" s="107"/>
      <c r="AG17" s="107"/>
      <c r="AH17" s="107"/>
      <c r="AI17" s="107"/>
      <c r="AJ17" s="107"/>
      <c r="AK17" s="107"/>
      <c r="AL17" s="110"/>
      <c r="AM17" s="103"/>
    </row>
    <row r="18" spans="1:39" s="88" customFormat="1" x14ac:dyDescent="0.6">
      <c r="A18" s="133">
        <v>14</v>
      </c>
      <c r="B18" s="133">
        <v>8</v>
      </c>
      <c r="C18" s="134" t="s">
        <v>30</v>
      </c>
      <c r="D18" s="133" t="s">
        <v>32</v>
      </c>
      <c r="E18" s="134" t="s">
        <v>160</v>
      </c>
      <c r="F18" s="133">
        <v>6</v>
      </c>
      <c r="G18" s="134" t="s">
        <v>301</v>
      </c>
      <c r="H18" s="77">
        <v>51996093.869999997</v>
      </c>
      <c r="I18" s="77">
        <v>79655</v>
      </c>
      <c r="J18" s="77">
        <v>652.77</v>
      </c>
      <c r="K18" s="77">
        <v>1132.22</v>
      </c>
      <c r="L18" s="77">
        <v>27354156.93</v>
      </c>
      <c r="M18" s="90">
        <v>1568.8373000000001</v>
      </c>
      <c r="N18" s="77">
        <v>1606.8</v>
      </c>
      <c r="O18" s="77">
        <v>17023.98</v>
      </c>
      <c r="P18" s="77">
        <v>21021.5</v>
      </c>
      <c r="Q18" s="66" t="str">
        <f t="shared" si="3"/>
        <v>ผ่าน</v>
      </c>
      <c r="R18" s="66" t="str">
        <f t="shared" si="4"/>
        <v>ผ่าน</v>
      </c>
      <c r="S18" s="66" t="str">
        <f t="shared" si="5"/>
        <v>ผ่าน</v>
      </c>
      <c r="T18" s="65"/>
      <c r="U18" s="103" t="s">
        <v>134</v>
      </c>
      <c r="V18" s="103" t="s">
        <v>134</v>
      </c>
      <c r="W18" s="107" t="s">
        <v>258</v>
      </c>
      <c r="X18" s="107"/>
      <c r="Y18" s="108"/>
      <c r="Z18" s="108"/>
      <c r="AA18" s="109"/>
      <c r="AB18" s="109"/>
      <c r="AC18" s="109"/>
      <c r="AD18" s="109"/>
      <c r="AE18" s="107"/>
      <c r="AF18" s="107"/>
      <c r="AG18" s="107"/>
      <c r="AH18" s="107"/>
      <c r="AI18" s="107"/>
      <c r="AJ18" s="107"/>
      <c r="AK18" s="107"/>
      <c r="AL18" s="110"/>
      <c r="AM18" s="103"/>
    </row>
    <row r="19" spans="1:39" s="88" customFormat="1" x14ac:dyDescent="0.6">
      <c r="A19" s="133">
        <v>15</v>
      </c>
      <c r="B19" s="133">
        <v>8</v>
      </c>
      <c r="C19" s="134" t="s">
        <v>30</v>
      </c>
      <c r="D19" s="133" t="s">
        <v>33</v>
      </c>
      <c r="E19" s="134" t="s">
        <v>161</v>
      </c>
      <c r="F19" s="133">
        <v>6</v>
      </c>
      <c r="G19" s="142" t="s">
        <v>301</v>
      </c>
      <c r="H19" s="77">
        <v>63992276.5</v>
      </c>
      <c r="I19" s="77">
        <v>90944</v>
      </c>
      <c r="J19" s="77">
        <v>703.64</v>
      </c>
      <c r="K19" s="77">
        <v>1132.22</v>
      </c>
      <c r="L19" s="77">
        <v>35021600.299999997</v>
      </c>
      <c r="M19" s="90">
        <v>1857.6033</v>
      </c>
      <c r="N19" s="77">
        <v>2052.69</v>
      </c>
      <c r="O19" s="77">
        <v>17061.349999999999</v>
      </c>
      <c r="P19" s="77">
        <v>21021.5</v>
      </c>
      <c r="Q19" s="66" t="str">
        <f t="shared" si="3"/>
        <v>ผ่าน</v>
      </c>
      <c r="R19" s="66" t="str">
        <f t="shared" si="4"/>
        <v>ผ่าน</v>
      </c>
      <c r="S19" s="66" t="str">
        <f t="shared" si="5"/>
        <v>ผ่าน</v>
      </c>
      <c r="T19" s="65"/>
      <c r="U19" s="103" t="s">
        <v>134</v>
      </c>
      <c r="V19" s="103" t="s">
        <v>263</v>
      </c>
      <c r="W19" s="107" t="s">
        <v>258</v>
      </c>
      <c r="X19" s="107"/>
      <c r="Y19" s="108"/>
      <c r="Z19" s="108"/>
      <c r="AA19" s="109"/>
      <c r="AB19" s="109"/>
      <c r="AC19" s="109"/>
      <c r="AD19" s="109"/>
      <c r="AE19" s="107"/>
      <c r="AF19" s="107"/>
      <c r="AG19" s="107"/>
      <c r="AH19" s="107"/>
      <c r="AI19" s="107"/>
      <c r="AJ19" s="107"/>
      <c r="AK19" s="107"/>
      <c r="AL19" s="110"/>
      <c r="AM19" s="103"/>
    </row>
    <row r="20" spans="1:39" s="113" customFormat="1" x14ac:dyDescent="0.6">
      <c r="A20" s="135">
        <v>16</v>
      </c>
      <c r="B20" s="135">
        <v>8</v>
      </c>
      <c r="C20" s="136" t="s">
        <v>30</v>
      </c>
      <c r="D20" s="135" t="s">
        <v>34</v>
      </c>
      <c r="E20" s="136" t="s">
        <v>162</v>
      </c>
      <c r="F20" s="135">
        <v>13</v>
      </c>
      <c r="G20" s="136" t="s">
        <v>304</v>
      </c>
      <c r="H20" s="77">
        <v>71024338.230000004</v>
      </c>
      <c r="I20" s="77">
        <v>92249</v>
      </c>
      <c r="J20" s="77">
        <v>769.92</v>
      </c>
      <c r="K20" s="77">
        <v>923.4</v>
      </c>
      <c r="L20" s="77">
        <v>91260268.75</v>
      </c>
      <c r="M20" s="90">
        <v>4377.9390000000003</v>
      </c>
      <c r="N20" s="77">
        <v>518742.94</v>
      </c>
      <c r="O20" s="77">
        <v>175.93</v>
      </c>
      <c r="P20" s="77">
        <v>18888.419999999998</v>
      </c>
      <c r="Q20" s="75" t="str">
        <f t="shared" si="3"/>
        <v>ผ่าน</v>
      </c>
      <c r="R20" s="75" t="str">
        <f t="shared" si="4"/>
        <v>ผ่าน</v>
      </c>
      <c r="S20" s="75" t="str">
        <f t="shared" si="5"/>
        <v>ผ่าน</v>
      </c>
      <c r="T20" s="67"/>
      <c r="U20" s="111">
        <v>10503</v>
      </c>
      <c r="V20" s="111">
        <v>527.05999999999995</v>
      </c>
      <c r="W20" s="107" t="s">
        <v>261</v>
      </c>
      <c r="X20" s="107"/>
      <c r="Y20" s="108"/>
      <c r="Z20" s="108"/>
      <c r="AA20" s="109"/>
      <c r="AB20" s="109"/>
      <c r="AC20" s="109"/>
      <c r="AD20" s="109"/>
      <c r="AE20" s="107"/>
      <c r="AF20" s="107"/>
      <c r="AG20" s="107"/>
      <c r="AH20" s="107"/>
      <c r="AI20" s="107"/>
      <c r="AJ20" s="107"/>
      <c r="AK20" s="107"/>
      <c r="AL20" s="112"/>
      <c r="AM20" s="111"/>
    </row>
    <row r="21" spans="1:39" s="88" customFormat="1" x14ac:dyDescent="0.6">
      <c r="A21" s="133">
        <v>17</v>
      </c>
      <c r="B21" s="133">
        <v>8</v>
      </c>
      <c r="C21" s="134" t="s">
        <v>30</v>
      </c>
      <c r="D21" s="133" t="s">
        <v>35</v>
      </c>
      <c r="E21" s="134" t="s">
        <v>163</v>
      </c>
      <c r="F21" s="133">
        <v>6</v>
      </c>
      <c r="G21" s="134" t="s">
        <v>301</v>
      </c>
      <c r="H21" s="77">
        <v>55353629.539999999</v>
      </c>
      <c r="I21" s="77">
        <v>80361</v>
      </c>
      <c r="J21" s="77">
        <v>688.81</v>
      </c>
      <c r="K21" s="77">
        <v>1132.22</v>
      </c>
      <c r="L21" s="77">
        <v>22893896.620000001</v>
      </c>
      <c r="M21" s="160">
        <v>1433.6152</v>
      </c>
      <c r="N21" s="77">
        <v>1420.9</v>
      </c>
      <c r="O21" s="77">
        <v>16112.26</v>
      </c>
      <c r="P21" s="77">
        <v>21021.5</v>
      </c>
      <c r="Q21" s="66" t="str">
        <f t="shared" si="3"/>
        <v>ผ่าน</v>
      </c>
      <c r="R21" s="66" t="str">
        <f t="shared" si="4"/>
        <v>ผ่าน</v>
      </c>
      <c r="S21" s="66" t="str">
        <f t="shared" si="5"/>
        <v>ผ่าน</v>
      </c>
      <c r="T21" s="65"/>
      <c r="U21" s="103" t="s">
        <v>134</v>
      </c>
      <c r="V21" s="103" t="s">
        <v>134</v>
      </c>
      <c r="W21" s="107" t="s">
        <v>258</v>
      </c>
      <c r="X21" s="107"/>
      <c r="Y21" s="108"/>
      <c r="Z21" s="108"/>
      <c r="AA21" s="109"/>
      <c r="AB21" s="109"/>
      <c r="AC21" s="109"/>
      <c r="AD21" s="109"/>
      <c r="AE21" s="107"/>
      <c r="AF21" s="107"/>
      <c r="AG21" s="107"/>
      <c r="AH21" s="107"/>
      <c r="AI21" s="107"/>
      <c r="AJ21" s="107"/>
      <c r="AK21" s="107"/>
      <c r="AL21" s="110"/>
      <c r="AM21" s="103"/>
    </row>
    <row r="22" spans="1:39" s="88" customFormat="1" x14ac:dyDescent="0.6">
      <c r="A22" s="133">
        <v>18</v>
      </c>
      <c r="B22" s="133">
        <v>8</v>
      </c>
      <c r="C22" s="134" t="s">
        <v>30</v>
      </c>
      <c r="D22" s="133" t="s">
        <v>36</v>
      </c>
      <c r="E22" s="134" t="s">
        <v>164</v>
      </c>
      <c r="F22" s="133">
        <v>6</v>
      </c>
      <c r="G22" s="134" t="s">
        <v>301</v>
      </c>
      <c r="H22" s="77">
        <v>47828872.549999997</v>
      </c>
      <c r="I22" s="77">
        <v>63763</v>
      </c>
      <c r="J22" s="77">
        <v>750.1</v>
      </c>
      <c r="K22" s="77">
        <v>1132.22</v>
      </c>
      <c r="L22" s="77">
        <v>35266846.810000002</v>
      </c>
      <c r="M22" s="90">
        <v>1818.2142999999999</v>
      </c>
      <c r="N22" s="77">
        <v>2079.8000000000002</v>
      </c>
      <c r="O22" s="77">
        <v>16956.849999999999</v>
      </c>
      <c r="P22" s="77">
        <v>21021.5</v>
      </c>
      <c r="Q22" s="66" t="str">
        <f t="shared" si="3"/>
        <v>ผ่าน</v>
      </c>
      <c r="R22" s="66" t="str">
        <f t="shared" si="4"/>
        <v>ผ่าน</v>
      </c>
      <c r="S22" s="66" t="str">
        <f t="shared" si="5"/>
        <v>ผ่าน</v>
      </c>
      <c r="T22" s="65"/>
      <c r="U22" s="103" t="s">
        <v>134</v>
      </c>
      <c r="V22" s="103" t="s">
        <v>134</v>
      </c>
      <c r="W22" s="107" t="s">
        <v>258</v>
      </c>
      <c r="X22" s="107"/>
      <c r="Y22" s="108"/>
      <c r="Z22" s="108"/>
      <c r="AA22" s="109"/>
      <c r="AB22" s="109"/>
      <c r="AC22" s="109"/>
      <c r="AD22" s="109"/>
      <c r="AE22" s="107"/>
      <c r="AF22" s="107"/>
      <c r="AG22" s="107"/>
      <c r="AH22" s="107"/>
      <c r="AI22" s="107"/>
      <c r="AJ22" s="107"/>
      <c r="AK22" s="107"/>
      <c r="AL22" s="110"/>
      <c r="AM22" s="103"/>
    </row>
    <row r="23" spans="1:39" s="88" customFormat="1" x14ac:dyDescent="0.6">
      <c r="A23" s="133">
        <v>19</v>
      </c>
      <c r="B23" s="133">
        <v>8</v>
      </c>
      <c r="C23" s="134" t="s">
        <v>30</v>
      </c>
      <c r="D23" s="133" t="s">
        <v>37</v>
      </c>
      <c r="E23" s="134" t="s">
        <v>165</v>
      </c>
      <c r="F23" s="133">
        <v>6</v>
      </c>
      <c r="G23" s="134" t="s">
        <v>301</v>
      </c>
      <c r="H23" s="77">
        <v>44194569.420000002</v>
      </c>
      <c r="I23" s="77">
        <v>69050</v>
      </c>
      <c r="J23" s="77">
        <v>640.04</v>
      </c>
      <c r="K23" s="77">
        <v>1132.22</v>
      </c>
      <c r="L23" s="77">
        <v>22676464.09</v>
      </c>
      <c r="M23" s="160">
        <v>1341.3878</v>
      </c>
      <c r="N23" s="79">
        <v>1296.27</v>
      </c>
      <c r="O23" s="79">
        <v>17493.599999999999</v>
      </c>
      <c r="P23" s="77">
        <v>21021.5</v>
      </c>
      <c r="Q23" s="66" t="str">
        <f t="shared" si="3"/>
        <v>ผ่าน</v>
      </c>
      <c r="R23" s="66" t="str">
        <f t="shared" si="4"/>
        <v>ผ่าน</v>
      </c>
      <c r="S23" s="66" t="str">
        <f t="shared" si="5"/>
        <v>ผ่าน</v>
      </c>
      <c r="T23" s="65"/>
      <c r="U23" s="103" t="s">
        <v>134</v>
      </c>
      <c r="V23" s="103" t="s">
        <v>134</v>
      </c>
      <c r="W23" s="107" t="s">
        <v>258</v>
      </c>
      <c r="X23" s="107"/>
      <c r="Y23" s="108"/>
      <c r="Z23" s="108"/>
      <c r="AA23" s="109"/>
      <c r="AB23" s="109"/>
      <c r="AC23" s="109"/>
      <c r="AD23" s="109"/>
      <c r="AE23" s="107"/>
      <c r="AF23" s="107"/>
      <c r="AG23" s="107"/>
      <c r="AH23" s="107"/>
      <c r="AI23" s="107"/>
      <c r="AJ23" s="107"/>
      <c r="AK23" s="107"/>
      <c r="AL23" s="110"/>
      <c r="AM23" s="103"/>
    </row>
    <row r="24" spans="1:39" s="88" customFormat="1" x14ac:dyDescent="0.6">
      <c r="A24" s="133">
        <v>20</v>
      </c>
      <c r="B24" s="133">
        <v>8</v>
      </c>
      <c r="C24" s="134" t="s">
        <v>30</v>
      </c>
      <c r="D24" s="133" t="s">
        <v>38</v>
      </c>
      <c r="E24" s="134" t="s">
        <v>166</v>
      </c>
      <c r="F24" s="133">
        <v>2</v>
      </c>
      <c r="G24" s="134" t="s">
        <v>130</v>
      </c>
      <c r="H24" s="77">
        <v>28899426.210000001</v>
      </c>
      <c r="I24" s="77">
        <v>29677</v>
      </c>
      <c r="J24" s="77">
        <v>973.8</v>
      </c>
      <c r="K24" s="77">
        <v>1350.17</v>
      </c>
      <c r="L24" s="77">
        <v>11574043.619999999</v>
      </c>
      <c r="M24" s="160">
        <v>614.98410000000001</v>
      </c>
      <c r="N24" s="77">
        <v>484.86</v>
      </c>
      <c r="O24" s="77">
        <v>23871.08</v>
      </c>
      <c r="P24" s="77">
        <v>32761.360000000001</v>
      </c>
      <c r="Q24" s="66" t="str">
        <f t="shared" si="3"/>
        <v>ผ่าน</v>
      </c>
      <c r="R24" s="66" t="str">
        <f t="shared" si="4"/>
        <v>ผ่าน</v>
      </c>
      <c r="S24" s="66" t="str">
        <f t="shared" si="5"/>
        <v>ผ่าน</v>
      </c>
      <c r="T24" s="65"/>
      <c r="U24" s="103" t="s">
        <v>130</v>
      </c>
      <c r="V24" s="103" t="s">
        <v>130</v>
      </c>
      <c r="W24" s="107" t="s">
        <v>253</v>
      </c>
      <c r="X24" s="107"/>
      <c r="Y24" s="108"/>
      <c r="Z24" s="108"/>
      <c r="AA24" s="109"/>
      <c r="AB24" s="109"/>
      <c r="AC24" s="107"/>
      <c r="AD24" s="109"/>
      <c r="AE24" s="107"/>
      <c r="AF24" s="107"/>
      <c r="AG24" s="109"/>
      <c r="AH24" s="107"/>
      <c r="AI24" s="107"/>
      <c r="AJ24" s="107"/>
      <c r="AK24" s="107"/>
      <c r="AL24" s="110"/>
      <c r="AM24" s="103"/>
    </row>
    <row r="25" spans="1:39" s="118" customFormat="1" x14ac:dyDescent="0.6">
      <c r="A25" s="139"/>
      <c r="B25" s="140"/>
      <c r="C25" s="141" t="s">
        <v>311</v>
      </c>
      <c r="D25" s="140"/>
      <c r="E25" s="141"/>
      <c r="F25" s="140"/>
      <c r="G25" s="141"/>
      <c r="H25" s="70"/>
      <c r="I25" s="70"/>
      <c r="J25" s="70"/>
      <c r="K25" s="70"/>
      <c r="L25" s="76"/>
      <c r="M25" s="76"/>
      <c r="N25" s="76"/>
      <c r="O25" s="76"/>
      <c r="P25" s="73"/>
      <c r="Q25" s="74"/>
      <c r="R25" s="74"/>
      <c r="S25" s="74">
        <f>COUNTIF(S17:S24,"ผ่าน")</f>
        <v>8</v>
      </c>
      <c r="T25" s="82"/>
      <c r="U25" s="116"/>
      <c r="V25" s="116"/>
      <c r="W25" s="117"/>
      <c r="X25" s="107"/>
      <c r="Y25" s="117"/>
      <c r="Z25" s="108"/>
      <c r="AA25" s="117"/>
      <c r="AB25" s="109"/>
      <c r="AC25" s="117"/>
      <c r="AD25" s="109"/>
      <c r="AE25" s="117"/>
      <c r="AF25" s="107"/>
      <c r="AG25" s="117"/>
      <c r="AH25" s="107"/>
      <c r="AI25" s="117"/>
      <c r="AJ25" s="107"/>
      <c r="AK25" s="117"/>
      <c r="AL25" s="110"/>
      <c r="AM25" s="116"/>
    </row>
    <row r="26" spans="1:39" s="88" customFormat="1" x14ac:dyDescent="0.6">
      <c r="A26" s="133">
        <v>21</v>
      </c>
      <c r="B26" s="133">
        <v>8</v>
      </c>
      <c r="C26" s="134" t="s">
        <v>39</v>
      </c>
      <c r="D26" s="133" t="s">
        <v>40</v>
      </c>
      <c r="E26" s="134" t="s">
        <v>167</v>
      </c>
      <c r="F26" s="133">
        <v>17</v>
      </c>
      <c r="G26" s="134" t="s">
        <v>128</v>
      </c>
      <c r="H26" s="77">
        <v>362357681.33999997</v>
      </c>
      <c r="I26" s="77">
        <v>365037</v>
      </c>
      <c r="J26" s="77">
        <v>992.66</v>
      </c>
      <c r="K26" s="77">
        <v>1111.8599999999999</v>
      </c>
      <c r="L26" s="77">
        <v>598942785.61000001</v>
      </c>
      <c r="M26" s="77">
        <v>37213.824099999998</v>
      </c>
      <c r="N26" s="77">
        <v>45234.73</v>
      </c>
      <c r="O26" s="77">
        <v>13240.77</v>
      </c>
      <c r="P26" s="77">
        <v>17441.439999999999</v>
      </c>
      <c r="Q26" s="66" t="str">
        <f t="shared" ref="Q26:Q39" si="6">IF(J26&lt;K26,"ผ่าน","ไม่ผ่าน")</f>
        <v>ผ่าน</v>
      </c>
      <c r="R26" s="66" t="str">
        <f t="shared" ref="R26:R39" si="7">IF(O26&lt;P26,"ผ่าน","ไม่ผ่าน")</f>
        <v>ผ่าน</v>
      </c>
      <c r="S26" s="66" t="str">
        <f t="shared" ref="S26:S39" si="8">IF(AND(J26&lt;K26,O26&lt;P26),"ผ่าน","ไม่ผ่าน")</f>
        <v>ผ่าน</v>
      </c>
      <c r="T26" s="65"/>
      <c r="U26" s="103" t="s">
        <v>128</v>
      </c>
      <c r="V26" s="103" t="s">
        <v>128</v>
      </c>
      <c r="W26" s="107" t="s">
        <v>264</v>
      </c>
      <c r="X26" s="107"/>
      <c r="Y26" s="108"/>
      <c r="Z26" s="108"/>
      <c r="AA26" s="109"/>
      <c r="AB26" s="109"/>
      <c r="AC26" s="107"/>
      <c r="AD26" s="109"/>
      <c r="AE26" s="107"/>
      <c r="AF26" s="107"/>
      <c r="AG26" s="107"/>
      <c r="AH26" s="107"/>
      <c r="AI26" s="107"/>
      <c r="AJ26" s="107"/>
      <c r="AK26" s="107"/>
      <c r="AL26" s="110"/>
      <c r="AM26" s="103"/>
    </row>
    <row r="27" spans="1:39" s="88" customFormat="1" x14ac:dyDescent="0.6">
      <c r="A27" s="133">
        <v>22</v>
      </c>
      <c r="B27" s="133">
        <v>8</v>
      </c>
      <c r="C27" s="134" t="s">
        <v>39</v>
      </c>
      <c r="D27" s="133" t="s">
        <v>41</v>
      </c>
      <c r="E27" s="134" t="s">
        <v>168</v>
      </c>
      <c r="F27" s="133">
        <v>5</v>
      </c>
      <c r="G27" s="138" t="s">
        <v>133</v>
      </c>
      <c r="H27" s="77">
        <v>32903884.82</v>
      </c>
      <c r="I27" s="77">
        <v>57324</v>
      </c>
      <c r="J27" s="77">
        <v>574</v>
      </c>
      <c r="K27" s="77">
        <v>1222.26</v>
      </c>
      <c r="L27" s="77">
        <v>23914068.039999999</v>
      </c>
      <c r="M27" s="90">
        <v>1533.7266</v>
      </c>
      <c r="N27" s="77">
        <v>1665.82</v>
      </c>
      <c r="O27" s="77">
        <v>14355.74</v>
      </c>
      <c r="P27" s="77">
        <v>24018.38</v>
      </c>
      <c r="Q27" s="66" t="str">
        <f t="shared" si="6"/>
        <v>ผ่าน</v>
      </c>
      <c r="R27" s="66" t="str">
        <f t="shared" si="7"/>
        <v>ผ่าน</v>
      </c>
      <c r="S27" s="66" t="str">
        <f t="shared" si="8"/>
        <v>ผ่าน</v>
      </c>
      <c r="T27" s="65"/>
      <c r="U27" s="103" t="s">
        <v>133</v>
      </c>
      <c r="V27" s="103" t="s">
        <v>133</v>
      </c>
      <c r="W27" s="107" t="s">
        <v>259</v>
      </c>
      <c r="X27" s="107"/>
      <c r="Y27" s="108"/>
      <c r="Z27" s="108"/>
      <c r="AA27" s="109"/>
      <c r="AB27" s="109"/>
      <c r="AC27" s="109"/>
      <c r="AD27" s="109"/>
      <c r="AE27" s="107"/>
      <c r="AF27" s="107"/>
      <c r="AG27" s="107"/>
      <c r="AH27" s="107"/>
      <c r="AI27" s="107"/>
      <c r="AJ27" s="107"/>
      <c r="AK27" s="107"/>
      <c r="AL27" s="110"/>
      <c r="AM27" s="103"/>
    </row>
    <row r="28" spans="1:39" s="88" customFormat="1" x14ac:dyDescent="0.6">
      <c r="A28" s="133">
        <v>23</v>
      </c>
      <c r="B28" s="133">
        <v>8</v>
      </c>
      <c r="C28" s="134" t="s">
        <v>39</v>
      </c>
      <c r="D28" s="133" t="s">
        <v>42</v>
      </c>
      <c r="E28" s="134" t="s">
        <v>169</v>
      </c>
      <c r="F28" s="133">
        <v>6</v>
      </c>
      <c r="G28" s="142" t="s">
        <v>301</v>
      </c>
      <c r="H28" s="77">
        <v>76341288.390000001</v>
      </c>
      <c r="I28" s="77">
        <v>116367</v>
      </c>
      <c r="J28" s="77">
        <v>656.04</v>
      </c>
      <c r="K28" s="77">
        <v>1132.22</v>
      </c>
      <c r="L28" s="77">
        <v>31218397.34</v>
      </c>
      <c r="M28" s="160">
        <v>2151.3013999999998</v>
      </c>
      <c r="N28" s="77">
        <v>2147.59</v>
      </c>
      <c r="O28" s="77">
        <v>14536.49</v>
      </c>
      <c r="P28" s="77">
        <v>21021.5</v>
      </c>
      <c r="Q28" s="66" t="str">
        <f t="shared" si="6"/>
        <v>ผ่าน</v>
      </c>
      <c r="R28" s="66" t="str">
        <f t="shared" si="7"/>
        <v>ผ่าน</v>
      </c>
      <c r="S28" s="66" t="str">
        <f t="shared" si="8"/>
        <v>ผ่าน</v>
      </c>
      <c r="T28" s="65"/>
      <c r="U28" s="103" t="s">
        <v>134</v>
      </c>
      <c r="V28" s="103" t="s">
        <v>134</v>
      </c>
      <c r="W28" s="107" t="s">
        <v>258</v>
      </c>
      <c r="X28" s="107"/>
      <c r="Y28" s="108"/>
      <c r="Z28" s="108"/>
      <c r="AA28" s="109"/>
      <c r="AB28" s="109"/>
      <c r="AC28" s="109"/>
      <c r="AD28" s="109"/>
      <c r="AE28" s="107"/>
      <c r="AF28" s="107"/>
      <c r="AG28" s="107"/>
      <c r="AH28" s="107"/>
      <c r="AI28" s="107"/>
      <c r="AJ28" s="107"/>
      <c r="AK28" s="107"/>
      <c r="AL28" s="110"/>
      <c r="AM28" s="103"/>
    </row>
    <row r="29" spans="1:39" s="88" customFormat="1" x14ac:dyDescent="0.6">
      <c r="A29" s="133">
        <v>24</v>
      </c>
      <c r="B29" s="133">
        <v>8</v>
      </c>
      <c r="C29" s="134" t="s">
        <v>39</v>
      </c>
      <c r="D29" s="133" t="s">
        <v>43</v>
      </c>
      <c r="E29" s="134" t="s">
        <v>170</v>
      </c>
      <c r="F29" s="133">
        <v>6</v>
      </c>
      <c r="G29" s="134" t="s">
        <v>301</v>
      </c>
      <c r="H29" s="77">
        <v>52557278.93</v>
      </c>
      <c r="I29" s="77">
        <v>73231</v>
      </c>
      <c r="J29" s="77">
        <v>717.69</v>
      </c>
      <c r="K29" s="77">
        <v>1132.22</v>
      </c>
      <c r="L29" s="77">
        <v>25127831.98</v>
      </c>
      <c r="M29" s="90">
        <v>1906.2440000000001</v>
      </c>
      <c r="N29" s="77">
        <v>1967.9</v>
      </c>
      <c r="O29" s="77">
        <v>12768.87</v>
      </c>
      <c r="P29" s="77">
        <v>21021.5</v>
      </c>
      <c r="Q29" s="66" t="str">
        <f t="shared" si="6"/>
        <v>ผ่าน</v>
      </c>
      <c r="R29" s="66" t="str">
        <f t="shared" si="7"/>
        <v>ผ่าน</v>
      </c>
      <c r="S29" s="66" t="str">
        <f t="shared" si="8"/>
        <v>ผ่าน</v>
      </c>
      <c r="T29" s="65"/>
      <c r="U29" s="103" t="s">
        <v>134</v>
      </c>
      <c r="V29" s="103" t="s">
        <v>134</v>
      </c>
      <c r="W29" s="107" t="s">
        <v>258</v>
      </c>
      <c r="X29" s="107"/>
      <c r="Y29" s="108"/>
      <c r="Z29" s="108"/>
      <c r="AA29" s="109"/>
      <c r="AB29" s="109"/>
      <c r="AC29" s="109"/>
      <c r="AD29" s="109"/>
      <c r="AE29" s="107"/>
      <c r="AF29" s="107"/>
      <c r="AG29" s="107"/>
      <c r="AH29" s="107"/>
      <c r="AI29" s="107"/>
      <c r="AJ29" s="107"/>
      <c r="AK29" s="107"/>
      <c r="AL29" s="110"/>
      <c r="AM29" s="103"/>
    </row>
    <row r="30" spans="1:39" s="88" customFormat="1" x14ac:dyDescent="0.6">
      <c r="A30" s="133">
        <v>25</v>
      </c>
      <c r="B30" s="133">
        <v>8</v>
      </c>
      <c r="C30" s="134" t="s">
        <v>39</v>
      </c>
      <c r="D30" s="133" t="s">
        <v>44</v>
      </c>
      <c r="E30" s="134" t="s">
        <v>171</v>
      </c>
      <c r="F30" s="133">
        <v>2</v>
      </c>
      <c r="G30" s="134" t="s">
        <v>130</v>
      </c>
      <c r="H30" s="77">
        <v>28964758.329999998</v>
      </c>
      <c r="I30" s="77">
        <v>32732</v>
      </c>
      <c r="J30" s="77">
        <v>884.91</v>
      </c>
      <c r="K30" s="77">
        <v>1350.17</v>
      </c>
      <c r="L30" s="77">
        <v>9652381.9800000004</v>
      </c>
      <c r="M30" s="90">
        <v>524.53719999999998</v>
      </c>
      <c r="N30" s="77">
        <v>551.11</v>
      </c>
      <c r="O30" s="77">
        <v>17514.400000000001</v>
      </c>
      <c r="P30" s="77">
        <v>32761.360000000001</v>
      </c>
      <c r="Q30" s="66" t="str">
        <f t="shared" si="6"/>
        <v>ผ่าน</v>
      </c>
      <c r="R30" s="66" t="str">
        <f t="shared" si="7"/>
        <v>ผ่าน</v>
      </c>
      <c r="S30" s="66" t="str">
        <f t="shared" si="8"/>
        <v>ผ่าน</v>
      </c>
      <c r="T30" s="65"/>
      <c r="U30" s="103" t="s">
        <v>130</v>
      </c>
      <c r="V30" s="103" t="s">
        <v>130</v>
      </c>
      <c r="W30" s="107" t="s">
        <v>253</v>
      </c>
      <c r="X30" s="107"/>
      <c r="Y30" s="108"/>
      <c r="Z30" s="108"/>
      <c r="AA30" s="109"/>
      <c r="AB30" s="109"/>
      <c r="AC30" s="107"/>
      <c r="AD30" s="109"/>
      <c r="AE30" s="107"/>
      <c r="AF30" s="107"/>
      <c r="AG30" s="109"/>
      <c r="AH30" s="107"/>
      <c r="AI30" s="107"/>
      <c r="AJ30" s="107"/>
      <c r="AK30" s="107"/>
      <c r="AL30" s="110"/>
      <c r="AM30" s="103"/>
    </row>
    <row r="31" spans="1:39" s="88" customFormat="1" x14ac:dyDescent="0.6">
      <c r="A31" s="133">
        <v>26</v>
      </c>
      <c r="B31" s="133">
        <v>8</v>
      </c>
      <c r="C31" s="134" t="s">
        <v>39</v>
      </c>
      <c r="D31" s="133" t="s">
        <v>45</v>
      </c>
      <c r="E31" s="134" t="s">
        <v>172</v>
      </c>
      <c r="F31" s="133">
        <v>5</v>
      </c>
      <c r="G31" s="134" t="s">
        <v>133</v>
      </c>
      <c r="H31" s="77">
        <v>35273743.200000003</v>
      </c>
      <c r="I31" s="77">
        <v>57551</v>
      </c>
      <c r="J31" s="77">
        <v>612.91</v>
      </c>
      <c r="K31" s="77">
        <v>1222.26</v>
      </c>
      <c r="L31" s="77">
        <v>16889993.620000001</v>
      </c>
      <c r="M31" s="90">
        <v>1286.6251999999999</v>
      </c>
      <c r="N31" s="77">
        <v>1343.3</v>
      </c>
      <c r="O31" s="77">
        <v>12573.51</v>
      </c>
      <c r="P31" s="77">
        <v>24018.38</v>
      </c>
      <c r="Q31" s="66" t="str">
        <f t="shared" si="6"/>
        <v>ผ่าน</v>
      </c>
      <c r="R31" s="66" t="str">
        <f t="shared" si="7"/>
        <v>ผ่าน</v>
      </c>
      <c r="S31" s="66" t="str">
        <f t="shared" si="8"/>
        <v>ผ่าน</v>
      </c>
      <c r="T31" s="65"/>
      <c r="U31" s="103" t="s">
        <v>133</v>
      </c>
      <c r="V31" s="103" t="s">
        <v>133</v>
      </c>
      <c r="W31" s="107" t="s">
        <v>259</v>
      </c>
      <c r="X31" s="107"/>
      <c r="Y31" s="108"/>
      <c r="Z31" s="108"/>
      <c r="AA31" s="109"/>
      <c r="AB31" s="109"/>
      <c r="AC31" s="109"/>
      <c r="AD31" s="109"/>
      <c r="AE31" s="107"/>
      <c r="AF31" s="107"/>
      <c r="AG31" s="109"/>
      <c r="AH31" s="107"/>
      <c r="AI31" s="107"/>
      <c r="AJ31" s="107"/>
      <c r="AK31" s="107"/>
      <c r="AL31" s="110"/>
      <c r="AM31" s="103"/>
    </row>
    <row r="32" spans="1:39" s="88" customFormat="1" x14ac:dyDescent="0.6">
      <c r="A32" s="133">
        <v>27</v>
      </c>
      <c r="B32" s="133">
        <v>8</v>
      </c>
      <c r="C32" s="134" t="s">
        <v>39</v>
      </c>
      <c r="D32" s="133" t="s">
        <v>46</v>
      </c>
      <c r="E32" s="134" t="s">
        <v>173</v>
      </c>
      <c r="F32" s="133">
        <v>5</v>
      </c>
      <c r="G32" s="134" t="s">
        <v>133</v>
      </c>
      <c r="H32" s="77">
        <v>48052899.25</v>
      </c>
      <c r="I32" s="77">
        <v>67696</v>
      </c>
      <c r="J32" s="77">
        <v>709.83</v>
      </c>
      <c r="K32" s="77">
        <v>1222.26</v>
      </c>
      <c r="L32" s="77">
        <v>20598847.059999999</v>
      </c>
      <c r="M32" s="90">
        <v>1147.2529</v>
      </c>
      <c r="N32" s="77">
        <v>1401.76</v>
      </c>
      <c r="O32" s="77">
        <v>14694.94</v>
      </c>
      <c r="P32" s="77">
        <v>24018.38</v>
      </c>
      <c r="Q32" s="66" t="str">
        <f t="shared" si="6"/>
        <v>ผ่าน</v>
      </c>
      <c r="R32" s="66" t="str">
        <f t="shared" si="7"/>
        <v>ผ่าน</v>
      </c>
      <c r="S32" s="66" t="str">
        <f t="shared" si="8"/>
        <v>ผ่าน</v>
      </c>
      <c r="T32" s="65"/>
      <c r="U32" s="103" t="s">
        <v>133</v>
      </c>
      <c r="V32" s="103" t="s">
        <v>133</v>
      </c>
      <c r="W32" s="107" t="s">
        <v>259</v>
      </c>
      <c r="X32" s="107"/>
      <c r="Y32" s="108"/>
      <c r="Z32" s="108"/>
      <c r="AA32" s="109"/>
      <c r="AB32" s="109"/>
      <c r="AC32" s="109"/>
      <c r="AD32" s="109"/>
      <c r="AE32" s="107"/>
      <c r="AF32" s="107"/>
      <c r="AG32" s="107"/>
      <c r="AH32" s="107"/>
      <c r="AI32" s="107"/>
      <c r="AJ32" s="107"/>
      <c r="AK32" s="107"/>
      <c r="AL32" s="110"/>
      <c r="AM32" s="103"/>
    </row>
    <row r="33" spans="1:39" s="121" customFormat="1" x14ac:dyDescent="0.6">
      <c r="A33" s="143">
        <v>28</v>
      </c>
      <c r="B33" s="143">
        <v>8</v>
      </c>
      <c r="C33" s="138" t="s">
        <v>39</v>
      </c>
      <c r="D33" s="143" t="s">
        <v>47</v>
      </c>
      <c r="E33" s="138" t="s">
        <v>174</v>
      </c>
      <c r="F33" s="143">
        <v>10</v>
      </c>
      <c r="G33" s="142" t="s">
        <v>138</v>
      </c>
      <c r="H33" s="77">
        <v>138118697.91999999</v>
      </c>
      <c r="I33" s="77">
        <v>165487</v>
      </c>
      <c r="J33" s="77">
        <v>834.62</v>
      </c>
      <c r="K33" s="77">
        <v>936.85</v>
      </c>
      <c r="L33" s="77">
        <v>71824037.700000003</v>
      </c>
      <c r="M33" s="90">
        <v>4914.9675000000007</v>
      </c>
      <c r="N33" s="77">
        <v>5589.08</v>
      </c>
      <c r="O33" s="77">
        <v>12850.77</v>
      </c>
      <c r="P33" s="77">
        <v>18877.11</v>
      </c>
      <c r="Q33" s="66" t="str">
        <f t="shared" si="6"/>
        <v>ผ่าน</v>
      </c>
      <c r="R33" s="66" t="str">
        <f t="shared" si="7"/>
        <v>ผ่าน</v>
      </c>
      <c r="S33" s="66" t="str">
        <f t="shared" si="8"/>
        <v>ผ่าน</v>
      </c>
      <c r="T33" s="69"/>
      <c r="U33" s="119" t="s">
        <v>138</v>
      </c>
      <c r="V33" s="119" t="s">
        <v>138</v>
      </c>
      <c r="W33" s="107" t="s">
        <v>261</v>
      </c>
      <c r="X33" s="107"/>
      <c r="Y33" s="108"/>
      <c r="Z33" s="108"/>
      <c r="AA33" s="109"/>
      <c r="AB33" s="109"/>
      <c r="AC33" s="109"/>
      <c r="AD33" s="109"/>
      <c r="AE33" s="107"/>
      <c r="AF33" s="107"/>
      <c r="AG33" s="107"/>
      <c r="AH33" s="107"/>
      <c r="AI33" s="107"/>
      <c r="AJ33" s="107"/>
      <c r="AK33" s="107"/>
      <c r="AL33" s="110"/>
      <c r="AM33" s="120"/>
    </row>
    <row r="34" spans="1:39" s="121" customFormat="1" x14ac:dyDescent="0.6">
      <c r="A34" s="143">
        <v>29</v>
      </c>
      <c r="B34" s="143">
        <v>8</v>
      </c>
      <c r="C34" s="138" t="s">
        <v>39</v>
      </c>
      <c r="D34" s="143" t="s">
        <v>48</v>
      </c>
      <c r="E34" s="138" t="s">
        <v>175</v>
      </c>
      <c r="F34" s="143">
        <v>5</v>
      </c>
      <c r="G34" s="142" t="s">
        <v>133</v>
      </c>
      <c r="H34" s="77">
        <v>45288677.189999998</v>
      </c>
      <c r="I34" s="77">
        <v>75818</v>
      </c>
      <c r="J34" s="77">
        <v>597.33000000000004</v>
      </c>
      <c r="K34" s="77">
        <v>1222.26</v>
      </c>
      <c r="L34" s="77">
        <v>22480774.27</v>
      </c>
      <c r="M34" s="90">
        <v>1344.4160999999999</v>
      </c>
      <c r="N34" s="77">
        <v>1430.59</v>
      </c>
      <c r="O34" s="77">
        <v>15714.31</v>
      </c>
      <c r="P34" s="77">
        <v>24018.38</v>
      </c>
      <c r="Q34" s="66" t="str">
        <f t="shared" si="6"/>
        <v>ผ่าน</v>
      </c>
      <c r="R34" s="66" t="str">
        <f t="shared" si="7"/>
        <v>ผ่าน</v>
      </c>
      <c r="S34" s="66" t="str">
        <f t="shared" si="8"/>
        <v>ผ่าน</v>
      </c>
      <c r="T34" s="69"/>
      <c r="U34" s="119" t="s">
        <v>133</v>
      </c>
      <c r="V34" s="119" t="s">
        <v>133</v>
      </c>
      <c r="W34" s="107" t="s">
        <v>259</v>
      </c>
      <c r="X34" s="107"/>
      <c r="Y34" s="108"/>
      <c r="Z34" s="108"/>
      <c r="AA34" s="109"/>
      <c r="AB34" s="109"/>
      <c r="AC34" s="109"/>
      <c r="AD34" s="109"/>
      <c r="AE34" s="107"/>
      <c r="AF34" s="107"/>
      <c r="AG34" s="107"/>
      <c r="AH34" s="107"/>
      <c r="AI34" s="107"/>
      <c r="AJ34" s="107"/>
      <c r="AK34" s="107"/>
      <c r="AL34" s="110"/>
      <c r="AM34" s="120"/>
    </row>
    <row r="35" spans="1:39" s="88" customFormat="1" x14ac:dyDescent="0.6">
      <c r="A35" s="133">
        <v>30</v>
      </c>
      <c r="B35" s="133">
        <v>8</v>
      </c>
      <c r="C35" s="134" t="s">
        <v>39</v>
      </c>
      <c r="D35" s="133" t="s">
        <v>49</v>
      </c>
      <c r="E35" s="134" t="s">
        <v>176</v>
      </c>
      <c r="F35" s="133">
        <v>5</v>
      </c>
      <c r="G35" s="134" t="s">
        <v>133</v>
      </c>
      <c r="H35" s="77">
        <v>36427017.509999998</v>
      </c>
      <c r="I35" s="77">
        <v>55955</v>
      </c>
      <c r="J35" s="77">
        <v>651.01</v>
      </c>
      <c r="K35" s="77">
        <v>1222.26</v>
      </c>
      <c r="L35" s="77">
        <v>23230848.91</v>
      </c>
      <c r="M35" s="90">
        <v>1525.5876000000001</v>
      </c>
      <c r="N35" s="77">
        <v>1611.67</v>
      </c>
      <c r="O35" s="77">
        <v>14414.14</v>
      </c>
      <c r="P35" s="77">
        <v>24018.38</v>
      </c>
      <c r="Q35" s="66" t="str">
        <f t="shared" si="6"/>
        <v>ผ่าน</v>
      </c>
      <c r="R35" s="66" t="str">
        <f t="shared" si="7"/>
        <v>ผ่าน</v>
      </c>
      <c r="S35" s="66" t="str">
        <f t="shared" si="8"/>
        <v>ผ่าน</v>
      </c>
      <c r="T35" s="65"/>
      <c r="U35" s="103" t="s">
        <v>133</v>
      </c>
      <c r="V35" s="103" t="s">
        <v>133</v>
      </c>
      <c r="W35" s="107" t="s">
        <v>259</v>
      </c>
      <c r="X35" s="107"/>
      <c r="Y35" s="108"/>
      <c r="Z35" s="108"/>
      <c r="AA35" s="109"/>
      <c r="AB35" s="109"/>
      <c r="AC35" s="109"/>
      <c r="AD35" s="109"/>
      <c r="AE35" s="107"/>
      <c r="AF35" s="107"/>
      <c r="AG35" s="107"/>
      <c r="AH35" s="107"/>
      <c r="AI35" s="107"/>
      <c r="AJ35" s="107"/>
      <c r="AK35" s="107"/>
      <c r="AL35" s="110"/>
      <c r="AM35" s="103"/>
    </row>
    <row r="36" spans="1:39" s="88" customFormat="1" x14ac:dyDescent="0.6">
      <c r="A36" s="133">
        <v>31</v>
      </c>
      <c r="B36" s="133">
        <v>8</v>
      </c>
      <c r="C36" s="134" t="s">
        <v>39</v>
      </c>
      <c r="D36" s="133" t="s">
        <v>50</v>
      </c>
      <c r="E36" s="134" t="s">
        <v>177</v>
      </c>
      <c r="F36" s="133">
        <v>6</v>
      </c>
      <c r="G36" s="134" t="s">
        <v>301</v>
      </c>
      <c r="H36" s="77">
        <v>53120590.619999997</v>
      </c>
      <c r="I36" s="77">
        <v>90337</v>
      </c>
      <c r="J36" s="77">
        <v>588.03</v>
      </c>
      <c r="K36" s="77">
        <v>1132.22</v>
      </c>
      <c r="L36" s="77">
        <v>25428451.449999999</v>
      </c>
      <c r="M36" s="90">
        <v>2165.0831000000003</v>
      </c>
      <c r="N36" s="77">
        <v>2367.36</v>
      </c>
      <c r="O36" s="77">
        <v>10741.25</v>
      </c>
      <c r="P36" s="77">
        <v>21021.5</v>
      </c>
      <c r="Q36" s="66" t="str">
        <f t="shared" si="6"/>
        <v>ผ่าน</v>
      </c>
      <c r="R36" s="66" t="str">
        <f t="shared" si="7"/>
        <v>ผ่าน</v>
      </c>
      <c r="S36" s="66" t="str">
        <f t="shared" si="8"/>
        <v>ผ่าน</v>
      </c>
      <c r="T36" s="65"/>
      <c r="U36" s="103" t="s">
        <v>134</v>
      </c>
      <c r="V36" s="103" t="s">
        <v>134</v>
      </c>
      <c r="W36" s="107" t="s">
        <v>258</v>
      </c>
      <c r="X36" s="107"/>
      <c r="Y36" s="108"/>
      <c r="Z36" s="108"/>
      <c r="AA36" s="109"/>
      <c r="AB36" s="109"/>
      <c r="AC36" s="109"/>
      <c r="AD36" s="109"/>
      <c r="AE36" s="107"/>
      <c r="AF36" s="107"/>
      <c r="AG36" s="107"/>
      <c r="AH36" s="107"/>
      <c r="AI36" s="107"/>
      <c r="AJ36" s="107"/>
      <c r="AK36" s="107"/>
      <c r="AL36" s="110"/>
      <c r="AM36" s="103"/>
    </row>
    <row r="37" spans="1:39" s="88" customFormat="1" x14ac:dyDescent="0.6">
      <c r="A37" s="133">
        <v>32</v>
      </c>
      <c r="B37" s="133">
        <v>8</v>
      </c>
      <c r="C37" s="134" t="s">
        <v>39</v>
      </c>
      <c r="D37" s="133" t="s">
        <v>51</v>
      </c>
      <c r="E37" s="134" t="s">
        <v>178</v>
      </c>
      <c r="F37" s="133">
        <v>12</v>
      </c>
      <c r="G37" s="134" t="s">
        <v>303</v>
      </c>
      <c r="H37" s="77">
        <v>95085486.879999995</v>
      </c>
      <c r="I37" s="77">
        <v>109685</v>
      </c>
      <c r="J37" s="77">
        <v>866.9</v>
      </c>
      <c r="K37" s="77">
        <v>997.12</v>
      </c>
      <c r="L37" s="77">
        <v>43892861.149999999</v>
      </c>
      <c r="M37" s="90">
        <v>2480.2808000000005</v>
      </c>
      <c r="N37" s="77">
        <v>2890.47</v>
      </c>
      <c r="O37" s="77">
        <v>15185.37</v>
      </c>
      <c r="P37" s="77">
        <v>25035.13</v>
      </c>
      <c r="Q37" s="66" t="str">
        <f t="shared" si="6"/>
        <v>ผ่าน</v>
      </c>
      <c r="R37" s="66" t="str">
        <f t="shared" si="7"/>
        <v>ผ่าน</v>
      </c>
      <c r="S37" s="66" t="str">
        <f t="shared" si="8"/>
        <v>ผ่าน</v>
      </c>
      <c r="T37" s="65"/>
      <c r="U37" s="103" t="s">
        <v>252</v>
      </c>
      <c r="V37" s="103" t="s">
        <v>140</v>
      </c>
      <c r="W37" s="107" t="s">
        <v>265</v>
      </c>
      <c r="X37" s="107"/>
      <c r="Y37" s="108"/>
      <c r="Z37" s="108"/>
      <c r="AA37" s="109"/>
      <c r="AB37" s="109"/>
      <c r="AC37" s="109"/>
      <c r="AD37" s="109"/>
      <c r="AE37" s="107"/>
      <c r="AF37" s="107"/>
      <c r="AG37" s="107"/>
      <c r="AH37" s="107"/>
      <c r="AI37" s="107"/>
      <c r="AJ37" s="107"/>
      <c r="AK37" s="107"/>
      <c r="AL37" s="110"/>
      <c r="AM37" s="103"/>
    </row>
    <row r="38" spans="1:39" s="88" customFormat="1" x14ac:dyDescent="0.6">
      <c r="A38" s="133">
        <v>33</v>
      </c>
      <c r="B38" s="133">
        <v>8</v>
      </c>
      <c r="C38" s="134" t="s">
        <v>39</v>
      </c>
      <c r="D38" s="133" t="s">
        <v>52</v>
      </c>
      <c r="E38" s="134" t="s">
        <v>179</v>
      </c>
      <c r="F38" s="133">
        <v>6</v>
      </c>
      <c r="G38" s="134" t="s">
        <v>301</v>
      </c>
      <c r="H38" s="77">
        <v>45143688.409999996</v>
      </c>
      <c r="I38" s="77">
        <v>67842</v>
      </c>
      <c r="J38" s="77">
        <v>665.42</v>
      </c>
      <c r="K38" s="77">
        <v>1132.22</v>
      </c>
      <c r="L38" s="77">
        <v>21771857.800000001</v>
      </c>
      <c r="M38" s="90">
        <v>1603.9186000000002</v>
      </c>
      <c r="N38" s="77">
        <v>1783.04</v>
      </c>
      <c r="O38" s="77">
        <v>12210.53</v>
      </c>
      <c r="P38" s="77">
        <v>21021.5</v>
      </c>
      <c r="Q38" s="66" t="str">
        <f t="shared" si="6"/>
        <v>ผ่าน</v>
      </c>
      <c r="R38" s="66" t="str">
        <f t="shared" si="7"/>
        <v>ผ่าน</v>
      </c>
      <c r="S38" s="66" t="str">
        <f t="shared" si="8"/>
        <v>ผ่าน</v>
      </c>
      <c r="T38" s="65"/>
      <c r="U38" s="103" t="s">
        <v>134</v>
      </c>
      <c r="V38" s="103" t="s">
        <v>134</v>
      </c>
      <c r="W38" s="107" t="s">
        <v>258</v>
      </c>
      <c r="X38" s="107"/>
      <c r="Y38" s="108"/>
      <c r="Z38" s="108"/>
      <c r="AA38" s="109"/>
      <c r="AB38" s="109"/>
      <c r="AC38" s="109"/>
      <c r="AD38" s="109"/>
      <c r="AE38" s="107"/>
      <c r="AF38" s="107"/>
      <c r="AG38" s="107"/>
      <c r="AH38" s="107"/>
      <c r="AI38" s="107"/>
      <c r="AJ38" s="107"/>
      <c r="AK38" s="107"/>
      <c r="AL38" s="110"/>
      <c r="AM38" s="103"/>
    </row>
    <row r="39" spans="1:39" s="113" customFormat="1" x14ac:dyDescent="0.6">
      <c r="A39" s="135">
        <v>34</v>
      </c>
      <c r="B39" s="135">
        <v>8</v>
      </c>
      <c r="C39" s="136" t="s">
        <v>39</v>
      </c>
      <c r="D39" s="135" t="s">
        <v>53</v>
      </c>
      <c r="E39" s="136" t="s">
        <v>180</v>
      </c>
      <c r="F39" s="135">
        <v>5</v>
      </c>
      <c r="G39" s="136" t="s">
        <v>133</v>
      </c>
      <c r="H39" s="77">
        <v>30242375.629999999</v>
      </c>
      <c r="I39" s="77">
        <v>44444</v>
      </c>
      <c r="J39" s="77">
        <v>680.46</v>
      </c>
      <c r="K39" s="77">
        <v>1222.26</v>
      </c>
      <c r="L39" s="77">
        <v>14688794.57</v>
      </c>
      <c r="M39" s="90">
        <v>1035.1501000000001</v>
      </c>
      <c r="N39" s="77">
        <v>1127.5899999999999</v>
      </c>
      <c r="O39" s="77">
        <v>13026.72</v>
      </c>
      <c r="P39" s="77">
        <v>24018.38</v>
      </c>
      <c r="Q39" s="75" t="str">
        <f t="shared" si="6"/>
        <v>ผ่าน</v>
      </c>
      <c r="R39" s="75" t="str">
        <f t="shared" si="7"/>
        <v>ผ่าน</v>
      </c>
      <c r="S39" s="75" t="str">
        <f t="shared" si="8"/>
        <v>ผ่าน</v>
      </c>
      <c r="T39" s="67"/>
      <c r="U39" s="111" t="s">
        <v>131</v>
      </c>
      <c r="V39" s="111" t="s">
        <v>131</v>
      </c>
      <c r="W39" s="107" t="s">
        <v>254</v>
      </c>
      <c r="X39" s="107"/>
      <c r="Y39" s="108"/>
      <c r="Z39" s="108"/>
      <c r="AA39" s="109"/>
      <c r="AB39" s="109"/>
      <c r="AC39" s="109"/>
      <c r="AD39" s="109"/>
      <c r="AE39" s="107"/>
      <c r="AF39" s="107"/>
      <c r="AG39" s="107"/>
      <c r="AH39" s="107"/>
      <c r="AI39" s="107"/>
      <c r="AJ39" s="107"/>
      <c r="AK39" s="107"/>
      <c r="AL39" s="112"/>
      <c r="AM39" s="111"/>
    </row>
    <row r="40" spans="1:39" s="118" customFormat="1" x14ac:dyDescent="0.6">
      <c r="A40" s="139"/>
      <c r="B40" s="140"/>
      <c r="C40" s="141" t="s">
        <v>312</v>
      </c>
      <c r="D40" s="140"/>
      <c r="E40" s="141"/>
      <c r="F40" s="140"/>
      <c r="G40" s="141"/>
      <c r="H40" s="70"/>
      <c r="I40" s="70"/>
      <c r="J40" s="70"/>
      <c r="K40" s="70"/>
      <c r="L40" s="70"/>
      <c r="M40" s="70"/>
      <c r="N40" s="70"/>
      <c r="O40" s="70"/>
      <c r="P40" s="73"/>
      <c r="Q40" s="74"/>
      <c r="R40" s="74"/>
      <c r="S40" s="74">
        <f>COUNTIF(S26:S39,"ผ่าน")</f>
        <v>14</v>
      </c>
      <c r="T40" s="82"/>
      <c r="U40" s="116"/>
      <c r="V40" s="116"/>
      <c r="W40" s="117"/>
      <c r="X40" s="107"/>
      <c r="Y40" s="117"/>
      <c r="Z40" s="108"/>
      <c r="AA40" s="117"/>
      <c r="AB40" s="109"/>
      <c r="AC40" s="117"/>
      <c r="AD40" s="109"/>
      <c r="AE40" s="117"/>
      <c r="AF40" s="107"/>
      <c r="AG40" s="117"/>
      <c r="AH40" s="107"/>
      <c r="AI40" s="117"/>
      <c r="AJ40" s="107"/>
      <c r="AK40" s="117"/>
      <c r="AL40" s="110"/>
      <c r="AM40" s="116"/>
    </row>
    <row r="41" spans="1:39" s="88" customFormat="1" x14ac:dyDescent="0.6">
      <c r="A41" s="133">
        <v>35</v>
      </c>
      <c r="B41" s="133">
        <v>8</v>
      </c>
      <c r="C41" s="134" t="s">
        <v>54</v>
      </c>
      <c r="D41" s="133" t="s">
        <v>55</v>
      </c>
      <c r="E41" s="134" t="s">
        <v>181</v>
      </c>
      <c r="F41" s="133">
        <v>19</v>
      </c>
      <c r="G41" s="144" t="s">
        <v>146</v>
      </c>
      <c r="H41" s="77">
        <v>635287611.89999998</v>
      </c>
      <c r="I41" s="77">
        <v>576555</v>
      </c>
      <c r="J41" s="77">
        <v>1101.8699999999999</v>
      </c>
      <c r="K41" s="77">
        <v>1306.43</v>
      </c>
      <c r="L41" s="77">
        <v>1130290855.4200001</v>
      </c>
      <c r="M41" s="77">
        <v>59050.237699999998</v>
      </c>
      <c r="N41" s="77">
        <v>71352.78</v>
      </c>
      <c r="O41" s="79">
        <v>15840.88</v>
      </c>
      <c r="P41" s="77">
        <v>15958.11</v>
      </c>
      <c r="Q41" s="66" t="str">
        <f t="shared" ref="Q41:Q58" si="9">IF(J41&lt;K41,"ผ่าน","ไม่ผ่าน")</f>
        <v>ผ่าน</v>
      </c>
      <c r="R41" s="66" t="str">
        <f t="shared" ref="R41:R58" si="10">IF(O41&lt;P41,"ผ่าน","ไม่ผ่าน")</f>
        <v>ผ่าน</v>
      </c>
      <c r="S41" s="66" t="str">
        <f t="shared" ref="S41:S58" si="11">IF(AND(J41&lt;K41,O41&lt;P41),"ผ่าน","ไม่ผ่าน")</f>
        <v>ผ่าน</v>
      </c>
      <c r="T41" s="65"/>
      <c r="U41" s="103" t="s">
        <v>145</v>
      </c>
      <c r="V41" s="103" t="s">
        <v>145</v>
      </c>
      <c r="W41" s="107" t="s">
        <v>266</v>
      </c>
      <c r="X41" s="107"/>
      <c r="Y41" s="108"/>
      <c r="Z41" s="108"/>
      <c r="AA41" s="109"/>
      <c r="AB41" s="109"/>
      <c r="AC41" s="107"/>
      <c r="AD41" s="109"/>
      <c r="AE41" s="107"/>
      <c r="AF41" s="107"/>
      <c r="AG41" s="107"/>
      <c r="AH41" s="107"/>
      <c r="AI41" s="107"/>
      <c r="AJ41" s="107"/>
      <c r="AK41" s="107"/>
      <c r="AL41" s="110"/>
      <c r="AM41" s="103"/>
    </row>
    <row r="42" spans="1:39" s="88" customFormat="1" x14ac:dyDescent="0.6">
      <c r="A42" s="133">
        <v>36</v>
      </c>
      <c r="B42" s="133">
        <v>8</v>
      </c>
      <c r="C42" s="134" t="s">
        <v>54</v>
      </c>
      <c r="D42" s="133" t="s">
        <v>56</v>
      </c>
      <c r="E42" s="134" t="s">
        <v>182</v>
      </c>
      <c r="F42" s="133">
        <v>6</v>
      </c>
      <c r="G42" s="134" t="s">
        <v>301</v>
      </c>
      <c r="H42" s="77">
        <v>53872970.969999999</v>
      </c>
      <c r="I42" s="77">
        <v>71190</v>
      </c>
      <c r="J42" s="77">
        <v>756.75</v>
      </c>
      <c r="K42" s="77">
        <v>1132.22</v>
      </c>
      <c r="L42" s="77">
        <v>24121155.890000001</v>
      </c>
      <c r="M42" s="160">
        <v>1408.9114999999999</v>
      </c>
      <c r="N42" s="77">
        <v>1349.53</v>
      </c>
      <c r="O42" s="77">
        <v>17873.689999999999</v>
      </c>
      <c r="P42" s="77">
        <v>21021.5</v>
      </c>
      <c r="Q42" s="66" t="str">
        <f t="shared" si="9"/>
        <v>ผ่าน</v>
      </c>
      <c r="R42" s="66" t="str">
        <f t="shared" si="10"/>
        <v>ผ่าน</v>
      </c>
      <c r="S42" s="66" t="str">
        <f t="shared" si="11"/>
        <v>ผ่าน</v>
      </c>
      <c r="T42" s="65"/>
      <c r="U42" s="103" t="s">
        <v>134</v>
      </c>
      <c r="V42" s="103" t="s">
        <v>134</v>
      </c>
      <c r="W42" s="107" t="s">
        <v>258</v>
      </c>
      <c r="X42" s="107"/>
      <c r="Y42" s="108"/>
      <c r="Z42" s="108"/>
      <c r="AA42" s="109"/>
      <c r="AB42" s="109"/>
      <c r="AC42" s="109"/>
      <c r="AD42" s="109"/>
      <c r="AE42" s="107"/>
      <c r="AF42" s="107"/>
      <c r="AG42" s="107"/>
      <c r="AH42" s="107"/>
      <c r="AI42" s="107"/>
      <c r="AJ42" s="107"/>
      <c r="AK42" s="107"/>
      <c r="AL42" s="110"/>
      <c r="AM42" s="103"/>
    </row>
    <row r="43" spans="1:39" s="88" customFormat="1" x14ac:dyDescent="0.6">
      <c r="A43" s="133">
        <v>37</v>
      </c>
      <c r="B43" s="133">
        <v>8</v>
      </c>
      <c r="C43" s="134" t="s">
        <v>54</v>
      </c>
      <c r="D43" s="133" t="s">
        <v>57</v>
      </c>
      <c r="E43" s="134" t="s">
        <v>183</v>
      </c>
      <c r="F43" s="133">
        <v>5</v>
      </c>
      <c r="G43" s="142" t="s">
        <v>133</v>
      </c>
      <c r="H43" s="77">
        <v>42602306.030000001</v>
      </c>
      <c r="I43" s="77">
        <v>58061</v>
      </c>
      <c r="J43" s="77">
        <v>733.75</v>
      </c>
      <c r="K43" s="77">
        <v>1222.26</v>
      </c>
      <c r="L43" s="77">
        <v>15006839.609999999</v>
      </c>
      <c r="M43" s="90">
        <v>1044.7934</v>
      </c>
      <c r="N43" s="77">
        <v>1164.21</v>
      </c>
      <c r="O43" s="77">
        <v>12890.1</v>
      </c>
      <c r="P43" s="77">
        <v>24018.38</v>
      </c>
      <c r="Q43" s="66" t="str">
        <f t="shared" si="9"/>
        <v>ผ่าน</v>
      </c>
      <c r="R43" s="66" t="str">
        <f t="shared" si="10"/>
        <v>ผ่าน</v>
      </c>
      <c r="S43" s="66" t="str">
        <f t="shared" si="11"/>
        <v>ผ่าน</v>
      </c>
      <c r="T43" s="65"/>
      <c r="U43" s="103" t="s">
        <v>133</v>
      </c>
      <c r="V43" s="103" t="s">
        <v>133</v>
      </c>
      <c r="W43" s="107" t="s">
        <v>259</v>
      </c>
      <c r="X43" s="107"/>
      <c r="Y43" s="108"/>
      <c r="Z43" s="108"/>
      <c r="AA43" s="109"/>
      <c r="AB43" s="109"/>
      <c r="AC43" s="109"/>
      <c r="AD43" s="109"/>
      <c r="AE43" s="107"/>
      <c r="AF43" s="107"/>
      <c r="AG43" s="109"/>
      <c r="AH43" s="107"/>
      <c r="AI43" s="107"/>
      <c r="AJ43" s="107"/>
      <c r="AK43" s="107"/>
      <c r="AL43" s="110"/>
      <c r="AM43" s="103"/>
    </row>
    <row r="44" spans="1:39" s="88" customFormat="1" x14ac:dyDescent="0.6">
      <c r="A44" s="133">
        <v>38</v>
      </c>
      <c r="B44" s="133">
        <v>8</v>
      </c>
      <c r="C44" s="134" t="s">
        <v>54</v>
      </c>
      <c r="D44" s="133" t="s">
        <v>58</v>
      </c>
      <c r="E44" s="134" t="s">
        <v>184</v>
      </c>
      <c r="F44" s="133">
        <v>6</v>
      </c>
      <c r="G44" s="142" t="s">
        <v>301</v>
      </c>
      <c r="H44" s="77">
        <v>78435056.599999994</v>
      </c>
      <c r="I44" s="77">
        <v>110235</v>
      </c>
      <c r="J44" s="77">
        <v>711.53</v>
      </c>
      <c r="K44" s="77">
        <v>1132.22</v>
      </c>
      <c r="L44" s="77">
        <v>63898561.869999997</v>
      </c>
      <c r="M44" s="90">
        <v>4068.5391999999997</v>
      </c>
      <c r="N44" s="77">
        <v>4163.88</v>
      </c>
      <c r="O44" s="77">
        <v>15345.91</v>
      </c>
      <c r="P44" s="77">
        <v>21021.5</v>
      </c>
      <c r="Q44" s="66" t="str">
        <f t="shared" si="9"/>
        <v>ผ่าน</v>
      </c>
      <c r="R44" s="66" t="str">
        <f t="shared" si="10"/>
        <v>ผ่าน</v>
      </c>
      <c r="S44" s="66" t="str">
        <f t="shared" si="11"/>
        <v>ผ่าน</v>
      </c>
      <c r="T44" s="65"/>
      <c r="U44" s="103" t="s">
        <v>134</v>
      </c>
      <c r="V44" s="103" t="s">
        <v>134</v>
      </c>
      <c r="W44" s="107" t="s">
        <v>258</v>
      </c>
      <c r="X44" s="107"/>
      <c r="Y44" s="108"/>
      <c r="Z44" s="108"/>
      <c r="AA44" s="109"/>
      <c r="AB44" s="109"/>
      <c r="AC44" s="109"/>
      <c r="AD44" s="109"/>
      <c r="AE44" s="107"/>
      <c r="AF44" s="107"/>
      <c r="AG44" s="107"/>
      <c r="AH44" s="107"/>
      <c r="AI44" s="107"/>
      <c r="AJ44" s="107"/>
      <c r="AK44" s="107"/>
      <c r="AL44" s="110"/>
      <c r="AM44" s="103"/>
    </row>
    <row r="45" spans="1:39" s="88" customFormat="1" x14ac:dyDescent="0.6">
      <c r="A45" s="133">
        <v>39</v>
      </c>
      <c r="B45" s="133">
        <v>8</v>
      </c>
      <c r="C45" s="134" t="s">
        <v>54</v>
      </c>
      <c r="D45" s="133" t="s">
        <v>59</v>
      </c>
      <c r="E45" s="134" t="s">
        <v>185</v>
      </c>
      <c r="F45" s="133">
        <v>9</v>
      </c>
      <c r="G45" s="142" t="s">
        <v>137</v>
      </c>
      <c r="H45" s="77">
        <v>69725030.75</v>
      </c>
      <c r="I45" s="77">
        <v>102589</v>
      </c>
      <c r="J45" s="77">
        <v>679.65</v>
      </c>
      <c r="K45" s="77">
        <v>933.59</v>
      </c>
      <c r="L45" s="77">
        <v>60878899.219999999</v>
      </c>
      <c r="M45" s="90">
        <v>3467.7220000000002</v>
      </c>
      <c r="N45" s="77">
        <v>4119.08</v>
      </c>
      <c r="O45" s="77">
        <v>14779.73</v>
      </c>
      <c r="P45" s="77">
        <v>22467.53</v>
      </c>
      <c r="Q45" s="66" t="str">
        <f t="shared" si="9"/>
        <v>ผ่าน</v>
      </c>
      <c r="R45" s="66" t="str">
        <f t="shared" si="10"/>
        <v>ผ่าน</v>
      </c>
      <c r="S45" s="66" t="str">
        <f t="shared" si="11"/>
        <v>ผ่าน</v>
      </c>
      <c r="T45" s="65"/>
      <c r="U45" s="103" t="s">
        <v>137</v>
      </c>
      <c r="V45" s="103" t="s">
        <v>137</v>
      </c>
      <c r="W45" s="107" t="s">
        <v>267</v>
      </c>
      <c r="X45" s="107"/>
      <c r="Y45" s="108"/>
      <c r="Z45" s="108"/>
      <c r="AA45" s="109"/>
      <c r="AB45" s="109"/>
      <c r="AC45" s="109"/>
      <c r="AD45" s="109"/>
      <c r="AE45" s="107"/>
      <c r="AF45" s="107"/>
      <c r="AG45" s="107"/>
      <c r="AH45" s="107"/>
      <c r="AI45" s="107"/>
      <c r="AJ45" s="107"/>
      <c r="AK45" s="107"/>
      <c r="AL45" s="110"/>
      <c r="AM45" s="103"/>
    </row>
    <row r="46" spans="1:39" s="88" customFormat="1" x14ac:dyDescent="0.6">
      <c r="A46" s="133">
        <v>40</v>
      </c>
      <c r="B46" s="133">
        <v>8</v>
      </c>
      <c r="C46" s="134" t="s">
        <v>54</v>
      </c>
      <c r="D46" s="133" t="s">
        <v>60</v>
      </c>
      <c r="E46" s="134" t="s">
        <v>186</v>
      </c>
      <c r="F46" s="133">
        <v>6</v>
      </c>
      <c r="G46" s="134" t="s">
        <v>301</v>
      </c>
      <c r="H46" s="77">
        <v>59185895.329999998</v>
      </c>
      <c r="I46" s="77">
        <v>76104</v>
      </c>
      <c r="J46" s="77">
        <v>777.7</v>
      </c>
      <c r="K46" s="77">
        <v>1132.22</v>
      </c>
      <c r="L46" s="77">
        <v>19349660.969999999</v>
      </c>
      <c r="M46" s="90">
        <v>1318.2252000000001</v>
      </c>
      <c r="N46" s="77">
        <v>1352.98</v>
      </c>
      <c r="O46" s="77">
        <v>14301.48</v>
      </c>
      <c r="P46" s="77">
        <v>21021.5</v>
      </c>
      <c r="Q46" s="66" t="str">
        <f t="shared" si="9"/>
        <v>ผ่าน</v>
      </c>
      <c r="R46" s="66" t="str">
        <f t="shared" si="10"/>
        <v>ผ่าน</v>
      </c>
      <c r="S46" s="66" t="str">
        <f t="shared" si="11"/>
        <v>ผ่าน</v>
      </c>
      <c r="T46" s="65"/>
      <c r="U46" s="103" t="s">
        <v>134</v>
      </c>
      <c r="V46" s="103" t="s">
        <v>134</v>
      </c>
      <c r="W46" s="107" t="s">
        <v>258</v>
      </c>
      <c r="X46" s="107"/>
      <c r="Y46" s="108"/>
      <c r="Z46" s="108"/>
      <c r="AA46" s="109"/>
      <c r="AB46" s="109"/>
      <c r="AC46" s="109"/>
      <c r="AD46" s="109"/>
      <c r="AE46" s="107"/>
      <c r="AF46" s="107"/>
      <c r="AG46" s="107"/>
      <c r="AH46" s="107"/>
      <c r="AI46" s="107"/>
      <c r="AJ46" s="107"/>
      <c r="AK46" s="107"/>
      <c r="AL46" s="110"/>
      <c r="AM46" s="103"/>
    </row>
    <row r="47" spans="1:39" s="88" customFormat="1" x14ac:dyDescent="0.6">
      <c r="A47" s="133">
        <v>41</v>
      </c>
      <c r="B47" s="133">
        <v>8</v>
      </c>
      <c r="C47" s="134" t="s">
        <v>54</v>
      </c>
      <c r="D47" s="133" t="s">
        <v>61</v>
      </c>
      <c r="E47" s="134" t="s">
        <v>187</v>
      </c>
      <c r="F47" s="133">
        <v>2</v>
      </c>
      <c r="G47" s="134" t="s">
        <v>130</v>
      </c>
      <c r="H47" s="77">
        <v>31649738.91</v>
      </c>
      <c r="I47" s="77">
        <v>26974</v>
      </c>
      <c r="J47" s="77">
        <v>1173.3399999999999</v>
      </c>
      <c r="K47" s="77">
        <v>1350.17</v>
      </c>
      <c r="L47" s="77">
        <v>10040145.380000001</v>
      </c>
      <c r="M47" s="90">
        <v>357.79340000000002</v>
      </c>
      <c r="N47" s="77">
        <v>388.78</v>
      </c>
      <c r="O47" s="77">
        <v>25824.95</v>
      </c>
      <c r="P47" s="77">
        <v>32761.360000000001</v>
      </c>
      <c r="Q47" s="66" t="str">
        <f t="shared" si="9"/>
        <v>ผ่าน</v>
      </c>
      <c r="R47" s="66" t="str">
        <f t="shared" si="10"/>
        <v>ผ่าน</v>
      </c>
      <c r="S47" s="66" t="str">
        <f t="shared" si="11"/>
        <v>ผ่าน</v>
      </c>
      <c r="T47" s="65"/>
      <c r="U47" s="103" t="s">
        <v>130</v>
      </c>
      <c r="V47" s="103" t="s">
        <v>130</v>
      </c>
      <c r="W47" s="107" t="s">
        <v>253</v>
      </c>
      <c r="X47" s="107"/>
      <c r="Y47" s="108"/>
      <c r="Z47" s="108"/>
      <c r="AA47" s="109"/>
      <c r="AB47" s="109"/>
      <c r="AC47" s="107"/>
      <c r="AD47" s="109"/>
      <c r="AE47" s="107"/>
      <c r="AF47" s="107"/>
      <c r="AG47" s="109"/>
      <c r="AH47" s="107"/>
      <c r="AI47" s="107"/>
      <c r="AJ47" s="107"/>
      <c r="AK47" s="107"/>
      <c r="AL47" s="110"/>
      <c r="AM47" s="103"/>
    </row>
    <row r="48" spans="1:39" s="113" customFormat="1" x14ac:dyDescent="0.6">
      <c r="A48" s="135">
        <v>42</v>
      </c>
      <c r="B48" s="135">
        <v>8</v>
      </c>
      <c r="C48" s="136" t="s">
        <v>54</v>
      </c>
      <c r="D48" s="135" t="s">
        <v>62</v>
      </c>
      <c r="E48" s="136" t="s">
        <v>188</v>
      </c>
      <c r="F48" s="135">
        <v>14</v>
      </c>
      <c r="G48" s="144" t="s">
        <v>305</v>
      </c>
      <c r="H48" s="77">
        <v>155420450.28999999</v>
      </c>
      <c r="I48" s="77">
        <v>201729</v>
      </c>
      <c r="J48" s="77">
        <v>770.44</v>
      </c>
      <c r="K48" s="77">
        <v>1061.45</v>
      </c>
      <c r="L48" s="77">
        <v>151450400.97</v>
      </c>
      <c r="M48" s="90">
        <v>11534.284899999999</v>
      </c>
      <c r="N48" s="77">
        <v>12685.64</v>
      </c>
      <c r="O48" s="77">
        <v>11938.73</v>
      </c>
      <c r="P48" s="77">
        <v>23687.38</v>
      </c>
      <c r="Q48" s="66" t="str">
        <f t="shared" si="9"/>
        <v>ผ่าน</v>
      </c>
      <c r="R48" s="66" t="str">
        <f t="shared" si="10"/>
        <v>ผ่าน</v>
      </c>
      <c r="S48" s="66" t="str">
        <f t="shared" si="11"/>
        <v>ผ่าน</v>
      </c>
      <c r="T48" s="67"/>
      <c r="U48" s="111" t="s">
        <v>268</v>
      </c>
      <c r="V48" s="111" t="s">
        <v>140</v>
      </c>
      <c r="W48" s="107" t="s">
        <v>265</v>
      </c>
      <c r="X48" s="107"/>
      <c r="Y48" s="108"/>
      <c r="Z48" s="108"/>
      <c r="AA48" s="109"/>
      <c r="AB48" s="109"/>
      <c r="AC48" s="109"/>
      <c r="AD48" s="109"/>
      <c r="AE48" s="107"/>
      <c r="AF48" s="107"/>
      <c r="AG48" s="107"/>
      <c r="AH48" s="107"/>
      <c r="AI48" s="107"/>
      <c r="AJ48" s="107"/>
      <c r="AK48" s="107"/>
      <c r="AL48" s="112"/>
      <c r="AM48" s="111"/>
    </row>
    <row r="49" spans="1:41" s="113" customFormat="1" x14ac:dyDescent="0.6">
      <c r="A49" s="135">
        <v>43</v>
      </c>
      <c r="B49" s="135">
        <v>8</v>
      </c>
      <c r="C49" s="136" t="s">
        <v>54</v>
      </c>
      <c r="D49" s="135" t="s">
        <v>63</v>
      </c>
      <c r="E49" s="136" t="s">
        <v>189</v>
      </c>
      <c r="F49" s="135">
        <v>6</v>
      </c>
      <c r="G49" s="136" t="s">
        <v>301</v>
      </c>
      <c r="H49" s="77">
        <v>53749740.020000003</v>
      </c>
      <c r="I49" s="77">
        <v>70605</v>
      </c>
      <c r="J49" s="77">
        <v>761.27</v>
      </c>
      <c r="K49" s="77">
        <v>1132.22</v>
      </c>
      <c r="L49" s="77">
        <v>22334171.32</v>
      </c>
      <c r="M49" s="90">
        <v>1434.3976</v>
      </c>
      <c r="N49" s="77">
        <v>1548.88</v>
      </c>
      <c r="O49" s="77">
        <v>14419.59</v>
      </c>
      <c r="P49" s="77">
        <v>21021.5</v>
      </c>
      <c r="Q49" s="66" t="str">
        <f t="shared" si="9"/>
        <v>ผ่าน</v>
      </c>
      <c r="R49" s="66" t="str">
        <f t="shared" si="10"/>
        <v>ผ่าน</v>
      </c>
      <c r="S49" s="66" t="str">
        <f t="shared" si="11"/>
        <v>ผ่าน</v>
      </c>
      <c r="T49" s="67"/>
      <c r="U49" s="111" t="s">
        <v>134</v>
      </c>
      <c r="V49" s="111" t="s">
        <v>134</v>
      </c>
      <c r="W49" s="107" t="s">
        <v>258</v>
      </c>
      <c r="X49" s="107"/>
      <c r="Y49" s="108"/>
      <c r="Z49" s="108"/>
      <c r="AA49" s="109"/>
      <c r="AB49" s="109"/>
      <c r="AC49" s="109"/>
      <c r="AD49" s="109"/>
      <c r="AE49" s="107"/>
      <c r="AF49" s="107"/>
      <c r="AG49" s="107"/>
      <c r="AH49" s="107"/>
      <c r="AI49" s="107"/>
      <c r="AJ49" s="107"/>
      <c r="AK49" s="107"/>
      <c r="AL49" s="112"/>
      <c r="AM49" s="111"/>
    </row>
    <row r="50" spans="1:41" s="113" customFormat="1" x14ac:dyDescent="0.6">
      <c r="A50" s="135">
        <v>44</v>
      </c>
      <c r="B50" s="135">
        <v>8</v>
      </c>
      <c r="C50" s="136" t="s">
        <v>54</v>
      </c>
      <c r="D50" s="135" t="s">
        <v>64</v>
      </c>
      <c r="E50" s="136" t="s">
        <v>190</v>
      </c>
      <c r="F50" s="135">
        <v>10</v>
      </c>
      <c r="G50" s="142" t="s">
        <v>138</v>
      </c>
      <c r="H50" s="77">
        <v>82496877.140000001</v>
      </c>
      <c r="I50" s="77">
        <v>112712</v>
      </c>
      <c r="J50" s="77">
        <v>731.93</v>
      </c>
      <c r="K50" s="77">
        <v>936.85</v>
      </c>
      <c r="L50" s="77">
        <v>52646864.93</v>
      </c>
      <c r="M50" s="90">
        <v>2989.5266999999999</v>
      </c>
      <c r="N50" s="77">
        <v>3209.23</v>
      </c>
      <c r="O50" s="77">
        <v>16404.849999999999</v>
      </c>
      <c r="P50" s="77">
        <v>18877.11</v>
      </c>
      <c r="Q50" s="66" t="str">
        <f t="shared" si="9"/>
        <v>ผ่าน</v>
      </c>
      <c r="R50" s="66" t="str">
        <f t="shared" si="10"/>
        <v>ผ่าน</v>
      </c>
      <c r="S50" s="66" t="str">
        <f t="shared" si="11"/>
        <v>ผ่าน</v>
      </c>
      <c r="T50" s="67"/>
      <c r="U50" s="111" t="s">
        <v>138</v>
      </c>
      <c r="V50" s="111" t="s">
        <v>134</v>
      </c>
      <c r="W50" s="107" t="s">
        <v>258</v>
      </c>
      <c r="X50" s="107"/>
      <c r="Y50" s="108"/>
      <c r="Z50" s="108"/>
      <c r="AA50" s="109"/>
      <c r="AB50" s="109"/>
      <c r="AC50" s="109"/>
      <c r="AD50" s="109"/>
      <c r="AE50" s="107"/>
      <c r="AF50" s="107"/>
      <c r="AG50" s="107"/>
      <c r="AH50" s="107"/>
      <c r="AI50" s="107"/>
      <c r="AJ50" s="107"/>
      <c r="AK50" s="107"/>
      <c r="AL50" s="112"/>
      <c r="AM50" s="111"/>
    </row>
    <row r="51" spans="1:41" s="113" customFormat="1" x14ac:dyDescent="0.6">
      <c r="A51" s="135">
        <v>45</v>
      </c>
      <c r="B51" s="135">
        <v>8</v>
      </c>
      <c r="C51" s="136" t="s">
        <v>54</v>
      </c>
      <c r="D51" s="135" t="s">
        <v>65</v>
      </c>
      <c r="E51" s="136" t="s">
        <v>191</v>
      </c>
      <c r="F51" s="135">
        <v>10</v>
      </c>
      <c r="G51" s="142" t="s">
        <v>138</v>
      </c>
      <c r="H51" s="77">
        <v>93518759.480000004</v>
      </c>
      <c r="I51" s="77">
        <v>129221</v>
      </c>
      <c r="J51" s="77">
        <v>723.71</v>
      </c>
      <c r="K51" s="77">
        <v>936.85</v>
      </c>
      <c r="L51" s="77">
        <v>46365858.100000001</v>
      </c>
      <c r="M51" s="90">
        <v>3235.9042000000009</v>
      </c>
      <c r="N51" s="77">
        <v>3484.9</v>
      </c>
      <c r="O51" s="77">
        <v>13304.8</v>
      </c>
      <c r="P51" s="77">
        <v>18877.11</v>
      </c>
      <c r="Q51" s="66" t="str">
        <f t="shared" si="9"/>
        <v>ผ่าน</v>
      </c>
      <c r="R51" s="66" t="str">
        <f t="shared" si="10"/>
        <v>ผ่าน</v>
      </c>
      <c r="S51" s="66" t="str">
        <f t="shared" si="11"/>
        <v>ผ่าน</v>
      </c>
      <c r="T51" s="122"/>
      <c r="U51" s="111" t="s">
        <v>138</v>
      </c>
      <c r="V51" s="111" t="s">
        <v>134</v>
      </c>
      <c r="W51" s="107" t="s">
        <v>258</v>
      </c>
      <c r="X51" s="107"/>
      <c r="Y51" s="108"/>
      <c r="Z51" s="108"/>
      <c r="AA51" s="109"/>
      <c r="AB51" s="109"/>
      <c r="AC51" s="109"/>
      <c r="AD51" s="109"/>
      <c r="AE51" s="107"/>
      <c r="AF51" s="107"/>
      <c r="AG51" s="107"/>
      <c r="AH51" s="107"/>
      <c r="AI51" s="107"/>
      <c r="AJ51" s="107"/>
      <c r="AK51" s="107"/>
      <c r="AL51" s="112"/>
      <c r="AM51" s="111"/>
    </row>
    <row r="52" spans="1:41" s="88" customFormat="1" x14ac:dyDescent="0.6">
      <c r="A52" s="133">
        <v>46</v>
      </c>
      <c r="B52" s="133">
        <v>8</v>
      </c>
      <c r="C52" s="134" t="s">
        <v>54</v>
      </c>
      <c r="D52" s="133" t="s">
        <v>66</v>
      </c>
      <c r="E52" s="134" t="s">
        <v>192</v>
      </c>
      <c r="F52" s="133">
        <v>5</v>
      </c>
      <c r="G52" s="142" t="s">
        <v>133</v>
      </c>
      <c r="H52" s="77">
        <v>42510929.130000003</v>
      </c>
      <c r="I52" s="77">
        <v>51227</v>
      </c>
      <c r="J52" s="77">
        <v>829.85</v>
      </c>
      <c r="K52" s="77">
        <v>1222.26</v>
      </c>
      <c r="L52" s="77">
        <v>26024492.84</v>
      </c>
      <c r="M52" s="90">
        <v>1422.8061999999998</v>
      </c>
      <c r="N52" s="77">
        <v>1499.85</v>
      </c>
      <c r="O52" s="77">
        <v>17351.39</v>
      </c>
      <c r="P52" s="77">
        <v>24018.38</v>
      </c>
      <c r="Q52" s="66" t="str">
        <f t="shared" si="9"/>
        <v>ผ่าน</v>
      </c>
      <c r="R52" s="66" t="str">
        <f t="shared" si="10"/>
        <v>ผ่าน</v>
      </c>
      <c r="S52" s="66" t="str">
        <f t="shared" si="11"/>
        <v>ผ่าน</v>
      </c>
      <c r="T52" s="65"/>
      <c r="U52" s="103" t="s">
        <v>133</v>
      </c>
      <c r="V52" s="103" t="s">
        <v>133</v>
      </c>
      <c r="W52" s="107" t="s">
        <v>259</v>
      </c>
      <c r="X52" s="107"/>
      <c r="Y52" s="108"/>
      <c r="Z52" s="108"/>
      <c r="AA52" s="109"/>
      <c r="AB52" s="109"/>
      <c r="AC52" s="109"/>
      <c r="AD52" s="109"/>
      <c r="AE52" s="107"/>
      <c r="AF52" s="107"/>
      <c r="AG52" s="107"/>
      <c r="AH52" s="107"/>
      <c r="AI52" s="107"/>
      <c r="AJ52" s="107"/>
      <c r="AK52" s="107"/>
      <c r="AL52" s="110"/>
      <c r="AM52" s="103"/>
    </row>
    <row r="53" spans="1:41" s="88" customFormat="1" x14ac:dyDescent="0.6">
      <c r="A53" s="133">
        <v>47</v>
      </c>
      <c r="B53" s="133">
        <v>8</v>
      </c>
      <c r="C53" s="134" t="s">
        <v>54</v>
      </c>
      <c r="D53" s="133" t="s">
        <v>67</v>
      </c>
      <c r="E53" s="134" t="s">
        <v>193</v>
      </c>
      <c r="F53" s="133">
        <v>5</v>
      </c>
      <c r="G53" s="134" t="s">
        <v>133</v>
      </c>
      <c r="H53" s="77">
        <v>31005028.57</v>
      </c>
      <c r="I53" s="77">
        <v>42803</v>
      </c>
      <c r="J53" s="77">
        <v>724.37</v>
      </c>
      <c r="K53" s="77">
        <v>1222.26</v>
      </c>
      <c r="L53" s="77">
        <v>21043864.309999999</v>
      </c>
      <c r="M53" s="90">
        <v>992.63259999999991</v>
      </c>
      <c r="N53" s="77">
        <v>1109.57</v>
      </c>
      <c r="O53" s="77">
        <v>18965.830000000002</v>
      </c>
      <c r="P53" s="77">
        <v>24018.38</v>
      </c>
      <c r="Q53" s="66" t="str">
        <f t="shared" si="9"/>
        <v>ผ่าน</v>
      </c>
      <c r="R53" s="66" t="str">
        <f t="shared" si="10"/>
        <v>ผ่าน</v>
      </c>
      <c r="S53" s="66" t="str">
        <f t="shared" si="11"/>
        <v>ผ่าน</v>
      </c>
      <c r="T53" s="65"/>
      <c r="U53" s="103" t="s">
        <v>133</v>
      </c>
      <c r="V53" s="103" t="s">
        <v>133</v>
      </c>
      <c r="W53" s="107" t="s">
        <v>259</v>
      </c>
      <c r="X53" s="107"/>
      <c r="Y53" s="108"/>
      <c r="Z53" s="108"/>
      <c r="AA53" s="109"/>
      <c r="AB53" s="109"/>
      <c r="AC53" s="109"/>
      <c r="AD53" s="109"/>
      <c r="AE53" s="107"/>
      <c r="AF53" s="107"/>
      <c r="AG53" s="109"/>
      <c r="AH53" s="107"/>
      <c r="AI53" s="107"/>
      <c r="AJ53" s="107"/>
      <c r="AK53" s="107"/>
      <c r="AL53" s="110"/>
      <c r="AM53" s="103"/>
    </row>
    <row r="54" spans="1:41" s="88" customFormat="1" x14ac:dyDescent="0.6">
      <c r="A54" s="133">
        <v>48</v>
      </c>
      <c r="B54" s="133">
        <v>8</v>
      </c>
      <c r="C54" s="134" t="s">
        <v>54</v>
      </c>
      <c r="D54" s="133" t="s">
        <v>68</v>
      </c>
      <c r="E54" s="134" t="s">
        <v>194</v>
      </c>
      <c r="F54" s="133">
        <v>5</v>
      </c>
      <c r="G54" s="138" t="s">
        <v>133</v>
      </c>
      <c r="H54" s="77">
        <v>54682877.789999999</v>
      </c>
      <c r="I54" s="77">
        <v>75123</v>
      </c>
      <c r="J54" s="77">
        <v>727.91</v>
      </c>
      <c r="K54" s="77">
        <v>1222.26</v>
      </c>
      <c r="L54" s="77">
        <v>26069002.57</v>
      </c>
      <c r="M54" s="90">
        <v>1526.6924000000001</v>
      </c>
      <c r="N54" s="77">
        <v>1692.61</v>
      </c>
      <c r="O54" s="77">
        <v>15401.62</v>
      </c>
      <c r="P54" s="77">
        <v>24018.38</v>
      </c>
      <c r="Q54" s="66" t="str">
        <f t="shared" si="9"/>
        <v>ผ่าน</v>
      </c>
      <c r="R54" s="66" t="str">
        <f t="shared" si="10"/>
        <v>ผ่าน</v>
      </c>
      <c r="S54" s="66" t="str">
        <f t="shared" si="11"/>
        <v>ผ่าน</v>
      </c>
      <c r="T54" s="65"/>
      <c r="U54" s="103" t="s">
        <v>133</v>
      </c>
      <c r="V54" s="103" t="s">
        <v>133</v>
      </c>
      <c r="W54" s="107" t="s">
        <v>259</v>
      </c>
      <c r="X54" s="107"/>
      <c r="Y54" s="108"/>
      <c r="Z54" s="108"/>
      <c r="AA54" s="109"/>
      <c r="AB54" s="109"/>
      <c r="AC54" s="109"/>
      <c r="AD54" s="109"/>
      <c r="AE54" s="107"/>
      <c r="AF54" s="107"/>
      <c r="AG54" s="107"/>
      <c r="AH54" s="107"/>
      <c r="AI54" s="107"/>
      <c r="AJ54" s="107"/>
      <c r="AK54" s="107"/>
      <c r="AL54" s="110"/>
      <c r="AM54" s="103"/>
    </row>
    <row r="55" spans="1:41" s="88" customFormat="1" x14ac:dyDescent="0.6">
      <c r="A55" s="133">
        <v>49</v>
      </c>
      <c r="B55" s="133">
        <v>8</v>
      </c>
      <c r="C55" s="134" t="s">
        <v>54</v>
      </c>
      <c r="D55" s="133" t="s">
        <v>69</v>
      </c>
      <c r="E55" s="134" t="s">
        <v>195</v>
      </c>
      <c r="F55" s="133">
        <v>6</v>
      </c>
      <c r="G55" s="134" t="s">
        <v>301</v>
      </c>
      <c r="H55" s="77">
        <v>49249973.700000003</v>
      </c>
      <c r="I55" s="77">
        <v>65392</v>
      </c>
      <c r="J55" s="77">
        <v>753.15</v>
      </c>
      <c r="K55" s="77">
        <v>1132.22</v>
      </c>
      <c r="L55" s="77">
        <v>17699637.260000002</v>
      </c>
      <c r="M55" s="90">
        <v>1076.8365000000001</v>
      </c>
      <c r="N55" s="77">
        <v>1210.0999999999999</v>
      </c>
      <c r="O55" s="77">
        <v>14626.6</v>
      </c>
      <c r="P55" s="77">
        <v>21021.5</v>
      </c>
      <c r="Q55" s="66" t="str">
        <f t="shared" si="9"/>
        <v>ผ่าน</v>
      </c>
      <c r="R55" s="66" t="str">
        <f t="shared" si="10"/>
        <v>ผ่าน</v>
      </c>
      <c r="S55" s="66" t="str">
        <f t="shared" si="11"/>
        <v>ผ่าน</v>
      </c>
      <c r="T55" s="65"/>
      <c r="U55" s="103" t="s">
        <v>134</v>
      </c>
      <c r="V55" s="103" t="s">
        <v>134</v>
      </c>
      <c r="W55" s="107" t="s">
        <v>258</v>
      </c>
      <c r="X55" s="107"/>
      <c r="Y55" s="108"/>
      <c r="Z55" s="108"/>
      <c r="AA55" s="109"/>
      <c r="AB55" s="109"/>
      <c r="AC55" s="109"/>
      <c r="AD55" s="109"/>
      <c r="AE55" s="107"/>
      <c r="AF55" s="107"/>
      <c r="AG55" s="109"/>
      <c r="AH55" s="107"/>
      <c r="AI55" s="107"/>
      <c r="AJ55" s="107"/>
      <c r="AK55" s="107"/>
      <c r="AL55" s="110"/>
      <c r="AM55" s="103"/>
    </row>
    <row r="56" spans="1:41" s="88" customFormat="1" x14ac:dyDescent="0.6">
      <c r="A56" s="133">
        <v>50</v>
      </c>
      <c r="B56" s="133">
        <v>8</v>
      </c>
      <c r="C56" s="134" t="s">
        <v>54</v>
      </c>
      <c r="D56" s="133" t="s">
        <v>70</v>
      </c>
      <c r="E56" s="134" t="s">
        <v>196</v>
      </c>
      <c r="F56" s="133">
        <v>5</v>
      </c>
      <c r="G56" s="138" t="s">
        <v>133</v>
      </c>
      <c r="H56" s="77">
        <v>44788199.189999998</v>
      </c>
      <c r="I56" s="77">
        <v>61676</v>
      </c>
      <c r="J56" s="77">
        <v>726.19</v>
      </c>
      <c r="K56" s="77">
        <v>1222.26</v>
      </c>
      <c r="L56" s="77">
        <v>16427689.689999999</v>
      </c>
      <c r="M56" s="90">
        <v>1250.2090000000001</v>
      </c>
      <c r="N56" s="77">
        <v>1342.85</v>
      </c>
      <c r="O56" s="77">
        <v>12233.42</v>
      </c>
      <c r="P56" s="77">
        <v>24018.38</v>
      </c>
      <c r="Q56" s="66" t="str">
        <f t="shared" si="9"/>
        <v>ผ่าน</v>
      </c>
      <c r="R56" s="66" t="str">
        <f t="shared" si="10"/>
        <v>ผ่าน</v>
      </c>
      <c r="S56" s="66" t="str">
        <f t="shared" si="11"/>
        <v>ผ่าน</v>
      </c>
      <c r="T56" s="65"/>
      <c r="U56" s="103" t="s">
        <v>133</v>
      </c>
      <c r="V56" s="103" t="s">
        <v>133</v>
      </c>
      <c r="W56" s="107" t="s">
        <v>259</v>
      </c>
      <c r="X56" s="107"/>
      <c r="Y56" s="108"/>
      <c r="Z56" s="108"/>
      <c r="AA56" s="109"/>
      <c r="AB56" s="109"/>
      <c r="AC56" s="109"/>
      <c r="AD56" s="109"/>
      <c r="AE56" s="107"/>
      <c r="AF56" s="107"/>
      <c r="AG56" s="107"/>
      <c r="AH56" s="107"/>
      <c r="AI56" s="107"/>
      <c r="AJ56" s="107"/>
      <c r="AK56" s="107"/>
      <c r="AL56" s="110"/>
      <c r="AM56" s="103"/>
    </row>
    <row r="57" spans="1:41" s="124" customFormat="1" x14ac:dyDescent="0.6">
      <c r="A57" s="145">
        <v>51</v>
      </c>
      <c r="B57" s="145">
        <v>8</v>
      </c>
      <c r="C57" s="137" t="s">
        <v>54</v>
      </c>
      <c r="D57" s="145" t="s">
        <v>71</v>
      </c>
      <c r="E57" s="137" t="s">
        <v>197</v>
      </c>
      <c r="F57" s="145">
        <v>15</v>
      </c>
      <c r="G57" s="137" t="s">
        <v>306</v>
      </c>
      <c r="H57" s="77">
        <v>228211332.37</v>
      </c>
      <c r="I57" s="77">
        <v>252912</v>
      </c>
      <c r="J57" s="77">
        <v>902.33</v>
      </c>
      <c r="K57" s="77">
        <v>992.95</v>
      </c>
      <c r="L57" s="77">
        <v>210196277.74000001</v>
      </c>
      <c r="M57" s="90">
        <v>12717.2181</v>
      </c>
      <c r="N57" s="77">
        <v>14250.8</v>
      </c>
      <c r="O57" s="77">
        <v>14749.79</v>
      </c>
      <c r="P57" s="77">
        <v>19317.849999999999</v>
      </c>
      <c r="Q57" s="66" t="str">
        <f t="shared" si="9"/>
        <v>ผ่าน</v>
      </c>
      <c r="R57" s="66" t="str">
        <f t="shared" si="10"/>
        <v>ผ่าน</v>
      </c>
      <c r="S57" s="66" t="str">
        <f t="shared" si="11"/>
        <v>ผ่าน</v>
      </c>
      <c r="T57" s="68"/>
      <c r="U57" s="123" t="s">
        <v>142</v>
      </c>
      <c r="V57" s="123" t="s">
        <v>143</v>
      </c>
      <c r="W57" s="107" t="s">
        <v>269</v>
      </c>
      <c r="X57" s="107"/>
      <c r="Y57" s="108"/>
      <c r="Z57" s="108"/>
      <c r="AA57" s="109"/>
      <c r="AB57" s="109"/>
      <c r="AC57" s="109"/>
      <c r="AD57" s="109"/>
      <c r="AE57" s="107"/>
      <c r="AF57" s="107"/>
      <c r="AG57" s="107"/>
      <c r="AH57" s="107"/>
      <c r="AI57" s="107"/>
      <c r="AJ57" s="107"/>
      <c r="AK57" s="107"/>
      <c r="AL57" s="112"/>
      <c r="AM57" s="123"/>
    </row>
    <row r="58" spans="1:41" s="88" customFormat="1" x14ac:dyDescent="0.6">
      <c r="A58" s="133">
        <v>52</v>
      </c>
      <c r="B58" s="133">
        <v>8</v>
      </c>
      <c r="C58" s="134" t="s">
        <v>54</v>
      </c>
      <c r="D58" s="133" t="s">
        <v>72</v>
      </c>
      <c r="E58" s="134" t="s">
        <v>198</v>
      </c>
      <c r="F58" s="133">
        <v>5</v>
      </c>
      <c r="G58" s="138" t="s">
        <v>133</v>
      </c>
      <c r="H58" s="77">
        <v>37772020.119999997</v>
      </c>
      <c r="I58" s="77">
        <v>44201</v>
      </c>
      <c r="J58" s="77">
        <v>854.55</v>
      </c>
      <c r="K58" s="77">
        <v>1222.26</v>
      </c>
      <c r="L58" s="77">
        <v>27947474.98</v>
      </c>
      <c r="M58" s="90">
        <v>1621.5245000000002</v>
      </c>
      <c r="N58" s="77">
        <v>1769.52</v>
      </c>
      <c r="O58" s="77">
        <v>15793.82</v>
      </c>
      <c r="P58" s="77">
        <v>24018.38</v>
      </c>
      <c r="Q58" s="66" t="str">
        <f t="shared" si="9"/>
        <v>ผ่าน</v>
      </c>
      <c r="R58" s="66" t="str">
        <f t="shared" si="10"/>
        <v>ผ่าน</v>
      </c>
      <c r="S58" s="66" t="str">
        <f t="shared" si="11"/>
        <v>ผ่าน</v>
      </c>
      <c r="T58" s="65"/>
      <c r="U58" s="103" t="s">
        <v>133</v>
      </c>
      <c r="V58" s="103" t="s">
        <v>133</v>
      </c>
      <c r="W58" s="107" t="s">
        <v>259</v>
      </c>
      <c r="X58" s="107"/>
      <c r="Y58" s="108"/>
      <c r="Z58" s="108"/>
      <c r="AA58" s="109"/>
      <c r="AB58" s="109"/>
      <c r="AC58" s="109"/>
      <c r="AD58" s="109"/>
      <c r="AE58" s="107"/>
      <c r="AF58" s="107"/>
      <c r="AG58" s="107"/>
      <c r="AH58" s="107"/>
      <c r="AI58" s="107"/>
      <c r="AJ58" s="107"/>
      <c r="AK58" s="107"/>
      <c r="AL58" s="110"/>
      <c r="AM58" s="103"/>
    </row>
    <row r="59" spans="1:41" s="118" customFormat="1" x14ac:dyDescent="0.6">
      <c r="A59" s="139"/>
      <c r="B59" s="140"/>
      <c r="C59" s="141" t="s">
        <v>313</v>
      </c>
      <c r="D59" s="140"/>
      <c r="E59" s="141"/>
      <c r="F59" s="140"/>
      <c r="G59" s="141"/>
      <c r="H59" s="70"/>
      <c r="I59" s="70"/>
      <c r="J59" s="70"/>
      <c r="K59" s="70"/>
      <c r="L59" s="70"/>
      <c r="M59" s="94"/>
      <c r="N59" s="70"/>
      <c r="O59" s="70"/>
      <c r="P59" s="70"/>
      <c r="Q59" s="74"/>
      <c r="R59" s="74"/>
      <c r="S59" s="74">
        <f>COUNTIF(S41:S58,"ผ่าน")</f>
        <v>18</v>
      </c>
      <c r="T59" s="82"/>
      <c r="U59" s="116"/>
      <c r="V59" s="116"/>
      <c r="W59" s="116"/>
      <c r="X59" s="107"/>
      <c r="Y59" s="125"/>
      <c r="Z59" s="108"/>
      <c r="AA59" s="116"/>
      <c r="AB59" s="109"/>
      <c r="AC59" s="125"/>
      <c r="AD59" s="109"/>
      <c r="AE59" s="116"/>
      <c r="AF59" s="107"/>
      <c r="AG59" s="125"/>
      <c r="AH59" s="107"/>
      <c r="AI59" s="116"/>
      <c r="AJ59" s="107"/>
      <c r="AK59" s="116"/>
      <c r="AL59" s="110"/>
      <c r="AM59" s="116"/>
    </row>
    <row r="60" spans="1:41" s="88" customFormat="1" x14ac:dyDescent="0.6">
      <c r="A60" s="133">
        <v>53</v>
      </c>
      <c r="B60" s="133">
        <v>8</v>
      </c>
      <c r="C60" s="134" t="s">
        <v>73</v>
      </c>
      <c r="D60" s="133" t="s">
        <v>74</v>
      </c>
      <c r="E60" s="134" t="s">
        <v>199</v>
      </c>
      <c r="F60" s="133">
        <v>17</v>
      </c>
      <c r="G60" s="134" t="s">
        <v>128</v>
      </c>
      <c r="H60" s="77">
        <v>327653157.30000001</v>
      </c>
      <c r="I60" s="77">
        <v>360660</v>
      </c>
      <c r="J60" s="77">
        <v>908.48</v>
      </c>
      <c r="K60" s="77">
        <v>1111.8599999999999</v>
      </c>
      <c r="L60" s="77">
        <v>446949682.00999999</v>
      </c>
      <c r="M60" s="90">
        <v>24336.936900000001</v>
      </c>
      <c r="N60" s="77">
        <v>30524.74</v>
      </c>
      <c r="O60" s="77">
        <v>14642.21</v>
      </c>
      <c r="P60" s="77">
        <v>17441.439999999999</v>
      </c>
      <c r="Q60" s="66" t="str">
        <f t="shared" ref="Q60:Q68" si="12">IF(J60&lt;K60,"ผ่าน","ไม่ผ่าน")</f>
        <v>ผ่าน</v>
      </c>
      <c r="R60" s="66" t="str">
        <f t="shared" ref="R60:R68" si="13">IF(O60&lt;P60,"ผ่าน","ไม่ผ่าน")</f>
        <v>ผ่าน</v>
      </c>
      <c r="S60" s="66" t="str">
        <f t="shared" ref="S60:S68" si="14">IF(AND(J60&lt;K60,O60&lt;P60),"ผ่าน","ไม่ผ่าน")</f>
        <v>ผ่าน</v>
      </c>
      <c r="T60" s="65"/>
      <c r="U60" s="103" t="s">
        <v>144</v>
      </c>
      <c r="V60" s="103" t="s">
        <v>144</v>
      </c>
      <c r="W60" s="107" t="s">
        <v>257</v>
      </c>
      <c r="X60" s="107"/>
      <c r="Y60" s="108"/>
      <c r="Z60" s="108"/>
      <c r="AA60" s="109"/>
      <c r="AB60" s="109"/>
      <c r="AC60" s="109"/>
      <c r="AD60" s="109"/>
      <c r="AE60" s="107"/>
      <c r="AF60" s="107"/>
      <c r="AG60" s="107"/>
      <c r="AH60" s="107"/>
      <c r="AI60" s="107"/>
      <c r="AJ60" s="107"/>
      <c r="AK60" s="107"/>
      <c r="AL60" s="110"/>
      <c r="AM60" s="103"/>
    </row>
    <row r="61" spans="1:41" s="88" customFormat="1" x14ac:dyDescent="0.6">
      <c r="A61" s="133">
        <v>54</v>
      </c>
      <c r="B61" s="133">
        <v>8</v>
      </c>
      <c r="C61" s="134" t="s">
        <v>73</v>
      </c>
      <c r="D61" s="133" t="s">
        <v>75</v>
      </c>
      <c r="E61" s="134" t="s">
        <v>200</v>
      </c>
      <c r="F61" s="133">
        <v>10</v>
      </c>
      <c r="G61" s="134" t="s">
        <v>138</v>
      </c>
      <c r="H61" s="77">
        <v>93412287.060000002</v>
      </c>
      <c r="I61" s="77">
        <v>125543</v>
      </c>
      <c r="J61" s="77">
        <v>744.07</v>
      </c>
      <c r="K61" s="77">
        <v>936.85</v>
      </c>
      <c r="L61" s="77">
        <v>79305931.489999995</v>
      </c>
      <c r="M61" s="90">
        <v>3701.0097999999998</v>
      </c>
      <c r="N61" s="77">
        <v>4239.7700000000004</v>
      </c>
      <c r="O61" s="77">
        <v>18705.259999999998</v>
      </c>
      <c r="P61" s="77">
        <v>18877.11</v>
      </c>
      <c r="Q61" s="66" t="str">
        <f t="shared" si="12"/>
        <v>ผ่าน</v>
      </c>
      <c r="R61" s="66" t="str">
        <f t="shared" si="13"/>
        <v>ผ่าน</v>
      </c>
      <c r="S61" s="66" t="str">
        <f t="shared" si="14"/>
        <v>ผ่าน</v>
      </c>
      <c r="T61" s="65"/>
      <c r="U61" s="103" t="s">
        <v>138</v>
      </c>
      <c r="V61" s="103" t="s">
        <v>138</v>
      </c>
      <c r="W61" s="107" t="s">
        <v>261</v>
      </c>
      <c r="X61" s="107"/>
      <c r="Y61" s="108"/>
      <c r="Z61" s="108"/>
      <c r="AA61" s="109"/>
      <c r="AB61" s="109"/>
      <c r="AC61" s="109"/>
      <c r="AD61" s="109"/>
      <c r="AE61" s="107"/>
      <c r="AF61" s="107"/>
      <c r="AG61" s="107"/>
      <c r="AH61" s="107"/>
      <c r="AI61" s="107"/>
      <c r="AJ61" s="107"/>
      <c r="AK61" s="107"/>
      <c r="AL61" s="110"/>
      <c r="AM61" s="103"/>
    </row>
    <row r="62" spans="1:41" s="88" customFormat="1" x14ac:dyDescent="0.6">
      <c r="A62" s="133">
        <v>55</v>
      </c>
      <c r="B62" s="133">
        <v>8</v>
      </c>
      <c r="C62" s="134" t="s">
        <v>73</v>
      </c>
      <c r="D62" s="133" t="s">
        <v>76</v>
      </c>
      <c r="E62" s="134" t="s">
        <v>201</v>
      </c>
      <c r="F62" s="133">
        <v>5</v>
      </c>
      <c r="G62" s="138" t="s">
        <v>133</v>
      </c>
      <c r="H62" s="77">
        <v>47324678.649999999</v>
      </c>
      <c r="I62" s="77">
        <v>52466</v>
      </c>
      <c r="J62" s="77">
        <v>902.01</v>
      </c>
      <c r="K62" s="77">
        <v>1222.26</v>
      </c>
      <c r="L62" s="77">
        <v>16583186.4</v>
      </c>
      <c r="M62" s="90">
        <v>756.86810000000003</v>
      </c>
      <c r="N62" s="77">
        <v>814.21</v>
      </c>
      <c r="O62" s="77">
        <v>20367.11</v>
      </c>
      <c r="P62" s="77">
        <v>24018.38</v>
      </c>
      <c r="Q62" s="66" t="str">
        <f t="shared" si="12"/>
        <v>ผ่าน</v>
      </c>
      <c r="R62" s="66" t="str">
        <f t="shared" si="13"/>
        <v>ผ่าน</v>
      </c>
      <c r="S62" s="66" t="str">
        <f t="shared" si="14"/>
        <v>ผ่าน</v>
      </c>
      <c r="T62" s="65"/>
      <c r="U62" s="103" t="s">
        <v>133</v>
      </c>
      <c r="V62" s="103" t="s">
        <v>133</v>
      </c>
      <c r="W62" s="107" t="s">
        <v>259</v>
      </c>
      <c r="X62" s="107"/>
      <c r="Y62" s="108"/>
      <c r="Z62" s="108"/>
      <c r="AA62" s="109"/>
      <c r="AB62" s="109"/>
      <c r="AC62" s="109"/>
      <c r="AD62" s="109"/>
      <c r="AE62" s="107"/>
      <c r="AF62" s="107"/>
      <c r="AG62" s="109"/>
      <c r="AH62" s="107"/>
      <c r="AI62" s="107"/>
      <c r="AJ62" s="107"/>
      <c r="AK62" s="107"/>
      <c r="AL62" s="110"/>
      <c r="AM62" s="103"/>
    </row>
    <row r="63" spans="1:41" s="88" customFormat="1" x14ac:dyDescent="0.6">
      <c r="A63" s="133">
        <v>56</v>
      </c>
      <c r="B63" s="133">
        <v>8</v>
      </c>
      <c r="C63" s="134" t="s">
        <v>73</v>
      </c>
      <c r="D63" s="133" t="s">
        <v>77</v>
      </c>
      <c r="E63" s="134" t="s">
        <v>202</v>
      </c>
      <c r="F63" s="133">
        <v>5</v>
      </c>
      <c r="G63" s="134" t="s">
        <v>133</v>
      </c>
      <c r="H63" s="77">
        <v>47165970.479999997</v>
      </c>
      <c r="I63" s="77">
        <v>57210</v>
      </c>
      <c r="J63" s="77">
        <v>824.44</v>
      </c>
      <c r="K63" s="77">
        <v>1222.26</v>
      </c>
      <c r="L63" s="77">
        <v>26126022.09</v>
      </c>
      <c r="M63" s="90">
        <v>1338.9916000000001</v>
      </c>
      <c r="N63" s="77">
        <v>1453.33</v>
      </c>
      <c r="O63" s="77">
        <v>17976.650000000001</v>
      </c>
      <c r="P63" s="77">
        <v>24018.38</v>
      </c>
      <c r="Q63" s="66" t="str">
        <f t="shared" si="12"/>
        <v>ผ่าน</v>
      </c>
      <c r="R63" s="66" t="str">
        <f t="shared" si="13"/>
        <v>ผ่าน</v>
      </c>
      <c r="S63" s="66" t="str">
        <f t="shared" si="14"/>
        <v>ผ่าน</v>
      </c>
      <c r="T63" s="65"/>
      <c r="U63" s="103" t="s">
        <v>133</v>
      </c>
      <c r="V63" s="103" t="s">
        <v>133</v>
      </c>
      <c r="W63" s="107" t="s">
        <v>259</v>
      </c>
      <c r="X63" s="107"/>
      <c r="Y63" s="108"/>
      <c r="Z63" s="108"/>
      <c r="AA63" s="109"/>
      <c r="AB63" s="109"/>
      <c r="AC63" s="109"/>
      <c r="AD63" s="109"/>
      <c r="AE63" s="107"/>
      <c r="AF63" s="107"/>
      <c r="AG63" s="107"/>
      <c r="AH63" s="107"/>
      <c r="AI63" s="107"/>
      <c r="AJ63" s="107"/>
      <c r="AK63" s="107"/>
      <c r="AL63" s="110"/>
      <c r="AM63" s="103"/>
    </row>
    <row r="64" spans="1:41" s="113" customFormat="1" x14ac:dyDescent="0.6">
      <c r="A64" s="156">
        <v>57</v>
      </c>
      <c r="B64" s="156">
        <v>8</v>
      </c>
      <c r="C64" s="157" t="s">
        <v>73</v>
      </c>
      <c r="D64" s="156" t="s">
        <v>78</v>
      </c>
      <c r="E64" s="157" t="s">
        <v>203</v>
      </c>
      <c r="F64" s="156">
        <v>13</v>
      </c>
      <c r="G64" s="157" t="s">
        <v>128</v>
      </c>
      <c r="H64" s="158">
        <v>173954313.25999999</v>
      </c>
      <c r="I64" s="158">
        <v>191623</v>
      </c>
      <c r="J64" s="158">
        <v>907.79</v>
      </c>
      <c r="K64" s="158">
        <v>1111.8599999999999</v>
      </c>
      <c r="L64" s="158">
        <v>336075842.31999999</v>
      </c>
      <c r="M64" s="158">
        <v>14472.921999999999</v>
      </c>
      <c r="N64" s="158">
        <v>18258.07</v>
      </c>
      <c r="O64" s="158">
        <v>18406.98</v>
      </c>
      <c r="P64" s="158">
        <v>17441.439999999999</v>
      </c>
      <c r="Q64" s="75" t="str">
        <f t="shared" si="12"/>
        <v>ผ่าน</v>
      </c>
      <c r="R64" s="75" t="str">
        <f t="shared" si="13"/>
        <v>ไม่ผ่าน</v>
      </c>
      <c r="S64" s="75" t="str">
        <f t="shared" si="14"/>
        <v>ไม่ผ่าน</v>
      </c>
      <c r="T64" s="67" t="s">
        <v>299</v>
      </c>
      <c r="U64" s="111" t="s">
        <v>141</v>
      </c>
      <c r="V64" s="111" t="s">
        <v>141</v>
      </c>
      <c r="W64" s="107" t="s">
        <v>262</v>
      </c>
      <c r="X64" s="107"/>
      <c r="Y64" s="108"/>
      <c r="Z64" s="108"/>
      <c r="AA64" s="109"/>
      <c r="AB64" s="109"/>
      <c r="AC64" s="109"/>
      <c r="AD64" s="109"/>
      <c r="AE64" s="107"/>
      <c r="AF64" s="107"/>
      <c r="AG64" s="107"/>
      <c r="AH64" s="107"/>
      <c r="AI64" s="107"/>
      <c r="AJ64" s="107"/>
      <c r="AK64" s="107"/>
      <c r="AL64" s="112"/>
      <c r="AM64" s="111"/>
      <c r="AO64" s="126" t="s">
        <v>307</v>
      </c>
    </row>
    <row r="65" spans="1:39" s="113" customFormat="1" x14ac:dyDescent="0.6">
      <c r="A65" s="135">
        <v>58</v>
      </c>
      <c r="B65" s="135">
        <v>8</v>
      </c>
      <c r="C65" s="136" t="s">
        <v>73</v>
      </c>
      <c r="D65" s="135" t="s">
        <v>79</v>
      </c>
      <c r="E65" s="136" t="s">
        <v>204</v>
      </c>
      <c r="F65" s="135">
        <v>3</v>
      </c>
      <c r="G65" s="137" t="s">
        <v>131</v>
      </c>
      <c r="H65" s="77">
        <v>33655280.560000002</v>
      </c>
      <c r="I65" s="77">
        <v>48522</v>
      </c>
      <c r="J65" s="77">
        <v>693.61</v>
      </c>
      <c r="K65" s="77">
        <v>853.88</v>
      </c>
      <c r="L65" s="77">
        <v>15083131.449999999</v>
      </c>
      <c r="M65" s="90">
        <v>740.5684</v>
      </c>
      <c r="N65" s="77">
        <v>807.19</v>
      </c>
      <c r="O65" s="79">
        <v>18685.98</v>
      </c>
      <c r="P65" s="77">
        <v>21588.54</v>
      </c>
      <c r="Q65" s="66" t="str">
        <f t="shared" si="12"/>
        <v>ผ่าน</v>
      </c>
      <c r="R65" s="78" t="str">
        <f t="shared" si="13"/>
        <v>ผ่าน</v>
      </c>
      <c r="S65" s="66" t="str">
        <f t="shared" si="14"/>
        <v>ผ่าน</v>
      </c>
      <c r="T65" s="80"/>
      <c r="U65" s="127" t="s">
        <v>132</v>
      </c>
      <c r="V65" s="127" t="s">
        <v>131</v>
      </c>
      <c r="W65" s="107" t="s">
        <v>254</v>
      </c>
      <c r="X65" s="107"/>
      <c r="Y65" s="108"/>
      <c r="Z65" s="108"/>
      <c r="AA65" s="109"/>
      <c r="AB65" s="109"/>
      <c r="AC65" s="109"/>
      <c r="AD65" s="109"/>
      <c r="AE65" s="107"/>
      <c r="AF65" s="107"/>
      <c r="AG65" s="109"/>
      <c r="AH65" s="107"/>
      <c r="AI65" s="107"/>
      <c r="AJ65" s="107"/>
      <c r="AK65" s="107"/>
      <c r="AL65" s="112"/>
      <c r="AM65" s="111"/>
    </row>
    <row r="66" spans="1:39" s="113" customFormat="1" x14ac:dyDescent="0.6">
      <c r="A66" s="135">
        <v>59</v>
      </c>
      <c r="B66" s="135">
        <v>8</v>
      </c>
      <c r="C66" s="136" t="s">
        <v>73</v>
      </c>
      <c r="D66" s="135" t="s">
        <v>80</v>
      </c>
      <c r="E66" s="136" t="s">
        <v>205</v>
      </c>
      <c r="F66" s="135">
        <v>2</v>
      </c>
      <c r="G66" s="146" t="s">
        <v>130</v>
      </c>
      <c r="H66" s="77">
        <v>22190767.629999999</v>
      </c>
      <c r="I66" s="77">
        <v>25724</v>
      </c>
      <c r="J66" s="77">
        <v>862.65</v>
      </c>
      <c r="K66" s="77">
        <v>1350.17</v>
      </c>
      <c r="L66" s="77">
        <v>14889828.92</v>
      </c>
      <c r="M66" s="90">
        <v>594.0163</v>
      </c>
      <c r="N66" s="77">
        <v>575.49</v>
      </c>
      <c r="O66" s="79">
        <v>25873.46</v>
      </c>
      <c r="P66" s="77">
        <v>32761.360000000001</v>
      </c>
      <c r="Q66" s="66" t="str">
        <f t="shared" si="12"/>
        <v>ผ่าน</v>
      </c>
      <c r="R66" s="78" t="str">
        <f>IF(O66&lt;P66,"ผ่าน","ไม่ผ่าน")</f>
        <v>ผ่าน</v>
      </c>
      <c r="S66" s="66" t="str">
        <f t="shared" si="14"/>
        <v>ผ่าน</v>
      </c>
      <c r="T66" s="67"/>
      <c r="U66" s="111" t="s">
        <v>131</v>
      </c>
      <c r="V66" s="111" t="s">
        <v>130</v>
      </c>
      <c r="W66" s="107" t="s">
        <v>253</v>
      </c>
      <c r="X66" s="107"/>
      <c r="Y66" s="108"/>
      <c r="Z66" s="108"/>
      <c r="AA66" s="107"/>
      <c r="AB66" s="109"/>
      <c r="AC66" s="107"/>
      <c r="AD66" s="109"/>
      <c r="AE66" s="109"/>
      <c r="AF66" s="107"/>
      <c r="AG66" s="109"/>
      <c r="AH66" s="107"/>
      <c r="AI66" s="109"/>
      <c r="AJ66" s="107"/>
      <c r="AK66" s="107"/>
      <c r="AL66" s="112"/>
      <c r="AM66" s="111"/>
    </row>
    <row r="67" spans="1:39" s="113" customFormat="1" x14ac:dyDescent="0.6">
      <c r="A67" s="135">
        <v>60</v>
      </c>
      <c r="B67" s="135">
        <v>8</v>
      </c>
      <c r="C67" s="136" t="s">
        <v>73</v>
      </c>
      <c r="D67" s="135" t="s">
        <v>81</v>
      </c>
      <c r="E67" s="136" t="s">
        <v>206</v>
      </c>
      <c r="F67" s="135">
        <v>6</v>
      </c>
      <c r="G67" s="136" t="s">
        <v>301</v>
      </c>
      <c r="H67" s="77">
        <v>38343373.93</v>
      </c>
      <c r="I67" s="77">
        <v>55567</v>
      </c>
      <c r="J67" s="77">
        <v>690.04</v>
      </c>
      <c r="K67" s="77">
        <v>1132.22</v>
      </c>
      <c r="L67" s="77">
        <v>18194899.82</v>
      </c>
      <c r="M67" s="90">
        <v>887.22269999999992</v>
      </c>
      <c r="N67" s="77">
        <v>893.45</v>
      </c>
      <c r="O67" s="77">
        <v>20364.82</v>
      </c>
      <c r="P67" s="77">
        <v>21021.5</v>
      </c>
      <c r="Q67" s="75" t="str">
        <f t="shared" si="12"/>
        <v>ผ่าน</v>
      </c>
      <c r="R67" s="75" t="str">
        <f t="shared" si="13"/>
        <v>ผ่าน</v>
      </c>
      <c r="S67" s="75" t="str">
        <f t="shared" si="14"/>
        <v>ผ่าน</v>
      </c>
      <c r="T67" s="67"/>
      <c r="U67" s="111" t="s">
        <v>132</v>
      </c>
      <c r="V67" s="111" t="s">
        <v>132</v>
      </c>
      <c r="W67" s="107" t="s">
        <v>270</v>
      </c>
      <c r="X67" s="107"/>
      <c r="Y67" s="108"/>
      <c r="Z67" s="108"/>
      <c r="AA67" s="109"/>
      <c r="AB67" s="109"/>
      <c r="AC67" s="109"/>
      <c r="AD67" s="109"/>
      <c r="AE67" s="107"/>
      <c r="AF67" s="107"/>
      <c r="AG67" s="107"/>
      <c r="AH67" s="107"/>
      <c r="AI67" s="107"/>
      <c r="AJ67" s="107"/>
      <c r="AK67" s="107"/>
      <c r="AL67" s="112"/>
      <c r="AM67" s="111"/>
    </row>
    <row r="68" spans="1:39" s="88" customFormat="1" ht="16.5" customHeight="1" x14ac:dyDescent="0.6">
      <c r="A68" s="133">
        <v>61</v>
      </c>
      <c r="B68" s="133">
        <v>8</v>
      </c>
      <c r="C68" s="134" t="s">
        <v>73</v>
      </c>
      <c r="D68" s="133" t="s">
        <v>111</v>
      </c>
      <c r="E68" s="134" t="s">
        <v>207</v>
      </c>
      <c r="F68" s="133">
        <v>4</v>
      </c>
      <c r="G68" s="134" t="s">
        <v>132</v>
      </c>
      <c r="H68" s="77">
        <v>34073868.060000002</v>
      </c>
      <c r="I68" s="77">
        <v>47526</v>
      </c>
      <c r="J68" s="77">
        <v>716.95</v>
      </c>
      <c r="K68" s="77">
        <v>950.63</v>
      </c>
      <c r="L68" s="77">
        <v>14529617.33</v>
      </c>
      <c r="M68" s="90">
        <v>708.86509999999998</v>
      </c>
      <c r="N68" s="77">
        <v>870.75</v>
      </c>
      <c r="O68" s="77">
        <v>16686.23</v>
      </c>
      <c r="P68" s="77">
        <v>24932.57</v>
      </c>
      <c r="Q68" s="66" t="str">
        <f t="shared" si="12"/>
        <v>ผ่าน</v>
      </c>
      <c r="R68" s="66" t="str">
        <f t="shared" si="13"/>
        <v>ผ่าน</v>
      </c>
      <c r="S68" s="66" t="str">
        <f t="shared" si="14"/>
        <v>ผ่าน</v>
      </c>
      <c r="T68" s="65"/>
      <c r="U68" s="103" t="s">
        <v>132</v>
      </c>
      <c r="V68" s="103" t="s">
        <v>132</v>
      </c>
      <c r="W68" s="107" t="s">
        <v>270</v>
      </c>
      <c r="X68" s="107"/>
      <c r="Y68" s="108"/>
      <c r="Z68" s="108"/>
      <c r="AA68" s="109"/>
      <c r="AB68" s="109"/>
      <c r="AC68" s="109"/>
      <c r="AD68" s="109"/>
      <c r="AE68" s="107"/>
      <c r="AF68" s="107"/>
      <c r="AG68" s="109"/>
      <c r="AH68" s="107"/>
      <c r="AI68" s="109"/>
      <c r="AJ68" s="107"/>
      <c r="AK68" s="107"/>
      <c r="AL68" s="110"/>
      <c r="AM68" s="103"/>
    </row>
    <row r="69" spans="1:39" s="118" customFormat="1" x14ac:dyDescent="0.6">
      <c r="A69" s="139"/>
      <c r="B69" s="140"/>
      <c r="C69" s="141" t="s">
        <v>314</v>
      </c>
      <c r="D69" s="140"/>
      <c r="E69" s="141"/>
      <c r="F69" s="140"/>
      <c r="G69" s="141"/>
      <c r="H69" s="70"/>
      <c r="I69" s="70"/>
      <c r="J69" s="70"/>
      <c r="K69" s="70"/>
      <c r="L69" s="70"/>
      <c r="M69" s="94"/>
      <c r="N69" s="70"/>
      <c r="O69" s="70"/>
      <c r="P69" s="70"/>
      <c r="Q69" s="74"/>
      <c r="R69" s="74"/>
      <c r="S69" s="74">
        <f>COUNTIF(S60:S68,"ผ่าน")</f>
        <v>8</v>
      </c>
      <c r="T69" s="82"/>
      <c r="U69" s="116"/>
      <c r="V69" s="116"/>
      <c r="W69" s="117"/>
      <c r="X69" s="107"/>
      <c r="Y69" s="117"/>
      <c r="Z69" s="108"/>
      <c r="AA69" s="117"/>
      <c r="AB69" s="109"/>
      <c r="AC69" s="117"/>
      <c r="AD69" s="109"/>
      <c r="AE69" s="117"/>
      <c r="AF69" s="107"/>
      <c r="AG69" s="117"/>
      <c r="AH69" s="107"/>
      <c r="AI69" s="117"/>
      <c r="AJ69" s="107"/>
      <c r="AK69" s="117"/>
      <c r="AL69" s="110"/>
      <c r="AM69" s="116"/>
    </row>
    <row r="70" spans="1:39" s="88" customFormat="1" x14ac:dyDescent="0.6">
      <c r="A70" s="133">
        <v>62</v>
      </c>
      <c r="B70" s="133">
        <v>8</v>
      </c>
      <c r="C70" s="134" t="s">
        <v>82</v>
      </c>
      <c r="D70" s="133" t="s">
        <v>83</v>
      </c>
      <c r="E70" s="134" t="s">
        <v>208</v>
      </c>
      <c r="F70" s="133">
        <v>16</v>
      </c>
      <c r="G70" s="134" t="s">
        <v>144</v>
      </c>
      <c r="H70" s="77">
        <v>227864891.56999999</v>
      </c>
      <c r="I70" s="77">
        <v>240065</v>
      </c>
      <c r="J70" s="77">
        <v>949.18</v>
      </c>
      <c r="K70" s="77">
        <v>1102.76</v>
      </c>
      <c r="L70" s="77">
        <v>328175200.44</v>
      </c>
      <c r="M70" s="90">
        <v>19881.305599999996</v>
      </c>
      <c r="N70" s="77">
        <v>21663.119999999999</v>
      </c>
      <c r="O70" s="77">
        <v>15149.02</v>
      </c>
      <c r="P70" s="77">
        <v>17848.07</v>
      </c>
      <c r="Q70" s="66" t="str">
        <f t="shared" ref="Q70:Q75" si="15">IF(J70&lt;K70,"ผ่าน","ไม่ผ่าน")</f>
        <v>ผ่าน</v>
      </c>
      <c r="R70" s="66" t="str">
        <f t="shared" ref="R70:R75" si="16">IF(O70&lt;P70,"ผ่าน","ไม่ผ่าน")</f>
        <v>ผ่าน</v>
      </c>
      <c r="S70" s="66" t="str">
        <f t="shared" ref="S70:S75" si="17">IF(AND(J70&lt;K70,O70&lt;P70),"ผ่าน","ไม่ผ่าน")</f>
        <v>ผ่าน</v>
      </c>
      <c r="T70" s="65"/>
      <c r="U70" s="103" t="s">
        <v>144</v>
      </c>
      <c r="V70" s="103" t="s">
        <v>144</v>
      </c>
      <c r="W70" s="107" t="s">
        <v>257</v>
      </c>
      <c r="X70" s="107"/>
      <c r="Y70" s="108"/>
      <c r="Z70" s="108"/>
      <c r="AA70" s="109"/>
      <c r="AB70" s="109"/>
      <c r="AC70" s="109"/>
      <c r="AD70" s="109"/>
      <c r="AE70" s="107"/>
      <c r="AF70" s="107"/>
      <c r="AG70" s="107"/>
      <c r="AH70" s="107"/>
      <c r="AI70" s="107"/>
      <c r="AJ70" s="107"/>
      <c r="AK70" s="107"/>
      <c r="AL70" s="110"/>
      <c r="AM70" s="103"/>
    </row>
    <row r="71" spans="1:39" s="113" customFormat="1" x14ac:dyDescent="0.6">
      <c r="A71" s="135">
        <v>63</v>
      </c>
      <c r="B71" s="135">
        <v>8</v>
      </c>
      <c r="C71" s="136" t="s">
        <v>82</v>
      </c>
      <c r="D71" s="135" t="s">
        <v>84</v>
      </c>
      <c r="E71" s="136" t="s">
        <v>209</v>
      </c>
      <c r="F71" s="135">
        <v>10</v>
      </c>
      <c r="G71" s="142" t="s">
        <v>138</v>
      </c>
      <c r="H71" s="77">
        <v>88171141.260000005</v>
      </c>
      <c r="I71" s="77">
        <v>112410</v>
      </c>
      <c r="J71" s="77">
        <v>784.37</v>
      </c>
      <c r="K71" s="77">
        <v>936.85</v>
      </c>
      <c r="L71" s="77">
        <v>41775757.93</v>
      </c>
      <c r="M71" s="160">
        <v>2698.4441999999999</v>
      </c>
      <c r="N71" s="77">
        <v>2513.73</v>
      </c>
      <c r="O71" s="77">
        <v>16619.060000000001</v>
      </c>
      <c r="P71" s="77">
        <v>18877.11</v>
      </c>
      <c r="Q71" s="66" t="str">
        <f t="shared" si="15"/>
        <v>ผ่าน</v>
      </c>
      <c r="R71" s="66" t="str">
        <f t="shared" si="16"/>
        <v>ผ่าน</v>
      </c>
      <c r="S71" s="66" t="str">
        <f t="shared" si="17"/>
        <v>ผ่าน</v>
      </c>
      <c r="T71" s="67"/>
      <c r="U71" s="111" t="s">
        <v>138</v>
      </c>
      <c r="V71" s="111" t="s">
        <v>135</v>
      </c>
      <c r="W71" s="107" t="s">
        <v>260</v>
      </c>
      <c r="X71" s="107"/>
      <c r="Y71" s="108"/>
      <c r="Z71" s="108"/>
      <c r="AA71" s="109"/>
      <c r="AB71" s="109"/>
      <c r="AC71" s="109"/>
      <c r="AD71" s="109"/>
      <c r="AE71" s="107"/>
      <c r="AF71" s="107"/>
      <c r="AG71" s="107"/>
      <c r="AH71" s="107"/>
      <c r="AI71" s="107"/>
      <c r="AJ71" s="107"/>
      <c r="AK71" s="107"/>
      <c r="AL71" s="112"/>
      <c r="AM71" s="111"/>
    </row>
    <row r="72" spans="1:39" s="88" customFormat="1" x14ac:dyDescent="0.6">
      <c r="A72" s="133">
        <v>64</v>
      </c>
      <c r="B72" s="133">
        <v>8</v>
      </c>
      <c r="C72" s="134" t="s">
        <v>82</v>
      </c>
      <c r="D72" s="133" t="s">
        <v>85</v>
      </c>
      <c r="E72" s="134" t="s">
        <v>210</v>
      </c>
      <c r="F72" s="133">
        <v>6</v>
      </c>
      <c r="G72" s="142" t="s">
        <v>301</v>
      </c>
      <c r="H72" s="77">
        <v>61880090.469999999</v>
      </c>
      <c r="I72" s="77">
        <v>82560</v>
      </c>
      <c r="J72" s="77">
        <v>749.52</v>
      </c>
      <c r="K72" s="77">
        <v>1132.22</v>
      </c>
      <c r="L72" s="77">
        <v>33758838.740000002</v>
      </c>
      <c r="M72" s="160">
        <v>1720.7549000000001</v>
      </c>
      <c r="N72" s="77">
        <v>1655.07</v>
      </c>
      <c r="O72" s="77">
        <v>20397.22</v>
      </c>
      <c r="P72" s="77">
        <v>21021.5</v>
      </c>
      <c r="Q72" s="66" t="str">
        <f t="shared" si="15"/>
        <v>ผ่าน</v>
      </c>
      <c r="R72" s="66" t="str">
        <f t="shared" si="16"/>
        <v>ผ่าน</v>
      </c>
      <c r="S72" s="66" t="str">
        <f t="shared" si="17"/>
        <v>ผ่าน</v>
      </c>
      <c r="T72" s="65"/>
      <c r="U72" s="103" t="s">
        <v>134</v>
      </c>
      <c r="V72" s="103" t="s">
        <v>134</v>
      </c>
      <c r="W72" s="107" t="s">
        <v>258</v>
      </c>
      <c r="X72" s="107"/>
      <c r="Y72" s="108"/>
      <c r="Z72" s="108"/>
      <c r="AA72" s="109"/>
      <c r="AB72" s="109"/>
      <c r="AC72" s="109"/>
      <c r="AD72" s="109"/>
      <c r="AE72" s="107"/>
      <c r="AF72" s="107"/>
      <c r="AG72" s="107"/>
      <c r="AH72" s="107"/>
      <c r="AI72" s="107"/>
      <c r="AJ72" s="107"/>
      <c r="AK72" s="107"/>
      <c r="AL72" s="110"/>
      <c r="AM72" s="103"/>
    </row>
    <row r="73" spans="1:39" s="88" customFormat="1" x14ac:dyDescent="0.6">
      <c r="A73" s="133">
        <v>65</v>
      </c>
      <c r="B73" s="133">
        <v>8</v>
      </c>
      <c r="C73" s="134" t="s">
        <v>82</v>
      </c>
      <c r="D73" s="133" t="s">
        <v>86</v>
      </c>
      <c r="E73" s="134" t="s">
        <v>211</v>
      </c>
      <c r="F73" s="133">
        <v>10</v>
      </c>
      <c r="G73" s="142" t="s">
        <v>138</v>
      </c>
      <c r="H73" s="77">
        <v>92018108.359999999</v>
      </c>
      <c r="I73" s="77">
        <v>131074</v>
      </c>
      <c r="J73" s="77">
        <v>702.03</v>
      </c>
      <c r="K73" s="77">
        <v>936.85</v>
      </c>
      <c r="L73" s="77">
        <v>56341751.670000002</v>
      </c>
      <c r="M73" s="90">
        <v>4137.9125000000004</v>
      </c>
      <c r="N73" s="77">
        <v>4579.88</v>
      </c>
      <c r="O73" s="77">
        <v>12302.02</v>
      </c>
      <c r="P73" s="77">
        <v>18877.11</v>
      </c>
      <c r="Q73" s="66" t="str">
        <f t="shared" si="15"/>
        <v>ผ่าน</v>
      </c>
      <c r="R73" s="66" t="str">
        <f t="shared" si="16"/>
        <v>ผ่าน</v>
      </c>
      <c r="S73" s="66" t="str">
        <f t="shared" si="17"/>
        <v>ผ่าน</v>
      </c>
      <c r="T73" s="65"/>
      <c r="U73" s="103" t="s">
        <v>138</v>
      </c>
      <c r="V73" s="103" t="s">
        <v>138</v>
      </c>
      <c r="W73" s="107" t="s">
        <v>261</v>
      </c>
      <c r="X73" s="107"/>
      <c r="Y73" s="108"/>
      <c r="Z73" s="108"/>
      <c r="AA73" s="109"/>
      <c r="AB73" s="109"/>
      <c r="AC73" s="109"/>
      <c r="AD73" s="109"/>
      <c r="AE73" s="107"/>
      <c r="AF73" s="107"/>
      <c r="AG73" s="107"/>
      <c r="AH73" s="107"/>
      <c r="AI73" s="107"/>
      <c r="AJ73" s="107"/>
      <c r="AK73" s="107"/>
      <c r="AL73" s="110"/>
      <c r="AM73" s="103"/>
    </row>
    <row r="74" spans="1:39" s="88" customFormat="1" x14ac:dyDescent="0.6">
      <c r="A74" s="133">
        <v>66</v>
      </c>
      <c r="B74" s="133">
        <v>8</v>
      </c>
      <c r="C74" s="134" t="s">
        <v>82</v>
      </c>
      <c r="D74" s="133" t="s">
        <v>87</v>
      </c>
      <c r="E74" s="134" t="s">
        <v>212</v>
      </c>
      <c r="F74" s="133">
        <v>6</v>
      </c>
      <c r="G74" s="142" t="s">
        <v>301</v>
      </c>
      <c r="H74" s="77">
        <v>74094958.329999998</v>
      </c>
      <c r="I74" s="77">
        <v>86846</v>
      </c>
      <c r="J74" s="77">
        <v>853.18</v>
      </c>
      <c r="K74" s="77">
        <v>1132.22</v>
      </c>
      <c r="L74" s="77">
        <v>29270424.030000001</v>
      </c>
      <c r="M74" s="90">
        <v>1773.6324999999997</v>
      </c>
      <c r="N74" s="77">
        <v>1975.19</v>
      </c>
      <c r="O74" s="77">
        <v>14819.04</v>
      </c>
      <c r="P74" s="77">
        <v>21021.5</v>
      </c>
      <c r="Q74" s="66" t="str">
        <f t="shared" si="15"/>
        <v>ผ่าน</v>
      </c>
      <c r="R74" s="66" t="str">
        <f t="shared" si="16"/>
        <v>ผ่าน</v>
      </c>
      <c r="S74" s="66" t="str">
        <f t="shared" si="17"/>
        <v>ผ่าน</v>
      </c>
      <c r="T74" s="65"/>
      <c r="U74" s="103" t="s">
        <v>134</v>
      </c>
      <c r="V74" s="103" t="s">
        <v>134</v>
      </c>
      <c r="W74" s="107" t="s">
        <v>258</v>
      </c>
      <c r="X74" s="107"/>
      <c r="Y74" s="108"/>
      <c r="Z74" s="108"/>
      <c r="AA74" s="109"/>
      <c r="AB74" s="109"/>
      <c r="AC74" s="109"/>
      <c r="AD74" s="109"/>
      <c r="AE74" s="107"/>
      <c r="AF74" s="107"/>
      <c r="AG74" s="107"/>
      <c r="AH74" s="107"/>
      <c r="AI74" s="107"/>
      <c r="AJ74" s="107"/>
      <c r="AK74" s="107"/>
      <c r="AL74" s="110"/>
      <c r="AM74" s="103"/>
    </row>
    <row r="75" spans="1:39" s="88" customFormat="1" x14ac:dyDescent="0.6">
      <c r="A75" s="133">
        <v>67</v>
      </c>
      <c r="B75" s="133">
        <v>8</v>
      </c>
      <c r="C75" s="134" t="s">
        <v>82</v>
      </c>
      <c r="D75" s="133" t="s">
        <v>88</v>
      </c>
      <c r="E75" s="134" t="s">
        <v>213</v>
      </c>
      <c r="F75" s="133">
        <v>5</v>
      </c>
      <c r="G75" s="142" t="s">
        <v>133</v>
      </c>
      <c r="H75" s="77">
        <v>44109366.270000003</v>
      </c>
      <c r="I75" s="77">
        <v>62889</v>
      </c>
      <c r="J75" s="77">
        <v>701.38</v>
      </c>
      <c r="K75" s="77">
        <v>1222.26</v>
      </c>
      <c r="L75" s="77">
        <v>32131739.710000001</v>
      </c>
      <c r="M75" s="90">
        <v>1981.4571999999998</v>
      </c>
      <c r="N75" s="77">
        <v>2060.34</v>
      </c>
      <c r="O75" s="77">
        <v>15595.37</v>
      </c>
      <c r="P75" s="77">
        <v>24018.38</v>
      </c>
      <c r="Q75" s="66" t="str">
        <f t="shared" si="15"/>
        <v>ผ่าน</v>
      </c>
      <c r="R75" s="66" t="str">
        <f t="shared" si="16"/>
        <v>ผ่าน</v>
      </c>
      <c r="S75" s="66" t="str">
        <f t="shared" si="17"/>
        <v>ผ่าน</v>
      </c>
      <c r="T75" s="65"/>
      <c r="U75" s="103" t="s">
        <v>133</v>
      </c>
      <c r="V75" s="103" t="s">
        <v>133</v>
      </c>
      <c r="W75" s="107" t="s">
        <v>259</v>
      </c>
      <c r="X75" s="107"/>
      <c r="Y75" s="108"/>
      <c r="Z75" s="108"/>
      <c r="AA75" s="109"/>
      <c r="AB75" s="109"/>
      <c r="AC75" s="109"/>
      <c r="AD75" s="109"/>
      <c r="AE75" s="107"/>
      <c r="AF75" s="107"/>
      <c r="AG75" s="107"/>
      <c r="AH75" s="107"/>
      <c r="AI75" s="107"/>
      <c r="AJ75" s="107"/>
      <c r="AK75" s="107"/>
      <c r="AL75" s="110"/>
      <c r="AM75" s="103"/>
    </row>
    <row r="76" spans="1:39" s="118" customFormat="1" x14ac:dyDescent="0.6">
      <c r="A76" s="139"/>
      <c r="B76" s="140"/>
      <c r="C76" s="141" t="s">
        <v>315</v>
      </c>
      <c r="D76" s="140"/>
      <c r="E76" s="141"/>
      <c r="F76" s="140"/>
      <c r="G76" s="141"/>
      <c r="H76" s="70"/>
      <c r="I76" s="70"/>
      <c r="J76" s="70"/>
      <c r="K76" s="70"/>
      <c r="L76" s="70"/>
      <c r="M76" s="94"/>
      <c r="N76" s="70"/>
      <c r="O76" s="70"/>
      <c r="P76" s="92"/>
      <c r="Q76" s="74"/>
      <c r="R76" s="74"/>
      <c r="S76" s="74">
        <f>COUNTIF(S70:S75,"ผ่าน")</f>
        <v>6</v>
      </c>
      <c r="T76" s="82"/>
      <c r="U76" s="116"/>
      <c r="V76" s="116"/>
      <c r="W76" s="117"/>
      <c r="X76" s="107"/>
      <c r="Y76" s="117"/>
      <c r="Z76" s="108"/>
      <c r="AA76" s="117"/>
      <c r="AB76" s="109"/>
      <c r="AC76" s="117"/>
      <c r="AD76" s="109"/>
      <c r="AE76" s="117"/>
      <c r="AF76" s="107"/>
      <c r="AG76" s="117"/>
      <c r="AH76" s="107"/>
      <c r="AI76" s="117"/>
      <c r="AJ76" s="107"/>
      <c r="AK76" s="117"/>
      <c r="AL76" s="110"/>
      <c r="AM76" s="116"/>
    </row>
    <row r="77" spans="1:39" s="113" customFormat="1" x14ac:dyDescent="0.6">
      <c r="A77" s="135">
        <v>68</v>
      </c>
      <c r="B77" s="135">
        <v>8</v>
      </c>
      <c r="C77" s="136" t="s">
        <v>89</v>
      </c>
      <c r="D77" s="135" t="s">
        <v>90</v>
      </c>
      <c r="E77" s="136" t="s">
        <v>214</v>
      </c>
      <c r="F77" s="135">
        <v>20</v>
      </c>
      <c r="G77" s="137" t="s">
        <v>147</v>
      </c>
      <c r="H77" s="77">
        <v>840543900.83000004</v>
      </c>
      <c r="I77" s="77">
        <v>689442</v>
      </c>
      <c r="J77" s="77">
        <v>1219.17</v>
      </c>
      <c r="K77" s="77">
        <v>1762.48</v>
      </c>
      <c r="L77" s="77">
        <v>1966832156.9300001</v>
      </c>
      <c r="M77" s="90">
        <v>104140.68939999999</v>
      </c>
      <c r="N77" s="77">
        <v>132918.69</v>
      </c>
      <c r="O77" s="77">
        <v>14797.26</v>
      </c>
      <c r="P77" s="77">
        <v>15192.9</v>
      </c>
      <c r="Q77" s="66" t="str">
        <f t="shared" ref="Q77:Q97" si="18">IF(J77&lt;K77,"ผ่าน","ไม่ผ่าน")</f>
        <v>ผ่าน</v>
      </c>
      <c r="R77" s="66" t="str">
        <f t="shared" ref="R77:R97" si="19">IF(O77&lt;P77,"ผ่าน","ไม่ผ่าน")</f>
        <v>ผ่าน</v>
      </c>
      <c r="S77" s="66" t="str">
        <f t="shared" ref="S77:S97" si="20">IF(AND(J77&lt;K77,O77&lt;P77),"ผ่าน","ไม่ผ่าน")</f>
        <v>ผ่าน</v>
      </c>
      <c r="T77" s="67"/>
      <c r="U77" s="111" t="s">
        <v>147</v>
      </c>
      <c r="V77" s="111" t="s">
        <v>146</v>
      </c>
      <c r="W77" s="107" t="s">
        <v>271</v>
      </c>
      <c r="X77" s="107"/>
      <c r="Y77" s="108"/>
      <c r="Z77" s="108"/>
      <c r="AA77" s="107"/>
      <c r="AB77" s="109"/>
      <c r="AC77" s="107"/>
      <c r="AD77" s="109"/>
      <c r="AE77" s="107"/>
      <c r="AF77" s="107"/>
      <c r="AG77" s="107"/>
      <c r="AH77" s="107"/>
      <c r="AI77" s="107"/>
      <c r="AJ77" s="107"/>
      <c r="AK77" s="107"/>
      <c r="AL77" s="112"/>
      <c r="AM77" s="111"/>
    </row>
    <row r="78" spans="1:39" s="113" customFormat="1" x14ac:dyDescent="0.6">
      <c r="A78" s="135">
        <v>69</v>
      </c>
      <c r="B78" s="135">
        <v>8</v>
      </c>
      <c r="C78" s="136" t="s">
        <v>89</v>
      </c>
      <c r="D78" s="135" t="s">
        <v>91</v>
      </c>
      <c r="E78" s="136" t="s">
        <v>215</v>
      </c>
      <c r="F78" s="135">
        <v>6</v>
      </c>
      <c r="G78" s="147" t="s">
        <v>301</v>
      </c>
      <c r="H78" s="77">
        <v>70318473.480000004</v>
      </c>
      <c r="I78" s="77">
        <v>102690</v>
      </c>
      <c r="J78" s="77">
        <v>684.76</v>
      </c>
      <c r="K78" s="77">
        <v>1132.22</v>
      </c>
      <c r="L78" s="77">
        <v>33157793.219999999</v>
      </c>
      <c r="M78" s="160">
        <v>2192.4584</v>
      </c>
      <c r="N78" s="77">
        <v>2161.35</v>
      </c>
      <c r="O78" s="77">
        <v>15341.24</v>
      </c>
      <c r="P78" s="77">
        <v>21021.5</v>
      </c>
      <c r="Q78" s="66" t="str">
        <f t="shared" si="18"/>
        <v>ผ่าน</v>
      </c>
      <c r="R78" s="66" t="str">
        <f t="shared" si="19"/>
        <v>ผ่าน</v>
      </c>
      <c r="S78" s="66" t="str">
        <f t="shared" si="20"/>
        <v>ผ่าน</v>
      </c>
      <c r="T78" s="67"/>
      <c r="U78" s="111" t="s">
        <v>134</v>
      </c>
      <c r="V78" s="111" t="s">
        <v>134</v>
      </c>
      <c r="W78" s="107" t="s">
        <v>258</v>
      </c>
      <c r="X78" s="107"/>
      <c r="Y78" s="108"/>
      <c r="Z78" s="108"/>
      <c r="AA78" s="109"/>
      <c r="AB78" s="109"/>
      <c r="AC78" s="109"/>
      <c r="AD78" s="109"/>
      <c r="AE78" s="107"/>
      <c r="AF78" s="107"/>
      <c r="AG78" s="107"/>
      <c r="AH78" s="107"/>
      <c r="AI78" s="107"/>
      <c r="AJ78" s="107"/>
      <c r="AK78" s="107"/>
      <c r="AL78" s="112"/>
      <c r="AM78" s="111"/>
    </row>
    <row r="79" spans="1:39" s="113" customFormat="1" x14ac:dyDescent="0.6">
      <c r="A79" s="135">
        <v>70</v>
      </c>
      <c r="B79" s="135">
        <v>8</v>
      </c>
      <c r="C79" s="136" t="s">
        <v>89</v>
      </c>
      <c r="D79" s="135" t="s">
        <v>92</v>
      </c>
      <c r="E79" s="136" t="s">
        <v>216</v>
      </c>
      <c r="F79" s="135">
        <v>6</v>
      </c>
      <c r="G79" s="146" t="s">
        <v>301</v>
      </c>
      <c r="H79" s="77">
        <v>56815406.119999997</v>
      </c>
      <c r="I79" s="77">
        <v>89864</v>
      </c>
      <c r="J79" s="77">
        <v>632.24</v>
      </c>
      <c r="K79" s="77">
        <v>1132.22</v>
      </c>
      <c r="L79" s="77">
        <v>35305457.350000001</v>
      </c>
      <c r="M79" s="90">
        <v>1978.4951000000001</v>
      </c>
      <c r="N79" s="77">
        <v>2159.4699999999998</v>
      </c>
      <c r="O79" s="77">
        <v>16349.15</v>
      </c>
      <c r="P79" s="77">
        <v>21021.5</v>
      </c>
      <c r="Q79" s="66" t="str">
        <f t="shared" si="18"/>
        <v>ผ่าน</v>
      </c>
      <c r="R79" s="66" t="str">
        <f t="shared" si="19"/>
        <v>ผ่าน</v>
      </c>
      <c r="S79" s="66" t="str">
        <f t="shared" si="20"/>
        <v>ผ่าน</v>
      </c>
      <c r="T79" s="80"/>
      <c r="U79" s="127" t="s">
        <v>135</v>
      </c>
      <c r="V79" s="127" t="s">
        <v>134</v>
      </c>
      <c r="W79" s="107" t="s">
        <v>258</v>
      </c>
      <c r="X79" s="107"/>
      <c r="Y79" s="108"/>
      <c r="Z79" s="108"/>
      <c r="AA79" s="109"/>
      <c r="AB79" s="109"/>
      <c r="AC79" s="109"/>
      <c r="AD79" s="109"/>
      <c r="AE79" s="107"/>
      <c r="AF79" s="107"/>
      <c r="AG79" s="107"/>
      <c r="AH79" s="107"/>
      <c r="AI79" s="107"/>
      <c r="AJ79" s="107"/>
      <c r="AK79" s="107"/>
      <c r="AL79" s="112"/>
      <c r="AM79" s="111"/>
    </row>
    <row r="80" spans="1:39" s="113" customFormat="1" x14ac:dyDescent="0.6">
      <c r="A80" s="135">
        <v>71</v>
      </c>
      <c r="B80" s="135">
        <v>8</v>
      </c>
      <c r="C80" s="136" t="s">
        <v>89</v>
      </c>
      <c r="D80" s="135" t="s">
        <v>93</v>
      </c>
      <c r="E80" s="136" t="s">
        <v>217</v>
      </c>
      <c r="F80" s="135">
        <v>14</v>
      </c>
      <c r="G80" s="136" t="s">
        <v>305</v>
      </c>
      <c r="H80" s="77">
        <v>199518626.80000001</v>
      </c>
      <c r="I80" s="77">
        <v>228162</v>
      </c>
      <c r="J80" s="79">
        <v>874.46</v>
      </c>
      <c r="K80" s="77">
        <v>1061.45</v>
      </c>
      <c r="L80" s="77">
        <v>217836490.13999999</v>
      </c>
      <c r="M80" s="90">
        <v>13812.422500000001</v>
      </c>
      <c r="N80" s="77">
        <v>16349.81</v>
      </c>
      <c r="O80" s="77">
        <v>13323.49</v>
      </c>
      <c r="P80" s="77">
        <v>23687.38</v>
      </c>
      <c r="Q80" s="66" t="str">
        <f t="shared" si="18"/>
        <v>ผ่าน</v>
      </c>
      <c r="R80" s="66" t="str">
        <f t="shared" si="19"/>
        <v>ผ่าน</v>
      </c>
      <c r="S80" s="66" t="str">
        <f t="shared" si="20"/>
        <v>ผ่าน</v>
      </c>
      <c r="T80" s="67"/>
      <c r="U80" s="111" t="s">
        <v>142</v>
      </c>
      <c r="V80" s="111" t="s">
        <v>142</v>
      </c>
      <c r="W80" s="107" t="s">
        <v>272</v>
      </c>
      <c r="X80" s="107"/>
      <c r="Y80" s="108"/>
      <c r="Z80" s="108"/>
      <c r="AA80" s="109"/>
      <c r="AB80" s="109"/>
      <c r="AC80" s="109"/>
      <c r="AD80" s="109"/>
      <c r="AE80" s="107"/>
      <c r="AF80" s="107"/>
      <c r="AG80" s="107"/>
      <c r="AH80" s="107"/>
      <c r="AI80" s="107"/>
      <c r="AJ80" s="107"/>
      <c r="AK80" s="107"/>
      <c r="AL80" s="112"/>
      <c r="AM80" s="111"/>
    </row>
    <row r="81" spans="1:39" s="113" customFormat="1" x14ac:dyDescent="0.6">
      <c r="A81" s="135">
        <v>72</v>
      </c>
      <c r="B81" s="135">
        <v>8</v>
      </c>
      <c r="C81" s="136" t="s">
        <v>89</v>
      </c>
      <c r="D81" s="135" t="s">
        <v>94</v>
      </c>
      <c r="E81" s="136" t="s">
        <v>218</v>
      </c>
      <c r="F81" s="135">
        <v>2</v>
      </c>
      <c r="G81" s="136" t="s">
        <v>130</v>
      </c>
      <c r="H81" s="77">
        <v>24291066.690000001</v>
      </c>
      <c r="I81" s="77">
        <v>19027</v>
      </c>
      <c r="J81" s="77">
        <v>1276.6600000000001</v>
      </c>
      <c r="K81" s="77">
        <v>1350.17</v>
      </c>
      <c r="L81" s="95">
        <v>0</v>
      </c>
      <c r="M81" s="96">
        <v>0</v>
      </c>
      <c r="N81" s="95">
        <v>0</v>
      </c>
      <c r="O81" s="97">
        <v>0</v>
      </c>
      <c r="P81" s="77">
        <v>32761.360000000001</v>
      </c>
      <c r="Q81" s="66" t="str">
        <f t="shared" si="18"/>
        <v>ผ่าน</v>
      </c>
      <c r="R81" s="66" t="str">
        <f t="shared" si="19"/>
        <v>ผ่าน</v>
      </c>
      <c r="S81" s="66" t="str">
        <f t="shared" si="20"/>
        <v>ผ่าน</v>
      </c>
      <c r="T81" s="67"/>
      <c r="U81" s="111" t="s">
        <v>130</v>
      </c>
      <c r="V81" s="111" t="s">
        <v>130</v>
      </c>
      <c r="W81" s="107" t="s">
        <v>253</v>
      </c>
      <c r="X81" s="107"/>
      <c r="Y81" s="108"/>
      <c r="Z81" s="108"/>
      <c r="AA81" s="109"/>
      <c r="AB81" s="109"/>
      <c r="AC81" s="107"/>
      <c r="AD81" s="109"/>
      <c r="AE81" s="107"/>
      <c r="AF81" s="107"/>
      <c r="AG81" s="109"/>
      <c r="AH81" s="107"/>
      <c r="AI81" s="107"/>
      <c r="AJ81" s="107"/>
      <c r="AK81" s="107"/>
      <c r="AL81" s="112"/>
      <c r="AM81" s="111"/>
    </row>
    <row r="82" spans="1:39" s="113" customFormat="1" x14ac:dyDescent="0.6">
      <c r="A82" s="135">
        <v>73</v>
      </c>
      <c r="B82" s="135">
        <v>8</v>
      </c>
      <c r="C82" s="136" t="s">
        <v>89</v>
      </c>
      <c r="D82" s="135" t="s">
        <v>95</v>
      </c>
      <c r="E82" s="136" t="s">
        <v>219</v>
      </c>
      <c r="F82" s="135">
        <v>6</v>
      </c>
      <c r="G82" s="136" t="s">
        <v>301</v>
      </c>
      <c r="H82" s="77">
        <v>56973455.289999999</v>
      </c>
      <c r="I82" s="77">
        <v>73280</v>
      </c>
      <c r="J82" s="77">
        <v>777.48</v>
      </c>
      <c r="K82" s="77">
        <v>1132.22</v>
      </c>
      <c r="L82" s="77">
        <v>27918067.190000001</v>
      </c>
      <c r="M82" s="90">
        <v>1799.644</v>
      </c>
      <c r="N82" s="77">
        <v>1816.85</v>
      </c>
      <c r="O82" s="77">
        <v>15366.16</v>
      </c>
      <c r="P82" s="77">
        <v>21021.5</v>
      </c>
      <c r="Q82" s="66" t="str">
        <f t="shared" si="18"/>
        <v>ผ่าน</v>
      </c>
      <c r="R82" s="66" t="str">
        <f t="shared" si="19"/>
        <v>ผ่าน</v>
      </c>
      <c r="S82" s="66" t="str">
        <f t="shared" si="20"/>
        <v>ผ่าน</v>
      </c>
      <c r="T82" s="67"/>
      <c r="U82" s="111" t="s">
        <v>134</v>
      </c>
      <c r="V82" s="111" t="s">
        <v>134</v>
      </c>
      <c r="W82" s="107" t="s">
        <v>258</v>
      </c>
      <c r="X82" s="107"/>
      <c r="Y82" s="108"/>
      <c r="Z82" s="108"/>
      <c r="AA82" s="109"/>
      <c r="AB82" s="109"/>
      <c r="AC82" s="109"/>
      <c r="AD82" s="109"/>
      <c r="AE82" s="107"/>
      <c r="AF82" s="107"/>
      <c r="AG82" s="107"/>
      <c r="AH82" s="107"/>
      <c r="AI82" s="107"/>
      <c r="AJ82" s="107"/>
      <c r="AK82" s="107"/>
      <c r="AL82" s="112"/>
      <c r="AM82" s="111"/>
    </row>
    <row r="83" spans="1:39" s="113" customFormat="1" x14ac:dyDescent="0.6">
      <c r="A83" s="135">
        <v>74</v>
      </c>
      <c r="B83" s="135">
        <v>8</v>
      </c>
      <c r="C83" s="136" t="s">
        <v>89</v>
      </c>
      <c r="D83" s="135" t="s">
        <v>96</v>
      </c>
      <c r="E83" s="136" t="s">
        <v>220</v>
      </c>
      <c r="F83" s="135">
        <v>13</v>
      </c>
      <c r="G83" s="137" t="s">
        <v>304</v>
      </c>
      <c r="H83" s="77">
        <v>131737571.45999999</v>
      </c>
      <c r="I83" s="77">
        <v>168355</v>
      </c>
      <c r="J83" s="77">
        <v>782.5</v>
      </c>
      <c r="K83" s="93">
        <v>923.4</v>
      </c>
      <c r="L83" s="77">
        <v>86813923.379999995</v>
      </c>
      <c r="M83" s="160">
        <v>5513.0856000000003</v>
      </c>
      <c r="N83" s="77">
        <v>4826.2</v>
      </c>
      <c r="O83" s="77">
        <v>17988.060000000001</v>
      </c>
      <c r="P83" s="77">
        <v>18888.419999999998</v>
      </c>
      <c r="Q83" s="66" t="str">
        <f t="shared" si="18"/>
        <v>ผ่าน</v>
      </c>
      <c r="R83" s="66" t="str">
        <f t="shared" si="19"/>
        <v>ผ่าน</v>
      </c>
      <c r="S83" s="66" t="str">
        <f t="shared" si="20"/>
        <v>ผ่าน</v>
      </c>
      <c r="T83" s="67"/>
      <c r="U83" s="111" t="s">
        <v>141</v>
      </c>
      <c r="V83" s="111" t="s">
        <v>140</v>
      </c>
      <c r="W83" s="107" t="s">
        <v>265</v>
      </c>
      <c r="X83" s="107"/>
      <c r="Y83" s="108"/>
      <c r="Z83" s="108"/>
      <c r="AA83" s="109"/>
      <c r="AB83" s="109"/>
      <c r="AC83" s="109"/>
      <c r="AD83" s="109"/>
      <c r="AE83" s="107"/>
      <c r="AF83" s="107"/>
      <c r="AG83" s="107"/>
      <c r="AH83" s="107"/>
      <c r="AI83" s="107"/>
      <c r="AJ83" s="107"/>
      <c r="AK83" s="107"/>
      <c r="AL83" s="112"/>
      <c r="AM83" s="111"/>
    </row>
    <row r="84" spans="1:39" s="88" customFormat="1" x14ac:dyDescent="0.6">
      <c r="A84" s="133">
        <v>75</v>
      </c>
      <c r="B84" s="133">
        <v>8</v>
      </c>
      <c r="C84" s="134" t="s">
        <v>89</v>
      </c>
      <c r="D84" s="133" t="s">
        <v>97</v>
      </c>
      <c r="E84" s="134" t="s">
        <v>221</v>
      </c>
      <c r="F84" s="133">
        <v>5</v>
      </c>
      <c r="G84" s="142" t="s">
        <v>133</v>
      </c>
      <c r="H84" s="77">
        <v>47022630.539999999</v>
      </c>
      <c r="I84" s="77">
        <v>72197</v>
      </c>
      <c r="J84" s="77">
        <v>651.30999999999995</v>
      </c>
      <c r="K84" s="77">
        <v>1222.26</v>
      </c>
      <c r="L84" s="77">
        <v>16445445.77</v>
      </c>
      <c r="M84" s="90">
        <v>1150.3141000000001</v>
      </c>
      <c r="N84" s="77">
        <v>1167.01</v>
      </c>
      <c r="O84" s="77">
        <v>14091.99</v>
      </c>
      <c r="P84" s="77">
        <v>24018.38</v>
      </c>
      <c r="Q84" s="66" t="str">
        <f t="shared" si="18"/>
        <v>ผ่าน</v>
      </c>
      <c r="R84" s="66" t="str">
        <f t="shared" si="19"/>
        <v>ผ่าน</v>
      </c>
      <c r="S84" s="66" t="str">
        <f t="shared" si="20"/>
        <v>ผ่าน</v>
      </c>
      <c r="T84" s="65"/>
      <c r="U84" s="103" t="s">
        <v>133</v>
      </c>
      <c r="V84" s="103" t="s">
        <v>133</v>
      </c>
      <c r="W84" s="107" t="s">
        <v>259</v>
      </c>
      <c r="X84" s="107"/>
      <c r="Y84" s="108"/>
      <c r="Z84" s="108"/>
      <c r="AA84" s="109"/>
      <c r="AB84" s="109"/>
      <c r="AC84" s="109"/>
      <c r="AD84" s="109"/>
      <c r="AE84" s="107"/>
      <c r="AF84" s="107"/>
      <c r="AG84" s="107"/>
      <c r="AH84" s="107"/>
      <c r="AI84" s="107"/>
      <c r="AJ84" s="107"/>
      <c r="AK84" s="107"/>
      <c r="AL84" s="110"/>
      <c r="AM84" s="103"/>
    </row>
    <row r="85" spans="1:39" s="88" customFormat="1" x14ac:dyDescent="0.6">
      <c r="A85" s="133">
        <v>76</v>
      </c>
      <c r="B85" s="133">
        <v>8</v>
      </c>
      <c r="C85" s="134" t="s">
        <v>89</v>
      </c>
      <c r="D85" s="133" t="s">
        <v>98</v>
      </c>
      <c r="E85" s="134" t="s">
        <v>222</v>
      </c>
      <c r="F85" s="133">
        <v>6</v>
      </c>
      <c r="G85" s="134" t="s">
        <v>301</v>
      </c>
      <c r="H85" s="77">
        <v>47533441.799999997</v>
      </c>
      <c r="I85" s="77">
        <v>64478</v>
      </c>
      <c r="J85" s="77">
        <v>737.2</v>
      </c>
      <c r="K85" s="77">
        <v>1132.22</v>
      </c>
      <c r="L85" s="77">
        <v>18757882.699999999</v>
      </c>
      <c r="M85" s="90">
        <v>1108.2311</v>
      </c>
      <c r="N85" s="77">
        <v>1197.77</v>
      </c>
      <c r="O85" s="77">
        <v>15660.7</v>
      </c>
      <c r="P85" s="77">
        <v>21021.5</v>
      </c>
      <c r="Q85" s="66" t="str">
        <f t="shared" si="18"/>
        <v>ผ่าน</v>
      </c>
      <c r="R85" s="66" t="str">
        <f t="shared" si="19"/>
        <v>ผ่าน</v>
      </c>
      <c r="S85" s="66" t="str">
        <f t="shared" si="20"/>
        <v>ผ่าน</v>
      </c>
      <c r="T85" s="65"/>
      <c r="U85" s="103" t="s">
        <v>134</v>
      </c>
      <c r="V85" s="103" t="s">
        <v>134</v>
      </c>
      <c r="W85" s="107" t="s">
        <v>258</v>
      </c>
      <c r="X85" s="107"/>
      <c r="Y85" s="108"/>
      <c r="Z85" s="108"/>
      <c r="AA85" s="109"/>
      <c r="AB85" s="109"/>
      <c r="AC85" s="109"/>
      <c r="AD85" s="109"/>
      <c r="AE85" s="107"/>
      <c r="AF85" s="107"/>
      <c r="AG85" s="109"/>
      <c r="AH85" s="107"/>
      <c r="AI85" s="107"/>
      <c r="AJ85" s="107"/>
      <c r="AK85" s="107"/>
      <c r="AL85" s="110"/>
      <c r="AM85" s="103"/>
    </row>
    <row r="86" spans="1:39" s="88" customFormat="1" x14ac:dyDescent="0.6">
      <c r="A86" s="133">
        <v>77</v>
      </c>
      <c r="B86" s="133">
        <v>8</v>
      </c>
      <c r="C86" s="134" t="s">
        <v>89</v>
      </c>
      <c r="D86" s="133" t="s">
        <v>99</v>
      </c>
      <c r="E86" s="134" t="s">
        <v>223</v>
      </c>
      <c r="F86" s="133">
        <v>6</v>
      </c>
      <c r="G86" s="134" t="s">
        <v>301</v>
      </c>
      <c r="H86" s="77">
        <v>45733087.950000003</v>
      </c>
      <c r="I86" s="77">
        <v>70640</v>
      </c>
      <c r="J86" s="77">
        <v>647.41</v>
      </c>
      <c r="K86" s="77">
        <v>1132.22</v>
      </c>
      <c r="L86" s="77">
        <v>23677674.390000001</v>
      </c>
      <c r="M86" s="90">
        <v>1498.6818999999998</v>
      </c>
      <c r="N86" s="77">
        <v>1679.01</v>
      </c>
      <c r="O86" s="77">
        <v>14102.16</v>
      </c>
      <c r="P86" s="77">
        <v>21021.5</v>
      </c>
      <c r="Q86" s="66" t="str">
        <f t="shared" si="18"/>
        <v>ผ่าน</v>
      </c>
      <c r="R86" s="66" t="str">
        <f t="shared" si="19"/>
        <v>ผ่าน</v>
      </c>
      <c r="S86" s="66" t="str">
        <f t="shared" si="20"/>
        <v>ผ่าน</v>
      </c>
      <c r="T86" s="65"/>
      <c r="U86" s="103" t="s">
        <v>134</v>
      </c>
      <c r="V86" s="103" t="s">
        <v>134</v>
      </c>
      <c r="W86" s="107" t="s">
        <v>258</v>
      </c>
      <c r="X86" s="107"/>
      <c r="Y86" s="108"/>
      <c r="Z86" s="108"/>
      <c r="AA86" s="109"/>
      <c r="AB86" s="109"/>
      <c r="AC86" s="109"/>
      <c r="AD86" s="109"/>
      <c r="AE86" s="107"/>
      <c r="AF86" s="107"/>
      <c r="AG86" s="107"/>
      <c r="AH86" s="107"/>
      <c r="AI86" s="107"/>
      <c r="AJ86" s="107"/>
      <c r="AK86" s="107"/>
      <c r="AL86" s="110"/>
      <c r="AM86" s="103"/>
    </row>
    <row r="87" spans="1:39" s="88" customFormat="1" x14ac:dyDescent="0.6">
      <c r="A87" s="148">
        <v>78</v>
      </c>
      <c r="B87" s="148">
        <v>8</v>
      </c>
      <c r="C87" s="149" t="s">
        <v>89</v>
      </c>
      <c r="D87" s="148" t="s">
        <v>100</v>
      </c>
      <c r="E87" s="149" t="s">
        <v>224</v>
      </c>
      <c r="F87" s="148">
        <v>6</v>
      </c>
      <c r="G87" s="149" t="s">
        <v>301</v>
      </c>
      <c r="H87" s="77">
        <v>54268355.630000003</v>
      </c>
      <c r="I87" s="77">
        <v>85471</v>
      </c>
      <c r="J87" s="77">
        <v>634.92999999999995</v>
      </c>
      <c r="K87" s="77">
        <v>1132.22</v>
      </c>
      <c r="L87" s="77">
        <v>45267588.57</v>
      </c>
      <c r="M87" s="90">
        <v>2198.1381999999999</v>
      </c>
      <c r="N87" s="77">
        <v>2362.84</v>
      </c>
      <c r="O87" s="77">
        <v>19158.13</v>
      </c>
      <c r="P87" s="77">
        <v>21021.5</v>
      </c>
      <c r="Q87" s="66" t="str">
        <f t="shared" si="18"/>
        <v>ผ่าน</v>
      </c>
      <c r="R87" s="66" t="str">
        <f t="shared" si="19"/>
        <v>ผ่าน</v>
      </c>
      <c r="S87" s="66" t="str">
        <f t="shared" si="20"/>
        <v>ผ่าน</v>
      </c>
      <c r="T87" s="65"/>
      <c r="U87" s="103" t="s">
        <v>134</v>
      </c>
      <c r="V87" s="103" t="s">
        <v>134</v>
      </c>
      <c r="W87" s="107" t="s">
        <v>258</v>
      </c>
      <c r="X87" s="107"/>
      <c r="Y87" s="108"/>
      <c r="Z87" s="108"/>
      <c r="AA87" s="109"/>
      <c r="AB87" s="109"/>
      <c r="AC87" s="109"/>
      <c r="AD87" s="109"/>
      <c r="AE87" s="107"/>
      <c r="AF87" s="107"/>
      <c r="AG87" s="107"/>
      <c r="AH87" s="107"/>
      <c r="AI87" s="107"/>
      <c r="AJ87" s="107"/>
      <c r="AK87" s="107"/>
      <c r="AL87" s="110"/>
      <c r="AM87" s="103"/>
    </row>
    <row r="88" spans="1:39" s="88" customFormat="1" x14ac:dyDescent="0.6">
      <c r="A88" s="133">
        <v>79</v>
      </c>
      <c r="B88" s="133">
        <v>8</v>
      </c>
      <c r="C88" s="134" t="s">
        <v>89</v>
      </c>
      <c r="D88" s="133" t="s">
        <v>101</v>
      </c>
      <c r="E88" s="134" t="s">
        <v>225</v>
      </c>
      <c r="F88" s="133">
        <v>13</v>
      </c>
      <c r="G88" s="134" t="s">
        <v>304</v>
      </c>
      <c r="H88" s="77">
        <v>118073539.37</v>
      </c>
      <c r="I88" s="77">
        <v>165818</v>
      </c>
      <c r="J88" s="77">
        <v>712.07</v>
      </c>
      <c r="K88" s="77">
        <v>923.4</v>
      </c>
      <c r="L88" s="77">
        <v>93539795.409999996</v>
      </c>
      <c r="M88" s="90">
        <v>6028.7381000000005</v>
      </c>
      <c r="N88" s="77">
        <v>6146.1</v>
      </c>
      <c r="O88" s="77">
        <v>15219.37</v>
      </c>
      <c r="P88" s="77">
        <v>18888.419999999998</v>
      </c>
      <c r="Q88" s="66" t="str">
        <f t="shared" si="18"/>
        <v>ผ่าน</v>
      </c>
      <c r="R88" s="66" t="str">
        <f t="shared" si="19"/>
        <v>ผ่าน</v>
      </c>
      <c r="S88" s="66" t="str">
        <f t="shared" si="20"/>
        <v>ผ่าน</v>
      </c>
      <c r="T88" s="65"/>
      <c r="U88" s="103" t="s">
        <v>252</v>
      </c>
      <c r="V88" s="103" t="s">
        <v>140</v>
      </c>
      <c r="W88" s="107" t="s">
        <v>265</v>
      </c>
      <c r="X88" s="107"/>
      <c r="Y88" s="108"/>
      <c r="Z88" s="108"/>
      <c r="AA88" s="109"/>
      <c r="AB88" s="109"/>
      <c r="AC88" s="109"/>
      <c r="AD88" s="109"/>
      <c r="AE88" s="107"/>
      <c r="AF88" s="107"/>
      <c r="AG88" s="107"/>
      <c r="AH88" s="107"/>
      <c r="AI88" s="107"/>
      <c r="AJ88" s="107"/>
      <c r="AK88" s="107"/>
      <c r="AL88" s="110"/>
      <c r="AM88" s="103"/>
    </row>
    <row r="89" spans="1:39" s="88" customFormat="1" x14ac:dyDescent="0.6">
      <c r="A89" s="133">
        <v>80</v>
      </c>
      <c r="B89" s="133">
        <v>8</v>
      </c>
      <c r="C89" s="134" t="s">
        <v>89</v>
      </c>
      <c r="D89" s="133" t="s">
        <v>102</v>
      </c>
      <c r="E89" s="136" t="s">
        <v>226</v>
      </c>
      <c r="F89" s="135">
        <v>6</v>
      </c>
      <c r="G89" s="150" t="s">
        <v>301</v>
      </c>
      <c r="H89" s="77">
        <v>55677365.479999997</v>
      </c>
      <c r="I89" s="77">
        <v>107595</v>
      </c>
      <c r="J89" s="77">
        <v>517.47</v>
      </c>
      <c r="K89" s="77">
        <v>1132.22</v>
      </c>
      <c r="L89" s="77">
        <v>48945560.829999998</v>
      </c>
      <c r="M89" s="90">
        <v>2723.8942000000002</v>
      </c>
      <c r="N89" s="77">
        <v>3086.62</v>
      </c>
      <c r="O89" s="77">
        <v>15857.35</v>
      </c>
      <c r="P89" s="77">
        <v>21021.5</v>
      </c>
      <c r="Q89" s="66" t="str">
        <f t="shared" si="18"/>
        <v>ผ่าน</v>
      </c>
      <c r="R89" s="66" t="str">
        <f t="shared" si="19"/>
        <v>ผ่าน</v>
      </c>
      <c r="S89" s="66" t="str">
        <f t="shared" si="20"/>
        <v>ผ่าน</v>
      </c>
      <c r="T89" s="65"/>
      <c r="U89" s="103" t="s">
        <v>134</v>
      </c>
      <c r="V89" s="103" t="s">
        <v>134</v>
      </c>
      <c r="W89" s="107" t="s">
        <v>258</v>
      </c>
      <c r="X89" s="107"/>
      <c r="Y89" s="108"/>
      <c r="Z89" s="108"/>
      <c r="AA89" s="109"/>
      <c r="AB89" s="109"/>
      <c r="AC89" s="109"/>
      <c r="AD89" s="109"/>
      <c r="AE89" s="107"/>
      <c r="AF89" s="107"/>
      <c r="AG89" s="107"/>
      <c r="AH89" s="107"/>
      <c r="AI89" s="107"/>
      <c r="AJ89" s="107"/>
      <c r="AK89" s="107"/>
      <c r="AL89" s="110"/>
      <c r="AM89" s="103"/>
    </row>
    <row r="90" spans="1:39" s="88" customFormat="1" x14ac:dyDescent="0.6">
      <c r="A90" s="133">
        <v>81</v>
      </c>
      <c r="B90" s="133">
        <v>8</v>
      </c>
      <c r="C90" s="134" t="s">
        <v>89</v>
      </c>
      <c r="D90" s="133" t="s">
        <v>103</v>
      </c>
      <c r="E90" s="136" t="s">
        <v>227</v>
      </c>
      <c r="F90" s="135">
        <v>10</v>
      </c>
      <c r="G90" s="147" t="s">
        <v>138</v>
      </c>
      <c r="H90" s="77">
        <v>110411634.06999999</v>
      </c>
      <c r="I90" s="77">
        <v>150196</v>
      </c>
      <c r="J90" s="77">
        <v>735.12</v>
      </c>
      <c r="K90" s="77">
        <v>936.85</v>
      </c>
      <c r="L90" s="77">
        <v>66201269.039999999</v>
      </c>
      <c r="M90" s="90">
        <v>4248.3768</v>
      </c>
      <c r="N90" s="77">
        <v>4633.34</v>
      </c>
      <c r="O90" s="77">
        <v>14288.02</v>
      </c>
      <c r="P90" s="77">
        <v>18877.11</v>
      </c>
      <c r="Q90" s="66" t="str">
        <f t="shared" si="18"/>
        <v>ผ่าน</v>
      </c>
      <c r="R90" s="66" t="str">
        <f t="shared" si="19"/>
        <v>ผ่าน</v>
      </c>
      <c r="S90" s="66" t="str">
        <f t="shared" si="20"/>
        <v>ผ่าน</v>
      </c>
      <c r="T90" s="65"/>
      <c r="U90" s="103" t="s">
        <v>138</v>
      </c>
      <c r="V90" s="103" t="s">
        <v>138</v>
      </c>
      <c r="W90" s="107" t="s">
        <v>261</v>
      </c>
      <c r="X90" s="107"/>
      <c r="Y90" s="108"/>
      <c r="Z90" s="108"/>
      <c r="AA90" s="109"/>
      <c r="AB90" s="109"/>
      <c r="AC90" s="109"/>
      <c r="AD90" s="109"/>
      <c r="AE90" s="107"/>
      <c r="AF90" s="107"/>
      <c r="AG90" s="107"/>
      <c r="AH90" s="107"/>
      <c r="AI90" s="107"/>
      <c r="AJ90" s="107"/>
      <c r="AK90" s="107"/>
      <c r="AL90" s="110"/>
      <c r="AM90" s="103"/>
    </row>
    <row r="91" spans="1:39" s="88" customFormat="1" x14ac:dyDescent="0.6">
      <c r="A91" s="133">
        <v>82</v>
      </c>
      <c r="B91" s="133">
        <v>8</v>
      </c>
      <c r="C91" s="134" t="s">
        <v>89</v>
      </c>
      <c r="D91" s="133" t="s">
        <v>104</v>
      </c>
      <c r="E91" s="136" t="s">
        <v>228</v>
      </c>
      <c r="F91" s="135">
        <v>5</v>
      </c>
      <c r="G91" s="136" t="s">
        <v>133</v>
      </c>
      <c r="H91" s="77">
        <v>40349135.140000001</v>
      </c>
      <c r="I91" s="77">
        <v>54591</v>
      </c>
      <c r="J91" s="77">
        <v>739.12</v>
      </c>
      <c r="K91" s="77">
        <v>1222.26</v>
      </c>
      <c r="L91" s="77">
        <v>13840733.859999999</v>
      </c>
      <c r="M91" s="90">
        <v>1027.8996000000002</v>
      </c>
      <c r="N91" s="77">
        <v>1090.07</v>
      </c>
      <c r="O91" s="77">
        <v>12697.05</v>
      </c>
      <c r="P91" s="77">
        <v>24018.38</v>
      </c>
      <c r="Q91" s="66" t="str">
        <f t="shared" si="18"/>
        <v>ผ่าน</v>
      </c>
      <c r="R91" s="66" t="str">
        <f t="shared" si="19"/>
        <v>ผ่าน</v>
      </c>
      <c r="S91" s="66" t="str">
        <f t="shared" si="20"/>
        <v>ผ่าน</v>
      </c>
      <c r="T91" s="65"/>
      <c r="U91" s="103" t="s">
        <v>133</v>
      </c>
      <c r="V91" s="103" t="s">
        <v>133</v>
      </c>
      <c r="W91" s="107" t="s">
        <v>259</v>
      </c>
      <c r="X91" s="107"/>
      <c r="Y91" s="108"/>
      <c r="Z91" s="108"/>
      <c r="AA91" s="109"/>
      <c r="AB91" s="109"/>
      <c r="AC91" s="109"/>
      <c r="AD91" s="109"/>
      <c r="AE91" s="107"/>
      <c r="AF91" s="107"/>
      <c r="AG91" s="107"/>
      <c r="AH91" s="107"/>
      <c r="AI91" s="107"/>
      <c r="AJ91" s="107"/>
      <c r="AK91" s="107"/>
      <c r="AL91" s="110"/>
      <c r="AM91" s="103"/>
    </row>
    <row r="92" spans="1:39" s="88" customFormat="1" x14ac:dyDescent="0.6">
      <c r="A92" s="133">
        <v>83</v>
      </c>
      <c r="B92" s="133">
        <v>8</v>
      </c>
      <c r="C92" s="134" t="s">
        <v>89</v>
      </c>
      <c r="D92" s="133" t="s">
        <v>105</v>
      </c>
      <c r="E92" s="136" t="s">
        <v>229</v>
      </c>
      <c r="F92" s="135">
        <v>5</v>
      </c>
      <c r="G92" s="136" t="s">
        <v>133</v>
      </c>
      <c r="H92" s="77">
        <v>39513248.729999997</v>
      </c>
      <c r="I92" s="77">
        <v>49984</v>
      </c>
      <c r="J92" s="77">
        <v>790.52</v>
      </c>
      <c r="K92" s="77">
        <v>1222.26</v>
      </c>
      <c r="L92" s="77">
        <v>16656398.4</v>
      </c>
      <c r="M92" s="175">
        <v>763.14059999999995</v>
      </c>
      <c r="N92" s="77">
        <v>852.08</v>
      </c>
      <c r="O92" s="77">
        <v>19547.939999999999</v>
      </c>
      <c r="P92" s="77">
        <v>24018.38</v>
      </c>
      <c r="Q92" s="66" t="str">
        <f t="shared" si="18"/>
        <v>ผ่าน</v>
      </c>
      <c r="R92" s="66" t="str">
        <f t="shared" si="19"/>
        <v>ผ่าน</v>
      </c>
      <c r="S92" s="66" t="str">
        <f t="shared" si="20"/>
        <v>ผ่าน</v>
      </c>
      <c r="T92" s="65"/>
      <c r="U92" s="103" t="s">
        <v>133</v>
      </c>
      <c r="V92" s="103" t="s">
        <v>133</v>
      </c>
      <c r="W92" s="107" t="s">
        <v>259</v>
      </c>
      <c r="X92" s="107"/>
      <c r="Y92" s="108"/>
      <c r="Z92" s="108"/>
      <c r="AA92" s="109"/>
      <c r="AB92" s="109"/>
      <c r="AC92" s="109"/>
      <c r="AD92" s="109"/>
      <c r="AE92" s="107"/>
      <c r="AF92" s="107"/>
      <c r="AG92" s="109"/>
      <c r="AH92" s="107"/>
      <c r="AI92" s="107"/>
      <c r="AJ92" s="107"/>
      <c r="AK92" s="107"/>
      <c r="AL92" s="110"/>
      <c r="AM92" s="103"/>
    </row>
    <row r="93" spans="1:39" s="88" customFormat="1" x14ac:dyDescent="0.6">
      <c r="A93" s="133">
        <v>84</v>
      </c>
      <c r="B93" s="133">
        <v>8</v>
      </c>
      <c r="C93" s="134" t="s">
        <v>89</v>
      </c>
      <c r="D93" s="133" t="s">
        <v>106</v>
      </c>
      <c r="E93" s="136" t="s">
        <v>230</v>
      </c>
      <c r="F93" s="135">
        <v>5</v>
      </c>
      <c r="G93" s="136" t="s">
        <v>133</v>
      </c>
      <c r="H93" s="77">
        <v>33354984.350000001</v>
      </c>
      <c r="I93" s="77">
        <v>46169</v>
      </c>
      <c r="J93" s="77">
        <v>722.45</v>
      </c>
      <c r="K93" s="77">
        <v>1222.26</v>
      </c>
      <c r="L93" s="77">
        <v>19367215.640000001</v>
      </c>
      <c r="M93" s="90">
        <v>1257.1282999999999</v>
      </c>
      <c r="N93" s="77">
        <v>1277.98</v>
      </c>
      <c r="O93" s="77">
        <v>15154.54</v>
      </c>
      <c r="P93" s="77">
        <v>24018.38</v>
      </c>
      <c r="Q93" s="66" t="str">
        <f t="shared" si="18"/>
        <v>ผ่าน</v>
      </c>
      <c r="R93" s="66" t="str">
        <f t="shared" si="19"/>
        <v>ผ่าน</v>
      </c>
      <c r="S93" s="66" t="str">
        <f t="shared" si="20"/>
        <v>ผ่าน</v>
      </c>
      <c r="T93" s="65"/>
      <c r="U93" s="103" t="s">
        <v>133</v>
      </c>
      <c r="V93" s="103" t="s">
        <v>133</v>
      </c>
      <c r="W93" s="107" t="s">
        <v>259</v>
      </c>
      <c r="X93" s="107"/>
      <c r="Y93" s="108"/>
      <c r="Z93" s="108"/>
      <c r="AA93" s="109"/>
      <c r="AB93" s="109"/>
      <c r="AC93" s="109"/>
      <c r="AD93" s="109"/>
      <c r="AE93" s="107"/>
      <c r="AF93" s="107"/>
      <c r="AG93" s="109"/>
      <c r="AH93" s="107"/>
      <c r="AI93" s="107"/>
      <c r="AJ93" s="107"/>
      <c r="AK93" s="107"/>
      <c r="AL93" s="110"/>
      <c r="AM93" s="103"/>
    </row>
    <row r="94" spans="1:39" s="88" customFormat="1" x14ac:dyDescent="0.6">
      <c r="A94" s="133">
        <v>85</v>
      </c>
      <c r="B94" s="133">
        <v>8</v>
      </c>
      <c r="C94" s="134" t="s">
        <v>89</v>
      </c>
      <c r="D94" s="133" t="s">
        <v>107</v>
      </c>
      <c r="E94" s="136" t="s">
        <v>231</v>
      </c>
      <c r="F94" s="135">
        <v>5</v>
      </c>
      <c r="G94" s="136" t="s">
        <v>133</v>
      </c>
      <c r="H94" s="77">
        <v>36490448.990000002</v>
      </c>
      <c r="I94" s="77">
        <v>49638</v>
      </c>
      <c r="J94" s="77">
        <v>735.13</v>
      </c>
      <c r="K94" s="77">
        <v>1222.26</v>
      </c>
      <c r="L94" s="77">
        <v>19382462.530000001</v>
      </c>
      <c r="M94" s="90">
        <v>996.73080000000016</v>
      </c>
      <c r="N94" s="77">
        <v>1056.33</v>
      </c>
      <c r="O94" s="77">
        <v>18348.939999999999</v>
      </c>
      <c r="P94" s="77">
        <v>24018.38</v>
      </c>
      <c r="Q94" s="66" t="str">
        <f t="shared" si="18"/>
        <v>ผ่าน</v>
      </c>
      <c r="R94" s="66" t="str">
        <f t="shared" si="19"/>
        <v>ผ่าน</v>
      </c>
      <c r="S94" s="66" t="str">
        <f t="shared" si="20"/>
        <v>ผ่าน</v>
      </c>
      <c r="T94" s="65"/>
      <c r="U94" s="103" t="s">
        <v>133</v>
      </c>
      <c r="V94" s="103" t="s">
        <v>133</v>
      </c>
      <c r="W94" s="107" t="s">
        <v>259</v>
      </c>
      <c r="X94" s="107"/>
      <c r="Y94" s="108"/>
      <c r="Z94" s="108"/>
      <c r="AA94" s="109"/>
      <c r="AB94" s="109"/>
      <c r="AC94" s="109"/>
      <c r="AD94" s="109"/>
      <c r="AE94" s="107"/>
      <c r="AF94" s="107"/>
      <c r="AG94" s="107"/>
      <c r="AH94" s="107"/>
      <c r="AI94" s="107"/>
      <c r="AJ94" s="107"/>
      <c r="AK94" s="107"/>
      <c r="AL94" s="110"/>
      <c r="AM94" s="103"/>
    </row>
    <row r="95" spans="1:39" s="124" customFormat="1" x14ac:dyDescent="0.6">
      <c r="A95" s="145">
        <v>86</v>
      </c>
      <c r="B95" s="145">
        <v>8</v>
      </c>
      <c r="C95" s="137" t="s">
        <v>89</v>
      </c>
      <c r="D95" s="145" t="s">
        <v>108</v>
      </c>
      <c r="E95" s="137" t="s">
        <v>232</v>
      </c>
      <c r="F95" s="145">
        <v>13</v>
      </c>
      <c r="G95" s="146" t="s">
        <v>304</v>
      </c>
      <c r="H95" s="90">
        <v>156368722.06999999</v>
      </c>
      <c r="I95" s="90">
        <v>207839</v>
      </c>
      <c r="J95" s="90">
        <v>752.36</v>
      </c>
      <c r="K95" s="90">
        <v>923.4</v>
      </c>
      <c r="L95" s="90">
        <v>110702775.23</v>
      </c>
      <c r="M95" s="90">
        <v>6283.0119000000004</v>
      </c>
      <c r="N95" s="90">
        <v>6676.54</v>
      </c>
      <c r="O95" s="90">
        <v>16580.86</v>
      </c>
      <c r="P95" s="90">
        <v>18888.419999999998</v>
      </c>
      <c r="Q95" s="81" t="str">
        <f t="shared" si="18"/>
        <v>ผ่าน</v>
      </c>
      <c r="R95" s="81" t="str">
        <f t="shared" si="19"/>
        <v>ผ่าน</v>
      </c>
      <c r="S95" s="81" t="str">
        <f t="shared" si="20"/>
        <v>ผ่าน</v>
      </c>
      <c r="T95" s="68"/>
      <c r="U95" s="123" t="s">
        <v>138</v>
      </c>
      <c r="V95" s="123" t="s">
        <v>138</v>
      </c>
      <c r="W95" s="128" t="s">
        <v>261</v>
      </c>
      <c r="X95" s="128"/>
      <c r="Y95" s="129"/>
      <c r="Z95" s="129"/>
      <c r="AA95" s="130"/>
      <c r="AB95" s="130"/>
      <c r="AC95" s="130"/>
      <c r="AD95" s="130"/>
      <c r="AE95" s="128"/>
      <c r="AF95" s="128"/>
      <c r="AG95" s="128"/>
      <c r="AH95" s="128"/>
      <c r="AI95" s="128"/>
      <c r="AJ95" s="128"/>
      <c r="AK95" s="128"/>
      <c r="AL95" s="131"/>
      <c r="AM95" s="123"/>
    </row>
    <row r="96" spans="1:39" s="88" customFormat="1" x14ac:dyDescent="0.6">
      <c r="A96" s="133">
        <v>87</v>
      </c>
      <c r="B96" s="133">
        <v>8</v>
      </c>
      <c r="C96" s="134" t="s">
        <v>89</v>
      </c>
      <c r="D96" s="133" t="s">
        <v>109</v>
      </c>
      <c r="E96" s="134" t="s">
        <v>233</v>
      </c>
      <c r="F96" s="133">
        <v>3</v>
      </c>
      <c r="G96" s="138" t="s">
        <v>131</v>
      </c>
      <c r="H96" s="77">
        <v>25324180.879999999</v>
      </c>
      <c r="I96" s="77">
        <v>40911</v>
      </c>
      <c r="J96" s="77">
        <v>619.01</v>
      </c>
      <c r="K96" s="77">
        <v>853.88</v>
      </c>
      <c r="L96" s="77">
        <v>12921600.23</v>
      </c>
      <c r="M96" s="90">
        <v>889.82129999999995</v>
      </c>
      <c r="N96" s="77">
        <v>912.59</v>
      </c>
      <c r="O96" s="77">
        <v>14159.26</v>
      </c>
      <c r="P96" s="77">
        <v>21588.54</v>
      </c>
      <c r="Q96" s="66" t="str">
        <f t="shared" si="18"/>
        <v>ผ่าน</v>
      </c>
      <c r="R96" s="66" t="str">
        <f t="shared" si="19"/>
        <v>ผ่าน</v>
      </c>
      <c r="S96" s="66" t="str">
        <f t="shared" si="20"/>
        <v>ผ่าน</v>
      </c>
      <c r="T96" s="65"/>
      <c r="U96" s="103" t="s">
        <v>131</v>
      </c>
      <c r="V96" s="103" t="s">
        <v>131</v>
      </c>
      <c r="W96" s="107" t="s">
        <v>254</v>
      </c>
      <c r="X96" s="107"/>
      <c r="Y96" s="108"/>
      <c r="Z96" s="108"/>
      <c r="AA96" s="109"/>
      <c r="AB96" s="109"/>
      <c r="AC96" s="109"/>
      <c r="AD96" s="109"/>
      <c r="AE96" s="107"/>
      <c r="AF96" s="107"/>
      <c r="AG96" s="109"/>
      <c r="AH96" s="107"/>
      <c r="AI96" s="107"/>
      <c r="AJ96" s="107"/>
      <c r="AK96" s="107"/>
      <c r="AL96" s="110"/>
      <c r="AM96" s="103"/>
    </row>
    <row r="97" spans="1:39" s="88" customFormat="1" x14ac:dyDescent="0.6">
      <c r="A97" s="133">
        <v>88</v>
      </c>
      <c r="B97" s="133">
        <v>8</v>
      </c>
      <c r="C97" s="134" t="s">
        <v>89</v>
      </c>
      <c r="D97" s="133" t="s">
        <v>110</v>
      </c>
      <c r="E97" s="134" t="s">
        <v>234</v>
      </c>
      <c r="F97" s="133">
        <v>3</v>
      </c>
      <c r="G97" s="138" t="s">
        <v>131</v>
      </c>
      <c r="H97" s="77">
        <v>24239122.09</v>
      </c>
      <c r="I97" s="77">
        <v>39188</v>
      </c>
      <c r="J97" s="77">
        <v>618.53</v>
      </c>
      <c r="K97" s="77">
        <v>853.88</v>
      </c>
      <c r="L97" s="77">
        <v>12663572.93</v>
      </c>
      <c r="M97" s="90">
        <v>629.20219999999995</v>
      </c>
      <c r="N97" s="77">
        <v>627.45000000000005</v>
      </c>
      <c r="O97" s="77">
        <v>20182.54</v>
      </c>
      <c r="P97" s="77">
        <v>21588.54</v>
      </c>
      <c r="Q97" s="66" t="str">
        <f t="shared" si="18"/>
        <v>ผ่าน</v>
      </c>
      <c r="R97" s="66" t="str">
        <f t="shared" si="19"/>
        <v>ผ่าน</v>
      </c>
      <c r="S97" s="66" t="str">
        <f t="shared" si="20"/>
        <v>ผ่าน</v>
      </c>
      <c r="T97" s="65"/>
      <c r="U97" s="103" t="s">
        <v>131</v>
      </c>
      <c r="V97" s="103" t="s">
        <v>131</v>
      </c>
      <c r="W97" s="107" t="s">
        <v>254</v>
      </c>
      <c r="X97" s="107"/>
      <c r="Y97" s="108"/>
      <c r="Z97" s="108"/>
      <c r="AA97" s="109"/>
      <c r="AB97" s="109"/>
      <c r="AC97" s="109"/>
      <c r="AD97" s="109"/>
      <c r="AE97" s="107"/>
      <c r="AF97" s="107"/>
      <c r="AG97" s="109"/>
      <c r="AH97" s="107"/>
      <c r="AI97" s="107"/>
      <c r="AJ97" s="107"/>
      <c r="AK97" s="107"/>
      <c r="AL97" s="110"/>
      <c r="AM97" s="103"/>
    </row>
    <row r="98" spans="1:39" s="118" customFormat="1" x14ac:dyDescent="0.6">
      <c r="A98" s="151"/>
      <c r="B98" s="140"/>
      <c r="C98" s="141" t="s">
        <v>316</v>
      </c>
      <c r="D98" s="140"/>
      <c r="E98" s="141"/>
      <c r="F98" s="140"/>
      <c r="G98" s="141"/>
      <c r="H98" s="70"/>
      <c r="I98" s="71"/>
      <c r="J98" s="70"/>
      <c r="K98" s="70"/>
      <c r="L98" s="70"/>
      <c r="M98" s="94"/>
      <c r="N98" s="72"/>
      <c r="O98" s="70"/>
      <c r="P98" s="73"/>
      <c r="Q98" s="74"/>
      <c r="R98" s="74"/>
      <c r="S98" s="74">
        <f>COUNTIF(S77:S97,"ผ่าน")</f>
        <v>21</v>
      </c>
      <c r="T98" s="82"/>
      <c r="U98" s="116"/>
      <c r="V98" s="116"/>
      <c r="W98" s="116"/>
      <c r="X98" s="107"/>
      <c r="Y98" s="125"/>
      <c r="Z98" s="108"/>
      <c r="AA98" s="116"/>
      <c r="AB98" s="109"/>
      <c r="AC98" s="125"/>
      <c r="AD98" s="109"/>
      <c r="AE98" s="116"/>
      <c r="AF98" s="107"/>
      <c r="AG98" s="125"/>
      <c r="AH98" s="107"/>
      <c r="AI98" s="116"/>
      <c r="AJ98" s="107"/>
      <c r="AK98" s="116"/>
      <c r="AL98" s="110"/>
      <c r="AM98" s="116"/>
    </row>
    <row r="99" spans="1:39" s="88" customFormat="1" x14ac:dyDescent="0.6">
      <c r="A99" s="134"/>
      <c r="B99" s="152"/>
      <c r="C99" s="152" t="s">
        <v>302</v>
      </c>
      <c r="D99" s="152"/>
      <c r="E99" s="153"/>
      <c r="F99" s="152"/>
      <c r="G99" s="153"/>
      <c r="H99" s="83"/>
      <c r="I99" s="84"/>
      <c r="J99" s="83"/>
      <c r="K99" s="83"/>
      <c r="L99" s="83"/>
      <c r="M99" s="83"/>
      <c r="N99" s="85"/>
      <c r="O99" s="83"/>
      <c r="P99" s="86"/>
      <c r="Q99" s="87"/>
      <c r="R99" s="87"/>
      <c r="S99" s="87">
        <f>SUM(S98,S76,S69,S59,S40,S25,S16)</f>
        <v>86</v>
      </c>
      <c r="T99" s="65"/>
      <c r="U99" s="103"/>
      <c r="V99" s="103"/>
      <c r="Y99" s="102"/>
      <c r="Z99" s="102"/>
      <c r="AC99" s="102"/>
      <c r="AD99" s="102"/>
      <c r="AG99" s="104"/>
      <c r="AH99" s="104"/>
      <c r="AI99" s="103"/>
      <c r="AJ99" s="103"/>
      <c r="AK99" s="103"/>
      <c r="AL99" s="103"/>
      <c r="AM99" s="103"/>
    </row>
    <row r="100" spans="1:39" s="88" customFormat="1" x14ac:dyDescent="0.6">
      <c r="A100" s="154"/>
      <c r="B100" s="154" t="s">
        <v>308</v>
      </c>
      <c r="C100" s="154"/>
      <c r="D100" s="154"/>
      <c r="E100" s="154"/>
      <c r="F100" s="155"/>
      <c r="G100" s="154"/>
      <c r="Y100" s="102"/>
      <c r="Z100" s="102"/>
      <c r="AC100" s="102"/>
      <c r="AD100" s="102"/>
      <c r="AG100" s="102"/>
      <c r="AH100" s="102"/>
    </row>
    <row r="106" spans="1:39" s="88" customFormat="1" x14ac:dyDescent="0.6">
      <c r="F106" s="89"/>
      <c r="J106" s="102"/>
      <c r="Y106" s="102"/>
      <c r="Z106" s="102"/>
      <c r="AC106" s="102"/>
      <c r="AD106" s="102"/>
      <c r="AG106" s="102"/>
      <c r="AH106" s="102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79" orientation="landscape" r:id="rId1"/>
  <headerFooter>
    <oddFooter>หน้าที่ &amp;P จาก &amp;N</oddFooter>
  </headerFooter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34" zoomScaleNormal="100" workbookViewId="0">
      <selection activeCell="L7" sqref="L7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12" ht="24.6" x14ac:dyDescent="0.25">
      <c r="A1" s="197" t="s">
        <v>323</v>
      </c>
      <c r="B1" s="197"/>
      <c r="C1" s="197"/>
      <c r="D1" s="197"/>
      <c r="E1" s="197"/>
      <c r="F1" s="197"/>
      <c r="G1" s="197"/>
      <c r="H1" s="197"/>
      <c r="I1" s="197"/>
    </row>
    <row r="3" spans="1:12" ht="24.6" x14ac:dyDescent="0.7">
      <c r="A3" s="198" t="s">
        <v>1</v>
      </c>
      <c r="B3" s="199" t="s">
        <v>2</v>
      </c>
      <c r="C3" s="199" t="s">
        <v>112</v>
      </c>
      <c r="D3" s="201" t="s">
        <v>113</v>
      </c>
      <c r="E3" s="201"/>
      <c r="F3" s="201"/>
      <c r="G3" s="201"/>
      <c r="H3" s="201"/>
      <c r="I3" s="201"/>
    </row>
    <row r="4" spans="1:12" ht="24.6" x14ac:dyDescent="0.25">
      <c r="A4" s="198"/>
      <c r="B4" s="200"/>
      <c r="C4" s="200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12" ht="24.6" x14ac:dyDescent="0.7">
      <c r="A5" s="21">
        <v>8</v>
      </c>
      <c r="B5" s="5" t="s">
        <v>18</v>
      </c>
      <c r="C5" s="21">
        <v>12</v>
      </c>
      <c r="D5" s="21">
        <f>'กรกฎาคม-63'!S16</f>
        <v>11</v>
      </c>
      <c r="E5" s="25">
        <f>D5/H5*100</f>
        <v>91.666666666666657</v>
      </c>
      <c r="F5" s="21">
        <f>C5-D5</f>
        <v>1</v>
      </c>
      <c r="G5" s="25">
        <f>F5/H5*100</f>
        <v>8.3333333333333321</v>
      </c>
      <c r="H5" s="21">
        <f t="shared" ref="H5:H12" si="0">SUM(D5+F5)</f>
        <v>12</v>
      </c>
      <c r="I5" s="21">
        <v>0</v>
      </c>
    </row>
    <row r="6" spans="1:12" ht="24.6" x14ac:dyDescent="0.7">
      <c r="A6" s="21">
        <v>8</v>
      </c>
      <c r="B6" s="5" t="s">
        <v>30</v>
      </c>
      <c r="C6" s="21">
        <v>8</v>
      </c>
      <c r="D6" s="21">
        <f>'กรกฎาคม-63'!S25</f>
        <v>8</v>
      </c>
      <c r="E6" s="25">
        <f t="shared" ref="E6:E12" si="1">D6/H6*100</f>
        <v>100</v>
      </c>
      <c r="F6" s="21">
        <f t="shared" ref="F6:F11" si="2">C6-D6</f>
        <v>0</v>
      </c>
      <c r="G6" s="25">
        <f t="shared" ref="G6:G11" si="3">F6/H6*100</f>
        <v>0</v>
      </c>
      <c r="H6" s="21">
        <f t="shared" si="0"/>
        <v>8</v>
      </c>
      <c r="I6" s="21">
        <v>0</v>
      </c>
    </row>
    <row r="7" spans="1:12" ht="24.6" x14ac:dyDescent="0.7">
      <c r="A7" s="21">
        <v>8</v>
      </c>
      <c r="B7" s="5" t="s">
        <v>39</v>
      </c>
      <c r="C7" s="21">
        <v>14</v>
      </c>
      <c r="D7" s="21">
        <f>'กรกฎาคม-63'!S40</f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12" ht="24.6" x14ac:dyDescent="0.7">
      <c r="A8" s="21">
        <v>8</v>
      </c>
      <c r="B8" s="5" t="s">
        <v>54</v>
      </c>
      <c r="C8" s="21">
        <v>18</v>
      </c>
      <c r="D8" s="21">
        <f>'กรกฎาคม-63'!S59</f>
        <v>18</v>
      </c>
      <c r="E8" s="25">
        <f t="shared" si="1"/>
        <v>100</v>
      </c>
      <c r="F8" s="21">
        <f t="shared" si="2"/>
        <v>0</v>
      </c>
      <c r="G8" s="25">
        <f t="shared" si="3"/>
        <v>0</v>
      </c>
      <c r="H8" s="21">
        <f t="shared" si="0"/>
        <v>18</v>
      </c>
      <c r="I8" s="21">
        <v>0</v>
      </c>
      <c r="L8" t="s">
        <v>321</v>
      </c>
    </row>
    <row r="9" spans="1:12" ht="24.6" x14ac:dyDescent="0.7">
      <c r="A9" s="21">
        <v>8</v>
      </c>
      <c r="B9" s="5" t="s">
        <v>73</v>
      </c>
      <c r="C9" s="21">
        <v>9</v>
      </c>
      <c r="D9" s="21">
        <f>'กรกฎาคม-63'!S69</f>
        <v>8</v>
      </c>
      <c r="E9" s="25">
        <f t="shared" si="1"/>
        <v>88.888888888888886</v>
      </c>
      <c r="F9" s="21">
        <f t="shared" si="2"/>
        <v>1</v>
      </c>
      <c r="G9" s="25">
        <f t="shared" si="3"/>
        <v>11.111111111111111</v>
      </c>
      <c r="H9" s="21">
        <f t="shared" si="0"/>
        <v>9</v>
      </c>
      <c r="I9" s="21">
        <v>0</v>
      </c>
    </row>
    <row r="10" spans="1:12" ht="24.6" x14ac:dyDescent="0.7">
      <c r="A10" s="21">
        <v>8</v>
      </c>
      <c r="B10" s="5" t="s">
        <v>82</v>
      </c>
      <c r="C10" s="21">
        <v>6</v>
      </c>
      <c r="D10" s="21">
        <f>'กรกฎาคม-63'!S76</f>
        <v>6</v>
      </c>
      <c r="E10" s="25">
        <f t="shared" si="1"/>
        <v>100</v>
      </c>
      <c r="F10" s="21">
        <f t="shared" si="2"/>
        <v>0</v>
      </c>
      <c r="G10" s="25">
        <f t="shared" si="3"/>
        <v>0</v>
      </c>
      <c r="H10" s="21">
        <f t="shared" si="0"/>
        <v>6</v>
      </c>
      <c r="I10" s="21">
        <v>0</v>
      </c>
    </row>
    <row r="11" spans="1:12" ht="24.6" x14ac:dyDescent="0.7">
      <c r="A11" s="21">
        <v>8</v>
      </c>
      <c r="B11" s="5" t="s">
        <v>89</v>
      </c>
      <c r="C11" s="21">
        <v>21</v>
      </c>
      <c r="D11" s="21">
        <f>'กรกฎาคม-63'!S98</f>
        <v>21</v>
      </c>
      <c r="E11" s="25">
        <f t="shared" si="1"/>
        <v>100</v>
      </c>
      <c r="F11" s="21">
        <f t="shared" si="2"/>
        <v>0</v>
      </c>
      <c r="G11" s="25">
        <f t="shared" si="3"/>
        <v>0</v>
      </c>
      <c r="H11" s="21">
        <f t="shared" si="0"/>
        <v>21</v>
      </c>
      <c r="I11" s="21">
        <v>0</v>
      </c>
    </row>
    <row r="12" spans="1:12" ht="24.6" x14ac:dyDescent="0.7">
      <c r="A12" s="195" t="s">
        <v>116</v>
      </c>
      <c r="B12" s="196"/>
      <c r="C12" s="26">
        <f>SUM(C5:C11)</f>
        <v>88</v>
      </c>
      <c r="D12" s="26">
        <f t="shared" ref="D12" si="4">C12-F12</f>
        <v>86</v>
      </c>
      <c r="E12" s="27">
        <f t="shared" si="1"/>
        <v>97.727272727272734</v>
      </c>
      <c r="F12" s="26">
        <f>SUM(F5:F11)</f>
        <v>2</v>
      </c>
      <c r="G12" s="27">
        <f>F12/H12*100</f>
        <v>2.2727272727272729</v>
      </c>
      <c r="H12" s="26">
        <f t="shared" si="0"/>
        <v>88</v>
      </c>
      <c r="I12" s="26">
        <f>SUM(I5:I11)</f>
        <v>0</v>
      </c>
    </row>
    <row r="14" spans="1:12" ht="25.5" customHeight="1" x14ac:dyDescent="0.7">
      <c r="A14" s="193" t="s">
        <v>291</v>
      </c>
      <c r="B14" s="193"/>
      <c r="C14" s="193"/>
      <c r="G14" s="22"/>
    </row>
    <row r="15" spans="1:12" ht="23.25" customHeight="1" x14ac:dyDescent="0.25">
      <c r="A15" s="194"/>
      <c r="B15" s="194"/>
      <c r="C15" s="194"/>
    </row>
    <row r="16" spans="1:12" ht="24.6" x14ac:dyDescent="0.25">
      <c r="A16" s="43" t="s">
        <v>123</v>
      </c>
      <c r="B16" s="43" t="s">
        <v>317</v>
      </c>
      <c r="C16" s="43" t="s">
        <v>320</v>
      </c>
      <c r="D16" s="174">
        <v>23193</v>
      </c>
    </row>
    <row r="17" spans="1:6" ht="24.6" x14ac:dyDescent="0.7">
      <c r="A17" s="1" t="s">
        <v>18</v>
      </c>
      <c r="B17" s="6">
        <v>91.666666666666657</v>
      </c>
      <c r="C17" s="6">
        <v>91.666666666666657</v>
      </c>
      <c r="D17" s="6">
        <f>E5</f>
        <v>91.666666666666657</v>
      </c>
    </row>
    <row r="18" spans="1:6" ht="24.6" x14ac:dyDescent="0.7">
      <c r="A18" s="1" t="s">
        <v>30</v>
      </c>
      <c r="B18" s="6">
        <v>75</v>
      </c>
      <c r="C18" s="6">
        <v>100</v>
      </c>
      <c r="D18" s="6">
        <f t="shared" ref="D18:D24" si="5">E6</f>
        <v>100</v>
      </c>
    </row>
    <row r="19" spans="1:6" ht="24.6" x14ac:dyDescent="0.7">
      <c r="A19" s="1" t="s">
        <v>39</v>
      </c>
      <c r="B19" s="6">
        <v>100</v>
      </c>
      <c r="C19" s="6">
        <v>100</v>
      </c>
      <c r="D19" s="6">
        <f t="shared" si="5"/>
        <v>100</v>
      </c>
    </row>
    <row r="20" spans="1:6" ht="24.6" x14ac:dyDescent="0.7">
      <c r="A20" s="1" t="s">
        <v>54</v>
      </c>
      <c r="B20" s="6">
        <v>88.888888888888886</v>
      </c>
      <c r="C20" s="6">
        <v>94.444444444444443</v>
      </c>
      <c r="D20" s="6">
        <f t="shared" si="5"/>
        <v>100</v>
      </c>
    </row>
    <row r="21" spans="1:6" ht="24.6" x14ac:dyDescent="0.7">
      <c r="A21" s="1" t="s">
        <v>73</v>
      </c>
      <c r="B21" s="6">
        <v>88.888888888888886</v>
      </c>
      <c r="C21" s="6">
        <v>88.888888888888886</v>
      </c>
      <c r="D21" s="6">
        <f t="shared" si="5"/>
        <v>88.888888888888886</v>
      </c>
    </row>
    <row r="22" spans="1:6" ht="24.6" x14ac:dyDescent="0.7">
      <c r="A22" s="1" t="s">
        <v>82</v>
      </c>
      <c r="B22" s="6">
        <v>100</v>
      </c>
      <c r="C22" s="161">
        <v>100</v>
      </c>
      <c r="D22" s="6">
        <f t="shared" si="5"/>
        <v>100</v>
      </c>
    </row>
    <row r="23" spans="1:6" ht="24.6" x14ac:dyDescent="0.7">
      <c r="A23" s="1" t="s">
        <v>89</v>
      </c>
      <c r="B23" s="6">
        <v>95.238095238095227</v>
      </c>
      <c r="C23" s="6">
        <v>100</v>
      </c>
      <c r="D23" s="6">
        <f t="shared" si="5"/>
        <v>100</v>
      </c>
    </row>
    <row r="24" spans="1:6" ht="24.6" x14ac:dyDescent="0.7">
      <c r="A24" s="54" t="s">
        <v>124</v>
      </c>
      <c r="B24" s="55">
        <v>92.045454545454547</v>
      </c>
      <c r="C24" s="55">
        <v>96.590909090909093</v>
      </c>
      <c r="D24" s="55">
        <f t="shared" si="5"/>
        <v>97.727272727272734</v>
      </c>
    </row>
    <row r="25" spans="1:6" ht="24.6" x14ac:dyDescent="0.7">
      <c r="A25" s="3"/>
      <c r="B25" s="28"/>
      <c r="C25" s="4"/>
      <c r="D25" s="11"/>
      <c r="E25" s="11"/>
      <c r="F25" s="3"/>
    </row>
    <row r="26" spans="1:6" ht="24.6" x14ac:dyDescent="0.7">
      <c r="A26" s="49"/>
      <c r="B26" s="50"/>
      <c r="C26" s="50"/>
      <c r="D26" s="4"/>
      <c r="F26" s="3"/>
    </row>
    <row r="28" spans="1:6" ht="49.2" x14ac:dyDescent="0.25">
      <c r="A28" s="9" t="s">
        <v>123</v>
      </c>
      <c r="B28" s="10" t="s">
        <v>125</v>
      </c>
      <c r="C28" s="9" t="s">
        <v>292</v>
      </c>
      <c r="D28" s="10" t="s">
        <v>114</v>
      </c>
    </row>
    <row r="29" spans="1:6" ht="24.6" x14ac:dyDescent="0.7">
      <c r="A29" s="1" t="s">
        <v>18</v>
      </c>
      <c r="B29" s="8">
        <f t="shared" ref="B29:B35" si="6">C5</f>
        <v>12</v>
      </c>
      <c r="C29" s="8">
        <f>D5</f>
        <v>11</v>
      </c>
      <c r="D29" s="33">
        <f>C29/B29*100</f>
        <v>91.666666666666657</v>
      </c>
    </row>
    <row r="30" spans="1:6" ht="24.6" x14ac:dyDescent="0.7">
      <c r="A30" s="1" t="s">
        <v>30</v>
      </c>
      <c r="B30" s="8">
        <f t="shared" si="6"/>
        <v>8</v>
      </c>
      <c r="C30" s="8">
        <f t="shared" ref="C30:C35" si="7">D6</f>
        <v>8</v>
      </c>
      <c r="D30" s="33">
        <f t="shared" ref="D30:D36" si="8">C30/B30*100</f>
        <v>100</v>
      </c>
    </row>
    <row r="31" spans="1:6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51">
        <f t="shared" si="8"/>
        <v>100</v>
      </c>
    </row>
    <row r="32" spans="1:6" ht="24.6" x14ac:dyDescent="0.7">
      <c r="A32" s="1" t="s">
        <v>54</v>
      </c>
      <c r="B32" s="8">
        <f t="shared" si="6"/>
        <v>18</v>
      </c>
      <c r="C32" s="8">
        <f t="shared" si="7"/>
        <v>18</v>
      </c>
      <c r="D32" s="33">
        <f t="shared" si="8"/>
        <v>100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8</v>
      </c>
      <c r="D33" s="33">
        <f t="shared" si="8"/>
        <v>88.888888888888886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6</v>
      </c>
      <c r="D34" s="51">
        <f t="shared" si="8"/>
        <v>100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21</v>
      </c>
      <c r="D35" s="33">
        <f t="shared" si="8"/>
        <v>100</v>
      </c>
    </row>
    <row r="36" spans="1:4" ht="24.6" x14ac:dyDescent="0.7">
      <c r="A36" s="7" t="s">
        <v>124</v>
      </c>
      <c r="B36" s="52">
        <f>SUM(B29:B35)</f>
        <v>88</v>
      </c>
      <c r="C36" s="52">
        <f>SUM(C29:C35)</f>
        <v>86</v>
      </c>
      <c r="D36" s="53">
        <f t="shared" si="8"/>
        <v>97.727272727272734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L9" sqref="L9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202" t="s">
        <v>319</v>
      </c>
      <c r="B1" s="202"/>
      <c r="C1" s="202"/>
      <c r="D1" s="202"/>
      <c r="E1" s="202"/>
      <c r="F1" s="202"/>
      <c r="G1" s="202"/>
      <c r="H1" s="202"/>
    </row>
    <row r="3" spans="1:8" ht="24.6" x14ac:dyDescent="0.25">
      <c r="A3" s="198" t="s">
        <v>1</v>
      </c>
      <c r="B3" s="199" t="s">
        <v>112</v>
      </c>
      <c r="C3" s="198" t="s">
        <v>113</v>
      </c>
      <c r="D3" s="198"/>
      <c r="E3" s="198"/>
      <c r="F3" s="198"/>
      <c r="G3" s="198"/>
      <c r="H3" s="198"/>
    </row>
    <row r="4" spans="1:8" ht="42.6" customHeight="1" x14ac:dyDescent="0.25">
      <c r="A4" s="198"/>
      <c r="B4" s="200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.6" x14ac:dyDescent="0.7">
      <c r="A5" s="12">
        <v>1</v>
      </c>
      <c r="B5" s="8">
        <v>102</v>
      </c>
      <c r="C5" s="8">
        <v>86</v>
      </c>
      <c r="D5" s="13">
        <v>84.31</v>
      </c>
      <c r="E5" s="8">
        <v>16</v>
      </c>
      <c r="F5" s="14">
        <v>15.69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54</v>
      </c>
      <c r="D8" s="13">
        <v>76.06</v>
      </c>
      <c r="E8" s="8">
        <v>17</v>
      </c>
      <c r="F8" s="14">
        <v>23.94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59</v>
      </c>
      <c r="D9" s="13">
        <v>89.39</v>
      </c>
      <c r="E9" s="8">
        <v>7</v>
      </c>
      <c r="F9" s="14">
        <v>10.61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62</v>
      </c>
      <c r="D10" s="13">
        <v>84.93</v>
      </c>
      <c r="E10" s="8">
        <v>11</v>
      </c>
      <c r="F10" s="14">
        <v>15.07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72</v>
      </c>
      <c r="D11" s="13">
        <v>93.51</v>
      </c>
      <c r="E11" s="8">
        <v>5</v>
      </c>
      <c r="F11" s="14">
        <v>6.49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85</v>
      </c>
      <c r="D12" s="13">
        <f>C12/B12*100</f>
        <v>96.590909090909093</v>
      </c>
      <c r="E12" s="8">
        <v>3</v>
      </c>
      <c r="F12" s="14">
        <f>E12/B12*100</f>
        <v>3.4090909090909087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78</v>
      </c>
      <c r="D13" s="13">
        <v>87.64</v>
      </c>
      <c r="E13" s="8">
        <v>11</v>
      </c>
      <c r="F13" s="14">
        <v>60.04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68</v>
      </c>
      <c r="D14" s="13">
        <v>95.77</v>
      </c>
      <c r="E14" s="8">
        <v>3</v>
      </c>
      <c r="F14" s="14">
        <v>4.2300000000000004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63</v>
      </c>
      <c r="D15" s="13">
        <v>78.75</v>
      </c>
      <c r="E15" s="8">
        <v>17</v>
      </c>
      <c r="F15" s="14">
        <v>21.25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45</v>
      </c>
      <c r="D16" s="13">
        <v>57.69</v>
      </c>
      <c r="E16" s="8">
        <v>33</v>
      </c>
      <c r="F16" s="14">
        <v>42.31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v>896</v>
      </c>
      <c r="C17" s="23">
        <f>SUM(C5:C16)</f>
        <v>762</v>
      </c>
      <c r="D17" s="42">
        <f>C17/B17*100</f>
        <v>85.044642857142861</v>
      </c>
      <c r="E17" s="23">
        <f>SUM(E5:E16)</f>
        <v>134</v>
      </c>
      <c r="F17" s="24">
        <f>E17/B17*100</f>
        <v>14.955357142857142</v>
      </c>
      <c r="G17" s="23">
        <f>SUM(G5:G16)</f>
        <v>896</v>
      </c>
      <c r="H17" s="23">
        <v>0</v>
      </c>
    </row>
    <row r="19" spans="1:8" x14ac:dyDescent="0.25">
      <c r="A19" s="193" t="s">
        <v>291</v>
      </c>
      <c r="B19" s="193"/>
      <c r="C19" s="193"/>
    </row>
    <row r="20" spans="1:8" ht="48" customHeight="1" x14ac:dyDescent="0.25">
      <c r="A20" s="194"/>
      <c r="B20" s="194"/>
      <c r="C20" s="194"/>
    </row>
    <row r="21" spans="1:8" ht="49.2" x14ac:dyDescent="0.25">
      <c r="A21" s="15" t="s">
        <v>1</v>
      </c>
      <c r="B21" s="15" t="s">
        <v>235</v>
      </c>
      <c r="C21" s="15" t="s">
        <v>293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86</v>
      </c>
      <c r="D22" s="6">
        <f>D5</f>
        <v>84.31</v>
      </c>
      <c r="E22" s="3"/>
    </row>
    <row r="23" spans="1:8" ht="24.6" x14ac:dyDescent="0.7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.6" x14ac:dyDescent="0.7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.6" x14ac:dyDescent="0.7">
      <c r="A25" s="16" t="s">
        <v>239</v>
      </c>
      <c r="B25" s="17">
        <f t="shared" si="0"/>
        <v>71</v>
      </c>
      <c r="C25" s="17">
        <f t="shared" si="1"/>
        <v>54</v>
      </c>
      <c r="D25" s="6">
        <f t="shared" si="2"/>
        <v>76.06</v>
      </c>
      <c r="E25" s="3"/>
    </row>
    <row r="26" spans="1:8" ht="24.6" x14ac:dyDescent="0.7">
      <c r="A26" s="16" t="s">
        <v>240</v>
      </c>
      <c r="B26" s="17">
        <f t="shared" si="0"/>
        <v>66</v>
      </c>
      <c r="C26" s="17">
        <f t="shared" si="1"/>
        <v>59</v>
      </c>
      <c r="D26" s="6">
        <f t="shared" si="2"/>
        <v>89.39</v>
      </c>
      <c r="E26" s="3"/>
    </row>
    <row r="27" spans="1:8" ht="24.6" x14ac:dyDescent="0.7">
      <c r="A27" s="16" t="s">
        <v>241</v>
      </c>
      <c r="B27" s="17">
        <f t="shared" si="0"/>
        <v>73</v>
      </c>
      <c r="C27" s="17">
        <f t="shared" si="1"/>
        <v>62</v>
      </c>
      <c r="D27" s="6">
        <f t="shared" si="2"/>
        <v>84.93</v>
      </c>
      <c r="E27" s="3"/>
    </row>
    <row r="28" spans="1:8" ht="24.6" x14ac:dyDescent="0.7">
      <c r="A28" s="16" t="s">
        <v>242</v>
      </c>
      <c r="B28" s="17">
        <f t="shared" si="0"/>
        <v>77</v>
      </c>
      <c r="C28" s="17">
        <f t="shared" si="1"/>
        <v>72</v>
      </c>
      <c r="D28" s="6">
        <f t="shared" si="2"/>
        <v>93.51</v>
      </c>
      <c r="E28" s="3"/>
    </row>
    <row r="29" spans="1:8" ht="24.6" x14ac:dyDescent="0.7">
      <c r="A29" s="16" t="s">
        <v>243</v>
      </c>
      <c r="B29" s="17">
        <f t="shared" si="0"/>
        <v>88</v>
      </c>
      <c r="C29" s="17">
        <f t="shared" si="1"/>
        <v>85</v>
      </c>
      <c r="D29" s="6">
        <f t="shared" si="2"/>
        <v>96.590909090909093</v>
      </c>
      <c r="E29" s="3"/>
    </row>
    <row r="30" spans="1:8" ht="24.6" x14ac:dyDescent="0.7">
      <c r="A30" s="16" t="s">
        <v>244</v>
      </c>
      <c r="B30" s="17">
        <f t="shared" si="0"/>
        <v>89</v>
      </c>
      <c r="C30" s="17">
        <f t="shared" si="1"/>
        <v>78</v>
      </c>
      <c r="D30" s="6">
        <f t="shared" si="2"/>
        <v>87.64</v>
      </c>
      <c r="E30" s="3"/>
    </row>
    <row r="31" spans="1:8" ht="24.6" x14ac:dyDescent="0.7">
      <c r="A31" s="16" t="s">
        <v>245</v>
      </c>
      <c r="B31" s="17">
        <f t="shared" si="0"/>
        <v>71</v>
      </c>
      <c r="C31" s="17">
        <f t="shared" si="1"/>
        <v>68</v>
      </c>
      <c r="D31" s="6">
        <f t="shared" si="2"/>
        <v>95.77</v>
      </c>
      <c r="E31" s="3"/>
    </row>
    <row r="32" spans="1:8" ht="24.6" x14ac:dyDescent="0.25">
      <c r="A32" s="16" t="s">
        <v>246</v>
      </c>
      <c r="B32" s="17">
        <f t="shared" si="0"/>
        <v>80</v>
      </c>
      <c r="C32" s="17">
        <f t="shared" si="1"/>
        <v>63</v>
      </c>
      <c r="D32" s="6">
        <f t="shared" si="2"/>
        <v>78.75</v>
      </c>
    </row>
    <row r="33" spans="1:4" ht="24.6" x14ac:dyDescent="0.25">
      <c r="A33" s="16" t="s">
        <v>247</v>
      </c>
      <c r="B33" s="17">
        <f t="shared" si="0"/>
        <v>78</v>
      </c>
      <c r="C33" s="17">
        <f t="shared" si="1"/>
        <v>45</v>
      </c>
      <c r="D33" s="6">
        <f t="shared" si="2"/>
        <v>57.69</v>
      </c>
    </row>
    <row r="34" spans="1:4" ht="24.6" x14ac:dyDescent="0.7">
      <c r="A34" s="3"/>
      <c r="B34" s="159"/>
      <c r="C34" s="159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P18" sqref="P18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4" hidden="1" customWidth="1"/>
    <col min="4" max="4" width="19.59765625" hidden="1" customWidth="1"/>
    <col min="5" max="5" width="5.19921875" style="34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289</v>
      </c>
      <c r="I1" t="s">
        <v>300</v>
      </c>
    </row>
    <row r="3" spans="1:14" ht="21" x14ac:dyDescent="0.6">
      <c r="A3" s="206" t="s">
        <v>0</v>
      </c>
      <c r="B3" s="206" t="s">
        <v>274</v>
      </c>
      <c r="C3" s="203" t="s">
        <v>275</v>
      </c>
      <c r="D3" s="204"/>
      <c r="E3" s="204"/>
      <c r="F3" s="205"/>
      <c r="I3" s="206" t="s">
        <v>0</v>
      </c>
      <c r="J3" s="206" t="s">
        <v>274</v>
      </c>
      <c r="K3" s="203" t="s">
        <v>275</v>
      </c>
      <c r="L3" s="204"/>
      <c r="M3" s="204"/>
      <c r="N3" s="205"/>
    </row>
    <row r="4" spans="1:14" ht="21" x14ac:dyDescent="0.6">
      <c r="A4" s="206"/>
      <c r="B4" s="206"/>
      <c r="C4" s="39" t="s">
        <v>290</v>
      </c>
      <c r="D4" s="40" t="s">
        <v>276</v>
      </c>
      <c r="E4" s="40" t="s">
        <v>290</v>
      </c>
      <c r="F4" s="40" t="s">
        <v>255</v>
      </c>
      <c r="I4" s="206"/>
      <c r="J4" s="206"/>
      <c r="K4" s="56" t="s">
        <v>290</v>
      </c>
      <c r="L4" s="40" t="s">
        <v>276</v>
      </c>
      <c r="M4" s="40" t="s">
        <v>290</v>
      </c>
      <c r="N4" s="40" t="s">
        <v>255</v>
      </c>
    </row>
    <row r="5" spans="1:14" ht="21" x14ac:dyDescent="0.6">
      <c r="A5" s="36">
        <v>1</v>
      </c>
      <c r="B5" s="37" t="s">
        <v>286</v>
      </c>
      <c r="C5" s="36">
        <v>16</v>
      </c>
      <c r="D5" s="38" t="s">
        <v>144</v>
      </c>
      <c r="E5" s="35">
        <v>17</v>
      </c>
      <c r="F5" s="38" t="s">
        <v>128</v>
      </c>
      <c r="I5" s="36">
        <v>1</v>
      </c>
      <c r="J5" s="37" t="s">
        <v>295</v>
      </c>
      <c r="K5" s="36"/>
      <c r="L5" s="38" t="s">
        <v>132</v>
      </c>
      <c r="M5" s="35"/>
      <c r="N5" s="38" t="s">
        <v>134</v>
      </c>
    </row>
    <row r="6" spans="1:14" ht="21" x14ac:dyDescent="0.6">
      <c r="A6" s="35">
        <v>2</v>
      </c>
      <c r="B6" s="38" t="s">
        <v>287</v>
      </c>
      <c r="C6" s="35">
        <v>7</v>
      </c>
      <c r="D6" s="38" t="s">
        <v>135</v>
      </c>
      <c r="E6" s="35">
        <v>6</v>
      </c>
      <c r="F6" s="38" t="s">
        <v>134</v>
      </c>
      <c r="I6" s="35">
        <v>2</v>
      </c>
      <c r="J6" s="38" t="s">
        <v>296</v>
      </c>
      <c r="K6" s="35"/>
      <c r="L6" s="38" t="s">
        <v>131</v>
      </c>
      <c r="M6" s="35"/>
      <c r="N6" s="38" t="s">
        <v>133</v>
      </c>
    </row>
    <row r="7" spans="1:14" ht="21" x14ac:dyDescent="0.6">
      <c r="A7" s="36">
        <v>3</v>
      </c>
      <c r="B7" s="38" t="s">
        <v>277</v>
      </c>
      <c r="C7" s="35">
        <v>18</v>
      </c>
      <c r="D7" s="38" t="s">
        <v>145</v>
      </c>
      <c r="E7" s="35">
        <v>19</v>
      </c>
      <c r="F7" s="38" t="s">
        <v>146</v>
      </c>
      <c r="I7" s="36">
        <v>3</v>
      </c>
      <c r="J7" s="38" t="s">
        <v>297</v>
      </c>
      <c r="K7" s="35"/>
      <c r="L7" s="38" t="s">
        <v>138</v>
      </c>
      <c r="M7" s="35"/>
      <c r="N7" s="38" t="s">
        <v>141</v>
      </c>
    </row>
    <row r="8" spans="1:14" ht="21" x14ac:dyDescent="0.6">
      <c r="A8" s="35">
        <v>4</v>
      </c>
      <c r="B8" s="38" t="s">
        <v>288</v>
      </c>
      <c r="C8" s="35">
        <v>12</v>
      </c>
      <c r="D8" s="38" t="s">
        <v>140</v>
      </c>
      <c r="E8" s="35">
        <v>14</v>
      </c>
      <c r="F8" s="38" t="s">
        <v>142</v>
      </c>
      <c r="I8" s="35">
        <v>4</v>
      </c>
      <c r="J8" s="38" t="s">
        <v>298</v>
      </c>
      <c r="K8" s="35"/>
      <c r="L8" s="38" t="s">
        <v>138</v>
      </c>
      <c r="M8" s="35"/>
      <c r="N8" s="38" t="s">
        <v>141</v>
      </c>
    </row>
    <row r="9" spans="1:14" ht="21" x14ac:dyDescent="0.6">
      <c r="A9" s="36">
        <v>5</v>
      </c>
      <c r="B9" s="38" t="s">
        <v>278</v>
      </c>
      <c r="C9" s="35">
        <v>6</v>
      </c>
      <c r="D9" s="38" t="s">
        <v>134</v>
      </c>
      <c r="E9" s="35">
        <v>10</v>
      </c>
      <c r="F9" s="38" t="s">
        <v>138</v>
      </c>
      <c r="I9" s="36">
        <v>5</v>
      </c>
      <c r="J9" s="38" t="s">
        <v>285</v>
      </c>
      <c r="K9" s="35"/>
      <c r="L9" s="38" t="s">
        <v>137</v>
      </c>
      <c r="M9" s="35"/>
      <c r="N9" s="38" t="s">
        <v>133</v>
      </c>
    </row>
    <row r="10" spans="1:14" ht="21" x14ac:dyDescent="0.6">
      <c r="A10" s="35">
        <v>6</v>
      </c>
      <c r="B10" s="38" t="s">
        <v>279</v>
      </c>
      <c r="C10" s="35">
        <v>6</v>
      </c>
      <c r="D10" s="38" t="s">
        <v>134</v>
      </c>
      <c r="E10" s="35">
        <v>10</v>
      </c>
      <c r="F10" s="38" t="s">
        <v>138</v>
      </c>
      <c r="I10" s="57">
        <v>6</v>
      </c>
      <c r="J10" s="58" t="s">
        <v>203</v>
      </c>
      <c r="K10" s="58" t="s">
        <v>141</v>
      </c>
      <c r="L10" s="58" t="s">
        <v>141</v>
      </c>
      <c r="M10" s="58"/>
      <c r="N10" s="58" t="s">
        <v>309</v>
      </c>
    </row>
    <row r="11" spans="1:14" ht="21" x14ac:dyDescent="0.6">
      <c r="A11" s="36">
        <v>7</v>
      </c>
      <c r="B11" s="38" t="s">
        <v>280</v>
      </c>
      <c r="C11" s="35">
        <v>16</v>
      </c>
      <c r="D11" s="32" t="s">
        <v>144</v>
      </c>
      <c r="E11" s="41">
        <v>17</v>
      </c>
      <c r="F11" s="32" t="s">
        <v>128</v>
      </c>
    </row>
    <row r="12" spans="1:14" ht="21" x14ac:dyDescent="0.6">
      <c r="A12" s="35">
        <v>8</v>
      </c>
      <c r="B12" s="38" t="s">
        <v>281</v>
      </c>
      <c r="C12" s="35">
        <v>6</v>
      </c>
      <c r="D12" s="38" t="s">
        <v>134</v>
      </c>
      <c r="E12" s="35">
        <v>10</v>
      </c>
      <c r="F12" s="38" t="s">
        <v>138</v>
      </c>
    </row>
    <row r="13" spans="1:14" ht="21" x14ac:dyDescent="0.6">
      <c r="A13" s="36">
        <v>9</v>
      </c>
      <c r="B13" s="38" t="s">
        <v>282</v>
      </c>
      <c r="C13" s="35">
        <v>19</v>
      </c>
      <c r="D13" s="38" t="s">
        <v>146</v>
      </c>
      <c r="E13" s="35">
        <v>20</v>
      </c>
      <c r="F13" s="38" t="s">
        <v>147</v>
      </c>
    </row>
    <row r="14" spans="1:14" ht="21" x14ac:dyDescent="0.6">
      <c r="A14" s="35">
        <v>10</v>
      </c>
      <c r="B14" s="38" t="s">
        <v>283</v>
      </c>
      <c r="C14" s="35">
        <v>12</v>
      </c>
      <c r="D14" s="38" t="s">
        <v>140</v>
      </c>
      <c r="E14" s="35">
        <v>13</v>
      </c>
      <c r="F14" s="38" t="s">
        <v>141</v>
      </c>
    </row>
    <row r="15" spans="1:14" ht="21" x14ac:dyDescent="0.6">
      <c r="A15" s="36">
        <v>11</v>
      </c>
      <c r="B15" s="38" t="s">
        <v>284</v>
      </c>
      <c r="C15" s="35">
        <v>12</v>
      </c>
      <c r="D15" s="38" t="s">
        <v>140</v>
      </c>
      <c r="E15" s="35">
        <v>13</v>
      </c>
      <c r="F15" s="38" t="s">
        <v>141</v>
      </c>
    </row>
    <row r="16" spans="1:14" ht="21" x14ac:dyDescent="0.6">
      <c r="A16" s="35">
        <v>12</v>
      </c>
      <c r="B16" s="38" t="s">
        <v>285</v>
      </c>
      <c r="C16" s="35">
        <v>6</v>
      </c>
      <c r="D16" s="38" t="s">
        <v>134</v>
      </c>
      <c r="E16" s="35">
        <v>9</v>
      </c>
      <c r="F16" s="38" t="s">
        <v>137</v>
      </c>
    </row>
    <row r="17" spans="1:1" customFormat="1" x14ac:dyDescent="0.25">
      <c r="A17" s="34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Mean+1sd (3-63)</vt:lpstr>
      <vt:lpstr>กรกฎาคม-63</vt:lpstr>
      <vt:lpstr>สรุปกรกฎาคม 3-63 </vt:lpstr>
      <vt:lpstr>ประเทศ 3-63 </vt:lpstr>
      <vt:lpstr>รพ.ที่เปลี่ยนกลุ่ม</vt:lpstr>
      <vt:lpstr>'กรกฎาคม-63'!Print_Area</vt:lpstr>
      <vt:lpstr>'กรกฎาคม-63'!Print_Titles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2020-08-24T04:05:17Z</cp:lastPrinted>
  <dcterms:created xsi:type="dcterms:W3CDTF">2016-06-08T09:53:09Z</dcterms:created>
  <dcterms:modified xsi:type="dcterms:W3CDTF">2020-08-24T04:05:54Z</dcterms:modified>
</cp:coreProperties>
</file>