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O\Downloads\"/>
    </mc:Choice>
  </mc:AlternateContent>
  <bookViews>
    <workbookView xWindow="0" yWindow="0" windowWidth="20490" windowHeight="7410" tabRatio="870" activeTab="8"/>
  </bookViews>
  <sheets>
    <sheet name="Sheet1" sheetId="27" r:id="rId1"/>
    <sheet name="Planfin2562" sheetId="8" r:id="rId2"/>
    <sheet name="Revenue" sheetId="1" r:id="rId3"/>
    <sheet name="Expense" sheetId="5" r:id="rId4"/>
    <sheet name="HGR2560" sheetId="31" r:id="rId5"/>
    <sheet name="การวิเคราะห์แผน 8 แบบ" sheetId="29" r:id="rId6"/>
    <sheet name="Mapping62" sheetId="2" r:id="rId7"/>
    <sheet name="1.WS-Re-Exp" sheetId="16" r:id="rId8"/>
    <sheet name="งบทดลอง รพ." sheetId="28" r:id="rId9"/>
    <sheet name="Sheet2" sheetId="32" r:id="rId10"/>
    <sheet name="2.WS-ยา วชภฯ" sheetId="19" r:id="rId11"/>
    <sheet name="3.WS-วัสดุอื่น" sheetId="20" r:id="rId12"/>
    <sheet name="4.WS-แผน จน." sheetId="22" r:id="rId13"/>
    <sheet name="5.WS-แผน ลน." sheetId="23" r:id="rId14"/>
    <sheet name="6.WS-แผนลงทุน" sheetId="24" r:id="rId15"/>
    <sheet name="7.WS-แผน รพ.สต." sheetId="25" r:id="rId16"/>
    <sheet name="PlanFin Analysis" sheetId="30" r:id="rId17"/>
  </sheets>
  <definedNames>
    <definedName name="_xlnm._FilterDatabase" localSheetId="7" hidden="1">'1.WS-Re-Exp'!$A$2:$G$427</definedName>
    <definedName name="_xlnm._FilterDatabase" localSheetId="6" hidden="1">Mapping62!$A$1:$K$426</definedName>
    <definedName name="_xlnm._FilterDatabase" localSheetId="8" hidden="1">'งบทดลอง รพ.'!#REF!</definedName>
    <definedName name="DATA">#REF!</definedName>
    <definedName name="_xlnm.Print_Area" localSheetId="1">Planfin2562!$A$1:$E$39</definedName>
    <definedName name="_xlnm.Print_Area" localSheetId="2">Revenue!$C$1:$G$19</definedName>
    <definedName name="_xlnm.Print_Titles" localSheetId="7">'1.WS-Re-Exp'!$1:$2</definedName>
    <definedName name="_xlnm.Print_Titles" localSheetId="1">Planfin2562!$1:$1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" i="16" l="1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C151" i="16"/>
  <c r="C152" i="16"/>
  <c r="C153" i="16"/>
  <c r="C154" i="16"/>
  <c r="C155" i="16"/>
  <c r="C156" i="16"/>
  <c r="C157" i="16"/>
  <c r="C158" i="16"/>
  <c r="C159" i="16"/>
  <c r="C160" i="16"/>
  <c r="C161" i="16"/>
  <c r="C162" i="16"/>
  <c r="C163" i="16"/>
  <c r="C164" i="16"/>
  <c r="C165" i="16"/>
  <c r="C166" i="16"/>
  <c r="C167" i="16"/>
  <c r="C168" i="16"/>
  <c r="C169" i="16"/>
  <c r="C170" i="16"/>
  <c r="C171" i="16"/>
  <c r="C172" i="16"/>
  <c r="C173" i="16"/>
  <c r="C174" i="16"/>
  <c r="C175" i="16"/>
  <c r="C176" i="16"/>
  <c r="C177" i="16"/>
  <c r="C178" i="16"/>
  <c r="C179" i="16"/>
  <c r="C180" i="16"/>
  <c r="C181" i="16"/>
  <c r="C182" i="16"/>
  <c r="C183" i="16"/>
  <c r="C184" i="16"/>
  <c r="C185" i="16"/>
  <c r="C186" i="16"/>
  <c r="C187" i="16"/>
  <c r="C188" i="16"/>
  <c r="C189" i="16"/>
  <c r="C190" i="16"/>
  <c r="C191" i="16"/>
  <c r="C192" i="16"/>
  <c r="C193" i="16"/>
  <c r="C194" i="16"/>
  <c r="C195" i="16"/>
  <c r="C196" i="16"/>
  <c r="C197" i="16"/>
  <c r="C198" i="16"/>
  <c r="C199" i="16"/>
  <c r="C200" i="16"/>
  <c r="C201" i="16"/>
  <c r="C202" i="16"/>
  <c r="C203" i="16"/>
  <c r="C204" i="16"/>
  <c r="C205" i="16"/>
  <c r="C206" i="16"/>
  <c r="C207" i="16"/>
  <c r="C208" i="16"/>
  <c r="C209" i="16"/>
  <c r="C210" i="16"/>
  <c r="C211" i="16"/>
  <c r="C212" i="16"/>
  <c r="C213" i="16"/>
  <c r="C214" i="16"/>
  <c r="C215" i="16"/>
  <c r="C216" i="16"/>
  <c r="C217" i="16"/>
  <c r="C218" i="16"/>
  <c r="C219" i="16"/>
  <c r="C220" i="16"/>
  <c r="C221" i="16"/>
  <c r="C222" i="16"/>
  <c r="C223" i="16"/>
  <c r="C224" i="16"/>
  <c r="C225" i="16"/>
  <c r="C226" i="16"/>
  <c r="C227" i="16"/>
  <c r="C228" i="16"/>
  <c r="C229" i="16"/>
  <c r="C230" i="16"/>
  <c r="C231" i="16"/>
  <c r="C232" i="16"/>
  <c r="C233" i="16"/>
  <c r="C234" i="16"/>
  <c r="C235" i="16"/>
  <c r="C236" i="16"/>
  <c r="C237" i="16"/>
  <c r="C238" i="16"/>
  <c r="C239" i="16"/>
  <c r="C240" i="16"/>
  <c r="C241" i="16"/>
  <c r="C242" i="16"/>
  <c r="C243" i="16"/>
  <c r="C244" i="16"/>
  <c r="C245" i="16"/>
  <c r="C246" i="16"/>
  <c r="C247" i="16"/>
  <c r="C248" i="16"/>
  <c r="C249" i="16"/>
  <c r="C250" i="16"/>
  <c r="C251" i="16"/>
  <c r="C252" i="16"/>
  <c r="C253" i="16"/>
  <c r="C254" i="16"/>
  <c r="C255" i="16"/>
  <c r="C256" i="16"/>
  <c r="C257" i="16"/>
  <c r="C258" i="16"/>
  <c r="C259" i="16"/>
  <c r="C260" i="16"/>
  <c r="C261" i="16"/>
  <c r="C262" i="16"/>
  <c r="C263" i="16"/>
  <c r="C264" i="16"/>
  <c r="C265" i="16"/>
  <c r="C266" i="16"/>
  <c r="C267" i="16"/>
  <c r="C268" i="16"/>
  <c r="C269" i="16"/>
  <c r="C270" i="16"/>
  <c r="C271" i="16"/>
  <c r="C272" i="16"/>
  <c r="C273" i="16"/>
  <c r="C274" i="16"/>
  <c r="C275" i="16"/>
  <c r="C276" i="16"/>
  <c r="C277" i="16"/>
  <c r="C278" i="16"/>
  <c r="C279" i="16"/>
  <c r="C280" i="16"/>
  <c r="C281" i="16"/>
  <c r="C282" i="16"/>
  <c r="C283" i="16"/>
  <c r="C284" i="16"/>
  <c r="C285" i="16"/>
  <c r="C286" i="16"/>
  <c r="C287" i="16"/>
  <c r="C288" i="16"/>
  <c r="C289" i="16"/>
  <c r="C290" i="16"/>
  <c r="C291" i="16"/>
  <c r="C292" i="16"/>
  <c r="C293" i="16"/>
  <c r="C294" i="16"/>
  <c r="C295" i="16"/>
  <c r="C296" i="16"/>
  <c r="C297" i="16"/>
  <c r="C298" i="16"/>
  <c r="C299" i="16"/>
  <c r="C300" i="16"/>
  <c r="C301" i="16"/>
  <c r="C302" i="16"/>
  <c r="C303" i="16"/>
  <c r="C304" i="16"/>
  <c r="C305" i="16"/>
  <c r="C306" i="16"/>
  <c r="C307" i="16"/>
  <c r="C308" i="16"/>
  <c r="C309" i="16"/>
  <c r="C310" i="16"/>
  <c r="C311" i="16"/>
  <c r="C312" i="16"/>
  <c r="C313" i="16"/>
  <c r="C314" i="16"/>
  <c r="C315" i="16"/>
  <c r="C316" i="16"/>
  <c r="C317" i="16"/>
  <c r="C318" i="16"/>
  <c r="C319" i="16"/>
  <c r="C320" i="16"/>
  <c r="C321" i="16"/>
  <c r="C322" i="16"/>
  <c r="C323" i="16"/>
  <c r="C324" i="16"/>
  <c r="C325" i="16"/>
  <c r="C326" i="16"/>
  <c r="C327" i="16"/>
  <c r="C328" i="16"/>
  <c r="C329" i="16"/>
  <c r="C330" i="16"/>
  <c r="C331" i="16"/>
  <c r="C332" i="16"/>
  <c r="C333" i="16"/>
  <c r="C334" i="16"/>
  <c r="C335" i="16"/>
  <c r="C336" i="16"/>
  <c r="C337" i="16"/>
  <c r="C338" i="16"/>
  <c r="C339" i="16"/>
  <c r="C340" i="16"/>
  <c r="C341" i="16"/>
  <c r="C342" i="16"/>
  <c r="C343" i="16"/>
  <c r="C344" i="16"/>
  <c r="C345" i="16"/>
  <c r="C346" i="16"/>
  <c r="C347" i="16"/>
  <c r="C348" i="16"/>
  <c r="C349" i="16"/>
  <c r="C350" i="16"/>
  <c r="C351" i="16"/>
  <c r="C352" i="16"/>
  <c r="C353" i="16"/>
  <c r="C354" i="16"/>
  <c r="C355" i="16"/>
  <c r="C356" i="16"/>
  <c r="C357" i="16"/>
  <c r="C358" i="16"/>
  <c r="C359" i="16"/>
  <c r="C360" i="16"/>
  <c r="C361" i="16"/>
  <c r="C362" i="16"/>
  <c r="C363" i="16"/>
  <c r="C364" i="16"/>
  <c r="C365" i="16"/>
  <c r="C366" i="16"/>
  <c r="C367" i="16"/>
  <c r="C368" i="16"/>
  <c r="C369" i="16"/>
  <c r="C370" i="16"/>
  <c r="C371" i="16"/>
  <c r="C372" i="16"/>
  <c r="C373" i="16"/>
  <c r="C374" i="16"/>
  <c r="C375" i="16"/>
  <c r="C376" i="16"/>
  <c r="C377" i="16"/>
  <c r="C378" i="16"/>
  <c r="C379" i="16"/>
  <c r="C380" i="16"/>
  <c r="C381" i="16"/>
  <c r="C382" i="16"/>
  <c r="C383" i="16"/>
  <c r="C384" i="16"/>
  <c r="C385" i="16"/>
  <c r="C386" i="16"/>
  <c r="C387" i="16"/>
  <c r="C388" i="16"/>
  <c r="C389" i="16"/>
  <c r="C390" i="16"/>
  <c r="C391" i="16"/>
  <c r="C392" i="16"/>
  <c r="C393" i="16"/>
  <c r="C394" i="16"/>
  <c r="C395" i="16"/>
  <c r="C396" i="16"/>
  <c r="C397" i="16"/>
  <c r="C398" i="16"/>
  <c r="C399" i="16"/>
  <c r="C400" i="16"/>
  <c r="C401" i="16"/>
  <c r="C402" i="16"/>
  <c r="C403" i="16"/>
  <c r="C404" i="16"/>
  <c r="C405" i="16"/>
  <c r="C406" i="16"/>
  <c r="C407" i="16"/>
  <c r="C408" i="16"/>
  <c r="C409" i="16"/>
  <c r="C410" i="16"/>
  <c r="C411" i="16"/>
  <c r="C412" i="16"/>
  <c r="C413" i="16"/>
  <c r="C414" i="16"/>
  <c r="C415" i="16"/>
  <c r="C416" i="16"/>
  <c r="C417" i="16"/>
  <c r="C418" i="16"/>
  <c r="C419" i="16"/>
  <c r="C420" i="16"/>
  <c r="C421" i="16"/>
  <c r="C422" i="16"/>
  <c r="C423" i="16"/>
  <c r="C424" i="16"/>
  <c r="C425" i="16"/>
  <c r="C426" i="16" l="1"/>
  <c r="C427" i="16"/>
  <c r="C3" i="16"/>
  <c r="G7" i="24" l="1"/>
  <c r="D88" i="8" s="1"/>
  <c r="J4" i="29" l="1"/>
  <c r="I4" i="29" l="1"/>
  <c r="F5" i="8" l="1"/>
  <c r="G5" i="8"/>
  <c r="I5" i="8"/>
  <c r="F6" i="8"/>
  <c r="G6" i="8"/>
  <c r="I6" i="8"/>
  <c r="F7" i="8"/>
  <c r="G7" i="8"/>
  <c r="I7" i="8"/>
  <c r="F8" i="8"/>
  <c r="G8" i="8"/>
  <c r="I8" i="8"/>
  <c r="F9" i="8"/>
  <c r="G9" i="8"/>
  <c r="I9" i="8"/>
  <c r="F10" i="8"/>
  <c r="G10" i="8"/>
  <c r="I10" i="8"/>
  <c r="F11" i="8"/>
  <c r="G11" i="8"/>
  <c r="I11" i="8"/>
  <c r="F12" i="8"/>
  <c r="G12" i="8"/>
  <c r="I12" i="8"/>
  <c r="F13" i="8"/>
  <c r="G13" i="8"/>
  <c r="I13" i="8"/>
  <c r="F14" i="8"/>
  <c r="G14" i="8"/>
  <c r="I14" i="8"/>
  <c r="F15" i="8"/>
  <c r="G15" i="8"/>
  <c r="I15" i="8"/>
  <c r="F16" i="8"/>
  <c r="G16" i="8"/>
  <c r="I16" i="8"/>
  <c r="F17" i="8"/>
  <c r="G17" i="8"/>
  <c r="I17" i="8"/>
  <c r="F18" i="8"/>
  <c r="G18" i="8"/>
  <c r="I18" i="8"/>
  <c r="F19" i="8"/>
  <c r="G19" i="8"/>
  <c r="I19" i="8"/>
  <c r="F20" i="8"/>
  <c r="G20" i="8"/>
  <c r="I20" i="8"/>
  <c r="F21" i="8"/>
  <c r="G21" i="8"/>
  <c r="I21" i="8"/>
  <c r="F22" i="8"/>
  <c r="G22" i="8"/>
  <c r="I22" i="8"/>
  <c r="F23" i="8"/>
  <c r="G23" i="8"/>
  <c r="I23" i="8"/>
  <c r="F24" i="8"/>
  <c r="G24" i="8"/>
  <c r="I24" i="8"/>
  <c r="F25" i="8"/>
  <c r="G25" i="8"/>
  <c r="I25" i="8"/>
  <c r="F26" i="8"/>
  <c r="G26" i="8"/>
  <c r="I26" i="8"/>
  <c r="F27" i="8"/>
  <c r="G27" i="8"/>
  <c r="I27" i="8"/>
  <c r="F28" i="8"/>
  <c r="G28" i="8"/>
  <c r="I28" i="8"/>
  <c r="F29" i="8"/>
  <c r="G29" i="8"/>
  <c r="I29" i="8"/>
  <c r="F30" i="8"/>
  <c r="G30" i="8"/>
  <c r="I30" i="8"/>
  <c r="I4" i="8"/>
  <c r="G4" i="8"/>
  <c r="F4" i="8"/>
  <c r="I3" i="31"/>
  <c r="H5" i="8" s="1"/>
  <c r="I4" i="31"/>
  <c r="H6" i="8" s="1"/>
  <c r="I5" i="31"/>
  <c r="H7" i="8" s="1"/>
  <c r="I6" i="31"/>
  <c r="H8" i="8" s="1"/>
  <c r="I7" i="31"/>
  <c r="H9" i="8" s="1"/>
  <c r="I8" i="31"/>
  <c r="H10" i="8" s="1"/>
  <c r="I9" i="31"/>
  <c r="H11" i="8" s="1"/>
  <c r="I10" i="31"/>
  <c r="H12" i="8" s="1"/>
  <c r="I11" i="31"/>
  <c r="H13" i="8" s="1"/>
  <c r="I12" i="31"/>
  <c r="H14" i="8" s="1"/>
  <c r="I13" i="31"/>
  <c r="H15" i="8" s="1"/>
  <c r="I14" i="31"/>
  <c r="H16" i="8" s="1"/>
  <c r="I15" i="31"/>
  <c r="H17" i="8" s="1"/>
  <c r="I16" i="31"/>
  <c r="H18" i="8" s="1"/>
  <c r="I17" i="31"/>
  <c r="H19" i="8" s="1"/>
  <c r="I18" i="31"/>
  <c r="H20" i="8" s="1"/>
  <c r="I19" i="31"/>
  <c r="H21" i="8" s="1"/>
  <c r="I20" i="31"/>
  <c r="H22" i="8" s="1"/>
  <c r="I21" i="31"/>
  <c r="H23" i="8" s="1"/>
  <c r="I22" i="31"/>
  <c r="H24" i="8" s="1"/>
  <c r="I23" i="31"/>
  <c r="H25" i="8" s="1"/>
  <c r="I24" i="31"/>
  <c r="H26" i="8" s="1"/>
  <c r="I25" i="31"/>
  <c r="H27" i="8" s="1"/>
  <c r="I26" i="31"/>
  <c r="H28" i="8" s="1"/>
  <c r="I27" i="31"/>
  <c r="H29" i="8" s="1"/>
  <c r="I28" i="31"/>
  <c r="H30" i="8" s="1"/>
  <c r="I2" i="31"/>
  <c r="H4" i="8" s="1"/>
  <c r="D15" i="25" l="1"/>
  <c r="E15" i="25"/>
  <c r="D94" i="8" s="1"/>
  <c r="F15" i="25"/>
  <c r="D95" i="8" s="1"/>
  <c r="C15" i="25"/>
  <c r="D92" i="8" s="1"/>
  <c r="G4" i="25"/>
  <c r="G5" i="25"/>
  <c r="G6" i="25"/>
  <c r="G7" i="25"/>
  <c r="G8" i="25"/>
  <c r="G9" i="25"/>
  <c r="G10" i="25"/>
  <c r="G11" i="25"/>
  <c r="G12" i="25"/>
  <c r="G13" i="25"/>
  <c r="G3" i="25"/>
  <c r="D8" i="24"/>
  <c r="F8" i="24"/>
  <c r="B8" i="24"/>
  <c r="G5" i="24"/>
  <c r="D86" i="8" s="1"/>
  <c r="G6" i="24"/>
  <c r="D87" i="8" s="1"/>
  <c r="G4" i="24"/>
  <c r="D81" i="8"/>
  <c r="D80" i="8"/>
  <c r="D79" i="8"/>
  <c r="D78" i="8"/>
  <c r="D77" i="8"/>
  <c r="D76" i="8"/>
  <c r="D75" i="8"/>
  <c r="C11" i="23"/>
  <c r="E11" i="23"/>
  <c r="F11" i="23"/>
  <c r="G11" i="23"/>
  <c r="B11" i="23"/>
  <c r="D5" i="23"/>
  <c r="D6" i="23"/>
  <c r="D7" i="23"/>
  <c r="D8" i="23"/>
  <c r="D9" i="23"/>
  <c r="D10" i="23"/>
  <c r="D4" i="23"/>
  <c r="D70" i="8"/>
  <c r="D69" i="8"/>
  <c r="D68" i="8"/>
  <c r="D67" i="8"/>
  <c r="D66" i="8"/>
  <c r="D65" i="8"/>
  <c r="D64" i="8"/>
  <c r="D63" i="8"/>
  <c r="D49" i="8"/>
  <c r="D50" i="8"/>
  <c r="D51" i="8"/>
  <c r="D52" i="8"/>
  <c r="D53" i="8"/>
  <c r="D54" i="8"/>
  <c r="D55" i="8"/>
  <c r="D56" i="8"/>
  <c r="D57" i="8"/>
  <c r="D58" i="8"/>
  <c r="D48" i="8"/>
  <c r="D42" i="8"/>
  <c r="H3" i="19"/>
  <c r="H4" i="19"/>
  <c r="C5" i="22" s="1"/>
  <c r="H5" i="19"/>
  <c r="E87" i="8" l="1"/>
  <c r="G8" i="24"/>
  <c r="J6" i="19"/>
  <c r="D11" i="23"/>
  <c r="C6" i="22"/>
  <c r="D44" i="8"/>
  <c r="H11" i="23"/>
  <c r="D43" i="8"/>
  <c r="G14" i="25"/>
  <c r="G15" i="25" s="1"/>
  <c r="C4" i="22"/>
  <c r="D4" i="22" s="1"/>
  <c r="F4" i="22" s="1"/>
  <c r="D93" i="8"/>
  <c r="D96" i="8" s="1"/>
  <c r="G14" i="20"/>
  <c r="D85" i="8"/>
  <c r="F4" i="29" s="1"/>
  <c r="D82" i="8"/>
  <c r="D71" i="8"/>
  <c r="D59" i="8"/>
  <c r="D45" i="8" l="1"/>
  <c r="D89" i="8"/>
  <c r="D5" i="8"/>
  <c r="G4" i="1"/>
  <c r="F4" i="1" s="1"/>
  <c r="G15" i="1"/>
  <c r="F15" i="1" s="1"/>
  <c r="G24" i="1"/>
  <c r="D12" i="8"/>
  <c r="E21" i="5"/>
  <c r="D16" i="8"/>
  <c r="E16" i="8" s="1"/>
  <c r="E5" i="5"/>
  <c r="D19" i="8"/>
  <c r="E7" i="5"/>
  <c r="E16" i="5"/>
  <c r="E25" i="5"/>
  <c r="E3" i="5"/>
  <c r="G50" i="1"/>
  <c r="G45" i="1"/>
  <c r="G22" i="1"/>
  <c r="G18" i="1"/>
  <c r="F18" i="1" s="1"/>
  <c r="G6" i="1"/>
  <c r="F6" i="1" s="1"/>
  <c r="D15" i="22"/>
  <c r="F15" i="22" s="1"/>
  <c r="F17" i="5"/>
  <c r="F23" i="5"/>
  <c r="F29" i="5" s="1"/>
  <c r="J17" i="22"/>
  <c r="I17" i="22"/>
  <c r="H17" i="22"/>
  <c r="G17" i="22"/>
  <c r="E17" i="22"/>
  <c r="C17" i="22"/>
  <c r="B17" i="22"/>
  <c r="D16" i="22"/>
  <c r="F16" i="22"/>
  <c r="D14" i="22"/>
  <c r="F14" i="22" s="1"/>
  <c r="D13" i="22"/>
  <c r="F13" i="22"/>
  <c r="D12" i="22"/>
  <c r="F12" i="22" s="1"/>
  <c r="D11" i="22"/>
  <c r="F11" i="22" s="1"/>
  <c r="D10" i="22"/>
  <c r="F10" i="22"/>
  <c r="D9" i="22"/>
  <c r="F9" i="22"/>
  <c r="D8" i="22"/>
  <c r="F8" i="22" s="1"/>
  <c r="D7" i="22"/>
  <c r="F7" i="22"/>
  <c r="D6" i="22"/>
  <c r="F6" i="22" s="1"/>
  <c r="D5" i="22"/>
  <c r="F5" i="22" s="1"/>
  <c r="E19" i="1"/>
  <c r="E10" i="1"/>
  <c r="C15" i="8"/>
  <c r="C30" i="8"/>
  <c r="D6" i="8" l="1"/>
  <c r="G13" i="1"/>
  <c r="F13" i="1" s="1"/>
  <c r="C31" i="8"/>
  <c r="G5" i="1"/>
  <c r="F5" i="1" s="1"/>
  <c r="G9" i="1"/>
  <c r="F9" i="1" s="1"/>
  <c r="G26" i="1"/>
  <c r="G43" i="1" s="1"/>
  <c r="D17" i="8"/>
  <c r="E17" i="8" s="1"/>
  <c r="E11" i="5"/>
  <c r="G16" i="1"/>
  <c r="F16" i="1" s="1"/>
  <c r="G49" i="1"/>
  <c r="G17" i="1"/>
  <c r="F17" i="1" s="1"/>
  <c r="G8" i="1"/>
  <c r="F8" i="1" s="1"/>
  <c r="G7" i="1"/>
  <c r="F7" i="1" s="1"/>
  <c r="E36" i="5"/>
  <c r="E12" i="5"/>
  <c r="G31" i="1"/>
  <c r="E6" i="5"/>
  <c r="E26" i="5"/>
  <c r="E22" i="5"/>
  <c r="G21" i="1"/>
  <c r="D4" i="8"/>
  <c r="J4" i="8" s="1"/>
  <c r="E4" i="5"/>
  <c r="E9" i="5"/>
  <c r="E10" i="5"/>
  <c r="D11" i="8"/>
  <c r="E11" i="8" s="1"/>
  <c r="G46" i="1"/>
  <c r="G14" i="1"/>
  <c r="G30" i="1"/>
  <c r="G3" i="1"/>
  <c r="F3" i="1" s="1"/>
  <c r="D20" i="8"/>
  <c r="K20" i="8" s="1"/>
  <c r="D10" i="8"/>
  <c r="E10" i="8" s="1"/>
  <c r="G23" i="1"/>
  <c r="G29" i="1"/>
  <c r="E28" i="5"/>
  <c r="D21" i="8"/>
  <c r="E21" i="8" s="1"/>
  <c r="E15" i="5"/>
  <c r="D24" i="8"/>
  <c r="E24" i="8" s="1"/>
  <c r="E34" i="5"/>
  <c r="D23" i="8"/>
  <c r="E23" i="8" s="1"/>
  <c r="E13" i="5"/>
  <c r="E14" i="5"/>
  <c r="D26" i="8"/>
  <c r="E26" i="8" s="1"/>
  <c r="G51" i="1"/>
  <c r="D7" i="8"/>
  <c r="J7" i="8" s="1"/>
  <c r="D8" i="8"/>
  <c r="K8" i="8" s="1"/>
  <c r="G25" i="1"/>
  <c r="G42" i="1" s="1"/>
  <c r="E20" i="5"/>
  <c r="D18" i="8"/>
  <c r="J18" i="8" s="1"/>
  <c r="E27" i="5"/>
  <c r="D9" i="8"/>
  <c r="K9" i="8" s="1"/>
  <c r="E33" i="5"/>
  <c r="D27" i="8"/>
  <c r="J27" i="8" s="1"/>
  <c r="G33" i="1"/>
  <c r="G12" i="1"/>
  <c r="F12" i="1" s="1"/>
  <c r="G32" i="1"/>
  <c r="E24" i="5"/>
  <c r="D13" i="8"/>
  <c r="K13" i="8" s="1"/>
  <c r="D22" i="8"/>
  <c r="J22" i="8" s="1"/>
  <c r="D14" i="8"/>
  <c r="J14" i="8" s="1"/>
  <c r="E8" i="5"/>
  <c r="E19" i="5"/>
  <c r="D25" i="8"/>
  <c r="K25" i="8" s="1"/>
  <c r="F37" i="5"/>
  <c r="J6" i="8"/>
  <c r="K6" i="8"/>
  <c r="J16" i="8"/>
  <c r="K16" i="8"/>
  <c r="J12" i="8"/>
  <c r="K12" i="8"/>
  <c r="J19" i="8"/>
  <c r="K19" i="8"/>
  <c r="K5" i="8"/>
  <c r="J5" i="8"/>
  <c r="E19" i="8"/>
  <c r="E5" i="8"/>
  <c r="E6" i="8"/>
  <c r="E4" i="8"/>
  <c r="E12" i="8"/>
  <c r="D28" i="8"/>
  <c r="E31" i="5"/>
  <c r="E32" i="5"/>
  <c r="E35" i="5"/>
  <c r="G39" i="1"/>
  <c r="D29" i="8"/>
  <c r="G37" i="1"/>
  <c r="F17" i="22"/>
  <c r="D17" i="22"/>
  <c r="E20" i="8" l="1"/>
  <c r="K4" i="8"/>
  <c r="G38" i="1"/>
  <c r="K24" i="8"/>
  <c r="F14" i="1"/>
  <c r="G41" i="1"/>
  <c r="J20" i="8"/>
  <c r="J23" i="8"/>
  <c r="K10" i="8"/>
  <c r="K21" i="8"/>
  <c r="J10" i="8"/>
  <c r="J21" i="8"/>
  <c r="J17" i="8"/>
  <c r="K17" i="8"/>
  <c r="G10" i="1"/>
  <c r="F10" i="1" s="1"/>
  <c r="E23" i="5"/>
  <c r="E29" i="5" s="1"/>
  <c r="J24" i="8"/>
  <c r="K11" i="8"/>
  <c r="J8" i="8"/>
  <c r="K23" i="8"/>
  <c r="J11" i="8"/>
  <c r="G27" i="1"/>
  <c r="G40" i="1"/>
  <c r="E18" i="8"/>
  <c r="K18" i="8"/>
  <c r="E17" i="5"/>
  <c r="E8" i="8"/>
  <c r="E7" i="8"/>
  <c r="G36" i="1"/>
  <c r="G34" i="1"/>
  <c r="K7" i="8"/>
  <c r="G19" i="1"/>
  <c r="F19" i="1" s="1"/>
  <c r="K27" i="8"/>
  <c r="E27" i="8"/>
  <c r="K26" i="8"/>
  <c r="J26" i="8"/>
  <c r="E9" i="8"/>
  <c r="J9" i="8"/>
  <c r="D15" i="8"/>
  <c r="K15" i="8" s="1"/>
  <c r="E25" i="8"/>
  <c r="J25" i="8"/>
  <c r="K14" i="8"/>
  <c r="E14" i="8"/>
  <c r="E13" i="8"/>
  <c r="K22" i="8"/>
  <c r="J13" i="8"/>
  <c r="E22" i="8"/>
  <c r="K29" i="8"/>
  <c r="J29" i="8"/>
  <c r="J28" i="8"/>
  <c r="K28" i="8"/>
  <c r="E28" i="8"/>
  <c r="E29" i="8"/>
  <c r="D30" i="8"/>
  <c r="A4" i="29" l="1"/>
  <c r="E37" i="5"/>
  <c r="E15" i="8"/>
  <c r="G44" i="1"/>
  <c r="G47" i="1" s="1"/>
  <c r="G52" i="1" s="1"/>
  <c r="J15" i="8"/>
  <c r="J30" i="8"/>
  <c r="K30" i="8"/>
  <c r="D31" i="8"/>
  <c r="D32" i="8" s="1"/>
  <c r="C32" i="8" s="1"/>
  <c r="E30" i="8"/>
  <c r="B4" i="29"/>
  <c r="K4" i="29" s="1"/>
  <c r="L4" i="29" s="1"/>
  <c r="E38" i="5" l="1"/>
  <c r="E39" i="5"/>
  <c r="C36" i="8" s="1"/>
  <c r="C4" i="29"/>
  <c r="O4" i="29" l="1"/>
  <c r="D4" i="29"/>
  <c r="E4" i="29"/>
  <c r="H4" i="29" s="1"/>
  <c r="G4" i="29"/>
  <c r="P4" i="29" l="1"/>
  <c r="M4" i="29"/>
  <c r="N4" i="29" s="1"/>
  <c r="Q4" i="29" l="1"/>
  <c r="R4" i="29" s="1"/>
  <c r="S4" i="29" s="1"/>
</calcChain>
</file>

<file path=xl/comments1.xml><?xml version="1.0" encoding="utf-8"?>
<comments xmlns="http://schemas.openxmlformats.org/spreadsheetml/2006/main">
  <authors>
    <author>Amornratana</author>
    <author>Administrator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Amornratana:</t>
        </r>
        <r>
          <rPr>
            <sz val="9"/>
            <color indexed="81"/>
            <rFont val="Tahoma"/>
            <family val="2"/>
          </rPr>
          <t xml:space="preserve">
9 up 12</t>
        </r>
      </text>
    </comment>
    <comment ref="D3" authorId="1" shapeId="0">
      <text>
        <r>
          <rPr>
            <sz val="9"/>
            <color indexed="81"/>
            <rFont val="Tahoma"/>
            <family val="2"/>
          </rPr>
          <t xml:space="preserve">ข้อมูลมาจาก  worksheet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ใส่ข้อมูลตัวเลขด้วย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</rPr>
          <t>ข้อมูลนี้จะได้จาก worksheet</t>
        </r>
      </text>
    </comment>
    <comment ref="G36" authorId="0" shapeId="0">
      <text>
        <r>
          <rPr>
            <sz val="9"/>
            <color indexed="81"/>
            <rFont val="Tahoma"/>
            <family val="2"/>
          </rPr>
          <t xml:space="preserve">คำนวนให้
</t>
        </r>
      </text>
    </comment>
  </commentList>
</comments>
</file>

<file path=xl/comments3.xml><?xml version="1.0" encoding="utf-8"?>
<comments xmlns="http://schemas.openxmlformats.org/spreadsheetml/2006/main">
  <authors>
    <author>Amornratana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Amornratana: link มูลค่าจากกลุ่ม ใช้ข้อมูล</t>
        </r>
        <r>
          <rPr>
            <sz val="9"/>
            <color indexed="81"/>
            <rFont val="Tahoma"/>
            <family val="2"/>
          </rPr>
          <t xml:space="preserve">
ปี 58</t>
        </r>
      </text>
    </comment>
  </commentList>
</comments>
</file>

<file path=xl/comments4.xml><?xml version="1.0" encoding="utf-8"?>
<comments xmlns="http://schemas.openxmlformats.org/spreadsheetml/2006/main">
  <authors>
    <author>Amonrat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Amonrat:</t>
        </r>
        <r>
          <rPr>
            <sz val="9"/>
            <color indexed="81"/>
            <rFont val="Tahoma"/>
            <family val="2"/>
          </rPr>
          <t xml:space="preserve">
ดูเงินบำรุง หลังหักภาระผูกพัน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>Amonrat:</t>
        </r>
        <r>
          <rPr>
            <sz val="9"/>
            <color indexed="81"/>
            <rFont val="Tahoma"/>
            <family val="2"/>
          </rPr>
          <t xml:space="preserve">
ดูคาดการณ์งบค่าเสื่อมที่จะได้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Amonrat:</t>
        </r>
        <r>
          <rPr>
            <sz val="9"/>
            <color indexed="81"/>
            <rFont val="Tahoma"/>
            <family val="2"/>
          </rPr>
          <t xml:space="preserve">
ดูวงเงินงบประมาณที่จะได้</t>
        </r>
      </text>
    </comment>
  </commentList>
</comments>
</file>

<file path=xl/comments5.xml><?xml version="1.0" encoding="utf-8"?>
<comments xmlns="http://schemas.openxmlformats.org/spreadsheetml/2006/main">
  <authors>
    <author>Amornratana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Amornratana:</t>
        </r>
        <r>
          <rPr>
            <sz val="9"/>
            <color indexed="81"/>
            <rFont val="Tahoma"/>
            <family val="2"/>
          </rPr>
          <t xml:space="preserve">
การเก็บข้อมูลแล้วแต่การจัดการของแม่ข่าย (แม่ข่ายจ่ายเอง หรือโอนให้ลูกบริหาร)</t>
        </r>
      </text>
    </comment>
  </commentList>
</comments>
</file>

<file path=xl/sharedStrings.xml><?xml version="1.0" encoding="utf-8"?>
<sst xmlns="http://schemas.openxmlformats.org/spreadsheetml/2006/main" count="7723" uniqueCount="1438">
  <si>
    <t>P04</t>
  </si>
  <si>
    <t>รายได้ UC</t>
  </si>
  <si>
    <t>P05</t>
  </si>
  <si>
    <t>รายได้จาก  EMS</t>
  </si>
  <si>
    <t>P06</t>
  </si>
  <si>
    <t>รายได้ค่ารักษาเบิกต้นสังกัด</t>
  </si>
  <si>
    <t>P07</t>
  </si>
  <si>
    <t>รายได้ค่ารักษาเบิกจ่ายตรงกรมบัญชีกลาง</t>
  </si>
  <si>
    <t>P08</t>
  </si>
  <si>
    <t>รายได้ประกันสังคม</t>
  </si>
  <si>
    <t>P09</t>
  </si>
  <si>
    <t>รายได้แรงงานต่างด้าว</t>
  </si>
  <si>
    <t>P10</t>
  </si>
  <si>
    <t>รายได้ค่ารักษาและบริการอื่น ๆ</t>
  </si>
  <si>
    <t>P11</t>
  </si>
  <si>
    <t>รายได้งบประมาณส่วนบุคลากร</t>
  </si>
  <si>
    <t>P12</t>
  </si>
  <si>
    <t>รายได้อื่น</t>
  </si>
  <si>
    <t>P13</t>
  </si>
  <si>
    <t>P14</t>
  </si>
  <si>
    <t>ต้นทุนยา</t>
  </si>
  <si>
    <t>P15</t>
  </si>
  <si>
    <t>ต้นทุนเวชภัณฑ์มิใช่ยาและวัสดุการแพทย์</t>
  </si>
  <si>
    <t>P16</t>
  </si>
  <si>
    <t>ต้นทุนวัสดุวิทยาศาสตร์การแพทย์</t>
  </si>
  <si>
    <t>P17</t>
  </si>
  <si>
    <t>เงินเดือนและค่าจ้างประจำ</t>
  </si>
  <si>
    <t>P18</t>
  </si>
  <si>
    <t>ค่าจ้างชั่วคราว</t>
  </si>
  <si>
    <t>P19</t>
  </si>
  <si>
    <t>ค่าตอบแทน</t>
  </si>
  <si>
    <t>P20</t>
  </si>
  <si>
    <t xml:space="preserve">ค่าใช้จ่ายบุคลากรอื่น </t>
  </si>
  <si>
    <t>P21</t>
  </si>
  <si>
    <t>ค่าใช้สอย</t>
  </si>
  <si>
    <t>P22</t>
  </si>
  <si>
    <t xml:space="preserve">ค่าสาธารณูปโภค </t>
  </si>
  <si>
    <t>P23</t>
  </si>
  <si>
    <t xml:space="preserve">วัสดุใช้ไป </t>
  </si>
  <si>
    <t>P24</t>
  </si>
  <si>
    <t>ค่าเสื่อมราคาและค่าตัดจำหน่าย</t>
  </si>
  <si>
    <t>P25</t>
  </si>
  <si>
    <t>ค่าใช้จ่ายอื่น</t>
  </si>
  <si>
    <t>P40</t>
  </si>
  <si>
    <t>P50</t>
  </si>
  <si>
    <t>4301020105.201</t>
  </si>
  <si>
    <t>4301020105.202</t>
  </si>
  <si>
    <t>4301020105.203</t>
  </si>
  <si>
    <t>4301020105.205</t>
  </si>
  <si>
    <t>4301020105.207</t>
  </si>
  <si>
    <t>4301020105.214</t>
  </si>
  <si>
    <t>4301020105.215</t>
  </si>
  <si>
    <t>4301020105.217</t>
  </si>
  <si>
    <t>4301020105.222</t>
  </si>
  <si>
    <t>รายได้กองทุน UC เฉพาะโรคอื่น</t>
  </si>
  <si>
    <t>4301020105.223</t>
  </si>
  <si>
    <t>4301020105.228</t>
  </si>
  <si>
    <t xml:space="preserve">รายได้กองทุน UC อื่น </t>
  </si>
  <si>
    <t>4301020105.229</t>
  </si>
  <si>
    <t>4301020105.231</t>
  </si>
  <si>
    <t>4301020105.232</t>
  </si>
  <si>
    <t>4301020105.239</t>
  </si>
  <si>
    <t>4301020105.240</t>
  </si>
  <si>
    <t>4301020105.241</t>
  </si>
  <si>
    <t>4301020105.242</t>
  </si>
  <si>
    <t>รายได้กองทุน UC-บริการพื้นที่เฉพาะ</t>
  </si>
  <si>
    <t>4301020105.243</t>
  </si>
  <si>
    <t>รายได้กองทุน UC (CF)</t>
  </si>
  <si>
    <t>4301020105.244</t>
  </si>
  <si>
    <t>4301020105.245</t>
  </si>
  <si>
    <t>4301020105.246</t>
  </si>
  <si>
    <t>4301020105.248</t>
  </si>
  <si>
    <t>4301020105.251</t>
  </si>
  <si>
    <t>4301020105.252</t>
  </si>
  <si>
    <t>4301020104.104</t>
  </si>
  <si>
    <t>4301020104.105</t>
  </si>
  <si>
    <t>4301020104.801</t>
  </si>
  <si>
    <t>4301020104.802</t>
  </si>
  <si>
    <t>4301020104.803</t>
  </si>
  <si>
    <t>ส่วนต่างค่ารักษาที่สูงกว่าข้อตกลงในการจ่ายตาม DRG -เบิกจ่ายตรง อปท.</t>
  </si>
  <si>
    <t>4301020104.804</t>
  </si>
  <si>
    <t>ส่วนต่างค่ารักษาที่ต่ำกว่าข้อตกลงในการจ่ายตาม DRG -เบิกจ่ายตรง อปท.</t>
  </si>
  <si>
    <t>รายได้ค่าตรวจสุขภาพ-หน่วยงานภาครัฐ</t>
  </si>
  <si>
    <t>4301020104.401</t>
  </si>
  <si>
    <t>4301020104.402</t>
  </si>
  <si>
    <t>4301020104.405</t>
  </si>
  <si>
    <t>ส่วนต่างค่ารักษาที่สูงกว่าข้อตกลงในการจ่ายตาม DRG -เบิกจ่ายตรงกรมบัญชีกลาง</t>
  </si>
  <si>
    <t>4301020104.406</t>
  </si>
  <si>
    <t>ส่วนต่างค่ารักษาที่ต่ำกว่าข้อตกลงในการจ่ายตาม DRG -เบิกจ่ายตรงกรมบัญชีกลาง</t>
  </si>
  <si>
    <t>4301020106.303</t>
  </si>
  <si>
    <t>รายได้กองทุนประกันสังคม</t>
  </si>
  <si>
    <t>4301020106.305</t>
  </si>
  <si>
    <t>4301020106.306</t>
  </si>
  <si>
    <t>4301020106.307</t>
  </si>
  <si>
    <t>4301020106.308</t>
  </si>
  <si>
    <t>4301020106.311</t>
  </si>
  <si>
    <t>รายได้ค่ารักษาประกันสังคม-กองทุนทดแทน</t>
  </si>
  <si>
    <t>4301020106.312</t>
  </si>
  <si>
    <t>รายได้ค่ารักษาประกันสังคม 72 ชั่วโมงแรก</t>
  </si>
  <si>
    <t>4301020106.313</t>
  </si>
  <si>
    <t>4301020106.314</t>
  </si>
  <si>
    <t>4301020106.315</t>
  </si>
  <si>
    <t>4301020106.317</t>
  </si>
  <si>
    <t>4301020106.319</t>
  </si>
  <si>
    <t>4301020106.320</t>
  </si>
  <si>
    <t>รายได้ค่าบริหารจัดการประกันสังคม</t>
  </si>
  <si>
    <t>รายได้ค่าตอบแทนและพัฒนากิจการ</t>
  </si>
  <si>
    <t>4301020106.503</t>
  </si>
  <si>
    <t>4301020106.504</t>
  </si>
  <si>
    <t>4301020106.505</t>
  </si>
  <si>
    <t>4301020106.507</t>
  </si>
  <si>
    <t>4301020106.509</t>
  </si>
  <si>
    <t>4301020106.510</t>
  </si>
  <si>
    <t>4301020106.511</t>
  </si>
  <si>
    <t>รายได้ค่าบริหารจัดการแรงงานต่างด้าว</t>
  </si>
  <si>
    <t>4301010102.101</t>
  </si>
  <si>
    <t>รายได้จากการจำหน่ายยาสมุนไพร -บุคคลภายนอก</t>
  </si>
  <si>
    <t>4301010102.102</t>
  </si>
  <si>
    <t>รายได้จากการจำหน่ายสินค้าอื่น ๆ -บุคคลภายนอก</t>
  </si>
  <si>
    <t>รายได้ค่าสิ่งส่งตรวจ - หน่วยงานภาครัฐ</t>
  </si>
  <si>
    <t>รายได้จากการจำหน่ายยาสมุนไพร -หน่วยงานภาครัฐ</t>
  </si>
  <si>
    <t>รายได้จากการจำหน่ายสินค้าอื่น ๆ -หน่วยงานภาครัฐ</t>
  </si>
  <si>
    <t>4301020102.101</t>
  </si>
  <si>
    <t>รายได้ค่าสิ่งส่งตรวจ - บุคคลภายนอก</t>
  </si>
  <si>
    <t>4301020102.102</t>
  </si>
  <si>
    <t>รายได้ค่าตรวจสุขภาพ - บุคคลภายนอก</t>
  </si>
  <si>
    <t>4301020104.106</t>
  </si>
  <si>
    <t>4301020104.107</t>
  </si>
  <si>
    <t>4301020104.602</t>
  </si>
  <si>
    <t>4301020104.603</t>
  </si>
  <si>
    <t>4301020106.701</t>
  </si>
  <si>
    <t>4301020106.703</t>
  </si>
  <si>
    <t>4301020106.704</t>
  </si>
  <si>
    <t>4301020106.705</t>
  </si>
  <si>
    <t>ส่วนต่างค่ารักษาที่สูงกว่าข้อตกลงในการจ่ายตาม DRG บุคคลที่มีปัญหาสถานะและสิทธิ</t>
  </si>
  <si>
    <t>4301020106.706</t>
  </si>
  <si>
    <t>ส่วนต่างค่ารักษาที่ต่ำกว่าข้อตกลงในการจ่ายตาม DRG บุคคลที่มีปัญหาสถานะและสิทธิ</t>
  </si>
  <si>
    <t>4313010199.101</t>
  </si>
  <si>
    <t>รายได้ค่าวัสดุ/อุปกรณ์/น้ำยา-หน่วยงานภาครัฐ</t>
  </si>
  <si>
    <t>4313010199.102</t>
  </si>
  <si>
    <t>รายได้ค่าวัสดุ/อุปกรณ์/น้ำยา-บุคคลภายนอก</t>
  </si>
  <si>
    <t>4307010103.201</t>
  </si>
  <si>
    <t>4201020106.101</t>
  </si>
  <si>
    <t>รายได้แผ่นดิน-เงินชดใช้จากการผิดสัญญาการศึกษาและดูงาน</t>
  </si>
  <si>
    <t>4201020199.101</t>
  </si>
  <si>
    <t>รายได้แผ่นดิน-ค่าปรับอื่น</t>
  </si>
  <si>
    <t>4202010199.101</t>
  </si>
  <si>
    <t>รายได้ค่าธรรมเนียมการบริการอื่น</t>
  </si>
  <si>
    <t>4202020102.101</t>
  </si>
  <si>
    <t>รายได้ค่าเช่าอสังหา ริมทรัพย์จากบุคคลภายนอก</t>
  </si>
  <si>
    <t>4202030105.101</t>
  </si>
  <si>
    <t>4203010101.101</t>
  </si>
  <si>
    <t>รายได้ดอกเบี้ยเงินฝากที่สถาบันการเงิน</t>
  </si>
  <si>
    <t>4205010104.101</t>
  </si>
  <si>
    <t>4205010110.101</t>
  </si>
  <si>
    <t>4206010102.101</t>
  </si>
  <si>
    <t>รายได้เงินเหลือจ่ายปีเก่า</t>
  </si>
  <si>
    <t>4207010102.102</t>
  </si>
  <si>
    <t>รายได้แผ่นดิน-ค่าปรับอื่นจ่ายคืน</t>
  </si>
  <si>
    <t>4301020108.101</t>
  </si>
  <si>
    <t>รายได้เงินนอกงบประมาณ</t>
  </si>
  <si>
    <t>4301030102.101</t>
  </si>
  <si>
    <t>4301030104.101</t>
  </si>
  <si>
    <t>4302010106.101</t>
  </si>
  <si>
    <t>รายได้จากการช่วยเหลือเพื่อการดำเนินงานจาก อปท.</t>
  </si>
  <si>
    <t>4302010199.101</t>
  </si>
  <si>
    <t>รายได้จากการช่วยเหลือเพื่อการดำเนินงานอื่น</t>
  </si>
  <si>
    <t>4302020107.101</t>
  </si>
  <si>
    <t>รายได้จากการช่วยเหลือเพื่อการลงทุนจากอปท.</t>
  </si>
  <si>
    <t>4302020199.101</t>
  </si>
  <si>
    <t>รายได้จากการช่วยเหลือเพื่อการลงทุนอื่น</t>
  </si>
  <si>
    <t>4302030101.101</t>
  </si>
  <si>
    <t>4303010101.101</t>
  </si>
  <si>
    <t>4306010104.101</t>
  </si>
  <si>
    <t>รายรับจากการขายอาคารและสิ่งปลูกสร้าง</t>
  </si>
  <si>
    <t>4306010110.101</t>
  </si>
  <si>
    <t>รายรับจากการขายครุภัณฑ์</t>
  </si>
  <si>
    <t>4307010105.101</t>
  </si>
  <si>
    <t>4307010106.101</t>
  </si>
  <si>
    <t>4307010107.101</t>
  </si>
  <si>
    <t>4307010108.101</t>
  </si>
  <si>
    <t>4307010110.101</t>
  </si>
  <si>
    <t>4308010111.101</t>
  </si>
  <si>
    <t>4308010118.101</t>
  </si>
  <si>
    <t>4313010101.101</t>
  </si>
  <si>
    <t>หนี้สูญได้รับคืน</t>
  </si>
  <si>
    <t>4313010103.101</t>
  </si>
  <si>
    <t>รายได้ค่าปรับ</t>
  </si>
  <si>
    <t>4313010199.105</t>
  </si>
  <si>
    <t>รายได้ค่าใบรับรองแพทย์</t>
  </si>
  <si>
    <t>4313010199.108</t>
  </si>
  <si>
    <t>รายได้จากเงินโครงการผลิตแพทย์</t>
  </si>
  <si>
    <t>4313010199.109</t>
  </si>
  <si>
    <t>รายได้จากโครงการผลิตบุคลากรทางการแพทย์</t>
  </si>
  <si>
    <t>4313010199.110</t>
  </si>
  <si>
    <t>รายได้ลักษณะอื่น</t>
  </si>
  <si>
    <t>4313010199.113</t>
  </si>
  <si>
    <t>รายได้ค่าธรรมเนียม</t>
  </si>
  <si>
    <t>4313010199.114</t>
  </si>
  <si>
    <t>4313010199.115</t>
  </si>
  <si>
    <t>4313010199.116</t>
  </si>
  <si>
    <t>รายได้อื่น-ครุภัณฑ์ ที่ดินและสิ่งก่อสร้างรับโอนจาก สสจ./รพศ./รพท./รพช./รพ.สต.</t>
  </si>
  <si>
    <t>4313010199.117</t>
  </si>
  <si>
    <t>รายได้อื่น-เงินนอกงบประมาณรับโอนจาก สสจ./รพศ./รพท./รพช./รพ.สต.</t>
  </si>
  <si>
    <t>4313010199.119</t>
  </si>
  <si>
    <t>4313010199.120</t>
  </si>
  <si>
    <t>รายได้อื่น-เงินงบประมาณงบอุดหนุนรับโอนจาก สสจ./รพศ. /รพท./รพช. /รพ.สต</t>
  </si>
  <si>
    <t>4313010199.121</t>
  </si>
  <si>
    <t>4313010199.122</t>
  </si>
  <si>
    <t>รายได้อื่น-เงินงบประมาณงบกลางรับโอนจาก สสจ./รพศ. /รพท./รพช. /รพ.สต.</t>
  </si>
  <si>
    <t>4313010199.202</t>
  </si>
  <si>
    <t>รายได้ค่าธรรมเนียม UC</t>
  </si>
  <si>
    <t>4301020105.211</t>
  </si>
  <si>
    <t>รายได้กองทุน UC (งบลงทุน)</t>
  </si>
  <si>
    <t>4307010104.101</t>
  </si>
  <si>
    <t>4313010199.118</t>
  </si>
  <si>
    <t>รายได้อื่น-เงินงบประมาณงบลงทุน รับโอนจาก สสจ./รพศ./รพท./รพช./รพ.สต.</t>
  </si>
  <si>
    <t>5104030205.101</t>
  </si>
  <si>
    <t>ยาใช้ไป</t>
  </si>
  <si>
    <t>5104030205.102</t>
  </si>
  <si>
    <t>เวชภัณฑ์มิใช่ยาใช้ไป</t>
  </si>
  <si>
    <t>5104030205.103</t>
  </si>
  <si>
    <t>5104030205.117</t>
  </si>
  <si>
    <t>วัสดุทันตกรรมใช้ไป</t>
  </si>
  <si>
    <t>5104030205.104</t>
  </si>
  <si>
    <t>วัสดุวิทยาศาสตร์และการแพทย์ใช้ไป</t>
  </si>
  <si>
    <t>5101010101.101</t>
  </si>
  <si>
    <t>เงินเดือนข้าราชการ(บริการ)</t>
  </si>
  <si>
    <t>5101010101.102</t>
  </si>
  <si>
    <t>เงินเดือนข้าราชการ(สนับสนุน)</t>
  </si>
  <si>
    <t>5101010103.101</t>
  </si>
  <si>
    <t>เงินประจำตำแหน่งระดับสูง/ระดับ กลาง(สนับสนุน)</t>
  </si>
  <si>
    <t>5101010103.102</t>
  </si>
  <si>
    <t>เงินประจำตำแหน่งวิชาชีพเฉพาะ(บริการ)</t>
  </si>
  <si>
    <t>5101010103.103</t>
  </si>
  <si>
    <t>เงินประจำตำแหน่งผู้เชี่ยวชาญ (บริการ)</t>
  </si>
  <si>
    <t>5101010108.101</t>
  </si>
  <si>
    <t>ค่าล่วงเวลา(สนับสนุน)</t>
  </si>
  <si>
    <t>5101010109.101</t>
  </si>
  <si>
    <t>เงินตอบแทนพิเศษของข้าราชการผู้ได้รับเงินเดือนถึงขั้นสูงสุดของอันดับ(บริการ)</t>
  </si>
  <si>
    <t>5101010109.102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</si>
  <si>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</si>
  <si>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5101010109.103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</si>
  <si>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</si>
  <si>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5101010109.104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</si>
  <si>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</si>
  <si>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5101010113.101</t>
  </si>
  <si>
    <t>ค่าจ้างประจำ(บริการ)</t>
  </si>
  <si>
    <t>5101010113.102</t>
  </si>
  <si>
    <t>ค่าจ้างประจำ(สนับสนุน)</t>
  </si>
  <si>
    <t>5101010115.101</t>
  </si>
  <si>
    <t>5101010115.102</t>
  </si>
  <si>
    <t>5101010116.101</t>
  </si>
  <si>
    <t>5101010116.102</t>
  </si>
  <si>
    <t>5101010116.103</t>
  </si>
  <si>
    <t>5101010116.104</t>
  </si>
  <si>
    <t>5101010116.105</t>
  </si>
  <si>
    <t>5101010116.106</t>
  </si>
  <si>
    <t>5101010113.103</t>
  </si>
  <si>
    <t>ค่าจ้างชั่วคราว(บริการ)</t>
  </si>
  <si>
    <t>5101010113.104</t>
  </si>
  <si>
    <t>ค่าจ้างชั่วคราว(สนับสนุน)</t>
  </si>
  <si>
    <t>5101010113.105</t>
  </si>
  <si>
    <t>5101010113.106</t>
  </si>
  <si>
    <t>ค่าจ้างพนักงานกระทรวงสาธารณสุข (สนับสนุน)</t>
  </si>
  <si>
    <t>5101010113.107</t>
  </si>
  <si>
    <t>ค่าจ้างเหมาบุคลากร (บริการ)</t>
  </si>
  <si>
    <t>5101010113.108</t>
  </si>
  <si>
    <t>ค่าตอบแทนเงินเพิ่มพิเศษแพทย์ไม่ทำเวชปฏิบัติฯลฯ(บริการ)</t>
  </si>
  <si>
    <t>ค่าตอบแทนเงินเพิ่มพิเศษทันตแพทย์ไม่ทำเวชปฏิบัติฯลฯ(บริการ)</t>
  </si>
  <si>
    <t>ค่าตอบแทนเงินเพิ่มเภสัชกรไม่ทำเวชปฏิบัติฯลฯ(บริการ)</t>
  </si>
  <si>
    <t>5101020114.107</t>
  </si>
  <si>
    <t>ค่าตอบแทนเพิ่มพิเศษสำหรับผู้ปฏิบัติงานด้านสาธารณสุข(พตส.-เงินงบประมาณ)</t>
  </si>
  <si>
    <t>ค่าตอบแทนอื่น</t>
  </si>
  <si>
    <t>5101020114.114</t>
  </si>
  <si>
    <t>ค่าตอบแทนเพิ่มพิเศษสำหรับผู้ปฏิบัติงานด้านสาธารณสุข(พตส.-เงินนอกงบประมาณ)</t>
  </si>
  <si>
    <t>5101020114.116</t>
  </si>
  <si>
    <t>5101020114.117</t>
  </si>
  <si>
    <t>5101020101.101</t>
  </si>
  <si>
    <t>เงินช่วยพิเศษกรณีเสียชีวิต</t>
  </si>
  <si>
    <t>5101020102.101</t>
  </si>
  <si>
    <t>เงินทำขวัญข้าราชการและลูกจ้าง</t>
  </si>
  <si>
    <t>5101020103.101</t>
  </si>
  <si>
    <t>เงินชดเชยสมาชิก กบข.</t>
  </si>
  <si>
    <t>5101020104.101</t>
  </si>
  <si>
    <t>เงินสมทบ กบข.</t>
  </si>
  <si>
    <t>5101020105.101</t>
  </si>
  <si>
    <t>เงินสมทบ กสจ.</t>
  </si>
  <si>
    <t>5101020106.301</t>
  </si>
  <si>
    <t>5101020108.101</t>
  </si>
  <si>
    <t>ค่าเช่าบ้าน</t>
  </si>
  <si>
    <t>5101020112.101</t>
  </si>
  <si>
    <t>เงินสมทบกองทุนสำรองเลี้ยงชีพพนักงานและเจ้าหน้าที่รัฐ</t>
  </si>
  <si>
    <t>5101030101.101</t>
  </si>
  <si>
    <t>เงินช่วยการศึกษาบุตร</t>
  </si>
  <si>
    <t>5101030205.101</t>
  </si>
  <si>
    <t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t>
  </si>
  <si>
    <t>5101030207.101</t>
  </si>
  <si>
    <t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t>
  </si>
  <si>
    <t>5101030208.101</t>
  </si>
  <si>
    <t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t>
  </si>
  <si>
    <t>5101030211.101</t>
  </si>
  <si>
    <t>5101040107.101</t>
  </si>
  <si>
    <t>บำเหน็จตกทอด</t>
  </si>
  <si>
    <t>5101040111.101</t>
  </si>
  <si>
    <t>เงินช่วยพิเศษกรณีผู้รับบำนาญเสียชีวิต</t>
  </si>
  <si>
    <t>5101040118.101</t>
  </si>
  <si>
    <t>บำนาญตกทอด</t>
  </si>
  <si>
    <t>5101040202.101</t>
  </si>
  <si>
    <t>5101040204.101</t>
  </si>
  <si>
    <t>เงินช่วยค่ารักษา พยาบาลประเภทผู้ป่วยนอก ร.พ.รัฐ สำหรับผู้รับเบี้ยหวัด /บำนาญตามกฎหมาย</t>
  </si>
  <si>
    <t>5101040206.101</t>
  </si>
  <si>
    <t>เงินช่วยค่ารักษา พยาบาลประเภทผู้ป่วยนอก ร.พ.เอกชน สำหรับผู้รับเบี้ยหวัด/บำนาญตามกฎหมาย</t>
  </si>
  <si>
    <t>5101040207.101</t>
  </si>
  <si>
    <t>เงินช่วยค่ารักษา พยาบาลประเภทผู้ป่วยใน ร.พ.เอกชน สำหรับผู้รับเบี้ยหวัด/บำนาญตามกฎหมาย</t>
  </si>
  <si>
    <t>5102010106.101</t>
  </si>
  <si>
    <t>ค่าใช้จ่ายทุนการ ศึกษา-ในประเทศ</t>
  </si>
  <si>
    <t>5102010199.101</t>
  </si>
  <si>
    <t>5102030199.101</t>
  </si>
  <si>
    <t>5103010102.101</t>
  </si>
  <si>
    <t>5103010103.101</t>
  </si>
  <si>
    <t>5103010199.101</t>
  </si>
  <si>
    <t>5104010107.101</t>
  </si>
  <si>
    <t>ค่าซ่อมแซมอาคารและสิ่งปลูกสร้าง</t>
  </si>
  <si>
    <t>5104010107.102</t>
  </si>
  <si>
    <t>ค่าซ่อมแซมครุภัณฑ์สำนักงาน</t>
  </si>
  <si>
    <t>5104010107.103</t>
  </si>
  <si>
    <t>ค่าซ่อมแซมครุภัณฑ์ยานพาหนะและขนส่ง</t>
  </si>
  <si>
    <t>5104010107.104</t>
  </si>
  <si>
    <t>ค่าซ่อมแซมครุภัณฑ์ไฟฟ้าและวิทยุ</t>
  </si>
  <si>
    <t>5104010107.105</t>
  </si>
  <si>
    <t>ค่าซ่อมแซมครุภัณฑ์โฆษณาและเผยแพร่</t>
  </si>
  <si>
    <t>5104010107.106</t>
  </si>
  <si>
    <t>ค่าซ่อมแซมครุภัณฑ์วิทยาศาสตร์และการแพทย์</t>
  </si>
  <si>
    <t>5104010107.107</t>
  </si>
  <si>
    <t>ค่าซ่อมแซมครุภัณฑ์คอมพิวเตอร์</t>
  </si>
  <si>
    <t>5104010107.108</t>
  </si>
  <si>
    <t>ค่าซ่อมแซมครุภัณฑ์อื่น</t>
  </si>
  <si>
    <t>5104010107.109</t>
  </si>
  <si>
    <t>ค่าจ้างเหมาบำรุงรักษาดูแลลิฟท์</t>
  </si>
  <si>
    <t>5104010107.110</t>
  </si>
  <si>
    <t>ค่าจ้างเหมาบำรุงรักษาสวนหย่อม</t>
  </si>
  <si>
    <t>5104010107.111</t>
  </si>
  <si>
    <t>5104010107.112</t>
  </si>
  <si>
    <t>ค่าจ้างเหมาบำรุงรักษาเครื่องปรับอากาศ</t>
  </si>
  <si>
    <t>5104010107.113</t>
  </si>
  <si>
    <t>ค่าจ้างเหมาซ่อมแซมบ้านพัก</t>
  </si>
  <si>
    <t>5104010112.101</t>
  </si>
  <si>
    <t>ค่าจ้างเหมาทำความสะอาด</t>
  </si>
  <si>
    <t>5104010112.103</t>
  </si>
  <si>
    <t>ค่าจ้างเหมาประกอบอาหารผู้ป่วย</t>
  </si>
  <si>
    <t>5104010112.106</t>
  </si>
  <si>
    <t>ค่าจ้างเหมารถ</t>
  </si>
  <si>
    <t>5104010112.108</t>
  </si>
  <si>
    <t>ค่าจ้างเหมาดูแลความปลอดภัย</t>
  </si>
  <si>
    <t>5104010112.110</t>
  </si>
  <si>
    <t>ค่าจ้างเหมาซักรีด</t>
  </si>
  <si>
    <t>5104010112.111</t>
  </si>
  <si>
    <t>ค่าจ้างเหมากำจัดขยะติดเชื้อ</t>
  </si>
  <si>
    <t>5104010112.112</t>
  </si>
  <si>
    <t>ค่าจ้างตรวจทางห้องปฏิบัติการ</t>
  </si>
  <si>
    <t>5104010112.113</t>
  </si>
  <si>
    <t>5104010112.114</t>
  </si>
  <si>
    <t>ค่าจ้างตรวจทางห้องปฏิบัติการ (Lab)</t>
  </si>
  <si>
    <t>5104010112.115</t>
  </si>
  <si>
    <t>ค่าจ้างตรวจเอ็กซเรย์ (X-Ray)</t>
  </si>
  <si>
    <t>5104010114.101</t>
  </si>
  <si>
    <t>ค่าธรรมเนียมทางกฎหมาย</t>
  </si>
  <si>
    <t>5104010115.101</t>
  </si>
  <si>
    <t>ค่าธรรมเนียมธนาคาร</t>
  </si>
  <si>
    <t>5104030202.101</t>
  </si>
  <si>
    <t>ค่าจ้างที่ปรึกษา</t>
  </si>
  <si>
    <t>5104030203.101</t>
  </si>
  <si>
    <t>ค่าเบี้ยประกันภัย</t>
  </si>
  <si>
    <t>5104030207.101</t>
  </si>
  <si>
    <t>ค่าใช้จ่ายในการประชุม</t>
  </si>
  <si>
    <t>5104030208.101</t>
  </si>
  <si>
    <t>ค่ารับรองและพิธีการ</t>
  </si>
  <si>
    <t>5104020101.101</t>
  </si>
  <si>
    <t>ค่าไฟฟ้า</t>
  </si>
  <si>
    <t>5104020103.101</t>
  </si>
  <si>
    <t>5104020105.101</t>
  </si>
  <si>
    <t>ค่าโทรศัพท์</t>
  </si>
  <si>
    <t>5104020106.101</t>
  </si>
  <si>
    <t>ค่าบริการสื่อสารและโทรคมนาคม</t>
  </si>
  <si>
    <t>5104020107.101</t>
  </si>
  <si>
    <t>ค่าไปรษณีย์และขนส่ง</t>
  </si>
  <si>
    <t>วัสดุสำนักงานใช้ไป</t>
  </si>
  <si>
    <t>วัสดุยานพาหนะและขนส่งใช้ไป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</si>
  <si>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</si>
  <si>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</si>
  <si>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  ใช้ไป</t>
  </si>
  <si>
    <t>วัสดุงานบ้านงานครัวใช้ไป</t>
  </si>
  <si>
    <t>5104030205.112</t>
  </si>
  <si>
    <t>วัสดุบริโภคใช้ไป</t>
  </si>
  <si>
    <t>5104030205.113</t>
  </si>
  <si>
    <t>วัสดุเครื่องแต่งกายใช้ไป</t>
  </si>
  <si>
    <t>วัสดุก่อสร้างใช้ไป</t>
  </si>
  <si>
    <t>วัสดุอื่นใช้ไป</t>
  </si>
  <si>
    <t>สินค้าใช้ไป</t>
  </si>
  <si>
    <t>5104030206.101</t>
  </si>
  <si>
    <t>5105010101.101</t>
  </si>
  <si>
    <t>ค่าเสื่อมราคา -อาคารเพื่อการพักอาศัย</t>
  </si>
  <si>
    <t>5105010103.101</t>
  </si>
  <si>
    <t>ค่าเสื่อมราคา -อาคารสำนักงาน</t>
  </si>
  <si>
    <t>5105010105.101</t>
  </si>
  <si>
    <t>ค่าเสื่อมราคา -อาคารเพื่อประโยชน์อื่น</t>
  </si>
  <si>
    <t>5105010107.101</t>
  </si>
  <si>
    <t>ค่าเสื่อมราคา -     สิ่งปลูกสร้าง</t>
  </si>
  <si>
    <t>5105010107.102</t>
  </si>
  <si>
    <t>ค่าเสื่อมราคา -ระบบประปา</t>
  </si>
  <si>
    <t>5105010107.103</t>
  </si>
  <si>
    <t>ค่าเสื่อมราคา -ระบบบำบัดน้ำเสีย</t>
  </si>
  <si>
    <t>5105010107.104</t>
  </si>
  <si>
    <t>ค่าเสื่อมราคา -  ระบบไฟฟ้า</t>
  </si>
  <si>
    <t>5105010107.105</t>
  </si>
  <si>
    <t>ค่าเสื่อมราคา - ระบบโทรศัพท์</t>
  </si>
  <si>
    <t>5105010107.106</t>
  </si>
  <si>
    <t>ค่าเสื่อมราคา-ระบบถนนภายใน</t>
  </si>
  <si>
    <t>5105010109.101</t>
  </si>
  <si>
    <t>ค่าเสื่อมราคา-ครุภัณฑ์สำนักงาน</t>
  </si>
  <si>
    <t>5105010111.101</t>
  </si>
  <si>
    <t>ค่าเสื่อมราคา-ยานพาหนะและอุปกรณ์การขนส่ง</t>
  </si>
  <si>
    <t>5105010113.101</t>
  </si>
  <si>
    <t>ค่าเสื่อมราคา-ครุภัณฑ์ไฟฟ้าและวิทยุ</t>
  </si>
  <si>
    <t>5105010115.101</t>
  </si>
  <si>
    <t>ค่าเสื่อมราคา-ครุภัณฑ์โฆษณาและเผยแพร่</t>
  </si>
  <si>
    <t>5105010117.101</t>
  </si>
  <si>
    <t>ค่าเสื่อมราคา-ครุภัณฑ์การเกษตร</t>
  </si>
  <si>
    <t>5105010121.101</t>
  </si>
  <si>
    <t>ค่าเสื่อมราคา-ครุภัณฑ์ก่อสร้าง</t>
  </si>
  <si>
    <t>5105010125.101</t>
  </si>
  <si>
    <t>ค่าเสื่อมราคา-ครุภัณฑ์วิทยาศาสตร์ และการแพทย์</t>
  </si>
  <si>
    <t>5105010127.101</t>
  </si>
  <si>
    <t>ค่าเสื่อมราคา-อุปกรณ์คอมพิวเตอร์</t>
  </si>
  <si>
    <t>5105010131.101</t>
  </si>
  <si>
    <t>ค่าเสื่อมราคา-ครุภัณฑ์งานบ้านงานครัว</t>
  </si>
  <si>
    <t>5105010139.101</t>
  </si>
  <si>
    <t>ค่าเสื่อมราคา-ครุภัณฑ์อื่น</t>
  </si>
  <si>
    <t>5105010148.101</t>
  </si>
  <si>
    <t>ค่าตัดจำหน่าย-โปรแกรมคอมพิวเตอร์</t>
  </si>
  <si>
    <t>5105010149.102</t>
  </si>
  <si>
    <t>ค่าตัดจำหน่าย-สินทรัพย์ที่ไม่มีตัวตนอื่น</t>
  </si>
  <si>
    <t>5105010158.101</t>
  </si>
  <si>
    <t>ค่าเสื่อมราคาส่วนปรับปรุงอาคาร</t>
  </si>
  <si>
    <t>5105010160.101</t>
  </si>
  <si>
    <t>ค่าเสื่อมราคาอาคารเพื่อพักอาศัย -  Interface</t>
  </si>
  <si>
    <t>5105010160.102</t>
  </si>
  <si>
    <t>ค่าเสื่อมราคาอาคารสำนักงาน-  Interface</t>
  </si>
  <si>
    <t>5105010160.103</t>
  </si>
  <si>
    <t>ค่าเสื่อมราคาอาคารเพื่อประโยชน์อื่น- Interface</t>
  </si>
  <si>
    <t>5105010160.104</t>
  </si>
  <si>
    <t>ค่าเสื่อมราคาสิ่งปลูกสร้าง -Interface</t>
  </si>
  <si>
    <t>5105010160.105</t>
  </si>
  <si>
    <t>ค่าเสื่อมราคาระบบประปา  -Interface</t>
  </si>
  <si>
    <t>5105010160.106</t>
  </si>
  <si>
    <t>ค่าเสื่อมราคาระบบบำบัดน้ำเสีย - Interface</t>
  </si>
  <si>
    <t>5105010160.107</t>
  </si>
  <si>
    <t>ค่าเสื่อมราคาระบบไฟฟ้า  -Interface</t>
  </si>
  <si>
    <t>5105010160.108</t>
  </si>
  <si>
    <t>ค่าเสื่อมราคาระบบโทรศัพท์ - Interface</t>
  </si>
  <si>
    <t>5105010160.109</t>
  </si>
  <si>
    <t>ค่าเสื่อมราคาระบบถนนภายใน - Interface</t>
  </si>
  <si>
    <t>5105010161.101</t>
  </si>
  <si>
    <t>ค่าเสื่อมราคาครุภัณฑ์สำนักงาน- Interface</t>
  </si>
  <si>
    <t>5105010161.102</t>
  </si>
  <si>
    <t>ค่าเสื่อมราคาครุภัณฑ์ยานพาหนะและขนส่ง -Interface</t>
  </si>
  <si>
    <t>5105010161.103</t>
  </si>
  <si>
    <t>ค่าเสื่อมราคาครุภัณฑ์ไฟฟ้าและวิทยุ - Interface</t>
  </si>
  <si>
    <t>5105010161.104</t>
  </si>
  <si>
    <t>ค่าเสื่อมราคาครุภัณฑ์โฆษณาและเผยแพร่ -  Interface</t>
  </si>
  <si>
    <t>5105010161.105</t>
  </si>
  <si>
    <t>ค่าเสื่อมราคาครุภัณฑ์การเกษตร- Interface</t>
  </si>
  <si>
    <t>5105010161.106</t>
  </si>
  <si>
    <t>ค่าเสื่อมราคาครุภัณฑ์ก่อสร้าง -Interface</t>
  </si>
  <si>
    <t>5105010161.107</t>
  </si>
  <si>
    <t>ค่าเสื่อมราคาครุภัณฑ์วิทยาศาสตร์และการแพทย์ -Interface</t>
  </si>
  <si>
    <t>5105010161.108</t>
  </si>
  <si>
    <t>ค่าเสื่อมราคาอุปกรณ์คอมพิวเตอร์ -  Interface</t>
  </si>
  <si>
    <t>5105010161.109</t>
  </si>
  <si>
    <t>ค่าเสื่อมราคาครุภัณฑ์งานบ้านงานครัว -Interface</t>
  </si>
  <si>
    <t>5105010161.110</t>
  </si>
  <si>
    <t>ค่าเสื่อมราคาครุภัณฑ์อื่น -  Interface</t>
  </si>
  <si>
    <t>5105010164.101</t>
  </si>
  <si>
    <t>ค่าตัดจำหน่ายโปรแกรมคอมพิวเตอร์-Interface</t>
  </si>
  <si>
    <t>5105010164.103</t>
  </si>
  <si>
    <t>ค่าตัดจำหน่ายสินทรัพย์ไม่มีตัวตนอื่น- Interface</t>
  </si>
  <si>
    <t>5105010194.101</t>
  </si>
  <si>
    <t>ค่าเสื่อมราคา-อาคารและสิ่งปลูกสร้างไม่ระบุรายละเอียด</t>
  </si>
  <si>
    <t>5105010195.101</t>
  </si>
  <si>
    <t>ค่าเสื่อมราคา-ครุภัณฑ์ไม่ระบุรายละเอียด</t>
  </si>
  <si>
    <t>5104030210.101</t>
  </si>
  <si>
    <t>5104030217.101</t>
  </si>
  <si>
    <t>เงินชดเชยค่างานสิ่งก่อสร้าง</t>
  </si>
  <si>
    <t>5104030219.101</t>
  </si>
  <si>
    <t>ค่าประชาสัมพันธ์</t>
  </si>
  <si>
    <t>5104030220.101</t>
  </si>
  <si>
    <t>ค่าชดใช้ค่าเสียหาย</t>
  </si>
  <si>
    <t>5104030299.101</t>
  </si>
  <si>
    <t>5104030299.102</t>
  </si>
  <si>
    <t>5104030299.103</t>
  </si>
  <si>
    <t>5104030299.202</t>
  </si>
  <si>
    <t>5104030299.203</t>
  </si>
  <si>
    <t>5104030299.701</t>
  </si>
  <si>
    <t>ค่าใช้จ่ายตามโครง การ (P&amp;P) บุคคลที่มีปัญหาสถานะและสิทธิ</t>
  </si>
  <si>
    <t>5104030299.702</t>
  </si>
  <si>
    <t>ค่ารักษาตามจ่ายบุคคลที่มีปัญหาสถานะและสิทธิ</t>
  </si>
  <si>
    <t>5107010199.101</t>
  </si>
  <si>
    <t>ค่าใช้จ่ายอุดหนุนเพื่อการดำเนินงานอื่น</t>
  </si>
  <si>
    <t>5107020199.101</t>
  </si>
  <si>
    <t>ค่าใช้จ่ายเงินอุดหนุนเพื่อการลงทุนอื่น</t>
  </si>
  <si>
    <t>5108010101.102</t>
  </si>
  <si>
    <t>5108010101.104</t>
  </si>
  <si>
    <t>หนี้สูญ-ลูกหนี้ค่าวัสดุ/อุปกรณ์/น้ำยา-หน่วยงานภาครัฐ</t>
  </si>
  <si>
    <t>5108010101.105</t>
  </si>
  <si>
    <t>หนี้สูญ-ลูกหนี้ค่าสินค้า-หน่วยงานภาครัฐ</t>
  </si>
  <si>
    <t>5108010101.114</t>
  </si>
  <si>
    <t>5108010101.115</t>
  </si>
  <si>
    <t>5108010101.203</t>
  </si>
  <si>
    <t>5108010101.205</t>
  </si>
  <si>
    <t>5108010101.309</t>
  </si>
  <si>
    <t>5108010101.602</t>
  </si>
  <si>
    <t>5108010101.603</t>
  </si>
  <si>
    <t>5108010107.102</t>
  </si>
  <si>
    <t>หนี้สงสัยจะสูญ-ลูกหนี้ค่าสิ่งส่งตรวจ -หน่วยงานภาครัฐ</t>
  </si>
  <si>
    <t>5108010107.104</t>
  </si>
  <si>
    <t>หนี้สงสัยจะสูญ-ลูกหนี้ค่าวัสดุ/อุปกรณ์/น้ำยา-หน่วยงานภาครัฐ</t>
  </si>
  <si>
    <t>5108010107.114</t>
  </si>
  <si>
    <t>5108010107.115</t>
  </si>
  <si>
    <t>5203010105.101</t>
  </si>
  <si>
    <t>ค่าจำหน่าย-อาคารเพื่อการพักอาศัย</t>
  </si>
  <si>
    <t>5203010106.101</t>
  </si>
  <si>
    <t>ค่าจำหน่าย-อาคารสำนักงาน</t>
  </si>
  <si>
    <t>5203010107.101</t>
  </si>
  <si>
    <t>ค่าจำหน่าย-อาคารเพื่อประโยชน์อื่น</t>
  </si>
  <si>
    <t>5203010109.101</t>
  </si>
  <si>
    <t>ค่าจำหน่าย-สิ่งปลูกสร้าง</t>
  </si>
  <si>
    <t>5203010110.101</t>
  </si>
  <si>
    <t>ค่าจำหน่าย-อาคารและสิ่งปลูกสร้าง - Interface</t>
  </si>
  <si>
    <t>5203010111.101</t>
  </si>
  <si>
    <t>ค่าจำหน่าย-ครุภัณฑ์สำนักงาน</t>
  </si>
  <si>
    <t>5203010112.101</t>
  </si>
  <si>
    <t>ค่าจำหน่าย-ยานพาหนะและอุปกรณ์การขนส่ง</t>
  </si>
  <si>
    <t>5203010113.101</t>
  </si>
  <si>
    <t>ค่าจำหน่าย-ครุภัณฑ์ไฟฟ้าและวิทยุ</t>
  </si>
  <si>
    <t>5203010114.101</t>
  </si>
  <si>
    <t>ค่าจำหน่าย-ครุภัณฑ์โฆษณาและเผยแพร่</t>
  </si>
  <si>
    <t>5203010115.101</t>
  </si>
  <si>
    <t>ค่าจำหน่าย-ครุภัณฑ์การเกษตร</t>
  </si>
  <si>
    <t>5203010117.101</t>
  </si>
  <si>
    <t>ค่าจำหน่าย-ครุภัณฑ์ก่อสร้าง</t>
  </si>
  <si>
    <t>5203010119.101</t>
  </si>
  <si>
    <t>ค่าจำหน่าย-ครุภัณฑ์วิทยาศาสตร์และการแพทย์</t>
  </si>
  <si>
    <t>5203010120.101</t>
  </si>
  <si>
    <t>ค่าจำหน่าย-อุปกรณ์คอมพิวเตอร์</t>
  </si>
  <si>
    <t>5203010122.101</t>
  </si>
  <si>
    <t>ค่าจำหน่าย-ครุภัณฑ์งานบ้านงานครัว</t>
  </si>
  <si>
    <t>5203010126.101</t>
  </si>
  <si>
    <t>ค่าจำหน่าย-อุปกรณ์อื่น ๆ</t>
  </si>
  <si>
    <t>5203010141.101</t>
  </si>
  <si>
    <t>ค่าจำหน่าย - ครุภัณฑ์ Interface</t>
  </si>
  <si>
    <t>5203010142.101</t>
  </si>
  <si>
    <t>ค่าจำหน่าย - สินทรัพย์ไม่มีตัวตน Interface</t>
  </si>
  <si>
    <t>5203010145.101</t>
  </si>
  <si>
    <t>ค่าจำหน่าย-อาคารและสิ่งปลูกสร้างไม่ระบุรายละเอียด</t>
  </si>
  <si>
    <t>5203010146.101</t>
  </si>
  <si>
    <t>ค่าจำหน่าย-ครุภัณฑ์ไม่ระบุรายละเอียด</t>
  </si>
  <si>
    <t>5205010101.101</t>
  </si>
  <si>
    <t>ค่าใช้จ่ายเงินช่วยเหลือผู้ประสบภัย</t>
  </si>
  <si>
    <t>5210010103.101</t>
  </si>
  <si>
    <t>5210010118.101</t>
  </si>
  <si>
    <t>โอนสินทรัพย์ให้หน่วยงานของรัฐ</t>
  </si>
  <si>
    <t>5212010199.101</t>
  </si>
  <si>
    <t>ค่าใช้จ่ายโครงการผลิตแพทย์</t>
  </si>
  <si>
    <t>5212010199.102</t>
  </si>
  <si>
    <t>ค่าใช้จ่ายโครงการผลิตบุคลากรทางการแพทย์</t>
  </si>
  <si>
    <t>5212010199.104</t>
  </si>
  <si>
    <t>ค่าใช้จ่ายที่ดิน</t>
  </si>
  <si>
    <t>5212010199.105</t>
  </si>
  <si>
    <t>ค่าใช้จ่ายลักษณะอื่น</t>
  </si>
  <si>
    <t>5212010199.106</t>
  </si>
  <si>
    <t>5212010199.107</t>
  </si>
  <si>
    <t>5212010199.108</t>
  </si>
  <si>
    <t>ค่าใช้จ่ายอื่น-ครุภัณฑ์ ที่ดิน และสิ่งก่อสร้าง โอนไป  สสจ./รพศ./รพท./รพช./รพ.สต.</t>
  </si>
  <si>
    <t>5212010199.109</t>
  </si>
  <si>
    <t>ค่าใช้จ่ายอื่น-เงินงบประมาณงบลงทุนโอนไปสสจ./รพศ./รพท./รพช./รพ.สต.</t>
  </si>
  <si>
    <t>5212010199.110</t>
  </si>
  <si>
    <t>ค่าใช้จ่ายอื่น-เงินงบประมาณงบดำเนินงานโอนไป   สสจ./รพศ./รพท./รพช./รพ.สต.</t>
  </si>
  <si>
    <t>5212010199.111</t>
  </si>
  <si>
    <t>ค่าใช้จ่ายอื่น-เงินงบประมาณงบ อุดหนุนโอนไป   สสจ./รพศ./รพท./รพช./รพ.สต.</t>
  </si>
  <si>
    <t>5212010199.112</t>
  </si>
  <si>
    <t>ค่าใช้จ่ายอื่น-เงินงบประมาณงบรายจ่ายอื่นโอนไป   สสจ./รพศ./รพท./รพช./รพ.สต.</t>
  </si>
  <si>
    <t>5212010199.113</t>
  </si>
  <si>
    <t>ค่าใช้จ่ายอื่น-เงินงบประมาณงบกลางโอนไป สสจ./รพศ. /รพท./รพช./   รพ.สต.</t>
  </si>
  <si>
    <t>5212010199.114</t>
  </si>
  <si>
    <t>ค่าใช้จ่ายอื่น-เงินนอกงบประมาณโอนไปสสจ./รพศ.  /รพท./รพช./     รพ.สต.</t>
  </si>
  <si>
    <t>5401010101.101</t>
  </si>
  <si>
    <t>ค่าใช้จ่ายรายการพิเศษนอกเหนือการดำเนินงานปกติ</t>
  </si>
  <si>
    <t>ยา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</si>
  <si>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</si>
  <si>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</si>
  <si>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</si>
  <si>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</si>
  <si>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</si>
  <si>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</si>
  <si>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</si>
  <si>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</si>
  <si>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</si>
  <si>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</si>
  <si>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วัสดุอื่น</t>
  </si>
  <si>
    <t>เจ้าหนี้อื่น</t>
  </si>
  <si>
    <t>ค่าจ้างเหมาบุคลากร (สนับสนุน)</t>
  </si>
  <si>
    <t>OPD</t>
  </si>
  <si>
    <t>Fixed Costs</t>
  </si>
  <si>
    <t>Variable Costs</t>
  </si>
  <si>
    <t>ประมาณการรายได้</t>
  </si>
  <si>
    <t xml:space="preserve">ประมาณการ OP Visit </t>
  </si>
  <si>
    <t>ประมาณการรายได้รวม</t>
  </si>
  <si>
    <t>ประมาณการรายได้ต่อ 1 visit</t>
  </si>
  <si>
    <t>วัสดุการแพทย์ใช้ไป</t>
  </si>
  <si>
    <t>วัสดุวิทยาศาสตร์การแพทย์ใช้ไป</t>
  </si>
  <si>
    <t>วัสดุใช้ไป</t>
  </si>
  <si>
    <t>ค่าตอบแทน(ฉบับ5,ค่าล่วงเวลา)</t>
  </si>
  <si>
    <t>ค่าสาธารณูปโภค</t>
  </si>
  <si>
    <t>ค่าจ้างเหมาบำรุงรักษา/ซ่อมแซม</t>
  </si>
  <si>
    <t>ค่าจ้างเหมาบริการ</t>
  </si>
  <si>
    <t>ค่าซ่อมแซม</t>
  </si>
  <si>
    <t>ค่าใช้สอยอื่น</t>
  </si>
  <si>
    <t>ค่าใช้จ่ายโครงการ Non PP</t>
  </si>
  <si>
    <t>ค่าจ้างพนักงานกระทรวงสาธารณสุข</t>
  </si>
  <si>
    <t>ค่าจ้างเหมาบุคลากรอื่น</t>
  </si>
  <si>
    <t>รวมเงินเดือน+ค่าจ้าง</t>
  </si>
  <si>
    <t>ค่าใช้จ่ายบุคลากรอื่น</t>
  </si>
  <si>
    <t>ค่าตอบแทน พ.ต.ส.</t>
  </si>
  <si>
    <t>ค่าเสื่อมราคาอาคารและสิ่งปลูกสร้าง</t>
  </si>
  <si>
    <t>ค่าเสื่อมราคาครุภัณฑ์</t>
  </si>
  <si>
    <t>ค่าตัดจำหน่าย</t>
  </si>
  <si>
    <t>หนี้สูญและหนี้สงสัยจะสูญ</t>
  </si>
  <si>
    <t>ค่าใช้จ่ายโครงการPP</t>
  </si>
  <si>
    <t>Other</t>
  </si>
  <si>
    <t>มูลค่า</t>
  </si>
  <si>
    <t>รวม</t>
  </si>
  <si>
    <t xml:space="preserve">รวม </t>
  </si>
  <si>
    <t>ส่วนต่างค่ารักษาที่สูง(ต่ำ) กว่า UC</t>
  </si>
  <si>
    <t>ส่วนต่างค่ารักษาที่สูง(ต่ำ) กว่า เบิกจ่ายตรงกรมบัญชีกลาง</t>
  </si>
  <si>
    <t>ส่วนต่างค่ารักษาที่สูง(ต่ำ) กว่า เบิกจ่ายตรง อปท.</t>
  </si>
  <si>
    <t>ส่วนต่างค่ารักษาที่สูง(ต่ำ) กว่า ประกันสังคม</t>
  </si>
  <si>
    <t>ส่วนต่างค่ารักษาที่สูง(ต่ำ) กว่า แรงงงานต่างด้าว</t>
  </si>
  <si>
    <t>รายได้งบประมาณ-งบลงทุน</t>
  </si>
  <si>
    <t>รายได้กองทุน UC-งบลงทุน</t>
  </si>
  <si>
    <t>รายได้งบลงทุนอื่น</t>
  </si>
  <si>
    <t>รวมรายได้</t>
  </si>
  <si>
    <t>รวมรายได้ OPD</t>
  </si>
  <si>
    <t>รวมรายได้ IPD</t>
  </si>
  <si>
    <t>รายได้ค่ารักษาเบิกจ่ายตรง อปท.</t>
  </si>
  <si>
    <t>ค่ารักษาตามจ่าย</t>
  </si>
  <si>
    <t>ค่าใช้จ่ายอื่น ๆ</t>
  </si>
  <si>
    <t>รวมรายได้ค่ารักษาพยาบาลและบริการอื่นตามราคาเรียกเก็บ</t>
  </si>
  <si>
    <t>รายได้ UC-สุทธิ</t>
  </si>
  <si>
    <t>รายได้ค่ารักษาเบิกต้นสังกัด-สุทธิ</t>
  </si>
  <si>
    <t>รายได้ค่ารักษาเบิกจ่ายตรงกรมบัญชีกลาง-สุทธิ</t>
  </si>
  <si>
    <t>รายได้ประกันสังคม-สุทธิ</t>
  </si>
  <si>
    <t>รายได้แรงงานต่างด้าว-สุทธิ</t>
  </si>
  <si>
    <t>รวมรายได้ค่ารักษาพยาบาลและบริการอื่น-สุทธิ</t>
  </si>
  <si>
    <t>รวมรายได้ (ไม่รวมงบลงทุน)</t>
  </si>
  <si>
    <t>รายได้งบลงทุน</t>
  </si>
  <si>
    <t>ค่าตอบแทน (ฉบับ 8)</t>
  </si>
  <si>
    <t>ค่าตอบแทน (ฉบับ 9,ส่วนเพิ่ม)</t>
  </si>
  <si>
    <t>รหัสรายการ</t>
  </si>
  <si>
    <t xml:space="preserve"> รายการ</t>
  </si>
  <si>
    <t>เป้าหมายการเพิ่ม-ลดรายได้และค่าใช้จ่าย  (%)</t>
  </si>
  <si>
    <t>P13S</t>
  </si>
  <si>
    <t>P26S</t>
  </si>
  <si>
    <t>รวมค่าใช้จ่าย</t>
  </si>
  <si>
    <t>P27S</t>
  </si>
  <si>
    <t>ส่วนต่างรายได้หักค่าใช้จ่าย (NI)</t>
  </si>
  <si>
    <t xml:space="preserve">ข้อมูลคาดการณ์เพิ่มเติมเพื่อประกอบการจัดทำแผน </t>
  </si>
  <si>
    <t>P60</t>
  </si>
  <si>
    <t>2.แผนจัดซื้อยา เวชภัณฑ์ วัสดุการแพทย์ วัสดุวิทยาศาสตร์การแพทย์</t>
  </si>
  <si>
    <t>ยา  (รวมสนับสนุน รพ.สต.)</t>
  </si>
  <si>
    <t>เวชภัณฑ์มิใช่ยาและวัสดุการแพทย์  (รวมสนับสนุน รพ.สต.)</t>
  </si>
  <si>
    <t>วัสดุวิทยาศาสตร์และการแพทย์  (รวมสนับสนุน รพ.สต.)</t>
  </si>
  <si>
    <t>จำนวนเงิน</t>
  </si>
  <si>
    <t xml:space="preserve">   เจ้าหนี้ยา</t>
  </si>
  <si>
    <t xml:space="preserve">   เจ้าหนี้ วชภ.</t>
  </si>
  <si>
    <t xml:space="preserve">   เจ้าหนี้ lab</t>
  </si>
  <si>
    <t xml:space="preserve">   เจ้าหนี้ตามจ่าย</t>
  </si>
  <si>
    <t xml:space="preserve">   เจ้าหนี้ค่าแรงค้างจ่าย</t>
  </si>
  <si>
    <t xml:space="preserve">   เจ้าหนี้ค่าครุภัณฑ์ สิ่งก่อสร้างฯ</t>
  </si>
  <si>
    <t xml:space="preserve">   เจ้าหนี้อื่นๆ</t>
  </si>
  <si>
    <t xml:space="preserve">  ลูกหนี้ UC</t>
  </si>
  <si>
    <t xml:space="preserve">  ลูกหนี้ ประกันสังคม</t>
  </si>
  <si>
    <t xml:space="preserve">  ลูกหนี้ กรมบัญชีกลาง</t>
  </si>
  <si>
    <t xml:space="preserve">  ลูกหนี้ แรงงานต่างด้าว</t>
  </si>
  <si>
    <t xml:space="preserve">  ลูกหนี้ บุคคลที่มีปัญหาสถานะและสิทธิ</t>
  </si>
  <si>
    <t xml:space="preserve">  ลูกหนี้ อปท</t>
  </si>
  <si>
    <t xml:space="preserve">  ลูกหนี้ อื่น ๆ</t>
  </si>
  <si>
    <t>รวมค่าใช้จ่ายทั้งสิ้น</t>
  </si>
  <si>
    <t>รวมส่วนต่างฯ</t>
  </si>
  <si>
    <t>ค่าจ้างชั่วคราว/พกส./ค่าจ้างเหมาบุคลากรอื่น</t>
  </si>
  <si>
    <t>SSSS4</t>
  </si>
  <si>
    <t>5SSSS</t>
  </si>
  <si>
    <t>NI - รายได้หักค่าใช้จ่ายสุทธิ</t>
  </si>
  <si>
    <t>EBITDA - รายได้หักค่าใช้จ่าย(ไม่รวมค่าเสื่อม)</t>
  </si>
  <si>
    <t>P28</t>
  </si>
  <si>
    <t>สรุปแผนประมาณการ</t>
  </si>
  <si>
    <t>รายได้ค่ารักษา อปท.</t>
  </si>
  <si>
    <t>P151</t>
  </si>
  <si>
    <t>ต้นทุนวัสดุทันตกรรม</t>
  </si>
  <si>
    <t>P241</t>
  </si>
  <si>
    <t>หนี้สูญและสงสัยจะสูญ</t>
  </si>
  <si>
    <t>รหัสบัญชี</t>
  </si>
  <si>
    <t>ชื่อบัญชี</t>
  </si>
  <si>
    <t>P29</t>
  </si>
  <si>
    <t>ค่ากลาง</t>
  </si>
  <si>
    <t>IDP</t>
  </si>
  <si>
    <t>Charge Per Rw</t>
  </si>
  <si>
    <t>Revenue</t>
  </si>
  <si>
    <t>3 .แผนจัดซื้อวัสดุอื่น</t>
  </si>
  <si>
    <t>รายได้สุทธิ</t>
  </si>
  <si>
    <t>รหัสPlanfi60</t>
  </si>
  <si>
    <t>ชื่อPlanfin60</t>
  </si>
  <si>
    <t>รหัสExp&amp;Rev</t>
  </si>
  <si>
    <t>ชื่อExp&amp;Rev</t>
  </si>
  <si>
    <t xml:space="preserve">ส่วนต่างค่ารักษาฯ </t>
  </si>
  <si>
    <t>หน่วยบริการลงนาม</t>
  </si>
  <si>
    <t>……………………………………..</t>
  </si>
  <si>
    <t>4. แผนบริหารจัดการเจ้าหนี้</t>
  </si>
  <si>
    <t>5. แผนบริหารจัดการลูกหนี้</t>
  </si>
  <si>
    <t>6. แผนการลงทุนเพิ่ม</t>
  </si>
  <si>
    <t>7. แผนสนับสนุน รพ.สต.</t>
  </si>
  <si>
    <t>รายการ</t>
  </si>
  <si>
    <t>เวชภัณฑ์มิใช่ยาและวัสดุการแพทย์</t>
  </si>
  <si>
    <t>วัสดุวิทยาศาสตร์การแพทย์</t>
  </si>
  <si>
    <t>3.แผนจัดซื้อวัสดุอื่นๆ</t>
  </si>
  <si>
    <t xml:space="preserve">แผนการจ่ายชำระหนี้สินปีต่อไป </t>
  </si>
  <si>
    <t>ปี 2562</t>
  </si>
  <si>
    <t>ปี 2563</t>
  </si>
  <si>
    <t>ปี 2564</t>
  </si>
  <si>
    <t>เจ้าหนี้ยา</t>
  </si>
  <si>
    <t>เจ้าหนี้ วชภ</t>
  </si>
  <si>
    <t>เจ้าหนี้ lab</t>
  </si>
  <si>
    <t>เจ้าหนี้ตามจ่าย</t>
  </si>
  <si>
    <t>เจ้าหนี้ค่าแรงค้างจ่าย</t>
  </si>
  <si>
    <t>เจ้าหนี้ค่าครุภัณฑ์ สิ่งก่อสร้างฯ</t>
  </si>
  <si>
    <t xml:space="preserve"> รวม</t>
  </si>
  <si>
    <t>ลูกหนี้ UC</t>
  </si>
  <si>
    <t>ลูกหนี้ ประกันสังคม</t>
  </si>
  <si>
    <t>ลูกหนี้ กรมบัญชีกลาง</t>
  </si>
  <si>
    <t>ลูกหนี้ แรงงานต่างด้าว</t>
  </si>
  <si>
    <t>ลูกหนี้ บุคคลที่มีปัญหาสถานะและสิทธิ</t>
  </si>
  <si>
    <t>ลูกหนี้ อปท</t>
  </si>
  <si>
    <t>ลูกหนี้ อื่น ๆ</t>
  </si>
  <si>
    <t>6.แผนการลงทุนของหน่วยบริการ</t>
  </si>
  <si>
    <t>ประเภท</t>
  </si>
  <si>
    <t>หมายเหตุ</t>
  </si>
  <si>
    <t>จัดซื้อ จัดหาด้วยเงินบำรุงและเงินนอกงบประมาณอื่น ๆ ของ รพ.</t>
  </si>
  <si>
    <t>จัดซื้อ จัดหาด้วยค่างบค่าเสื่อมจากการบริการ</t>
  </si>
  <si>
    <t>จัดซื้อ จัดหาด้วยเงินงบประมาณ</t>
  </si>
  <si>
    <t>7. แผนการสนับสนุน รพ.สต.  (ไม่รวมเงินตามผลงาน)</t>
  </si>
  <si>
    <t>มูลค่ารวม</t>
  </si>
  <si>
    <t>ลำดับที่</t>
  </si>
  <si>
    <t>ชื่อ รพ.สต</t>
  </si>
  <si>
    <t>ยา เวชภัณฑ์ และวัสดุทุกประเภท</t>
  </si>
  <si>
    <t>งบค่าเสื่อม UC</t>
  </si>
  <si>
    <t>รายการอื่น</t>
  </si>
  <si>
    <t>SumAdjRw</t>
  </si>
  <si>
    <r>
      <t>EBITDA - รายได้(ไม่รวมงบลงทุน)</t>
    </r>
    <r>
      <rPr>
        <b/>
        <sz val="16"/>
        <color rgb="FFFF0000"/>
        <rFont val="TH SarabunPSK"/>
        <family val="2"/>
      </rPr>
      <t>หัก</t>
    </r>
    <r>
      <rPr>
        <b/>
        <sz val="16"/>
        <color theme="1"/>
        <rFont val="TH SarabunPSK"/>
        <family val="2"/>
      </rPr>
      <t xml:space="preserve"> ค่าใช้จ่าย(ไม่รวมค่าเสื่อม)</t>
    </r>
  </si>
  <si>
    <t>Fixed Cost ตามประกาศ (สธ0204/22819 ลว.15 กค.59)</t>
  </si>
  <si>
    <t>Fixed Cost</t>
  </si>
  <si>
    <t xml:space="preserve">หมายถึง การสนับสนุนค่าใช้จ่ายที่เป็นต้นทุนคงที่ ในการบริการของ รพ.สต.และสถานีอนามัยเฉลิมพระเกียรติ </t>
  </si>
  <si>
    <t>ประกอบด้วย ค่าไฟฟ้า ประปา สื่อสาร ค่าจ้างลูกจ้างชั่วคราว  ค่าน้ำมันเชื้อเพลิง (สธ.0204/22819 ลว.15 กค.59)</t>
  </si>
  <si>
    <r>
      <rPr>
        <b/>
        <sz val="18"/>
        <color theme="1"/>
        <rFont val="TH SarabunPSK"/>
        <family val="2"/>
      </rPr>
      <t xml:space="preserve">รายการอื่น </t>
    </r>
    <r>
      <rPr>
        <sz val="18"/>
        <color theme="1"/>
        <rFont val="TH SarabunPSK"/>
        <family val="2"/>
      </rPr>
      <t xml:space="preserve">
</t>
    </r>
  </si>
  <si>
    <t>เช่น ค่าใข้จ่ายตามโครงการ ค่าใช้สอย ค่าปรับปรุงเพิ่มเติมฯและรายการอื่น ๆที่แม่ข่ายจ่ายแทน</t>
  </si>
  <si>
    <r>
      <rPr>
        <b/>
        <sz val="18"/>
        <color theme="1"/>
        <rFont val="TH SarabunPSK"/>
        <family val="2"/>
      </rPr>
      <t>ยา เวชภัณฑ์ วัสดุอื่นฯ</t>
    </r>
    <r>
      <rPr>
        <sz val="18"/>
        <color theme="1"/>
        <rFont val="TH SarabunPSK"/>
        <family val="2"/>
      </rPr>
      <t xml:space="preserve"> หมายถึง ยา เวชภัณฑ์ วัสดุการแพทย์ วัสดุวิทยาศาตร์การแพทย์ วัสดุทันตกรรม และวัสดุอื่นทุกประเภท</t>
    </r>
  </si>
  <si>
    <r>
      <rPr>
        <b/>
        <sz val="18"/>
        <color theme="1"/>
        <rFont val="TH SarabunPSK"/>
        <family val="2"/>
      </rPr>
      <t>งบค่าเสื่อม UC</t>
    </r>
    <r>
      <rPr>
        <sz val="18"/>
        <color theme="1"/>
        <rFont val="TH SarabunPSK"/>
        <family val="2"/>
      </rPr>
      <t xml:space="preserve">  </t>
    </r>
  </si>
  <si>
    <t>หมายถึงที่ได้รับจากสนับสนุนจาก สปสช. เท่านั้น</t>
  </si>
  <si>
    <t>รหัสREV-EXP</t>
  </si>
  <si>
    <t xml:space="preserve">      Expense</t>
  </si>
  <si>
    <t>เจ้าหนี้วัสดุอื่น</t>
  </si>
  <si>
    <t xml:space="preserve">   เจ้าหนี้วัสดุอื่น</t>
  </si>
  <si>
    <t>วิธีการใช้งาน</t>
  </si>
  <si>
    <t>Espense</t>
  </si>
  <si>
    <t>คอลั่ม D  คำนวนให้</t>
  </si>
  <si>
    <t>คอลั่ม E  link มาจาก  worksheet</t>
  </si>
  <si>
    <t xml:space="preserve">เตรียมไฟล์ก่อนนำส่งข้อมูล </t>
  </si>
  <si>
    <t xml:space="preserve">1.WS-Re-Exp ให้ลบข้อมูลที่ไม่เกี่ยวข้องออกให้หมด   ให้เหลือแต่ข้อมูลคอลั่ม A B C </t>
  </si>
  <si>
    <t xml:space="preserve">    ตรวจสอบค่าว่างในคอลั่ม C  ให้ใส่เลข  0  แทนค่าว่าง</t>
  </si>
  <si>
    <t>งบลงทุน (เงินบำรุง)  เปรียบเทียบกับ EBITDA &gt;20%</t>
  </si>
  <si>
    <t xml:space="preserve">คอลั่ม G ข้อมูล link มาจาก  worksheet  </t>
  </si>
  <si>
    <t>คอลั่ม E  ข้อมูล link มาจาก  worksheet</t>
  </si>
  <si>
    <t>1 WS-Re-Exp</t>
  </si>
  <si>
    <t>4301020105.260</t>
  </si>
  <si>
    <t>4301020105.263</t>
  </si>
  <si>
    <t>รายได้ค่ารักษา OP Refer</t>
  </si>
  <si>
    <t>4301020105.264</t>
  </si>
  <si>
    <t>ส่วนปรับลดค่าแรง OP</t>
  </si>
  <si>
    <t>4301020105.265</t>
  </si>
  <si>
    <t>ส่วนปรับลดค่าแรง IP</t>
  </si>
  <si>
    <t>4301020105.266</t>
  </si>
  <si>
    <t>ส่วนปรับลดค่าแรง PP</t>
  </si>
  <si>
    <t>4301010102.103</t>
  </si>
  <si>
    <t>4301010102.104</t>
  </si>
  <si>
    <t>4301020102.103</t>
  </si>
  <si>
    <t>4301020102.104</t>
  </si>
  <si>
    <t>4301020102.105</t>
  </si>
  <si>
    <t>รายได้จากระบบปฏิบัติการฉุกเฉิน (EMS)</t>
  </si>
  <si>
    <t>4301020102.106</t>
  </si>
  <si>
    <t xml:space="preserve">รายได้สนับสนุนยาและอื่น ๆ </t>
  </si>
  <si>
    <t>4301020104.805</t>
  </si>
  <si>
    <t>4301020104.806</t>
  </si>
  <si>
    <t>4301020104.807</t>
  </si>
  <si>
    <t>4301020104.808</t>
  </si>
  <si>
    <t>4301020105.255</t>
  </si>
  <si>
    <t>รายได้กองทุน UC-P&amp;P ตามเกณฑ์คุณภาพผลงานบริการ</t>
  </si>
  <si>
    <t>4301020105.256</t>
  </si>
  <si>
    <t>รายได้จากการยกหนี้กรณีส่งต่อผู้ป่วยระหว่างรพ.</t>
  </si>
  <si>
    <t>4301020105.257</t>
  </si>
  <si>
    <t>ส่วนต่างค่ารักษาที่สูงกว่าเหมาจ่ายรายหัว - กองทุน UC P&amp;P</t>
  </si>
  <si>
    <t>4301020105.258</t>
  </si>
  <si>
    <t>ส่วนต่างค่ารักษาที่สูงกว่าข้อตกลงในการจ่ายตาม DRG- UC OP AE</t>
  </si>
  <si>
    <t>4301020106.321</t>
  </si>
  <si>
    <t>4301020106.322</t>
  </si>
  <si>
    <t>4301020106.512</t>
  </si>
  <si>
    <t xml:space="preserve">รายได้ค่ารักษาแรงงานต่างด้าว OP นอก CUP </t>
  </si>
  <si>
    <t>4301020106.513</t>
  </si>
  <si>
    <t>รายได้ค่ารักษาแรงงานต่างด้าว IP นอก CUP</t>
  </si>
  <si>
    <t>4301020106.514</t>
  </si>
  <si>
    <t>รายได้ค่ารักษาแรงงานต่างด้าว-เบิกจากส่วนกลาง IP</t>
  </si>
  <si>
    <t>4301020106.515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</si>
  <si>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</si>
  <si>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4301020106.516</t>
  </si>
  <si>
    <t>รายได้ค่าตรวจสุขภาพแรงงานต่างด้าว</t>
  </si>
  <si>
    <t>4301020106.517</t>
  </si>
  <si>
    <t>4301020106.518</t>
  </si>
  <si>
    <t>รายได้แรงงานต่างด้าว- ค่าบริการทางการแพทย์(P&amp;P)</t>
  </si>
  <si>
    <t>4301020106.709</t>
  </si>
  <si>
    <t>รายได้ค่ารักษา-บุคคลที่มีปัญหาสถานะและสิทธิ OP ใน CUP</t>
  </si>
  <si>
    <t>4301020106.710</t>
  </si>
  <si>
    <t>รายได้ค่ารักษาบุคคลที่มีปัญหาสถานะและสิทธิ  - เบิกจากส่วนกลาง IP</t>
  </si>
  <si>
    <t>4301020106.711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</si>
  <si>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</si>
  <si>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4301020106.712</t>
  </si>
  <si>
    <t>รายได้เงินอุดหนุนเหมาจ่ายรายหัวสำหรับบุคคลที่มีปัญหาสถานะและสิทธิ</t>
  </si>
  <si>
    <t>4302020199.102</t>
  </si>
  <si>
    <t>4302030101.102</t>
  </si>
  <si>
    <t>รายได้จากการรับบริจาค-สินทรัพย์อื่น</t>
  </si>
  <si>
    <t>4302040101.101</t>
  </si>
  <si>
    <t>พักรับเงินงบอุดหนุน</t>
  </si>
  <si>
    <t>4306010110.102</t>
  </si>
  <si>
    <t>รายรับจากการขายวัสดุที่ใช้แล้ว</t>
  </si>
  <si>
    <t>4308010101.101</t>
  </si>
  <si>
    <t>รายได้ระหว่างหน่วยงาน-หน่วยงานรับเงินนอกงบประมาณจากกรมบัญชีกลาง</t>
  </si>
  <si>
    <t>4308010105.101</t>
  </si>
  <si>
    <t>รายได้ระหว่างหน่วยงาน-ปรับเงินฝากคลัง</t>
  </si>
  <si>
    <t>4308010106.101</t>
  </si>
  <si>
    <t>รายได้ระหว่างหน่วยงาน-หน่วยงานรับเงินจากหน่วยงานอื่น</t>
  </si>
  <si>
    <t>4308010117.101</t>
  </si>
  <si>
    <t>รายได้ระหว่างหน่วยงาน -เงินทดรองราชการ</t>
  </si>
  <si>
    <t>5101010199.101</t>
  </si>
  <si>
    <t>เงินตอบแทนรายเดือนสำหรับข้าราชการเท่ากับอัตราเงินประจำตำแหน่ง (บริการ)</t>
  </si>
  <si>
    <t>5101010199.102</t>
  </si>
  <si>
    <t>เงินตอบแทนชำนาญการพิเศษที่ไม่ใช่วิชาชีพ (สนับสนุน)</t>
  </si>
  <si>
    <t>5101010199.103</t>
  </si>
  <si>
    <t>5101020114.120</t>
  </si>
  <si>
    <t>5101020114.121</t>
  </si>
  <si>
    <t>5101020115.101</t>
  </si>
  <si>
    <t>ค่าตอบแทนพิเศษชายแดนภาคใต้ (บริการ)</t>
  </si>
  <si>
    <t>5101020199.102</t>
  </si>
  <si>
    <t>เงินเพิ่มสำหรับตำแหน่งที่มีเหตุพิเศษ  (บริการ)</t>
  </si>
  <si>
    <t>5101020199.103</t>
  </si>
  <si>
    <t>เงินเพิ่มสำหรับตำแหน่งที่มีเหตุพิเศษ  (สนับสนุน)</t>
  </si>
  <si>
    <t>5101030206.101</t>
  </si>
  <si>
    <t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t>
  </si>
  <si>
    <t>5101040205.101</t>
  </si>
  <si>
    <t>เงินช่วยค่ารักษา พยาบาลประเภทผู้ป่วยใน ร.พ.รัฐ สำหรับผู้รับเบี้ยหวัด /บำนาญตามกฎหมาย</t>
  </si>
  <si>
    <t>5104010104.101</t>
  </si>
  <si>
    <t>5104010104.102</t>
  </si>
  <si>
    <t>5104010104.103</t>
  </si>
  <si>
    <t>5104010104.104</t>
  </si>
  <si>
    <t>5104010104.105</t>
  </si>
  <si>
    <t>5104010104.106</t>
  </si>
  <si>
    <t>5104010104.107</t>
  </si>
  <si>
    <t>5104010104.108</t>
  </si>
  <si>
    <t>5104010104.109</t>
  </si>
  <si>
    <t>5104010110.101</t>
  </si>
  <si>
    <t>ค่าเชื้อเพลิง</t>
  </si>
  <si>
    <t>5104030205.118</t>
  </si>
  <si>
    <t>วัสดุเอกซเรย์ใช้ไป</t>
  </si>
  <si>
    <t>5104030212.101</t>
  </si>
  <si>
    <t xml:space="preserve">ค่าเช่าเบ็ดเตล็ด </t>
  </si>
  <si>
    <t>5104030218.101</t>
  </si>
  <si>
    <t>ค่าใช้จ่ายผลักส่งเป็นรายได้แผ่นดิน</t>
  </si>
  <si>
    <t>5104030299.104</t>
  </si>
  <si>
    <t>ค่าใช้สอยอื่นๆ</t>
  </si>
  <si>
    <t>5104030299.502</t>
  </si>
  <si>
    <t>ค่าใช้จ่ายตามโครง การ (P&amp;P) แรงงานต่างด้าว</t>
  </si>
  <si>
    <t>5104040199.101</t>
  </si>
  <si>
    <t>ค่าตอบแทนในการปฏิบัติงานของเจ้าหน้าที่  (บริการ)</t>
  </si>
  <si>
    <t>5104040199.102</t>
  </si>
  <si>
    <t>ค่าตอบแทนในการปฏิบัติงานของเจ้าหน้าที่  (สนับสนุน)</t>
  </si>
  <si>
    <t>5104040199.103</t>
  </si>
  <si>
    <t>ค่าตอบแทนการปฎิบัติงานในคลินิกพิเศษนอกเวลา</t>
  </si>
  <si>
    <t>5104040199.104</t>
  </si>
  <si>
    <t>5104040199.105</t>
  </si>
  <si>
    <t>ค่าตอบแทนปฎิบัติงานแพทย์สาขาส่งเสริมพิเศษ</t>
  </si>
  <si>
    <t>5104040199.106</t>
  </si>
  <si>
    <t>5104040199.107</t>
  </si>
  <si>
    <t>5104040199.108</t>
  </si>
  <si>
    <t>5104040199.109</t>
  </si>
  <si>
    <t>ค่าตอบแทนปฎิบัติงานส่งเสริมสุขภาพและเวชปฏิบัติครอบครัว</t>
  </si>
  <si>
    <t>5104040199.110</t>
  </si>
  <si>
    <t>5105010129.101</t>
  </si>
  <si>
    <t>ค่าเสื่อมราคา - ครุภัณฑ์การศึกษา</t>
  </si>
  <si>
    <t>5105010133.101</t>
  </si>
  <si>
    <t>บัญชีค่าเสื่อมราคา - ครุภัณฑ์กีฬา</t>
  </si>
  <si>
    <t>5105010135.101</t>
  </si>
  <si>
    <t>บัญชีค่าเสื่อมราคา - ครุภัณฑ์ดนตรี</t>
  </si>
  <si>
    <t>5105010137.101</t>
  </si>
  <si>
    <t>บัญชีค่าเสื่อมราคา - ครุภัณฑ์สนาม</t>
  </si>
  <si>
    <t>5107030101.101</t>
  </si>
  <si>
    <t>บัญชีพักเบิกเงินอุดหนุน</t>
  </si>
  <si>
    <t>5108010101.202</t>
  </si>
  <si>
    <t xml:space="preserve">หนี้สูญ-ลูกหนี้ค่ารักษาUC-IP </t>
  </si>
  <si>
    <t>5209010112.101</t>
  </si>
  <si>
    <t>ค่าใช้จ่ายระหว่างหน่วยงาน-หน่วยงานส่งเงินเบิกเกินส่งคืนให้กรมบัญชีกลาง</t>
  </si>
  <si>
    <t>5210010101.101</t>
  </si>
  <si>
    <t xml:space="preserve">ค่าใช้จ่ายระหว่างหน่วยงาน - กรมบัญชีกลางโอนเงินนอกงบประมาณให้หน่วยงาน </t>
  </si>
  <si>
    <t>5210010102.101</t>
  </si>
  <si>
    <t>ค่าใช้จ่ายระหว่างหน่วยงาน  หน่วยงานโอนเงินนอกงบประมาณให้กรมบัญชีกลาง</t>
  </si>
  <si>
    <t>5210010105.101</t>
  </si>
  <si>
    <t>ค่าใช้จ่ายระหว่างหน่วยงาน  - ปรับเงินฝากคลัง</t>
  </si>
  <si>
    <t>5210010112.101</t>
  </si>
  <si>
    <t>คชจ.ระหว่างหน่วยงาน - รายได้แผ่นดินรอนำส่งคลัง</t>
  </si>
  <si>
    <t>5211010102.101</t>
  </si>
  <si>
    <t>41010</t>
  </si>
  <si>
    <t>รายได้ UC - OPD</t>
  </si>
  <si>
    <t>42010</t>
  </si>
  <si>
    <t>รายได้ UC - IPD</t>
  </si>
  <si>
    <t>44010</t>
  </si>
  <si>
    <t>43010</t>
  </si>
  <si>
    <t>รายได้ UC - อื่น ๆ</t>
  </si>
  <si>
    <t>43060</t>
  </si>
  <si>
    <t>41020</t>
  </si>
  <si>
    <t>รายได้ค่ารักษาเบิกต้นสังกัด - OPD</t>
  </si>
  <si>
    <t>42020</t>
  </si>
  <si>
    <t>รายได้ค่ารักษาเบิกต้นสังกัด - IPD</t>
  </si>
  <si>
    <t>P61</t>
  </si>
  <si>
    <t>41030</t>
  </si>
  <si>
    <t>รายได้ค่ารักษาเบิกจ่ายตรง อปท. - OPD</t>
  </si>
  <si>
    <t>42030</t>
  </si>
  <si>
    <t>รายได้ค่ารักษาเบิกจ่ายตรง อปท. - IPD</t>
  </si>
  <si>
    <t>44030</t>
  </si>
  <si>
    <t>43020</t>
  </si>
  <si>
    <t>รายได้ค่ารักษาเบิกจ่ายตรงกรมบัญชีกลาง- อื่นๆ</t>
  </si>
  <si>
    <t>41040</t>
  </si>
  <si>
    <t>รายได้ค่ารักษาเบิกจ่ายตรงกรมบัญชีกลาง- OPD</t>
  </si>
  <si>
    <t>42040</t>
  </si>
  <si>
    <t>รายได้ค่ารักษาเบิกจ่ายตรงกรมบัญชีกลาง- IPD</t>
  </si>
  <si>
    <t>44020</t>
  </si>
  <si>
    <t>44040</t>
  </si>
  <si>
    <t>41050</t>
  </si>
  <si>
    <t>รายได้ประกันสังคม - OPD</t>
  </si>
  <si>
    <t>42050</t>
  </si>
  <si>
    <t>รายได้ประกันสังคม - IPD</t>
  </si>
  <si>
    <t>43030</t>
  </si>
  <si>
    <t>รายได้ประกันสังคม - อื่น ๆ</t>
  </si>
  <si>
    <t>44050</t>
  </si>
  <si>
    <t>41060</t>
  </si>
  <si>
    <t>รายได้แรงงานต่างด้าว-OPD</t>
  </si>
  <si>
    <t>42060</t>
  </si>
  <si>
    <t>รายได้แรงงานต่างด้าว-IPD</t>
  </si>
  <si>
    <t>43040</t>
  </si>
  <si>
    <t>รายได้แรงงานต่างด้าว-อื่นๆ</t>
  </si>
  <si>
    <t>43050</t>
  </si>
  <si>
    <t>รายได้ค่ารักษาและบริการ - อื่น ๆ</t>
  </si>
  <si>
    <t>41070</t>
  </si>
  <si>
    <t>รายได้ค่ารักษาและบริการอื่น ๆ-OPD</t>
  </si>
  <si>
    <t>42070</t>
  </si>
  <si>
    <t>รายได้ค่ารักษาและบริการอื่น ๆ-IPD</t>
  </si>
  <si>
    <t>45100</t>
  </si>
  <si>
    <t>45110</t>
  </si>
  <si>
    <t>46030</t>
  </si>
  <si>
    <t>46010</t>
  </si>
  <si>
    <t>46020</t>
  </si>
  <si>
    <t>51010</t>
  </si>
  <si>
    <t>ยาใช้ไป V</t>
  </si>
  <si>
    <t>51020</t>
  </si>
  <si>
    <t>เวชภัณฑ์มิใช่ยาใช้ไป v</t>
  </si>
  <si>
    <t>51030</t>
  </si>
  <si>
    <t>วัสดุการแพทย์ใช้ไป V</t>
  </si>
  <si>
    <t>51050</t>
  </si>
  <si>
    <t>วัสดุทันตกรรมใช้ไป V</t>
  </si>
  <si>
    <t>51040</t>
  </si>
  <si>
    <t>วัสดุวิทยาศาสตร์การแพทย์ใช้ไป V</t>
  </si>
  <si>
    <t>52010</t>
  </si>
  <si>
    <t>เงินเดือนและค่าจ้างประจำ F</t>
  </si>
  <si>
    <t>51070</t>
  </si>
  <si>
    <t>ค่าตอบแทน(ฉบับ5,ค่าล่วงเวลา) V</t>
  </si>
  <si>
    <t>52030</t>
  </si>
  <si>
    <t>ค่าจ้างชั่วคราว F</t>
  </si>
  <si>
    <t>52020</t>
  </si>
  <si>
    <t>ค่าจ้างพนักงานกระทรวงสาธารณสุข F</t>
  </si>
  <si>
    <t>52040</t>
  </si>
  <si>
    <t>ค่าจ้างเหมาบุคลากรอื่น F</t>
  </si>
  <si>
    <t>52060</t>
  </si>
  <si>
    <t>ค่าใช้จ่ายบุคลากรอื่น F</t>
  </si>
  <si>
    <t>52080</t>
  </si>
  <si>
    <t>ค่าตอบแทน (ฉบับ 8) F</t>
  </si>
  <si>
    <t>52070</t>
  </si>
  <si>
    <t>ค่าตอบแทน พ.ต.ส. F</t>
  </si>
  <si>
    <t>52090</t>
  </si>
  <si>
    <t>ค่าตอบแทน(ฉบับ 9,ส่วนเพิ่ม) F</t>
  </si>
  <si>
    <t>51130</t>
  </si>
  <si>
    <t>ค่าใช้สอยอื่น V</t>
  </si>
  <si>
    <t>51120</t>
  </si>
  <si>
    <t>ค่าซ่อมแซม V</t>
  </si>
  <si>
    <t>51100</t>
  </si>
  <si>
    <t>ค่าจ้างเหมาบำรุงรักษา/ซ่อมแซม V</t>
  </si>
  <si>
    <t>51110</t>
  </si>
  <si>
    <t>ค่าจ้างเหมาบริการ V</t>
  </si>
  <si>
    <t>51090</t>
  </si>
  <si>
    <t>ค่าจ้างตรวจทางห้องปฏิบัติการ V</t>
  </si>
  <si>
    <t>51080</t>
  </si>
  <si>
    <t>ค่าสาธารณูปโภค V</t>
  </si>
  <si>
    <t>51060</t>
  </si>
  <si>
    <t>วัสดุใช้ไป V</t>
  </si>
  <si>
    <t>53020</t>
  </si>
  <si>
    <t>ค่าเสื่อมราคาอาคารและสิ่งปลูกสร้าง O</t>
  </si>
  <si>
    <t>53030</t>
  </si>
  <si>
    <t>ค่าเสื่อมราคาครุภัณฑ์ O</t>
  </si>
  <si>
    <t>53060</t>
  </si>
  <si>
    <t>ค่าตัดจำหน่าย O</t>
  </si>
  <si>
    <t>52100</t>
  </si>
  <si>
    <t>ค่าใช้จ่ายโครงการPP   F</t>
  </si>
  <si>
    <t>51140</t>
  </si>
  <si>
    <t>ค่าใช้จ่ายโครงการ Non PP  V</t>
  </si>
  <si>
    <t>53040</t>
  </si>
  <si>
    <t>ค่ารักษาตามจ่าย O</t>
  </si>
  <si>
    <t>53050</t>
  </si>
  <si>
    <t>ค่าใช้จ่ายอื่น O</t>
  </si>
  <si>
    <t>53010</t>
  </si>
  <si>
    <t>หนี้สูญและหนี้สงสัยจะสูญ O</t>
  </si>
  <si>
    <t>plan_id</t>
  </si>
  <si>
    <t>hgr_code</t>
  </si>
  <si>
    <t>รหัสบัญชีย่อย</t>
  </si>
  <si>
    <t>ชื่อบัญชีย่อย</t>
  </si>
  <si>
    <t>UseOrNot</t>
  </si>
  <si>
    <t>NotUseDate</t>
  </si>
  <si>
    <t>YearX</t>
  </si>
  <si>
    <t>2559</t>
  </si>
  <si>
    <t>Use</t>
  </si>
  <si>
    <t>รายได้แผ่นดิน-ค่าขายของเบ็ดเตล็ด</t>
  </si>
  <si>
    <t>2560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</si>
  <si>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</si>
  <si>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</si>
  <si>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</si>
  <si>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</si>
  <si>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</si>
  <si>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</si>
  <si>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t>รายได้ค่ารักษา พรบ.รถ OP</t>
  </si>
  <si>
    <t>รายได้ค่ารักษา พรบ.รถ IP</t>
  </si>
  <si>
    <t>รายได้ค่ารักษาเบิกจ่ายตรง- อปท. OP</t>
  </si>
  <si>
    <t>รายได้ค่ารักษา UC -OP  ใน CUP</t>
  </si>
  <si>
    <t xml:space="preserve">รายได้ค่ารักษา UC-IP  </t>
  </si>
  <si>
    <t>รายได้ค่ารักษา UC - OP นอก CUP ในจังหวัด</t>
  </si>
  <si>
    <t>รายได้ค่ารักษา UC-OP  นอก CUP ต่างจังหวัด</t>
  </si>
  <si>
    <t>รายได้ค่ารักษาUC-OP ต่างสังกัด สป.</t>
  </si>
  <si>
    <t>รายได้กองทุน UC - OP แบบเหมาจ่ายต่อผู้มีสิทธิ</t>
  </si>
  <si>
    <t>รายได้กองทุน UC-OP ตามเกณฑ์คุณภาพผลงานบริการ</t>
  </si>
  <si>
    <t>รายได้กองทุน UC - P&amp;P แบบเหมาจ่ายต่อผู้มีสิทธิ</t>
  </si>
  <si>
    <t>รายได้กองทุน P&amp;P อื่น</t>
  </si>
  <si>
    <t>ส่วนต่างค่ารักษาที่สูงกว่าเหมาจ่ายรายหัว - กองทุน UC OP</t>
  </si>
  <si>
    <t>ส่วนต่างค่ารักษาที่สูงกว่าข้อตกลงในการจ่ายตาม DRG-กองทุน UC -IP</t>
  </si>
  <si>
    <t>ส่วนต่างค่ารักษาที่ต่ำกว่าข้อตกลงในการจ่ายตาม DRG-กองทุน UC -IP</t>
  </si>
  <si>
    <t>ส่วนต่างค่ารักษาที่สูงกว่าข้อตกลงในการตามจ่าย UC OP</t>
  </si>
  <si>
    <t>ส่วนต่างค่ารักษาที่ต่ำกว่าข้อตกลงในการตามจ่าย UC OP</t>
  </si>
  <si>
    <t xml:space="preserve">รายได้ค่ารักษาด้านการสร้างเสริมสุขภาพและป้องกันโรค (P&amp;P) </t>
  </si>
  <si>
    <t>ส่วนต่างค่ารักษาที่สูงกว่าข้อตกลงในการจ่ายตาม DRG- UC IP AE</t>
  </si>
  <si>
    <t>ส่วนต่างค่ารักษาที่ต่ำกว่าข้อตกลงในการจ่ายตาม DRG- UC IP AE</t>
  </si>
  <si>
    <t>ส่วนต่างค่ารักษาที่ต่ำกว่าข้อตกลงในการจ่ายตาม DRG- UC OP -DMI</t>
  </si>
  <si>
    <t>รายได้ค่ารักษาประกันสังคม OP-เครือข่าย</t>
  </si>
  <si>
    <t>รายได้ค่ารักษาประกันสังคม IP-เครือข่าย</t>
  </si>
  <si>
    <t>รายได้ค่ารักษาประกันสังคม OP-นอกเครือข่าย</t>
  </si>
  <si>
    <t>รายได้ค่ารักษาประกันสังคม IP-นอกเครือข่าย</t>
  </si>
  <si>
    <t>รายได้ค่ารักษาประกันสังคม-ค่าใช้จ่ายสูง/อุบัติเหตุ/ฉุกเฉิน OP</t>
  </si>
  <si>
    <t>รายได้ค่ารักษาประกันสังคม-ค่าใช้จ่ายสูง IP</t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</si>
  <si>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</si>
  <si>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 - กองทุนประกันสังคม - IP</t>
  </si>
  <si>
    <t>ส่วนต่างค่ารักษาที่สูงกว่าข้อตกลงในการจ่ายตาม DRG -ประกันสังคม IP</t>
  </si>
  <si>
    <t>ส่วนต่างค่ารักษาที่ต่ำกว่าข้อตกลงในการจ่ายตาม DRG -ประกันสังคม IP</t>
  </si>
  <si>
    <t>รายได้ค่ารักษาแรงงานต่างด้าว OP</t>
  </si>
  <si>
    <t>รายได้ค่ารักษาแรงงานต่างด้าว IP</t>
  </si>
  <si>
    <t>ส่วนต่างค่ารักษาที่สูงกว่ากองทุนเหมาจ่ายรายหัว - กองทุนแรงงานต่างด้าว - OP</t>
  </si>
  <si>
    <t>ส่วนต่างค่ารักษาที่สูงกว่ากองทุนเหมาจ่ายรายหัว - กองทุนแรงงานต่างด้าว - IP</t>
  </si>
  <si>
    <t>รายได้ค่ารักษาแรงงานต่างด้าว-เบิกจากส่วนกลาง OP</t>
  </si>
  <si>
    <t>ส่วนต่างค่ารักษาที่สูงกว่าข้อตกลงในการจ่ายตาม DRG -แรงงานต่างด้าว - IP</t>
  </si>
  <si>
    <t>ส่วนต่างค่ารักษาที่ต่ำกว่าข้อตกลงในการจ่ายตาม DRG -แรงงานต่างด้าว - IP</t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</si>
  <si>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</si>
  <si>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 - เบิกจากส่วนกลาง OP</t>
  </si>
  <si>
    <t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t>
  </si>
  <si>
    <t>รายได้ค่าเช่าอสังหาริมทรัพย์</t>
  </si>
  <si>
    <t>รายได้ค่าเช่าอื่น</t>
  </si>
  <si>
    <t>รายได้จากการรับบริจาค-เงินสดและรายการเทียบเท่าเงินสด</t>
  </si>
  <si>
    <t>รายได้ดอกเบี้ยจากสถาบันการเงิน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</si>
  <si>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</si>
  <si>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</si>
  <si>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</si>
  <si>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</si>
  <si>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</si>
  <si>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</si>
  <si>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</si>
  <si>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รายได้ระหว่างหน่วยงาน - หน่วยงานรับเงินถอนคืนรายได้จากรัฐบาล</t>
  </si>
  <si>
    <t>รายได้ระหว่างกัน-ภายในกรมเดียวกัน</t>
  </si>
  <si>
    <t>รายได้อื่น-สินค้ารับโอนจาก สสจ./ รพศ./รพท./รพช./รพ.สต.</t>
  </si>
  <si>
    <t>รายได้อื่น-วัสดุรับโอนจาก สสจ./รพศ./รพท./รพช./รพ.สต.</t>
  </si>
  <si>
    <t>รายได้อื่น-เงินงบประมาณงบดำเนินงานรับโอนจาก สสจ./รพศ./รพท./รพช. /รพ.สต.</t>
  </si>
  <si>
    <t>รายได้อื่น-เงินงบประมาณงบรายจ่ายอื่นรับโอนจาก สสจ./รพศ. /รพท./รพช. /รพ.สต.</t>
  </si>
  <si>
    <t>ค่าจ้างพนักงานกระทรวงสาธารณสุข (บริการ)</t>
  </si>
  <si>
    <t>เงินค่าตอบแทนพนักงานราชการ (บริการ)</t>
  </si>
  <si>
    <t>ค่าตอบแทนพนักงานราชการ (สนับสนุน)</t>
  </si>
  <si>
    <t>เงินค่าครองชีพสำหรับข้าราชการ (บริการ)</t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</si>
  <si>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</si>
  <si>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</si>
  <si>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</si>
  <si>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</si>
  <si>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</si>
  <si>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เงินช่วยเหลือค่ารักษาพยาบาลตามกฎหมายสงเคราะห์ข้าราชการ</t>
  </si>
  <si>
    <t>ค่าจ้างเหมาบำรุงรักษาครุภัณฑ์วิทยาศาสตร์และการแพทย์</t>
  </si>
  <si>
    <t>ค่าจ้างเหมาบริการทางการแพทย์</t>
  </si>
  <si>
    <t>ค่าจ้างเหมาบริการอื่น(สนับสนุน)</t>
  </si>
  <si>
    <t>ค่าน้ำประปาและน้ำบาดาล</t>
  </si>
  <si>
    <t>วัสดุเภสัชกรรมใช้ไป</t>
  </si>
  <si>
    <t>วัสดุทางการแพทย์ทั่วไปใช้ไป</t>
  </si>
  <si>
    <t>ค่าครุภัณฑ์มูลค่าต่ำกว่าเกณฑ์</t>
  </si>
  <si>
    <t xml:space="preserve">ค่าเช่าอสังหาริมทรัพย์ </t>
  </si>
  <si>
    <t>ค่ารักษาตามจ่าย UC ในสังกัด สธ.</t>
  </si>
  <si>
    <t>ค่ารักษาตามจ่าย UC นอกสังกัด สธ.</t>
  </si>
  <si>
    <t>หนี้สูญ-ลูกหนี้ค่าสิ่งส่งตรวจ-หน่วยงานภาครัฐ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</si>
  <si>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</si>
  <si>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</si>
  <si>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>หนี้สูญ-ลูกหนี้ค่ารักษา UC -OP นอก CUP (ต่างจังหวัด)</t>
  </si>
  <si>
    <t>หนี้สูญ-ลูกหนี้ค่ารักษาประกันสังคม-ค่าใช้จ่ายสูง/อุบัติเหตุ/ฉุกเฉิน OP</t>
  </si>
  <si>
    <t>หนี้สูญ-ลูกหนี้ค่ารักษา-พรบ.รถ OP</t>
  </si>
  <si>
    <t>หนี้สูญ-ลูกหนี้ค่ารักษา-พรบ.รถ IP</t>
  </si>
  <si>
    <t>หนี้สงสัยจะสูญ-ลูกหนี้ค่ารักษา-ชำระเงิน OP</t>
  </si>
  <si>
    <t>หนี้สงสัยจะสูญ-ลูกหนี้ค่ารักษา-ชำระเงิน  IP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</si>
  <si>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</si>
  <si>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ค่าใช้จ่ายระหว่างกัน-ภายในกรมเดียวกัน</t>
  </si>
  <si>
    <t>ค่าใช้จ่ายอื่น-สินค้าโอนไป สสจ./รพศ./รพท./รพช./รพ.สต.</t>
  </si>
  <si>
    <t>ค่าใช้จ่ายอื่น-วัสดุโอนไป สสจ./ รพศ./รพท./รพช./รพ.สต.</t>
  </si>
  <si>
    <t>xxx</t>
  </si>
  <si>
    <t>ผังฯ60</t>
  </si>
  <si>
    <t xml:space="preserve">   ส่วนคำแนะนำสำหรับนำไฟล์แนบส่งขึ้นเว็บ planfin    </t>
  </si>
  <si>
    <t xml:space="preserve">  1   ให้ copy เฉพาะ  column a b c และตั้งแต่ บรรทัดที่ 2 จนถึงบรรทัดสุดท้าย ไปวางไฟล์ template หรือ ไฟล์ใหม่ แบบวางแต่ค่าอย่างเดียว</t>
  </si>
  <si>
    <t>ค่าตอบแทนในการปฏิบัติงานเวรหรือผลัดบ่ายและหรือผลัดดึกของพยาบาล</t>
  </si>
  <si>
    <t>[5]</t>
  </si>
  <si>
    <t>ส่วนต่างที่ต่ำ (สูง)กว่าค่ารักษาพยาบาล</t>
  </si>
  <si>
    <t>[6]</t>
  </si>
  <si>
    <t>[1]</t>
  </si>
  <si>
    <t xml:space="preserve">[2] </t>
  </si>
  <si>
    <t>[3]</t>
  </si>
  <si>
    <t>[4]</t>
  </si>
  <si>
    <t>ประมาณการตัดหนี้สูญ</t>
  </si>
  <si>
    <t>[7]=[4-5-6]</t>
  </si>
  <si>
    <t xml:space="preserve">[3]= [1+2] </t>
  </si>
  <si>
    <t>[1] วงเงินที่สามารถใช้ลงทุนได้แต่ละประเภท(บาท)</t>
  </si>
  <si>
    <t>[2] ครุภัณฑ์ (จำนวนรายการ)</t>
  </si>
  <si>
    <t>[4] ที่ดินอาคาร สิ่งปลูกสร้าง (จำนวนรายการ)</t>
  </si>
  <si>
    <t>[5] มูลค่ารวม (บาท)</t>
  </si>
  <si>
    <t>[3]  มูลค่ารวม (บาท)</t>
  </si>
  <si>
    <t>รวมค่าใช้จ่าย (ไม่รวมค่าเสื่อมราคาและค่าตัดจำหน่าย)</t>
  </si>
  <si>
    <t xml:space="preserve">EBITDA </t>
  </si>
  <si>
    <t>วงเงินที่ลงทุนได้(ร้อยละ 20%ของ EBITDA)</t>
  </si>
  <si>
    <t>รายจ่ายเฉลี่ยต่อเดือน</t>
  </si>
  <si>
    <t xml:space="preserve"> NWC เหลือหลังลงทุน&gt;20%EBITDA</t>
  </si>
  <si>
    <t>Risk EBITDA</t>
  </si>
  <si>
    <t>Risk Investment &gt;20% EBITDA</t>
  </si>
  <si>
    <t>Risk NWC เหลือต่อรายจ่าย:เดือน</t>
  </si>
  <si>
    <t>PlanFin แบบ</t>
  </si>
  <si>
    <t>Normal</t>
  </si>
  <si>
    <t>Risk</t>
  </si>
  <si>
    <t>สัดส่วนการลงทุน</t>
  </si>
  <si>
    <t>[2]</t>
  </si>
  <si>
    <t>[5] = [3] x 20%</t>
  </si>
  <si>
    <t>[7]=[6]/[3]x100</t>
  </si>
  <si>
    <t>[8]=[5-6]</t>
  </si>
  <si>
    <t>[9]</t>
  </si>
  <si>
    <t>[10]</t>
  </si>
  <si>
    <t>[11]=[2]/12</t>
  </si>
  <si>
    <t>[12] =[9]/[11]</t>
  </si>
  <si>
    <t>อัตราส่วน NWC ต่อรายจ่าย:เดือน</t>
  </si>
  <si>
    <t>[13] =[8+9]</t>
  </si>
  <si>
    <t>[15] = [3]ค่าบวก Normal, ค่าลบ Risk</t>
  </si>
  <si>
    <t>[16] =[8] ค่าบวก Normal, ค่าลบ Risk</t>
  </si>
  <si>
    <t>[17] = [14]&gt;1 "Normal" &lt;1"Risk)</t>
  </si>
  <si>
    <t>PlanFin Analysis</t>
  </si>
  <si>
    <t xml:space="preserve"> การปรับ PlanFin</t>
  </si>
  <si>
    <t>ความเสี่ยงด้านกระแสเงินสด</t>
  </si>
  <si>
    <t>ความเสี่ยงด้านการลงทุน</t>
  </si>
  <si>
    <t>ความเสี่ยงด้านเงินทุนหมุนเวียน</t>
  </si>
  <si>
    <t>PlanFin</t>
  </si>
  <si>
    <t>EBITDA</t>
  </si>
  <si>
    <t xml:space="preserve">% Investment </t>
  </si>
  <si>
    <t>สัดส่วน NWC เหลือหลัง Investment ต่อ รายจ่าย:เดือน</t>
  </si>
  <si>
    <t>แบบ</t>
  </si>
  <si>
    <t xml:space="preserve">  บวก=Normal </t>
  </si>
  <si>
    <t>ต่อ EBITDA</t>
  </si>
  <si>
    <t>&lt; 1 = Risk</t>
  </si>
  <si>
    <t xml:space="preserve">  ลบ = Risk </t>
  </si>
  <si>
    <t xml:space="preserve">&gt;20%  Risk </t>
  </si>
  <si>
    <t xml:space="preserve">  Normal </t>
  </si>
  <si>
    <t xml:space="preserve"> Normal</t>
  </si>
  <si>
    <t xml:space="preserve"> ไม่ต้องปรับ</t>
  </si>
  <si>
    <t xml:space="preserve">ทบทวนการลงทุนอีกครั้ง </t>
  </si>
  <si>
    <t>ปรับ EBITDA ให้เป็น +</t>
  </si>
  <si>
    <t xml:space="preserve"> Risk</t>
  </si>
  <si>
    <r>
      <t>&lt;</t>
    </r>
    <r>
      <rPr>
        <b/>
        <sz val="14"/>
        <color rgb="FFFFFFFF"/>
        <rFont val="TH SarabunPSK"/>
        <family val="2"/>
      </rPr>
      <t>20%  Normal</t>
    </r>
  </si>
  <si>
    <r>
      <t>&gt;</t>
    </r>
    <r>
      <rPr>
        <b/>
        <sz val="14"/>
        <color rgb="FFFFFFFF"/>
        <rFont val="TH SarabunPSK"/>
        <family val="2"/>
      </rPr>
      <t xml:space="preserve"> 1 = Normal</t>
    </r>
  </si>
  <si>
    <r>
      <t xml:space="preserve"> </t>
    </r>
    <r>
      <rPr>
        <sz val="14"/>
        <color rgb="FFFF0000"/>
        <rFont val="TH SarabunPSK"/>
        <family val="2"/>
      </rPr>
      <t>Risk</t>
    </r>
  </si>
  <si>
    <r>
      <t xml:space="preserve"> </t>
    </r>
    <r>
      <rPr>
        <sz val="14"/>
        <color rgb="FF000000"/>
        <rFont val="TH SarabunPSK"/>
        <family val="2"/>
      </rPr>
      <t>Normal</t>
    </r>
  </si>
  <si>
    <t>ทบทวนการลงทุนอีกครั้ง ทำFeasibility study</t>
  </si>
  <si>
    <t>ปรับ EBITDA ให้เป็น + และ ทบทวนการลงทุนอีกครั้งควร ลงทุนให้ &lt; 20% EBITDAทำ Feasibility study</t>
  </si>
  <si>
    <t xml:space="preserve">ปรับ EBITDA ให้เป็น + และ ชะลอการลงทุน </t>
  </si>
  <si>
    <t xml:space="preserve">ปรับ EBITDA ให้เป็น + และทบทวนการลงทุนอีกครั้งเพื่อเงินเหลือจาก EBITDA – ลงทุนจะไปเพิ่ม NWC </t>
  </si>
  <si>
    <t xml:space="preserve"> ปรับลดการลงทุนให้ &lt; 20% EBITDA เพื่อเงินเหลือจาก EBITDA – ลงทุนจะไปเพิ่ม NWC  ทำ Feasibility study</t>
  </si>
  <si>
    <t>ปรับลดการลงทุนให้ &lt; 20% EBITDA เพื่อเงินเหลือจาก EBITDA – ลงทุนจะไปเพิ่ม NWC  ทำ Feasibility study</t>
  </si>
  <si>
    <t>ไม่ต้องปรับ</t>
  </si>
  <si>
    <t>HGR Growth</t>
  </si>
  <si>
    <t>ผลต่างจาก HGR Mean</t>
  </si>
  <si>
    <t>NO</t>
  </si>
  <si>
    <t>I_CODE</t>
  </si>
  <si>
    <t>ชื่อรายการ</t>
  </si>
  <si>
    <t>Growth</t>
  </si>
  <si>
    <t>Mean</t>
  </si>
  <si>
    <t>HGR Mean</t>
  </si>
  <si>
    <t>SD</t>
  </si>
  <si>
    <t>เทียบค่ากลาง</t>
  </si>
  <si>
    <t>Mean+1SD</t>
  </si>
  <si>
    <t>HGR Mean+1SD</t>
  </si>
  <si>
    <t>ผลต่างจาก HGR Mean+1SD</t>
  </si>
  <si>
    <t xml:space="preserve">หมายเหตุ </t>
  </si>
  <si>
    <t>สูงกว่าค่า HGR Mean/HGR Mean=1SD</t>
  </si>
  <si>
    <r>
      <t>&lt;</t>
    </r>
    <r>
      <rPr>
        <b/>
        <sz val="18"/>
        <color rgb="FFFFFFFF"/>
        <rFont val="TH SarabunPSK"/>
        <family val="2"/>
      </rPr>
      <t>20%  Normal</t>
    </r>
  </si>
  <si>
    <r>
      <t>&gt;</t>
    </r>
    <r>
      <rPr>
        <b/>
        <sz val="18"/>
        <color rgb="FFFFFFFF"/>
        <rFont val="TH SarabunPSK"/>
        <family val="2"/>
      </rPr>
      <t xml:space="preserve"> 1 = Normal</t>
    </r>
  </si>
  <si>
    <r>
      <t xml:space="preserve"> </t>
    </r>
    <r>
      <rPr>
        <sz val="18"/>
        <color rgb="FFFF0000"/>
        <rFont val="TH SarabunPSK"/>
        <family val="2"/>
      </rPr>
      <t>Risk</t>
    </r>
  </si>
  <si>
    <r>
      <t xml:space="preserve"> </t>
    </r>
    <r>
      <rPr>
        <sz val="18"/>
        <color rgb="FF000000"/>
        <rFont val="TH SarabunPSK"/>
        <family val="2"/>
      </rPr>
      <t>Normal</t>
    </r>
  </si>
  <si>
    <t>Low Risk</t>
  </si>
  <si>
    <t>Medium Risk</t>
  </si>
  <si>
    <t>High Risk</t>
  </si>
  <si>
    <t>วางค่าเฉพาะช่องสีม่วง</t>
  </si>
  <si>
    <t>งบทดลอง รพ.</t>
  </si>
  <si>
    <t>รวบรวมข้อมูลที่จะจัดทำแผนประมาณการจากงบทดลองของ โรงพยาบาล นำมาวางในชีทนี้</t>
  </si>
  <si>
    <t xml:space="preserve">    ลบชีทที่ไม่เกี่ยวข้องออกให้หมด  ให้เหลือแต่  1.WS-Re-Exp   เพียงชีทเดียวและ saveAs  เป็นไฟล์ใหม่เพื่อส่งข้อมูลต่อไป   </t>
  </si>
  <si>
    <t>นำค่ามาวางไว้ตามที่มาร์คสีไว้</t>
  </si>
  <si>
    <t>ข้อมูลจาก Sheet "งบทดลอง" จะ link มาที่ Sheet ตาม "template"  ที่เตรียมไว้สำหรับส่งขึ้นเว็บ</t>
  </si>
  <si>
    <r>
      <t xml:space="preserve">ตรวจสอบข้อมุล ถูกต้อง  เรียบร้อยแล้ว   ใช้ </t>
    </r>
    <r>
      <rPr>
        <b/>
        <u/>
        <sz val="18"/>
        <color theme="3"/>
        <rFont val="TH SarabunPSK"/>
        <family val="2"/>
      </rPr>
      <t>Sheet "1.WS-Re-Ex</t>
    </r>
    <r>
      <rPr>
        <sz val="16"/>
        <color theme="1"/>
        <rFont val="TH SarabunPSK"/>
        <family val="2"/>
      </rPr>
      <t>" ในการส่งข้อมูลมาที่ planfin.cfo.in.th</t>
    </r>
  </si>
  <si>
    <t>คอลั่ม F  คำนวนให้ Unit Cost Per Visit/Unit Cost Per SumAdjRW</t>
  </si>
  <si>
    <r>
      <t xml:space="preserve">ดาวโหลดข้อมูลของ รพ. </t>
    </r>
    <r>
      <rPr>
        <b/>
        <sz val="16"/>
        <color theme="1"/>
        <rFont val="TH SarabunPSK"/>
        <family val="2"/>
      </rPr>
      <t>จาก สรุป Plfnin เ</t>
    </r>
    <r>
      <rPr>
        <sz val="16"/>
        <color theme="1"/>
        <rFont val="TH SarabunPSK"/>
        <family val="2"/>
      </rPr>
      <t xml:space="preserve">ทียบค่ากลาง(มูลค่า) ไฟล์ Excel เว็บไซด์   </t>
    </r>
    <r>
      <rPr>
        <b/>
        <sz val="16"/>
        <color theme="1"/>
        <rFont val="TH SarabunPSK"/>
        <family val="2"/>
      </rPr>
      <t xml:space="preserve">http://dhes.moph.go.th/hgr        </t>
    </r>
  </si>
  <si>
    <t>ต่ำกว่าค่า HGR Mean/HGR Mean=1SD</t>
  </si>
  <si>
    <t>[14]=[13]/[11]</t>
  </si>
  <si>
    <t>ปรับสูตรไม่ต้อง คูณ 100</t>
  </si>
  <si>
    <t>ลิงค์จากหน้า Planfin ช่องประมาณการจากส่วนกลาง</t>
  </si>
  <si>
    <t>อัตราส่วน NWC เหลือเหลือหลังลงทุน&gt;20%EBITDAต่อรายจ่าย:เดือน</t>
  </si>
  <si>
    <t>แผนทางการเงินสำหรับหน่วยบริการ สำนักงานปลัดกระทรวงสาธารณสุขประจำปี 2562</t>
  </si>
  <si>
    <t>1. แผนประมาณการรายได้-ควบคุมค่าใช้จ่าย ปีงบประมาณ 2562</t>
  </si>
  <si>
    <t xml:space="preserve">  ประมาณการปี 2562 ทั้งปีจากส่วนกลาง </t>
  </si>
  <si>
    <t xml:space="preserve">ประมาณการปี 2562 </t>
  </si>
  <si>
    <t>มูลค่าการจัดซื้อปี 2562</t>
  </si>
  <si>
    <t>ประมาณการจ่ายชำระหนี้ปี 2562</t>
  </si>
  <si>
    <t>ประมาณการลูกหนี้ที่เรียกเก็บได้ปี 2562</t>
  </si>
  <si>
    <t>จัดซื้อ จัดหาด้วยเงินบำรุงของ รพ. ปี 2562</t>
  </si>
  <si>
    <t>จัดซื้อ ด้วยงบค่าบริการฯเบิกจ่ายลักษณะงบลงทุน ปี 2562</t>
  </si>
  <si>
    <t>จัดซื้อ จัดหาด้วยเงินงบประมาณ ของ รพ. ปี 2562</t>
  </si>
  <si>
    <t>การเปรียบเทียบ HGR ปี 2560</t>
  </si>
  <si>
    <t>แผนปี 2562</t>
  </si>
  <si>
    <t>WORKSHEET PLANFIN62 _1st</t>
  </si>
  <si>
    <t xml:space="preserve">    บรรทัดแรก ชื่อ WORKSHEET PLANFIN62_1st  ให้ลบออก</t>
  </si>
  <si>
    <t>คอลั่ม F - I  link มาจาก HGR2560</t>
  </si>
  <si>
    <t>Planfin2562</t>
  </si>
  <si>
    <t>HGR2560</t>
  </si>
  <si>
    <r>
      <t xml:space="preserve">คอลั่ม E  ใส่ข้อมูลบริการ  OPD=visit /  IPD=AdjRw  แยกตามสิทธิ   </t>
    </r>
    <r>
      <rPr>
        <sz val="16"/>
        <color rgb="FFFF0000"/>
        <rFont val="TH SarabunPSK"/>
        <family val="2"/>
      </rPr>
      <t xml:space="preserve"> ****</t>
    </r>
    <r>
      <rPr>
        <sz val="16"/>
        <color theme="1"/>
        <rFont val="TH SarabunPSK"/>
        <family val="2"/>
      </rPr>
      <t xml:space="preserve"> </t>
    </r>
    <r>
      <rPr>
        <sz val="16"/>
        <color rgb="FFFF0000"/>
        <rFont val="TH SarabunPSK"/>
        <family val="2"/>
      </rPr>
      <t>ต้องใส่ข้อมูลด้วยที่หน้าเว็บด้วย</t>
    </r>
  </si>
  <si>
    <t>คอลั่ม C   ให้นำข้อมูลในเว็บไซด์  planfin.cfo.in.th  ข้อมูลกองเศรษฐกิจฯ (โดยใช้ข้อมูลงบการเงิน ณ 30 มิถุนายน 2561 หาร 9 เดือน คูณ 12 เดือน)  มาใส่เพื่อดูผลเปรียบเทียบ</t>
  </si>
  <si>
    <t>ทุนสำรองสุทธิ (Net working Capital)  ณ 30 มิถุนายน 2561</t>
  </si>
  <si>
    <t>เงินบำรุงคงเหลือ  ณ 30 มิถุนายน 2561</t>
  </si>
  <si>
    <t>หนี้สินและภาระผูกพัน   ณ 30 มิถุนายน 2561</t>
  </si>
  <si>
    <t>จัดซื้อ จัดหาด้วยเงินบริจาค ของ รพ. ปี 2562</t>
  </si>
  <si>
    <t xml:space="preserve">จัดซื้อ จัดหาด้วยเงินบริจาค </t>
  </si>
  <si>
    <t>Update  28/9/2561</t>
  </si>
  <si>
    <t>รายได้ค่ารักษาเบิกจ่ายตรง-หน่วยงาน-OP</t>
  </si>
  <si>
    <t>รายได้ค่ารักษาเบิกจ่ายตรง-หน่วยงานอื่น- IP</t>
  </si>
  <si>
    <t>ส่วนต่างค่ารักษาที่สูงกว่าข้อตกลงในการจ่ายตาม DRG -เบิกจ่ายตรงหน่วยงานอื่น IP</t>
  </si>
  <si>
    <t>ส่วนต่างค่ารักษาที่ต่ำกว่าข้อตกลงในการจ่ายตาม DRG -เบิกจ่ายตรง</t>
  </si>
  <si>
    <t>รายได้ค่ารักษาเบิกจ่ายตรง- อปท.รูปแบบพิเศษ OP</t>
  </si>
  <si>
    <t>รายได้ค่ารักษาเบิกจ่ายตรง-  อปท.รูปแบบพิเศษ IP</t>
  </si>
  <si>
    <t>รายได้ค่ารักษาเบิกจ่ายตรง-อปท. IP</t>
  </si>
  <si>
    <t>ส่วนต่างค่ารักษาที่สูงกว่าข้อตกลงในการจ่ายตาม DRG -เบิกจ่ายตรง (พนักงานส่วนท้องถิ่นรูปแบบพิเศษ)</t>
  </si>
  <si>
    <t>ส่วนต่างค่ารักษาที่ต่ำกว่าข้อตกลงในการจ่ายตาม DRG -เบิกจ่ายตรง (พนักงานส่วนท้องถิ่นรูปแบบพิเศษ)</t>
  </si>
  <si>
    <t>รายได้ค่ารักษา UC OP - บริการเฉพาะ (CR)</t>
  </si>
  <si>
    <t>รายได้ค่ารักษา UC IP - บริการเฉพาะ (CR)</t>
  </si>
  <si>
    <r>
      <t>ส่วนต่างค่ารักษาที่</t>
    </r>
    <r>
      <rPr>
        <u/>
        <sz val="16"/>
        <color rgb="FF000000"/>
        <rFont val="TH SarabunPSK"/>
        <family val="2"/>
      </rPr>
      <t>ต่ำ</t>
    </r>
    <r>
      <rPr>
        <sz val="16"/>
        <color indexed="8"/>
        <rFont val="TH SarabunPSK"/>
        <family val="2"/>
      </rPr>
      <t>กว่าข้อตกลงในการจ่ายตามหลักเกณฑ์ฯเงินประกันสุขภาพ /แรงงานต่างด้าว - OP</t>
    </r>
  </si>
  <si>
    <t>เงินสมทบกองทุนประกันสังคมส่วนของนายจ้าง (เงินงบประมาณ)</t>
  </si>
  <si>
    <t>เงินสมทบกองทุนประกันสังคมส่วนของนายจ้าง (เงินนอกงบประมาณ)</t>
  </si>
  <si>
    <r>
      <t>ค่าตอบแทนตามผลการปฏิบัติงาน (บริการ) -เ</t>
    </r>
    <r>
      <rPr>
        <u/>
        <sz val="16"/>
        <color rgb="FF000000"/>
        <rFont val="TH SarabunPSK"/>
        <family val="2"/>
      </rPr>
      <t>งินงบประมาณ</t>
    </r>
  </si>
  <si>
    <r>
      <t>ค่าตอบแทนตามผลการปฏิบัติงาน (สนับสนุน)  -</t>
    </r>
    <r>
      <rPr>
        <u/>
        <sz val="16"/>
        <color rgb="FF000000"/>
        <rFont val="TH SarabunPSK"/>
        <family val="2"/>
      </rPr>
      <t>เงินงบประมาณ</t>
    </r>
  </si>
  <si>
    <r>
      <t>ค่าตอบแทนการปฏิบัติงานในลักษณะค่าเบี้ยเลี้ยงเหมาจ่าย (บริการ) -</t>
    </r>
    <r>
      <rPr>
        <u/>
        <sz val="16"/>
        <color rgb="FF000000"/>
        <rFont val="TH SarabunPSK"/>
        <family val="2"/>
      </rPr>
      <t>เงินงบประมาณ</t>
    </r>
  </si>
  <si>
    <r>
      <t>ค่าตอบแทนการปฏิบัติงานในลักษณะค่าเบี้ยเลี้ยงเหมาจ่าย (สนับสนุน)  -</t>
    </r>
    <r>
      <rPr>
        <u/>
        <sz val="16"/>
        <color rgb="FF000000"/>
        <rFont val="TH SarabunPSK"/>
        <family val="2"/>
      </rPr>
      <t>เงินงบประมาณ</t>
    </r>
  </si>
  <si>
    <t>5101020114.122</t>
  </si>
  <si>
    <t>5101020114.123</t>
  </si>
  <si>
    <t>5101020114.124</t>
  </si>
  <si>
    <r>
      <t>ค่าตอบแทนตามผลการปฏิบัติงาน (บริการ) -เ</t>
    </r>
    <r>
      <rPr>
        <u/>
        <sz val="16"/>
        <color rgb="FF000000"/>
        <rFont val="TH SarabunPSK"/>
        <family val="2"/>
      </rPr>
      <t>งินนอกประมาณ</t>
    </r>
  </si>
  <si>
    <r>
      <t>ค่าตอบแทนตามผลการปฏิบัติงาน (สนับสนุน)  -</t>
    </r>
    <r>
      <rPr>
        <u/>
        <sz val="16"/>
        <color rgb="FF000000"/>
        <rFont val="TH SarabunPSK"/>
        <family val="2"/>
      </rPr>
      <t>เงินนอกประมาณ</t>
    </r>
  </si>
  <si>
    <t>5101020114.125</t>
  </si>
  <si>
    <r>
      <t>ค่าตอบแทนการปฏิบัติงานในลักษณะค่าเบี้ยเลี้ยงเหมาจ่าย (บริการ) -</t>
    </r>
    <r>
      <rPr>
        <u/>
        <sz val="16"/>
        <color rgb="FF000000"/>
        <rFont val="TH SarabunPSK"/>
        <family val="2"/>
      </rPr>
      <t>เงินนอกประมาณ</t>
    </r>
  </si>
  <si>
    <r>
      <t>ค่าตอบแทนการปฏิบัติงานในลักษณะค่าเบี้ยเลี้ยงเหมาจ่าย (สนับสนุน)  -</t>
    </r>
    <r>
      <rPr>
        <u/>
        <sz val="16"/>
        <color rgb="FF000000"/>
        <rFont val="TH SarabunPSK"/>
        <family val="2"/>
      </rPr>
      <t>เงินนอกประมาณ</t>
    </r>
  </si>
  <si>
    <t>5102010199.102</t>
  </si>
  <si>
    <t>5102030199.102</t>
  </si>
  <si>
    <t>5103010102.102</t>
  </si>
  <si>
    <t>ค่าใช้จ่ายด้านการฝึกอบรม-ในประเทศ (เงินนอกงบประมาณ)</t>
  </si>
  <si>
    <t>ค่าใช้จ่ายด้านการฝึกอบรม-บุคคลภายนอก  (เงินงบประมาณ)</t>
  </si>
  <si>
    <t>ค่าใช้จ่ายด้านการฝึกอบรม-ในประเทศ   (เงินงบประมาณ)</t>
  </si>
  <si>
    <t>ค่าใช้จ่ายด้านการฝึกอบรม-บุคคลภายนอก  (เงินนอกงบประมาณ)</t>
  </si>
  <si>
    <t>5103010103.102</t>
  </si>
  <si>
    <t>5103010199.102</t>
  </si>
  <si>
    <t>ค่าเบี้ยเลี้ยง-ในประเทศ (เงินงบประมาณ)</t>
  </si>
  <si>
    <t>ค่าเบี้ยเลี้ยง-ในประเทศ  (เงินนอกงบประมาณ)</t>
  </si>
  <si>
    <t>ค่าที่พัก-ในประเทศ   (เงินงบประมาณ)</t>
  </si>
  <si>
    <t>ค่าที่พัก-ในประเทศ  (เงินนอกงบประมาณ)</t>
  </si>
  <si>
    <t>ค่าใช้จ่ายเดินทางอื่น -ในประเทศ   (เงินงบประมาณ)</t>
  </si>
  <si>
    <t>ค่าใช้จ่ายเดินทางอื่น -ในประเทศ  (เงินนอกงบประมาณ)</t>
  </si>
  <si>
    <t>ค่าใช้จ่ายตามโครงการ (UC) (PP)</t>
  </si>
  <si>
    <t>ค่าใช้จ่ายตามโครงการ (เงินงบประมาณ)</t>
  </si>
  <si>
    <t>5104030299.105</t>
  </si>
  <si>
    <t>ค่าใช้จ่ายตามโครงการ (เงินนอกงบประมาณ)</t>
  </si>
  <si>
    <t>ค่าตอบแทนการปฎิบัติงานชันสูตรพลิกศพ  (เงินงบประมาณ)</t>
  </si>
  <si>
    <t>5104040199.111</t>
  </si>
  <si>
    <t>ค่าตอบแทนการปฎิบัติงานชันสูตรพลิกศพ  (เงินนอกงบประมาณ)</t>
  </si>
  <si>
    <t>ค่าสวัสดิการสังคมอื่น</t>
  </si>
  <si>
    <t>4301020104.108</t>
  </si>
  <si>
    <t>4301020104.109</t>
  </si>
  <si>
    <t>4301020104.110</t>
  </si>
  <si>
    <t>4301020104.111</t>
  </si>
  <si>
    <t>4301020106.519</t>
  </si>
  <si>
    <t>5101020106.101</t>
  </si>
  <si>
    <t>5101020106.102</t>
  </si>
  <si>
    <t>หนี้สูญ-ลูกหนี้ค่ารักษา UC -OP นอก CUP (ในจังหวัด)</t>
  </si>
  <si>
    <t>5112010103.101</t>
  </si>
  <si>
    <t>hcode</t>
  </si>
  <si>
    <t>account_code</t>
  </si>
  <si>
    <t>hig_income</t>
  </si>
  <si>
    <t>10975</t>
  </si>
  <si>
    <t>ส่วนต่างค่ารักษาที่ต่ำกว่าข้อตกลงในการจ่ายตามหลักเกณฑ์ฯเงินประกันสุขภาพ /แรงงานต่างด้าว - OP</t>
  </si>
  <si>
    <t>ค่าตอบแทนตามผลการปฏิบัติงาน (บริการ) -เงินงบประมาณ</t>
  </si>
  <si>
    <t>ค่าตอบแทนตามผลการปฏิบัติงาน (สนับสนุน)  -เงินงบประมาณ</t>
  </si>
  <si>
    <t>ค่าตอบแทนการปฏิบัติงานในลักษณะค่าเบี้ยเลี้ยงเหมาจ่าย (บริการ) -เงินงบประมาณ</t>
  </si>
  <si>
    <t>ค่าตอบแทนการปฏิบัติงานในลักษณะค่าเบี้ยเลี้ยงเหมาจ่าย (สนับสนุน)  -เงินงบประมาณ</t>
  </si>
  <si>
    <t>ค่าตอบแทนตามผลการปฏิบัติงาน (บริการ) -เงินนอกประมาณ</t>
  </si>
  <si>
    <t>ค่าตอบแทนตามผลการปฏิบัติงาน (สนับสนุน)  -เงินนอกประมาณ</t>
  </si>
  <si>
    <t>ค่าตอบแทนการปฏิบัติงานในลักษณะค่าเบี้ยเลี้ยงเหมาจ่าย (บริการ) -เงินนอกประมาณ</t>
  </si>
  <si>
    <t>ค่าตอบแทนการปฏิบัติงานในลักษณะค่าเบี้ยเลี้ยงเหมาจ่าย (สนับสนุน)  -เงินนอกประมาณ</t>
  </si>
  <si>
    <t>รหัสPLANFIN62</t>
  </si>
  <si>
    <t>จัดซื้อ/จัดหาด้วยเงินบำรุงของ รพ. ปี 2561</t>
  </si>
  <si>
    <t>ทุนสำรองสุทธิ (Networking Capital) ณ 30 มิ.ย. 2561</t>
  </si>
  <si>
    <t>เงินบำรุงคงเหลือ (หักหนี้สินและภาระผูกพัน) ณ 30 มิ.ย.2561</t>
  </si>
  <si>
    <t>[8] สินค้าคงคลัง (ยา เวชภัณฑ์ฯ วัสดุวิทย์ฯ) ณ 30 ก.ย. 2561</t>
  </si>
  <si>
    <t>[9] แผนจัดซื้อปี 2562 นำไปกรอกใน planfin</t>
  </si>
  <si>
    <t>[7] = [4+5+6] รวมมูลค่าการใช้ยาทั้งปี 2561</t>
  </si>
  <si>
    <t>[6] มูลค่าการโอนยาให้หน่วยงานอื่น ปี 2561</t>
  </si>
  <si>
    <t>[5]มูลค่าการสนับสนุน รพ.สต.ปี 2561</t>
  </si>
  <si>
    <t>[4]มูลค่าการใช้ใน รพ. ปี 2561</t>
  </si>
  <si>
    <t>[3] มูลค่าจัดซื้อปี 2561</t>
  </si>
  <si>
    <t>[2] มูลค่าจัดซื้อปี 2560</t>
  </si>
  <si>
    <t>[1] มูลค่าจัดซื้อปี 2559</t>
  </si>
  <si>
    <t>[6] แผนจัดซื้อปี 2562 นำไปกรอกใน planfin2562</t>
  </si>
  <si>
    <t>[5] วัสดุคงคลัง ณ 30 ก.ย. 2561</t>
  </si>
  <si>
    <t>[4] มูลค่าการใช้ใน รพ. ปี 2561</t>
  </si>
  <si>
    <t>[1] หนี้สินค้างชำระ ณ 30 ก.ย.2561</t>
  </si>
  <si>
    <t>[2] ประมาณการหนี้สินปี 2562</t>
  </si>
  <si>
    <t>[3] = [1] +[2]  รวมภาระหนี้สินปี 2561</t>
  </si>
  <si>
    <t>[4] แผนการจ่ายชำระปี 2561 (นำไปกรอกใน Planfin2562</t>
  </si>
  <si>
    <t>(5) = [3] -[4] ภาระหนี้สินคงเหลือสิ้นปี 2562</t>
  </si>
  <si>
    <t>ปี 2565</t>
  </si>
  <si>
    <r>
      <t xml:space="preserve"> ลูกหนี้-สุทธิ</t>
    </r>
    <r>
      <rPr>
        <u/>
        <sz val="16"/>
        <color theme="1"/>
        <rFont val="TH SarabunPSK"/>
        <family val="2"/>
      </rPr>
      <t>ค้างชำระ</t>
    </r>
    <r>
      <rPr>
        <sz val="16"/>
        <color theme="1"/>
        <rFont val="TH SarabunPSK"/>
        <family val="2"/>
      </rPr>
      <t xml:space="preserve"> ณ 30 ก.ย.2561</t>
    </r>
  </si>
  <si>
    <t>ประมาณการลูกหนี้ปี 2562</t>
  </si>
  <si>
    <t xml:space="preserve">   รวมลูกหนี้ปี 2562</t>
  </si>
  <si>
    <t xml:space="preserve">  ประมาณการลูกหนี้ที่เรียกเก็บได้ในปี 2562 นำไปกรอกใน planfin  </t>
  </si>
  <si>
    <t>ลูกหนี้คงเหลือยกไปปี 2563</t>
  </si>
  <si>
    <t>[6] = [3+5]    รวมเงินลงทุนนำไปกรอกใน Planfin2562</t>
  </si>
  <si>
    <t>รายได้ค่ารักษาเบิกจ่ายตรงอปท. IP</t>
  </si>
  <si>
    <t xml:space="preserve">ค่าตอบแทนในการปฏิบัติงานเวรหรือผลัดบ่ายและหรือผลัดดึกของพยาบาล </t>
  </si>
  <si>
    <t>รายได้ค่ารักษาเบิกจ่ายตรง- หน่วยงานอื่น - OP</t>
  </si>
  <si>
    <t>รายได้ค่ารักษาเบิกจ่ายตรงหน่วยงานอื่น- IP</t>
  </si>
  <si>
    <t>ส่วนต่างค่ารักษาที่สูงกว่าข้อตกลงในการจ่ายตาม DRG -เบิกจ่ายตรง หน่วยงานอื่น</t>
  </si>
  <si>
    <t>ส่วนต่างค่ารักษาที่ต่ำกว่าข้อตกลงในการจ่ายตาม DRG -เบิกจ่ายตรง หน่วยงานอื่น</t>
  </si>
  <si>
    <t>รายได้ค่ารักษาเบิกจ่ายตรง-  อปท.รูปแบบพิเศษ OP</t>
  </si>
  <si>
    <t>รายได้ค่ารักษาเบิกจ่ายตรง- อปท.รูปแบบพิเศษ IP</t>
  </si>
  <si>
    <t xml:space="preserve">ส่วนต่างค่ารักษาที่สูงกว่าข้อตกลงในการจ่ายตาม DRG -เบิกจ่ายตรง (พนักงานส่วนท้องถิ่นรูปแบบพิเศษ) </t>
  </si>
  <si>
    <t xml:space="preserve">ส่วนต่างค่ารักษาที่ต่ำกว่าข้อตกลงในการจ่ายตาม DRG -เบิกจ่ายตรง (พนักงานส่วนท้องถิ่นรูปแบบพิเศษ) </t>
  </si>
  <si>
    <t xml:space="preserve">รายได้กองทุน UC-OP ตามเกณฑ์คุณภาพผลงานบริการ
</t>
  </si>
  <si>
    <t>รายได้กองทุน UC-P&amp;P อื่น</t>
  </si>
  <si>
    <t>รายได้ค่ารักษา UC- OP-  บริการกรณีเฉพาะ (CR)</t>
  </si>
  <si>
    <t>รายได้ค่ารักษา UC - IP  บริการกรณีเฉพาะ (CR)</t>
  </si>
  <si>
    <t>ส่วนต่างค่ารักษาที่สูงกว่าข้อตกลงในการจ่ายตามDRG กองทุน UC (บริการเฉพาะ)  CR- IP</t>
  </si>
  <si>
    <t>ส่วนต่างค่ารักษาที่ต่ำกว่าข้อตกลงในการจ่ายตาม DRG กองทุน UC (บริการเฉพาะ)  CR- IP</t>
  </si>
  <si>
    <t xml:space="preserve">ส่วนต่างค่ารักษาที่สูงกว่าข้อตกลงตามหลักเกณฑ์การจ่ายกองทุนUC-บริการเฉพาะ (CR) - OP </t>
  </si>
  <si>
    <t xml:space="preserve">ส่วนต่างค่ารักษาที่ต่ำกว่าข้อตกลงตามหลักเกณฑ์การจ่ายกองทุนUC-บริการเฉพาะ (CR) -OP </t>
  </si>
  <si>
    <t>ส่วนต่างค่ารักษาที่สูงกว่าข้อตกลงในการจ่ายตาม กองทุนประกันสังคม</t>
  </si>
  <si>
    <t xml:space="preserve">ส่วนต่างค่ารักษาที่ต่ำกว่าข้อตกลงในการจ่ายตาม กองทุนประกันสังคม </t>
  </si>
  <si>
    <t>ส่วนต่างค่ารักษาที่ต่ำกว่าข้อตกลงในการจ่ายตามหลักเกณฑ์ฯ เงินประกันสุขภาพคนต่างด้าว/แรงงานต่างด้าว OP</t>
  </si>
  <si>
    <t>รายได้อื่น-เงินงบประมาณงบดำเนินงานรับโอนจาก สสจ./รพศ./รพท./รพช. / รพ.สต.</t>
  </si>
  <si>
    <t>รายได้อื่น-เงินงบประมาณงบรายจ่ายอื่นรับโอนจาก สสจ./รพศ. /รพท./รพช. /   รพ.สต.</t>
  </si>
  <si>
    <t>เงินค่าตอบแทนพนักงานราชการ (สนับสนุน)</t>
  </si>
  <si>
    <t>เงินสมทบกองทุนประกันสังคมส่วนของนายจ้าง(เงินงบประมาณ)</t>
  </si>
  <si>
    <t xml:space="preserve">เงินสมทบกองทุนสำรองเลี้ยงชีพพนักงานและเจ้าหน้าที่รัฐ </t>
  </si>
  <si>
    <t>ค่าตอบแทนเพิ่มพิเศษสำหรับผู้ปฏิบัติงานด้านสาธารณสุข (พตส.-เงินงบประมาณ)</t>
  </si>
  <si>
    <t>ค่าตอบแทนเพิ่มพิเศษสำหรับผู้ปฏิบัติงานด้านสาธารณสุข (พตส.-เงินนอกงบประมาณ)</t>
  </si>
  <si>
    <t>ค่าตอบแทนตามผลการปฏิบัติงาน (บริการ) - เงินงบประมาณ</t>
  </si>
  <si>
    <t>ค่าตอบแทนตามผลการปฏิบัติงาน (สนับสนุน) - เงินงบประมาณ</t>
  </si>
  <si>
    <t>ค่าตอบแทนการปฏิบัติงานในลักษณะค่าเบี้ยเลี้ยงเหมาจ่าย (บริการ)-เงินงบประมาณ</t>
  </si>
  <si>
    <t>ค่าตอบแทนการปฏิบัติงานในลักษณะค่าเบี้ยเลี้ยงเหมาจ่าย (สนับสนุน)-เงินงบประมาณ</t>
  </si>
  <si>
    <t>ค่าตอบแทนตามผลการปฏิบัติงาน (บริการ) - เงินนอกงบประมาณ</t>
  </si>
  <si>
    <t>ค่าตอบแทนตามผลการปฏิบัติงาน (สนับสนุน)  - เงินนอกงบประมาณ</t>
  </si>
  <si>
    <t>ค่าตอบแทนการปฏิบัติงานในลักษณะค่าเบี้ยเลี้ยงเหมาจ่าย (บริการ)  - เงินนอกงบประมาณ</t>
  </si>
  <si>
    <t>ค่าตอบแทนการปฏิบัติงานในลักษณะค่าเบี้ยเลี้ยงเหมาจ่าย (สนับสนุน)  - เงินนอกงบประมาณ</t>
  </si>
  <si>
    <t>ค่าใช้จ่ายด้านการฝึกอบรม-ในประเทศ (เงินงบประมาณ)</t>
  </si>
  <si>
    <t>ค่าใช้จ่ายด้านการฝึกอบรม-บุคคลภายนอก (เงินงบประมาณ)</t>
  </si>
  <si>
    <t>ค่าใช้จ่ายด้านการฝึกอบรม-บุคคลภายนอก (เงินนอกงบประมาณ)</t>
  </si>
  <si>
    <t>ค่าเบี้ยเลี้ยง-ในประเทศ (เงินนอกงบประมาณ)</t>
  </si>
  <si>
    <t>ค่าที่พัก-ในประเทศ (เงินงบประมาณ)</t>
  </si>
  <si>
    <t>ค่าที่พัก-ในประเทศ (เงินนอกงบประมาณ)</t>
  </si>
  <si>
    <t>ค่าใช้จ่ายเดินทางอื่น -ในประเทศ (เงินงบประมาณ)</t>
  </si>
  <si>
    <t>ค่าใช้จ่ายเดินทางอื่น -ในประเทศ (เงินนอกงบประมาณ)</t>
  </si>
  <si>
    <t>วัสดุคอมพิวเตอร์ใช้ไป</t>
  </si>
  <si>
    <t>ค่ารักษาตามจ่าย UC ในสังกัด สป. สธ.</t>
  </si>
  <si>
    <t>ค่ารักษาตามจ่าย UC ต่างนอกสังกัด สป. สธ.</t>
  </si>
  <si>
    <t>ค่าตอบแทนการปฎิบัติงานชันสูตรพลิกศพ (เงินงบประมาณ)</t>
  </si>
  <si>
    <t>ค่าตอบแทนการปฎิบัติงานชันสูตรพลิกศพ (เงินนอกงบประมาณ)</t>
  </si>
  <si>
    <t>ค่าสวัสดิการสังคม-อื่น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</si>
</sst>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_ ;[Red]\-#,##0.00\ "/>
    <numFmt numFmtId="188" formatCode="#,##0_ ;[Red]\-#,##0\ "/>
    <numFmt numFmtId="189" formatCode="0.000"/>
  </numFmts>
  <fonts count="57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0"/>
      <color indexed="8"/>
      <name val="Tahoma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sz val="14"/>
      <name val="TH SarabunPSK"/>
      <family val="2"/>
    </font>
    <font>
      <b/>
      <sz val="16"/>
      <color theme="0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i/>
      <u/>
      <sz val="10"/>
      <color theme="1"/>
      <name val="TH SarabunPSK"/>
      <family val="2"/>
    </font>
    <font>
      <b/>
      <sz val="9"/>
      <color indexed="81"/>
      <name val="Tahoma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b/>
      <u/>
      <sz val="16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0"/>
      <name val="TH SarabunPSK"/>
      <family val="2"/>
    </font>
    <font>
      <sz val="9"/>
      <color indexed="81"/>
      <name val="Tahoma"/>
      <family val="2"/>
    </font>
    <font>
      <sz val="18"/>
      <color theme="1"/>
      <name val="Tahoma"/>
      <family val="2"/>
      <charset val="222"/>
      <scheme val="minor"/>
    </font>
    <font>
      <sz val="18"/>
      <name val="TH SarabunPSK"/>
      <family val="2"/>
    </font>
    <font>
      <sz val="10"/>
      <color indexed="8"/>
      <name val="Arial"/>
      <family val="2"/>
    </font>
    <font>
      <sz val="18"/>
      <color indexed="8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u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i/>
      <sz val="16"/>
      <color theme="1"/>
      <name val="TH SarabunPSK"/>
      <family val="2"/>
    </font>
    <font>
      <sz val="14"/>
      <color rgb="FFFF0000"/>
      <name val="TH SarabunPSK"/>
      <family val="2"/>
    </font>
    <font>
      <u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u/>
      <sz val="14"/>
      <color rgb="FFFF0000"/>
      <name val="TH SarabunPSK"/>
      <family val="2"/>
    </font>
    <font>
      <b/>
      <sz val="14"/>
      <name val="TH SarabunPSK"/>
      <family val="2"/>
    </font>
    <font>
      <b/>
      <sz val="16"/>
      <color theme="1"/>
      <name val="Tahoma"/>
      <family val="2"/>
      <charset val="222"/>
      <scheme val="minor"/>
    </font>
    <font>
      <sz val="18"/>
      <color indexed="8"/>
      <name val="TH SarabunIT๙"/>
      <family val="2"/>
    </font>
    <font>
      <b/>
      <sz val="18"/>
      <color theme="1"/>
      <name val="TH SarabunIT๙"/>
      <family val="2"/>
    </font>
    <font>
      <b/>
      <sz val="9"/>
      <color rgb="FF0070C0"/>
      <name val="Tahoma"/>
      <family val="2"/>
    </font>
    <font>
      <sz val="9"/>
      <color rgb="FF0070C0"/>
      <name val="Tahoma"/>
      <family val="2"/>
    </font>
    <font>
      <b/>
      <sz val="14"/>
      <color rgb="FFFFFFFF"/>
      <name val="TH SarabunPSK"/>
      <family val="2"/>
    </font>
    <font>
      <b/>
      <u/>
      <sz val="14"/>
      <color rgb="FFFFFFFF"/>
      <name val="TH SarabunPSK"/>
      <family val="2"/>
    </font>
    <font>
      <sz val="14"/>
      <color rgb="FF000000"/>
      <name val="TH SarabunPSK"/>
      <family val="2"/>
    </font>
    <font>
      <sz val="9"/>
      <color theme="1"/>
      <name val="TH SarabunPSK"/>
      <family val="2"/>
    </font>
    <font>
      <b/>
      <sz val="18"/>
      <color rgb="FFFFFFFF"/>
      <name val="TH SarabunPSK"/>
      <family val="2"/>
    </font>
    <font>
      <b/>
      <u/>
      <sz val="18"/>
      <color rgb="FFFFFFFF"/>
      <name val="TH SarabunPSK"/>
      <family val="2"/>
    </font>
    <font>
      <sz val="18"/>
      <color rgb="FF000000"/>
      <name val="TH SarabunPSK"/>
      <family val="2"/>
    </font>
    <font>
      <sz val="18"/>
      <color rgb="FFFF0000"/>
      <name val="TH SarabunPSK"/>
      <family val="2"/>
    </font>
    <font>
      <sz val="20"/>
      <color theme="1"/>
      <name val="TH SarabunPSK"/>
      <family val="2"/>
    </font>
    <font>
      <b/>
      <u/>
      <sz val="18"/>
      <color theme="3"/>
      <name val="TH SarabunPSK"/>
      <family val="2"/>
    </font>
    <font>
      <u/>
      <sz val="16"/>
      <color rgb="FF000000"/>
      <name val="TH SarabunPSK"/>
      <family val="2"/>
    </font>
  </fonts>
  <fills count="3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</fills>
  <borders count="4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0" borderId="0"/>
    <xf numFmtId="0" fontId="27" fillId="0" borderId="0"/>
    <xf numFmtId="0" fontId="27" fillId="0" borderId="0"/>
    <xf numFmtId="0" fontId="27" fillId="0" borderId="0"/>
  </cellStyleXfs>
  <cellXfs count="46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1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187" fontId="1" fillId="0" borderId="8" xfId="0" applyNumberFormat="1" applyFont="1" applyBorder="1"/>
    <xf numFmtId="43" fontId="1" fillId="0" borderId="0" xfId="3" applyFont="1" applyBorder="1"/>
    <xf numFmtId="0" fontId="1" fillId="0" borderId="0" xfId="0" applyFont="1" applyBorder="1"/>
    <xf numFmtId="0" fontId="1" fillId="0" borderId="10" xfId="0" applyFont="1" applyBorder="1"/>
    <xf numFmtId="0" fontId="4" fillId="0" borderId="0" xfId="0" applyFont="1"/>
    <xf numFmtId="187" fontId="4" fillId="0" borderId="0" xfId="0" applyNumberFormat="1" applyFont="1"/>
    <xf numFmtId="0" fontId="4" fillId="0" borderId="10" xfId="0" applyFont="1" applyBorder="1"/>
    <xf numFmtId="0" fontId="4" fillId="0" borderId="0" xfId="0" applyFont="1" applyBorder="1"/>
    <xf numFmtId="187" fontId="4" fillId="0" borderId="10" xfId="0" applyNumberFormat="1" applyFont="1" applyBorder="1"/>
    <xf numFmtId="188" fontId="10" fillId="3" borderId="2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10" xfId="0" applyFont="1" applyBorder="1"/>
    <xf numFmtId="0" fontId="2" fillId="0" borderId="0" xfId="0" applyFont="1" applyBorder="1"/>
    <xf numFmtId="0" fontId="1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4" fillId="0" borderId="2" xfId="0" applyFont="1" applyBorder="1" applyAlignment="1">
      <alignment horizontal="center" vertical="center"/>
    </xf>
    <xf numFmtId="43" fontId="4" fillId="0" borderId="2" xfId="3" applyFont="1" applyFill="1" applyBorder="1" applyAlignment="1">
      <alignment horizontal="center" vertical="center" wrapText="1"/>
    </xf>
    <xf numFmtId="43" fontId="3" fillId="0" borderId="2" xfId="3" applyFont="1" applyFill="1" applyBorder="1"/>
    <xf numFmtId="0" fontId="3" fillId="6" borderId="2" xfId="0" applyFont="1" applyFill="1" applyBorder="1"/>
    <xf numFmtId="0" fontId="3" fillId="0" borderId="0" xfId="0" applyFont="1" applyFill="1" applyBorder="1"/>
    <xf numFmtId="0" fontId="3" fillId="0" borderId="0" xfId="0" applyFont="1"/>
    <xf numFmtId="43" fontId="3" fillId="0" borderId="0" xfId="3" applyFont="1" applyFill="1"/>
    <xf numFmtId="43" fontId="3" fillId="0" borderId="0" xfId="3" applyFont="1" applyFill="1" applyBorder="1"/>
    <xf numFmtId="0" fontId="3" fillId="0" borderId="2" xfId="0" applyFont="1" applyBorder="1"/>
    <xf numFmtId="43" fontId="13" fillId="0" borderId="0" xfId="3" applyFont="1" applyFill="1"/>
    <xf numFmtId="0" fontId="4" fillId="0" borderId="0" xfId="0" applyFont="1" applyFill="1"/>
    <xf numFmtId="0" fontId="18" fillId="0" borderId="2" xfId="2" applyFont="1" applyFill="1" applyBorder="1" applyAlignment="1">
      <alignment horizontal="center"/>
    </xf>
    <xf numFmtId="187" fontId="15" fillId="0" borderId="2" xfId="3" applyNumberFormat="1" applyFont="1" applyFill="1" applyBorder="1"/>
    <xf numFmtId="187" fontId="1" fillId="7" borderId="9" xfId="0" applyNumberFormat="1" applyFont="1" applyFill="1" applyBorder="1"/>
    <xf numFmtId="187" fontId="1" fillId="7" borderId="10" xfId="3" applyNumberFormat="1" applyFont="1" applyFill="1" applyBorder="1"/>
    <xf numFmtId="187" fontId="1" fillId="7" borderId="10" xfId="0" applyNumberFormat="1" applyFont="1" applyFill="1" applyBorder="1"/>
    <xf numFmtId="0" fontId="11" fillId="0" borderId="2" xfId="0" applyFont="1" applyBorder="1" applyAlignment="1">
      <alignment horizontal="center" vertical="center" wrapText="1"/>
    </xf>
    <xf numFmtId="187" fontId="4" fillId="0" borderId="10" xfId="3" applyNumberFormat="1" applyFont="1" applyBorder="1"/>
    <xf numFmtId="0" fontId="23" fillId="3" borderId="3" xfId="0" applyFont="1" applyFill="1" applyBorder="1" applyAlignment="1">
      <alignment horizontal="center"/>
    </xf>
    <xf numFmtId="0" fontId="3" fillId="0" borderId="2" xfId="0" applyFont="1" applyFill="1" applyBorder="1"/>
    <xf numFmtId="0" fontId="15" fillId="0" borderId="2" xfId="0" applyFont="1" applyFill="1" applyBorder="1"/>
    <xf numFmtId="187" fontId="3" fillId="0" borderId="0" xfId="0" applyNumberFormat="1" applyFont="1"/>
    <xf numFmtId="187" fontId="3" fillId="0" borderId="0" xfId="0" applyNumberFormat="1" applyFont="1" applyAlignment="1">
      <alignment wrapText="1"/>
    </xf>
    <xf numFmtId="187" fontId="1" fillId="0" borderId="0" xfId="0" applyNumberFormat="1" applyFont="1"/>
    <xf numFmtId="0" fontId="16" fillId="0" borderId="18" xfId="0" applyFont="1" applyFill="1" applyBorder="1" applyAlignment="1">
      <alignment wrapText="1"/>
    </xf>
    <xf numFmtId="0" fontId="4" fillId="12" borderId="20" xfId="0" applyFont="1" applyFill="1" applyBorder="1" applyAlignment="1">
      <alignment wrapText="1"/>
    </xf>
    <xf numFmtId="0" fontId="4" fillId="12" borderId="0" xfId="0" applyFont="1" applyFill="1" applyBorder="1" applyAlignment="1">
      <alignment horizontal="left" wrapText="1"/>
    </xf>
    <xf numFmtId="0" fontId="4" fillId="12" borderId="20" xfId="0" applyFont="1" applyFill="1" applyBorder="1"/>
    <xf numFmtId="0" fontId="4" fillId="12" borderId="0" xfId="0" applyFont="1" applyFill="1" applyBorder="1"/>
    <xf numFmtId="0" fontId="1" fillId="12" borderId="20" xfId="0" applyFont="1" applyFill="1" applyBorder="1"/>
    <xf numFmtId="0" fontId="1" fillId="12" borderId="0" xfId="0" applyFont="1" applyFill="1" applyBorder="1"/>
    <xf numFmtId="0" fontId="4" fillId="0" borderId="17" xfId="0" applyFont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/>
    </xf>
    <xf numFmtId="0" fontId="1" fillId="0" borderId="0" xfId="0" applyFont="1" applyBorder="1" applyAlignment="1"/>
    <xf numFmtId="187" fontId="1" fillId="0" borderId="21" xfId="0" applyNumberFormat="1" applyFont="1" applyBorder="1"/>
    <xf numFmtId="187" fontId="1" fillId="0" borderId="22" xfId="0" applyNumberFormat="1" applyFont="1" applyBorder="1"/>
    <xf numFmtId="187" fontId="4" fillId="0" borderId="22" xfId="0" applyNumberFormat="1" applyFont="1" applyBorder="1"/>
    <xf numFmtId="0" fontId="23" fillId="3" borderId="23" xfId="0" applyFont="1" applyFill="1" applyBorder="1" applyAlignment="1">
      <alignment horizontal="center"/>
    </xf>
    <xf numFmtId="0" fontId="9" fillId="0" borderId="0" xfId="0" applyFont="1" applyBorder="1" applyAlignment="1"/>
    <xf numFmtId="0" fontId="4" fillId="0" borderId="20" xfId="0" applyFont="1" applyFill="1" applyBorder="1" applyAlignment="1">
      <alignment horizontal="left"/>
    </xf>
    <xf numFmtId="0" fontId="7" fillId="0" borderId="0" xfId="0" applyFont="1" applyBorder="1" applyAlignment="1"/>
    <xf numFmtId="0" fontId="1" fillId="0" borderId="22" xfId="0" applyFont="1" applyBorder="1"/>
    <xf numFmtId="0" fontId="1" fillId="0" borderId="0" xfId="0" applyFont="1" applyFill="1" applyBorder="1"/>
    <xf numFmtId="0" fontId="9" fillId="0" borderId="0" xfId="0" applyFont="1" applyFill="1" applyBorder="1"/>
    <xf numFmtId="187" fontId="2" fillId="0" borderId="22" xfId="0" applyNumberFormat="1" applyFont="1" applyBorder="1"/>
    <xf numFmtId="0" fontId="1" fillId="0" borderId="20" xfId="0" applyFont="1" applyFill="1" applyBorder="1"/>
    <xf numFmtId="187" fontId="4" fillId="0" borderId="24" xfId="0" applyNumberFormat="1" applyFont="1" applyBorder="1"/>
    <xf numFmtId="0" fontId="1" fillId="0" borderId="25" xfId="0" applyFont="1" applyFill="1" applyBorder="1"/>
    <xf numFmtId="0" fontId="1" fillId="0" borderId="26" xfId="0" applyFont="1" applyBorder="1"/>
    <xf numFmtId="0" fontId="1" fillId="0" borderId="27" xfId="0" applyFont="1" applyBorder="1"/>
    <xf numFmtId="187" fontId="1" fillId="0" borderId="0" xfId="0" applyNumberFormat="1" applyFont="1" applyBorder="1"/>
    <xf numFmtId="0" fontId="1" fillId="4" borderId="7" xfId="0" applyFont="1" applyFill="1" applyBorder="1" applyAlignment="1">
      <alignment horizontal="centerContinuous"/>
    </xf>
    <xf numFmtId="10" fontId="1" fillId="0" borderId="22" xfId="4" applyNumberFormat="1" applyFont="1" applyBorder="1"/>
    <xf numFmtId="187" fontId="2" fillId="0" borderId="24" xfId="0" applyNumberFormat="1" applyFont="1" applyFill="1" applyBorder="1"/>
    <xf numFmtId="187" fontId="2" fillId="0" borderId="22" xfId="0" applyNumberFormat="1" applyFont="1" applyFill="1" applyBorder="1"/>
    <xf numFmtId="187" fontId="1" fillId="0" borderId="22" xfId="0" applyNumberFormat="1" applyFont="1" applyFill="1" applyBorder="1"/>
    <xf numFmtId="187" fontId="4" fillId="0" borderId="22" xfId="0" applyNumberFormat="1" applyFont="1" applyFill="1" applyBorder="1"/>
    <xf numFmtId="0" fontId="1" fillId="0" borderId="22" xfId="0" applyFont="1" applyFill="1" applyBorder="1"/>
    <xf numFmtId="187" fontId="4" fillId="0" borderId="21" xfId="0" applyNumberFormat="1" applyFont="1" applyFill="1" applyBorder="1"/>
    <xf numFmtId="0" fontId="4" fillId="0" borderId="21" xfId="0" applyFont="1" applyBorder="1"/>
    <xf numFmtId="0" fontId="4" fillId="0" borderId="28" xfId="0" applyFont="1" applyBorder="1"/>
    <xf numFmtId="187" fontId="3" fillId="0" borderId="2" xfId="3" applyNumberFormat="1" applyFont="1" applyFill="1" applyBorder="1"/>
    <xf numFmtId="0" fontId="25" fillId="0" borderId="0" xfId="0" applyFont="1"/>
    <xf numFmtId="4" fontId="26" fillId="6" borderId="2" xfId="0" applyNumberFormat="1" applyFont="1" applyFill="1" applyBorder="1"/>
    <xf numFmtId="43" fontId="26" fillId="0" borderId="2" xfId="3" applyFont="1" applyBorder="1"/>
    <xf numFmtId="0" fontId="0" fillId="0" borderId="2" xfId="0" applyBorder="1"/>
    <xf numFmtId="0" fontId="12" fillId="0" borderId="2" xfId="0" applyFont="1" applyBorder="1"/>
    <xf numFmtId="0" fontId="28" fillId="0" borderId="0" xfId="6" applyFont="1" applyFill="1" applyBorder="1" applyAlignment="1">
      <alignment wrapText="1"/>
    </xf>
    <xf numFmtId="0" fontId="28" fillId="6" borderId="0" xfId="6" applyFont="1" applyFill="1" applyBorder="1" applyAlignment="1">
      <alignment wrapText="1"/>
    </xf>
    <xf numFmtId="0" fontId="28" fillId="0" borderId="0" xfId="6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8" fillId="0" borderId="0" xfId="0" applyFont="1"/>
    <xf numFmtId="0" fontId="11" fillId="0" borderId="3" xfId="0" applyFont="1" applyBorder="1" applyAlignment="1">
      <alignment horizontal="center" vertical="center" wrapText="1"/>
    </xf>
    <xf numFmtId="0" fontId="12" fillId="0" borderId="0" xfId="0" applyFont="1" applyAlignment="1"/>
    <xf numFmtId="0" fontId="12" fillId="0" borderId="0" xfId="0" applyFont="1" applyAlignment="1">
      <alignment vertical="top" wrapText="1"/>
    </xf>
    <xf numFmtId="43" fontId="13" fillId="0" borderId="2" xfId="3" applyFont="1" applyFill="1" applyBorder="1"/>
    <xf numFmtId="0" fontId="14" fillId="0" borderId="19" xfId="0" applyFont="1" applyBorder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2" fillId="0" borderId="0" xfId="0" applyFont="1"/>
    <xf numFmtId="0" fontId="1" fillId="6" borderId="0" xfId="0" applyFont="1" applyFill="1" applyBorder="1" applyAlignment="1"/>
    <xf numFmtId="0" fontId="1" fillId="6" borderId="10" xfId="0" applyFont="1" applyFill="1" applyBorder="1"/>
    <xf numFmtId="0" fontId="1" fillId="6" borderId="0" xfId="0" applyFont="1" applyFill="1" applyBorder="1"/>
    <xf numFmtId="187" fontId="1" fillId="6" borderId="22" xfId="0" applyNumberFormat="1" applyFont="1" applyFill="1" applyBorder="1"/>
    <xf numFmtId="0" fontId="4" fillId="6" borderId="0" xfId="0" applyFont="1" applyFill="1" applyBorder="1"/>
    <xf numFmtId="187" fontId="4" fillId="6" borderId="22" xfId="0" applyNumberFormat="1" applyFont="1" applyFill="1" applyBorder="1"/>
    <xf numFmtId="0" fontId="8" fillId="0" borderId="2" xfId="0" applyFont="1" applyBorder="1"/>
    <xf numFmtId="0" fontId="1" fillId="4" borderId="23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left" vertical="center"/>
    </xf>
    <xf numFmtId="0" fontId="1" fillId="0" borderId="2" xfId="0" applyFont="1" applyBorder="1"/>
    <xf numFmtId="0" fontId="4" fillId="13" borderId="2" xfId="0" applyFont="1" applyFill="1" applyBorder="1"/>
    <xf numFmtId="0" fontId="2" fillId="0" borderId="2" xfId="0" applyFont="1" applyBorder="1"/>
    <xf numFmtId="0" fontId="4" fillId="0" borderId="2" xfId="0" applyFont="1" applyBorder="1"/>
    <xf numFmtId="0" fontId="9" fillId="0" borderId="2" xfId="0" applyFont="1" applyFill="1" applyBorder="1"/>
    <xf numFmtId="0" fontId="1" fillId="4" borderId="33" xfId="0" applyFont="1" applyFill="1" applyBorder="1" applyAlignment="1">
      <alignment horizontal="centerContinuous"/>
    </xf>
    <xf numFmtId="0" fontId="4" fillId="13" borderId="16" xfId="0" applyFont="1" applyFill="1" applyBorder="1" applyAlignment="1">
      <alignment vertical="center"/>
    </xf>
    <xf numFmtId="0" fontId="4" fillId="4" borderId="17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/>
    </xf>
    <xf numFmtId="187" fontId="1" fillId="8" borderId="17" xfId="3" applyNumberFormat="1" applyFont="1" applyFill="1" applyBorder="1"/>
    <xf numFmtId="187" fontId="1" fillId="8" borderId="17" xfId="0" applyNumberFormat="1" applyFont="1" applyFill="1" applyBorder="1"/>
    <xf numFmtId="0" fontId="1" fillId="0" borderId="16" xfId="0" applyFont="1" applyBorder="1" applyAlignment="1">
      <alignment horizontal="center"/>
    </xf>
    <xf numFmtId="187" fontId="2" fillId="8" borderId="17" xfId="0" applyNumberFormat="1" applyFont="1" applyFill="1" applyBorder="1"/>
    <xf numFmtId="0" fontId="4" fillId="13" borderId="16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187" fontId="3" fillId="8" borderId="17" xfId="0" applyNumberFormat="1" applyFont="1" applyFill="1" applyBorder="1"/>
    <xf numFmtId="0" fontId="1" fillId="8" borderId="17" xfId="0" applyFont="1" applyFill="1" applyBorder="1"/>
    <xf numFmtId="0" fontId="4" fillId="0" borderId="16" xfId="0" applyFont="1" applyBorder="1" applyAlignment="1">
      <alignment horizontal="center"/>
    </xf>
    <xf numFmtId="187" fontId="4" fillId="8" borderId="17" xfId="0" applyNumberFormat="1" applyFont="1" applyFill="1" applyBorder="1"/>
    <xf numFmtId="187" fontId="4" fillId="0" borderId="17" xfId="0" applyNumberFormat="1" applyFont="1" applyBorder="1"/>
    <xf numFmtId="0" fontId="1" fillId="0" borderId="34" xfId="0" applyFont="1" applyBorder="1" applyAlignment="1">
      <alignment horizontal="left"/>
    </xf>
    <xf numFmtId="0" fontId="1" fillId="0" borderId="35" xfId="0" applyFont="1" applyBorder="1"/>
    <xf numFmtId="0" fontId="1" fillId="0" borderId="36" xfId="0" applyFont="1" applyBorder="1"/>
    <xf numFmtId="0" fontId="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top"/>
    </xf>
    <xf numFmtId="4" fontId="15" fillId="6" borderId="2" xfId="0" applyNumberFormat="1" applyFont="1" applyFill="1" applyBorder="1"/>
    <xf numFmtId="43" fontId="15" fillId="0" borderId="2" xfId="3" applyFont="1" applyBorder="1"/>
    <xf numFmtId="0" fontId="15" fillId="0" borderId="2" xfId="0" applyFont="1" applyBorder="1"/>
    <xf numFmtId="0" fontId="34" fillId="0" borderId="0" xfId="0" applyFont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/>
    </xf>
    <xf numFmtId="0" fontId="34" fillId="0" borderId="2" xfId="0" applyFont="1" applyBorder="1"/>
    <xf numFmtId="0" fontId="37" fillId="0" borderId="0" xfId="0" applyFont="1"/>
    <xf numFmtId="0" fontId="38" fillId="0" borderId="0" xfId="0" applyFont="1"/>
    <xf numFmtId="43" fontId="13" fillId="0" borderId="0" xfId="3" applyFont="1"/>
    <xf numFmtId="0" fontId="3" fillId="0" borderId="0" xfId="0" applyFont="1" applyFill="1"/>
    <xf numFmtId="187" fontId="4" fillId="0" borderId="0" xfId="0" applyNumberFormat="1" applyFont="1" applyFill="1" applyBorder="1" applyAlignment="1"/>
    <xf numFmtId="0" fontId="12" fillId="0" borderId="0" xfId="0" applyFont="1" applyFill="1" applyAlignment="1">
      <alignment horizontal="center"/>
    </xf>
    <xf numFmtId="0" fontId="39" fillId="0" borderId="0" xfId="0" applyFont="1" applyAlignment="1">
      <alignment horizontal="right"/>
    </xf>
    <xf numFmtId="187" fontId="3" fillId="11" borderId="2" xfId="0" applyNumberFormat="1" applyFont="1" applyFill="1" applyBorder="1"/>
    <xf numFmtId="0" fontId="19" fillId="16" borderId="2" xfId="7" applyFont="1" applyFill="1" applyBorder="1" applyAlignment="1"/>
    <xf numFmtId="0" fontId="3" fillId="16" borderId="2" xfId="0" applyFont="1" applyFill="1" applyBorder="1"/>
    <xf numFmtId="0" fontId="0" fillId="16" borderId="0" xfId="0" applyFill="1"/>
    <xf numFmtId="187" fontId="0" fillId="0" borderId="0" xfId="0" applyNumberFormat="1"/>
    <xf numFmtId="0" fontId="13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22" fillId="0" borderId="0" xfId="0" applyFont="1" applyFill="1"/>
    <xf numFmtId="187" fontId="4" fillId="0" borderId="0" xfId="3" applyNumberFormat="1" applyFont="1" applyFill="1" applyBorder="1"/>
    <xf numFmtId="0" fontId="36" fillId="0" borderId="0" xfId="0" applyFont="1" applyFill="1"/>
    <xf numFmtId="187" fontId="3" fillId="0" borderId="0" xfId="3" applyNumberFormat="1" applyFont="1" applyFill="1" applyBorder="1"/>
    <xf numFmtId="0" fontId="12" fillId="0" borderId="0" xfId="0" applyFont="1" applyFill="1"/>
    <xf numFmtId="0" fontId="4" fillId="0" borderId="0" xfId="0" applyFont="1" applyFill="1" applyAlignment="1">
      <alignment vertical="center"/>
    </xf>
    <xf numFmtId="0" fontId="1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187" fontId="3" fillId="18" borderId="2" xfId="3" applyNumberFormat="1" applyFont="1" applyFill="1" applyBorder="1"/>
    <xf numFmtId="0" fontId="8" fillId="18" borderId="2" xfId="0" applyFont="1" applyFill="1" applyBorder="1" applyAlignment="1">
      <alignment horizontal="center"/>
    </xf>
    <xf numFmtId="0" fontId="8" fillId="18" borderId="2" xfId="0" applyFont="1" applyFill="1" applyBorder="1" applyAlignment="1">
      <alignment horizontal="left"/>
    </xf>
    <xf numFmtId="187" fontId="8" fillId="18" borderId="2" xfId="3" applyNumberFormat="1" applyFont="1" applyFill="1" applyBorder="1"/>
    <xf numFmtId="0" fontId="4" fillId="18" borderId="2" xfId="0" applyFont="1" applyFill="1" applyBorder="1" applyAlignment="1">
      <alignment horizontal="center"/>
    </xf>
    <xf numFmtId="187" fontId="4" fillId="18" borderId="2" xfId="3" applyNumberFormat="1" applyFont="1" applyFill="1" applyBorder="1"/>
    <xf numFmtId="187" fontId="4" fillId="18" borderId="13" xfId="0" applyNumberFormat="1" applyFont="1" applyFill="1" applyBorder="1"/>
    <xf numFmtId="187" fontId="4" fillId="18" borderId="13" xfId="3" applyNumberFormat="1" applyFont="1" applyFill="1" applyBorder="1"/>
    <xf numFmtId="0" fontId="8" fillId="0" borderId="13" xfId="0" applyFont="1" applyFill="1" applyBorder="1" applyAlignment="1">
      <alignment horizontal="center"/>
    </xf>
    <xf numFmtId="0" fontId="4" fillId="0" borderId="13" xfId="0" applyFont="1" applyFill="1" applyBorder="1"/>
    <xf numFmtId="187" fontId="14" fillId="19" borderId="13" xfId="0" applyNumberFormat="1" applyFont="1" applyFill="1" applyBorder="1" applyAlignment="1">
      <alignment horizontal="right"/>
    </xf>
    <xf numFmtId="0" fontId="8" fillId="0" borderId="12" xfId="0" applyFont="1" applyFill="1" applyBorder="1" applyAlignment="1">
      <alignment horizontal="center"/>
    </xf>
    <xf numFmtId="0" fontId="4" fillId="0" borderId="11" xfId="0" applyFont="1" applyFill="1" applyBorder="1"/>
    <xf numFmtId="187" fontId="14" fillId="0" borderId="15" xfId="0" applyNumberFormat="1" applyFont="1" applyFill="1" applyBorder="1" applyAlignment="1">
      <alignment horizontal="right"/>
    </xf>
    <xf numFmtId="0" fontId="12" fillId="0" borderId="8" xfId="0" applyFont="1" applyFill="1" applyBorder="1" applyAlignment="1">
      <alignment horizontal="center"/>
    </xf>
    <xf numFmtId="187" fontId="21" fillId="0" borderId="9" xfId="0" applyNumberFormat="1" applyFont="1" applyFill="1" applyBorder="1" applyAlignment="1"/>
    <xf numFmtId="187" fontId="4" fillId="0" borderId="29" xfId="0" applyNumberFormat="1" applyFont="1" applyFill="1" applyBorder="1" applyAlignment="1"/>
    <xf numFmtId="187" fontId="4" fillId="21" borderId="3" xfId="0" applyNumberFormat="1" applyFont="1" applyFill="1" applyBorder="1" applyAlignment="1"/>
    <xf numFmtId="187" fontId="4" fillId="21" borderId="4" xfId="0" applyNumberFormat="1" applyFont="1" applyFill="1" applyBorder="1" applyAlignment="1"/>
    <xf numFmtId="187" fontId="4" fillId="21" borderId="11" xfId="0" applyNumberFormat="1" applyFont="1" applyFill="1" applyBorder="1" applyAlignment="1"/>
    <xf numFmtId="0" fontId="3" fillId="21" borderId="11" xfId="0" applyFont="1" applyFill="1" applyBorder="1"/>
    <xf numFmtId="187" fontId="3" fillId="21" borderId="14" xfId="3" applyNumberFormat="1" applyFont="1" applyFill="1" applyBorder="1"/>
    <xf numFmtId="187" fontId="3" fillId="21" borderId="2" xfId="3" applyNumberFormat="1" applyFont="1" applyFill="1" applyBorder="1"/>
    <xf numFmtId="0" fontId="3" fillId="21" borderId="3" xfId="0" applyFont="1" applyFill="1" applyBorder="1"/>
    <xf numFmtId="0" fontId="3" fillId="21" borderId="3" xfId="0" applyFont="1" applyFill="1" applyBorder="1" applyAlignment="1">
      <alignment horizontal="center"/>
    </xf>
    <xf numFmtId="187" fontId="29" fillId="21" borderId="15" xfId="0" applyNumberFormat="1" applyFont="1" applyFill="1" applyBorder="1" applyAlignment="1">
      <alignment horizontal="center" vertical="top"/>
    </xf>
    <xf numFmtId="0" fontId="3" fillId="21" borderId="2" xfId="0" applyFont="1" applyFill="1" applyBorder="1" applyAlignment="1">
      <alignment horizontal="center"/>
    </xf>
    <xf numFmtId="43" fontId="3" fillId="18" borderId="2" xfId="3" applyFont="1" applyFill="1" applyBorder="1"/>
    <xf numFmtId="0" fontId="4" fillId="18" borderId="0" xfId="0" applyFont="1" applyFill="1" applyAlignment="1">
      <alignment vertical="center"/>
    </xf>
    <xf numFmtId="0" fontId="13" fillId="18" borderId="0" xfId="0" applyFont="1" applyFill="1"/>
    <xf numFmtId="43" fontId="4" fillId="0" borderId="13" xfId="3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1" fillId="0" borderId="0" xfId="0" applyFont="1"/>
    <xf numFmtId="0" fontId="4" fillId="18" borderId="2" xfId="0" applyFont="1" applyFill="1" applyBorder="1" applyAlignment="1">
      <alignment horizontal="center" vertical="center" wrapText="1"/>
    </xf>
    <xf numFmtId="43" fontId="15" fillId="18" borderId="2" xfId="3" applyFont="1" applyFill="1" applyBorder="1"/>
    <xf numFmtId="43" fontId="3" fillId="17" borderId="2" xfId="3" applyFont="1" applyFill="1" applyBorder="1"/>
    <xf numFmtId="43" fontId="4" fillId="18" borderId="13" xfId="3" applyFont="1" applyFill="1" applyBorder="1" applyAlignment="1">
      <alignment horizontal="center" vertical="center" wrapText="1"/>
    </xf>
    <xf numFmtId="43" fontId="26" fillId="18" borderId="2" xfId="3" applyFont="1" applyFill="1" applyBorder="1"/>
    <xf numFmtId="0" fontId="42" fillId="0" borderId="2" xfId="1" applyFont="1" applyFill="1" applyBorder="1" applyAlignment="1"/>
    <xf numFmtId="0" fontId="25" fillId="0" borderId="2" xfId="0" applyFont="1" applyBorder="1"/>
    <xf numFmtId="43" fontId="0" fillId="18" borderId="2" xfId="0" applyNumberFormat="1" applyFill="1" applyBorder="1"/>
    <xf numFmtId="0" fontId="4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vertical="center"/>
    </xf>
    <xf numFmtId="43" fontId="3" fillId="18" borderId="0" xfId="0" applyNumberFormat="1" applyFont="1" applyFill="1"/>
    <xf numFmtId="43" fontId="14" fillId="0" borderId="12" xfId="3" applyFont="1" applyBorder="1" applyAlignment="1">
      <alignment vertical="center"/>
    </xf>
    <xf numFmtId="43" fontId="28" fillId="0" borderId="0" xfId="3" applyFont="1" applyFill="1" applyBorder="1" applyAlignment="1">
      <alignment wrapText="1"/>
    </xf>
    <xf numFmtId="43" fontId="28" fillId="6" borderId="0" xfId="3" applyFont="1" applyFill="1" applyBorder="1" applyAlignment="1">
      <alignment wrapText="1"/>
    </xf>
    <xf numFmtId="43" fontId="28" fillId="0" borderId="0" xfId="3" applyFont="1" applyFill="1" applyBorder="1" applyAlignment="1">
      <alignment vertical="top" wrapText="1"/>
    </xf>
    <xf numFmtId="43" fontId="12" fillId="0" borderId="0" xfId="3" applyFont="1"/>
    <xf numFmtId="0" fontId="19" fillId="0" borderId="2" xfId="6" applyFont="1" applyFill="1" applyBorder="1" applyAlignment="1">
      <alignment wrapText="1"/>
    </xf>
    <xf numFmtId="43" fontId="19" fillId="6" borderId="2" xfId="6" applyNumberFormat="1" applyFont="1" applyFill="1" applyBorder="1" applyAlignment="1">
      <alignment wrapText="1"/>
    </xf>
    <xf numFmtId="43" fontId="19" fillId="0" borderId="2" xfId="3" applyFont="1" applyFill="1" applyBorder="1" applyAlignment="1">
      <alignment wrapText="1"/>
    </xf>
    <xf numFmtId="0" fontId="3" fillId="18" borderId="2" xfId="0" applyFont="1" applyFill="1" applyBorder="1"/>
    <xf numFmtId="43" fontId="3" fillId="0" borderId="2" xfId="0" applyNumberFormat="1" applyFont="1" applyBorder="1"/>
    <xf numFmtId="0" fontId="19" fillId="4" borderId="2" xfId="6" applyFont="1" applyFill="1" applyBorder="1" applyAlignment="1">
      <alignment wrapText="1"/>
    </xf>
    <xf numFmtId="0" fontId="19" fillId="18" borderId="2" xfId="6" applyFont="1" applyFill="1" applyBorder="1" applyAlignment="1">
      <alignment wrapText="1"/>
    </xf>
    <xf numFmtId="0" fontId="3" fillId="18" borderId="2" xfId="0" applyFont="1" applyFill="1" applyBorder="1" applyAlignment="1">
      <alignment horizontal="center"/>
    </xf>
    <xf numFmtId="43" fontId="19" fillId="18" borderId="2" xfId="3" applyFont="1" applyFill="1" applyBorder="1" applyAlignment="1">
      <alignment wrapText="1"/>
    </xf>
    <xf numFmtId="0" fontId="4" fillId="0" borderId="13" xfId="0" applyFont="1" applyBorder="1" applyAlignment="1">
      <alignment horizontal="center" vertical="center"/>
    </xf>
    <xf numFmtId="43" fontId="4" fillId="18" borderId="2" xfId="3" applyFont="1" applyFill="1" applyBorder="1" applyAlignment="1">
      <alignment horizontal="center"/>
    </xf>
    <xf numFmtId="0" fontId="0" fillId="0" borderId="0" xfId="0" applyFill="1"/>
    <xf numFmtId="0" fontId="3" fillId="18" borderId="2" xfId="0" applyFont="1" applyFill="1" applyBorder="1" applyAlignment="1">
      <alignment horizontal="center" vertical="center" wrapText="1"/>
    </xf>
    <xf numFmtId="43" fontId="3" fillId="0" borderId="2" xfId="3" applyFont="1" applyBorder="1"/>
    <xf numFmtId="0" fontId="4" fillId="17" borderId="2" xfId="0" applyFont="1" applyFill="1" applyBorder="1" applyAlignment="1">
      <alignment horizontal="center"/>
    </xf>
    <xf numFmtId="43" fontId="0" fillId="17" borderId="2" xfId="3" applyFont="1" applyFill="1" applyBorder="1"/>
    <xf numFmtId="43" fontId="4" fillId="17" borderId="13" xfId="3" applyFont="1" applyFill="1" applyBorder="1" applyAlignment="1">
      <alignment horizontal="center" vertical="center"/>
    </xf>
    <xf numFmtId="0" fontId="14" fillId="0" borderId="3" xfId="0" applyFont="1" applyBorder="1" applyAlignment="1"/>
    <xf numFmtId="0" fontId="14" fillId="0" borderId="30" xfId="0" applyFont="1" applyBorder="1" applyAlignment="1"/>
    <xf numFmtId="0" fontId="14" fillId="0" borderId="4" xfId="0" applyFont="1" applyBorder="1" applyAlignment="1"/>
    <xf numFmtId="0" fontId="3" fillId="0" borderId="9" xfId="0" applyFont="1" applyBorder="1"/>
    <xf numFmtId="43" fontId="3" fillId="18" borderId="2" xfId="3" applyFont="1" applyFill="1" applyBorder="1" applyAlignment="1">
      <alignment vertical="top" wrapText="1"/>
    </xf>
    <xf numFmtId="0" fontId="4" fillId="18" borderId="2" xfId="0" applyFont="1" applyFill="1" applyBorder="1"/>
    <xf numFmtId="0" fontId="3" fillId="17" borderId="4" xfId="0" applyFont="1" applyFill="1" applyBorder="1" applyAlignment="1">
      <alignment horizontal="center" vertical="center"/>
    </xf>
    <xf numFmtId="0" fontId="3" fillId="17" borderId="2" xfId="0" applyFont="1" applyFill="1" applyBorder="1" applyAlignment="1">
      <alignment horizontal="center" vertical="center"/>
    </xf>
    <xf numFmtId="0" fontId="3" fillId="17" borderId="13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22" borderId="2" xfId="0" applyFont="1" applyFill="1" applyBorder="1" applyAlignment="1">
      <alignment horizontal="center" vertical="center" wrapText="1"/>
    </xf>
    <xf numFmtId="187" fontId="3" fillId="0" borderId="2" xfId="0" applyNumberFormat="1" applyFont="1" applyBorder="1"/>
    <xf numFmtId="187" fontId="3" fillId="22" borderId="2" xfId="0" applyNumberFormat="1" applyFont="1" applyFill="1" applyBorder="1"/>
    <xf numFmtId="187" fontId="4" fillId="19" borderId="2" xfId="0" applyNumberFormat="1" applyFont="1" applyFill="1" applyBorder="1" applyAlignment="1">
      <alignment horizontal="center"/>
    </xf>
    <xf numFmtId="43" fontId="3" fillId="22" borderId="2" xfId="0" applyNumberFormat="1" applyFont="1" applyFill="1" applyBorder="1"/>
    <xf numFmtId="0" fontId="3" fillId="20" borderId="2" xfId="0" applyFont="1" applyFill="1" applyBorder="1" applyAlignment="1">
      <alignment horizontal="center" vertical="center" wrapText="1"/>
    </xf>
    <xf numFmtId="187" fontId="3" fillId="20" borderId="2" xfId="0" applyNumberFormat="1" applyFont="1" applyFill="1" applyBorder="1"/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5" fillId="0" borderId="0" xfId="0" applyFont="1" applyAlignment="1">
      <alignment horizontal="center" vertical="top" wrapText="1"/>
    </xf>
    <xf numFmtId="0" fontId="44" fillId="0" borderId="0" xfId="0" applyFont="1" applyFill="1" applyAlignment="1">
      <alignment horizontal="center" vertical="top" wrapText="1"/>
    </xf>
    <xf numFmtId="0" fontId="45" fillId="0" borderId="0" xfId="0" applyFont="1" applyFill="1" applyAlignment="1">
      <alignment horizontal="center" vertical="top" wrapText="1"/>
    </xf>
    <xf numFmtId="0" fontId="40" fillId="0" borderId="2" xfId="0" applyFont="1" applyFill="1" applyBorder="1" applyAlignment="1">
      <alignment horizontal="center" vertical="center" wrapText="1" readingOrder="1"/>
    </xf>
    <xf numFmtId="0" fontId="7" fillId="23" borderId="39" xfId="0" applyFont="1" applyFill="1" applyBorder="1" applyAlignment="1">
      <alignment horizontal="center" vertical="center" wrapText="1" readingOrder="1"/>
    </xf>
    <xf numFmtId="0" fontId="15" fillId="22" borderId="2" xfId="0" applyFont="1" applyFill="1" applyBorder="1" applyAlignment="1">
      <alignment horizontal="center" vertical="center" wrapText="1"/>
    </xf>
    <xf numFmtId="187" fontId="3" fillId="0" borderId="14" xfId="3" applyNumberFormat="1" applyFont="1" applyBorder="1"/>
    <xf numFmtId="187" fontId="3" fillId="0" borderId="2" xfId="3" applyNumberFormat="1" applyFont="1" applyBorder="1"/>
    <xf numFmtId="187" fontId="4" fillId="0" borderId="13" xfId="3" applyNumberFormat="1" applyFont="1" applyFill="1" applyBorder="1"/>
    <xf numFmtId="43" fontId="3" fillId="0" borderId="2" xfId="3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36" fillId="6" borderId="0" xfId="0" applyFont="1" applyFill="1" applyBorder="1" applyAlignment="1">
      <alignment horizontal="center"/>
    </xf>
    <xf numFmtId="0" fontId="46" fillId="23" borderId="39" xfId="0" applyFont="1" applyFill="1" applyBorder="1" applyAlignment="1">
      <alignment horizontal="center" vertical="center" wrapText="1" readingOrder="1"/>
    </xf>
    <xf numFmtId="0" fontId="46" fillId="23" borderId="40" xfId="0" applyFont="1" applyFill="1" applyBorder="1" applyAlignment="1">
      <alignment horizontal="center" vertical="center" wrapText="1" readingOrder="1"/>
    </xf>
    <xf numFmtId="0" fontId="46" fillId="23" borderId="40" xfId="0" applyFont="1" applyFill="1" applyBorder="1" applyAlignment="1">
      <alignment horizontal="left" vertical="center" wrapText="1" readingOrder="1"/>
    </xf>
    <xf numFmtId="0" fontId="1" fillId="23" borderId="40" xfId="0" applyFont="1" applyFill="1" applyBorder="1" applyAlignment="1">
      <alignment horizontal="center" vertical="top" wrapText="1"/>
    </xf>
    <xf numFmtId="0" fontId="47" fillId="23" borderId="40" xfId="0" applyFont="1" applyFill="1" applyBorder="1" applyAlignment="1">
      <alignment horizontal="left" vertical="center" wrapText="1" readingOrder="1"/>
    </xf>
    <xf numFmtId="0" fontId="1" fillId="23" borderId="41" xfId="0" applyFont="1" applyFill="1" applyBorder="1" applyAlignment="1">
      <alignment horizontal="center" vertical="top" wrapText="1"/>
    </xf>
    <xf numFmtId="0" fontId="46" fillId="23" borderId="41" xfId="0" applyFont="1" applyFill="1" applyBorder="1" applyAlignment="1">
      <alignment horizontal="left" vertical="center" wrapText="1" readingOrder="1"/>
    </xf>
    <xf numFmtId="0" fontId="48" fillId="24" borderId="42" xfId="0" applyFont="1" applyFill="1" applyBorder="1" applyAlignment="1">
      <alignment horizontal="center" vertical="center" wrapText="1" readingOrder="1"/>
    </xf>
    <xf numFmtId="0" fontId="48" fillId="25" borderId="43" xfId="0" applyFont="1" applyFill="1" applyBorder="1" applyAlignment="1">
      <alignment horizontal="center" vertical="center" wrapText="1" readingOrder="1"/>
    </xf>
    <xf numFmtId="0" fontId="36" fillId="25" borderId="43" xfId="0" applyFont="1" applyFill="1" applyBorder="1" applyAlignment="1">
      <alignment horizontal="center" vertical="center" wrapText="1" readingOrder="1"/>
    </xf>
    <xf numFmtId="0" fontId="48" fillId="24" borderId="43" xfId="0" applyFont="1" applyFill="1" applyBorder="1" applyAlignment="1">
      <alignment horizontal="center" vertical="center" wrapText="1" readingOrder="1"/>
    </xf>
    <xf numFmtId="0" fontId="36" fillId="24" borderId="43" xfId="0" applyFont="1" applyFill="1" applyBorder="1" applyAlignment="1">
      <alignment horizontal="center" vertical="center" wrapText="1" readingOrder="1"/>
    </xf>
    <xf numFmtId="0" fontId="48" fillId="24" borderId="39" xfId="0" applyFont="1" applyFill="1" applyBorder="1" applyAlignment="1">
      <alignment horizontal="center" vertical="center" wrapText="1" readingOrder="1"/>
    </xf>
    <xf numFmtId="0" fontId="48" fillId="25" borderId="39" xfId="0" applyFont="1" applyFill="1" applyBorder="1" applyAlignment="1">
      <alignment horizontal="center" vertical="center" wrapText="1" readingOrder="1"/>
    </xf>
    <xf numFmtId="0" fontId="36" fillId="25" borderId="39" xfId="0" applyFont="1" applyFill="1" applyBorder="1" applyAlignment="1">
      <alignment horizontal="center" vertical="center" wrapText="1" readingOrder="1"/>
    </xf>
    <xf numFmtId="0" fontId="36" fillId="24" borderId="39" xfId="0" applyFont="1" applyFill="1" applyBorder="1" applyAlignment="1">
      <alignment horizontal="center" vertical="center" wrapText="1" readingOrder="1"/>
    </xf>
    <xf numFmtId="0" fontId="48" fillId="24" borderId="42" xfId="0" applyFont="1" applyFill="1" applyBorder="1" applyAlignment="1">
      <alignment horizontal="left" vertical="center" readingOrder="1"/>
    </xf>
    <xf numFmtId="0" fontId="48" fillId="25" borderId="43" xfId="0" applyFont="1" applyFill="1" applyBorder="1" applyAlignment="1">
      <alignment horizontal="left" vertical="center" readingOrder="1"/>
    </xf>
    <xf numFmtId="0" fontId="48" fillId="24" borderId="39" xfId="0" applyFont="1" applyFill="1" applyBorder="1" applyAlignment="1">
      <alignment horizontal="left" vertical="center" readingOrder="1"/>
    </xf>
    <xf numFmtId="0" fontId="48" fillId="25" borderId="39" xfId="0" applyFont="1" applyFill="1" applyBorder="1" applyAlignment="1">
      <alignment horizontal="left" vertical="center" readingOrder="1"/>
    </xf>
    <xf numFmtId="0" fontId="48" fillId="24" borderId="43" xfId="0" applyFont="1" applyFill="1" applyBorder="1" applyAlignment="1">
      <alignment horizontal="left" vertical="center" readingOrder="1"/>
    </xf>
    <xf numFmtId="0" fontId="1" fillId="0" borderId="2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/>
    </xf>
    <xf numFmtId="0" fontId="38" fillId="6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49" fontId="40" fillId="0" borderId="3" xfId="3" applyNumberFormat="1" applyFont="1" applyFill="1" applyBorder="1" applyAlignment="1">
      <alignment horizontal="center" vertical="center" wrapText="1"/>
    </xf>
    <xf numFmtId="187" fontId="3" fillId="0" borderId="3" xfId="3" applyNumberFormat="1" applyFont="1" applyFill="1" applyBorder="1"/>
    <xf numFmtId="187" fontId="12" fillId="18" borderId="3" xfId="3" applyNumberFormat="1" applyFont="1" applyFill="1" applyBorder="1"/>
    <xf numFmtId="187" fontId="3" fillId="18" borderId="3" xfId="3" applyNumberFormat="1" applyFont="1" applyFill="1" applyBorder="1"/>
    <xf numFmtId="187" fontId="3" fillId="5" borderId="2" xfId="3" applyNumberFormat="1" applyFont="1" applyFill="1" applyBorder="1"/>
    <xf numFmtId="187" fontId="4" fillId="5" borderId="2" xfId="3" applyNumberFormat="1" applyFont="1" applyFill="1" applyBorder="1"/>
    <xf numFmtId="43" fontId="0" fillId="0" borderId="0" xfId="3" applyFont="1"/>
    <xf numFmtId="49" fontId="40" fillId="5" borderId="3" xfId="3" applyNumberFormat="1" applyFont="1" applyFill="1" applyBorder="1" applyAlignment="1">
      <alignment horizontal="center" vertical="center" wrapText="1"/>
    </xf>
    <xf numFmtId="187" fontId="0" fillId="5" borderId="0" xfId="0" applyNumberFormat="1" applyFill="1" applyAlignment="1">
      <alignment horizontal="center"/>
    </xf>
    <xf numFmtId="43" fontId="0" fillId="5" borderId="0" xfId="3" applyFont="1" applyFill="1"/>
    <xf numFmtId="0" fontId="0" fillId="5" borderId="0" xfId="0" applyFill="1"/>
    <xf numFmtId="0" fontId="30" fillId="0" borderId="0" xfId="0" applyFont="1" applyFill="1" applyAlignment="1">
      <alignment horizontal="center"/>
    </xf>
    <xf numFmtId="43" fontId="30" fillId="0" borderId="0" xfId="3" applyFont="1" applyFill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22" fillId="19" borderId="0" xfId="0" applyFont="1" applyFill="1"/>
    <xf numFmtId="0" fontId="13" fillId="26" borderId="0" xfId="0" applyFont="1" applyFill="1"/>
    <xf numFmtId="0" fontId="3" fillId="2" borderId="0" xfId="0" applyFont="1" applyFill="1"/>
    <xf numFmtId="0" fontId="50" fillId="23" borderId="39" xfId="0" applyFont="1" applyFill="1" applyBorder="1" applyAlignment="1">
      <alignment horizontal="center" vertical="center" wrapText="1" readingOrder="1"/>
    </xf>
    <xf numFmtId="0" fontId="50" fillId="23" borderId="40" xfId="0" applyFont="1" applyFill="1" applyBorder="1" applyAlignment="1">
      <alignment horizontal="center" vertical="center" wrapText="1" readingOrder="1"/>
    </xf>
    <xf numFmtId="0" fontId="50" fillId="23" borderId="40" xfId="0" applyFont="1" applyFill="1" applyBorder="1" applyAlignment="1">
      <alignment horizontal="left" vertical="center" wrapText="1" readingOrder="1"/>
    </xf>
    <xf numFmtId="0" fontId="12" fillId="23" borderId="40" xfId="0" applyFont="1" applyFill="1" applyBorder="1" applyAlignment="1">
      <alignment horizontal="center" vertical="top" wrapText="1"/>
    </xf>
    <xf numFmtId="0" fontId="51" fillId="23" borderId="40" xfId="0" applyFont="1" applyFill="1" applyBorder="1" applyAlignment="1">
      <alignment horizontal="left" vertical="center" wrapText="1" readingOrder="1"/>
    </xf>
    <xf numFmtId="0" fontId="12" fillId="23" borderId="41" xfId="0" applyFont="1" applyFill="1" applyBorder="1" applyAlignment="1">
      <alignment horizontal="center" vertical="top" wrapText="1"/>
    </xf>
    <xf numFmtId="0" fontId="50" fillId="23" borderId="41" xfId="0" applyFont="1" applyFill="1" applyBorder="1" applyAlignment="1">
      <alignment horizontal="left" vertical="center" wrapText="1" readingOrder="1"/>
    </xf>
    <xf numFmtId="0" fontId="52" fillId="24" borderId="42" xfId="0" applyFont="1" applyFill="1" applyBorder="1" applyAlignment="1">
      <alignment horizontal="center" vertical="center" wrapText="1" readingOrder="1"/>
    </xf>
    <xf numFmtId="0" fontId="52" fillId="24" borderId="42" xfId="0" applyFont="1" applyFill="1" applyBorder="1" applyAlignment="1">
      <alignment horizontal="left" vertical="center" readingOrder="1"/>
    </xf>
    <xf numFmtId="0" fontId="52" fillId="25" borderId="43" xfId="0" applyFont="1" applyFill="1" applyBorder="1" applyAlignment="1">
      <alignment horizontal="center" vertical="center" wrapText="1" readingOrder="1"/>
    </xf>
    <xf numFmtId="0" fontId="53" fillId="25" borderId="43" xfId="0" applyFont="1" applyFill="1" applyBorder="1" applyAlignment="1">
      <alignment horizontal="center" vertical="center" wrapText="1" readingOrder="1"/>
    </xf>
    <xf numFmtId="0" fontId="52" fillId="25" borderId="43" xfId="0" applyFont="1" applyFill="1" applyBorder="1" applyAlignment="1">
      <alignment horizontal="left" vertical="center" readingOrder="1"/>
    </xf>
    <xf numFmtId="0" fontId="52" fillId="24" borderId="39" xfId="0" applyFont="1" applyFill="1" applyBorder="1" applyAlignment="1">
      <alignment horizontal="center" vertical="center" wrapText="1" readingOrder="1"/>
    </xf>
    <xf numFmtId="0" fontId="52" fillId="24" borderId="39" xfId="0" applyFont="1" applyFill="1" applyBorder="1" applyAlignment="1">
      <alignment horizontal="left" vertical="center" readingOrder="1"/>
    </xf>
    <xf numFmtId="0" fontId="52" fillId="25" borderId="39" xfId="0" applyFont="1" applyFill="1" applyBorder="1" applyAlignment="1">
      <alignment horizontal="center" vertical="center" wrapText="1" readingOrder="1"/>
    </xf>
    <xf numFmtId="0" fontId="53" fillId="25" borderId="39" xfId="0" applyFont="1" applyFill="1" applyBorder="1" applyAlignment="1">
      <alignment horizontal="center" vertical="center" wrapText="1" readingOrder="1"/>
    </xf>
    <xf numFmtId="0" fontId="52" fillId="25" borderId="39" xfId="0" applyFont="1" applyFill="1" applyBorder="1" applyAlignment="1">
      <alignment horizontal="left" vertical="center" readingOrder="1"/>
    </xf>
    <xf numFmtId="0" fontId="52" fillId="24" borderId="43" xfId="0" applyFont="1" applyFill="1" applyBorder="1" applyAlignment="1">
      <alignment horizontal="center" vertical="center" wrapText="1" readingOrder="1"/>
    </xf>
    <xf numFmtId="0" fontId="53" fillId="24" borderId="43" xfId="0" applyFont="1" applyFill="1" applyBorder="1" applyAlignment="1">
      <alignment horizontal="center" vertical="center" wrapText="1" readingOrder="1"/>
    </xf>
    <xf numFmtId="0" fontId="52" fillId="24" borderId="43" xfId="0" applyFont="1" applyFill="1" applyBorder="1" applyAlignment="1">
      <alignment horizontal="left" vertical="center" readingOrder="1"/>
    </xf>
    <xf numFmtId="0" fontId="53" fillId="24" borderId="39" xfId="0" applyFont="1" applyFill="1" applyBorder="1" applyAlignment="1">
      <alignment horizontal="center" vertical="center" wrapText="1" readingOrder="1"/>
    </xf>
    <xf numFmtId="0" fontId="3" fillId="4" borderId="0" xfId="0" applyFont="1" applyFill="1"/>
    <xf numFmtId="0" fontId="3" fillId="15" borderId="0" xfId="0" applyFont="1" applyFill="1"/>
    <xf numFmtId="0" fontId="3" fillId="27" borderId="0" xfId="0" applyFont="1" applyFill="1"/>
    <xf numFmtId="0" fontId="54" fillId="0" borderId="0" xfId="0" applyFont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187" fontId="32" fillId="0" borderId="0" xfId="0" applyNumberFormat="1" applyFont="1"/>
    <xf numFmtId="0" fontId="40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2" fillId="0" borderId="0" xfId="0" applyFont="1"/>
    <xf numFmtId="0" fontId="44" fillId="18" borderId="0" xfId="0" applyFont="1" applyFill="1" applyAlignment="1">
      <alignment horizontal="center" vertical="top" wrapText="1"/>
    </xf>
    <xf numFmtId="0" fontId="3" fillId="2" borderId="0" xfId="0" applyFont="1" applyFill="1" applyBorder="1" applyAlignment="1">
      <alignment vertical="top"/>
    </xf>
    <xf numFmtId="0" fontId="3" fillId="10" borderId="0" xfId="0" applyFont="1" applyFill="1" applyAlignment="1">
      <alignment vertical="top"/>
    </xf>
    <xf numFmtId="0" fontId="19" fillId="0" borderId="1" xfId="8" applyFont="1" applyFill="1" applyBorder="1" applyAlignment="1">
      <alignment vertical="top"/>
    </xf>
    <xf numFmtId="0" fontId="19" fillId="19" borderId="1" xfId="8" applyFont="1" applyFill="1" applyBorder="1" applyAlignment="1">
      <alignment vertical="top"/>
    </xf>
    <xf numFmtId="0" fontId="12" fillId="0" borderId="0" xfId="0" applyFont="1" applyAlignment="1">
      <alignment horizontal="center"/>
    </xf>
    <xf numFmtId="43" fontId="3" fillId="19" borderId="2" xfId="0" applyNumberFormat="1" applyFont="1" applyFill="1" applyBorder="1"/>
    <xf numFmtId="0" fontId="3" fillId="19" borderId="0" xfId="0" applyFont="1" applyFill="1" applyAlignment="1">
      <alignment vertical="top"/>
    </xf>
    <xf numFmtId="0" fontId="49" fillId="0" borderId="0" xfId="0" applyFont="1" applyAlignment="1">
      <alignment vertical="top"/>
    </xf>
    <xf numFmtId="0" fontId="4" fillId="7" borderId="11" xfId="0" applyFont="1" applyFill="1" applyBorder="1" applyAlignment="1">
      <alignment horizontal="centerContinuous" vertical="top"/>
    </xf>
    <xf numFmtId="0" fontId="49" fillId="7" borderId="12" xfId="0" applyFont="1" applyFill="1" applyBorder="1" applyAlignment="1">
      <alignment horizontal="centerContinuous" vertical="top"/>
    </xf>
    <xf numFmtId="0" fontId="49" fillId="7" borderId="0" xfId="0" applyFont="1" applyFill="1" applyBorder="1" applyAlignment="1">
      <alignment horizontal="centerContinuous" vertical="top"/>
    </xf>
    <xf numFmtId="0" fontId="19" fillId="16" borderId="1" xfId="8" applyFont="1" applyFill="1" applyBorder="1" applyAlignment="1">
      <alignment vertical="top"/>
    </xf>
    <xf numFmtId="0" fontId="19" fillId="4" borderId="1" xfId="8" applyFont="1" applyFill="1" applyBorder="1" applyAlignment="1">
      <alignment vertical="top"/>
    </xf>
    <xf numFmtId="0" fontId="3" fillId="0" borderId="2" xfId="0" applyFont="1" applyFill="1" applyBorder="1" applyAlignment="1">
      <alignment horizontal="left"/>
    </xf>
    <xf numFmtId="0" fontId="19" fillId="28" borderId="1" xfId="8" applyFont="1" applyFill="1" applyBorder="1" applyAlignment="1">
      <alignment vertical="top"/>
    </xf>
    <xf numFmtId="0" fontId="19" fillId="6" borderId="1" xfId="8" applyFont="1" applyFill="1" applyBorder="1" applyAlignment="1">
      <alignment vertical="top"/>
    </xf>
    <xf numFmtId="0" fontId="19" fillId="29" borderId="1" xfId="8" applyFont="1" applyFill="1" applyBorder="1" applyAlignment="1">
      <alignment vertical="top"/>
    </xf>
    <xf numFmtId="0" fontId="19" fillId="0" borderId="1" xfId="8" applyFont="1" applyFill="1" applyBorder="1" applyAlignment="1">
      <alignment horizontal="left" vertical="top"/>
    </xf>
    <xf numFmtId="0" fontId="19" fillId="28" borderId="1" xfId="8" applyFont="1" applyFill="1" applyBorder="1" applyAlignment="1">
      <alignment horizontal="left" vertical="top"/>
    </xf>
    <xf numFmtId="0" fontId="19" fillId="6" borderId="1" xfId="8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top"/>
    </xf>
    <xf numFmtId="0" fontId="19" fillId="0" borderId="1" xfId="8" applyFont="1" applyFill="1" applyBorder="1" applyAlignment="1">
      <alignment horizontal="center" vertical="top"/>
    </xf>
    <xf numFmtId="189" fontId="19" fillId="16" borderId="1" xfId="8" applyNumberFormat="1" applyFont="1" applyFill="1" applyBorder="1" applyAlignment="1">
      <alignment horizontal="center" vertical="top"/>
    </xf>
    <xf numFmtId="0" fontId="19" fillId="28" borderId="1" xfId="8" applyFont="1" applyFill="1" applyBorder="1" applyAlignment="1">
      <alignment horizontal="center" vertical="top"/>
    </xf>
    <xf numFmtId="189" fontId="19" fillId="0" borderId="1" xfId="8" applyNumberFormat="1" applyFont="1" applyFill="1" applyBorder="1" applyAlignment="1">
      <alignment horizontal="center" vertical="top"/>
    </xf>
    <xf numFmtId="0" fontId="19" fillId="6" borderId="1" xfId="8" applyFont="1" applyFill="1" applyBorder="1" applyAlignment="1">
      <alignment horizontal="center" vertical="top"/>
    </xf>
    <xf numFmtId="189" fontId="19" fillId="28" borderId="1" xfId="8" applyNumberFormat="1" applyFont="1" applyFill="1" applyBorder="1" applyAlignment="1">
      <alignment horizontal="center" vertical="top"/>
    </xf>
    <xf numFmtId="0" fontId="3" fillId="9" borderId="0" xfId="0" applyFont="1" applyFill="1" applyBorder="1" applyAlignment="1">
      <alignment horizontal="center" vertical="top"/>
    </xf>
    <xf numFmtId="0" fontId="19" fillId="16" borderId="1" xfId="8" applyFont="1" applyFill="1" applyBorder="1" applyAlignment="1">
      <alignment horizontal="center" vertical="top"/>
    </xf>
    <xf numFmtId="0" fontId="3" fillId="9" borderId="0" xfId="0" applyFont="1" applyFill="1" applyBorder="1" applyAlignment="1">
      <alignment horizontal="left" vertical="top"/>
    </xf>
    <xf numFmtId="0" fontId="19" fillId="16" borderId="1" xfId="8" applyFont="1" applyFill="1" applyBorder="1" applyAlignment="1">
      <alignment horizontal="left" vertical="top"/>
    </xf>
    <xf numFmtId="0" fontId="4" fillId="0" borderId="13" xfId="0" applyFont="1" applyBorder="1" applyAlignment="1">
      <alignment horizontal="center" vertical="center"/>
    </xf>
    <xf numFmtId="0" fontId="19" fillId="14" borderId="38" xfId="8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16" borderId="0" xfId="0" applyFont="1" applyFill="1" applyAlignment="1">
      <alignment vertical="top"/>
    </xf>
    <xf numFmtId="0" fontId="3" fillId="6" borderId="0" xfId="0" applyFont="1" applyFill="1" applyAlignment="1">
      <alignment vertical="top"/>
    </xf>
    <xf numFmtId="0" fontId="3" fillId="6" borderId="0" xfId="0" applyFont="1" applyFill="1" applyAlignment="1">
      <alignment horizontal="center" vertical="top"/>
    </xf>
    <xf numFmtId="0" fontId="3" fillId="28" borderId="0" xfId="0" applyFont="1" applyFill="1" applyAlignment="1">
      <alignment vertical="top"/>
    </xf>
    <xf numFmtId="0" fontId="3" fillId="28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10" borderId="0" xfId="0" applyFont="1" applyFill="1" applyAlignment="1">
      <alignment horizontal="center" vertical="top"/>
    </xf>
    <xf numFmtId="0" fontId="19" fillId="19" borderId="1" xfId="8" applyFont="1" applyFill="1" applyBorder="1" applyAlignment="1">
      <alignment horizontal="center" vertical="top"/>
    </xf>
    <xf numFmtId="0" fontId="19" fillId="29" borderId="1" xfId="8" applyFont="1" applyFill="1" applyBorder="1" applyAlignment="1">
      <alignment horizontal="center" vertical="top"/>
    </xf>
    <xf numFmtId="0" fontId="19" fillId="16" borderId="2" xfId="7" applyFont="1" applyFill="1" applyBorder="1" applyAlignment="1">
      <alignment horizontal="center"/>
    </xf>
    <xf numFmtId="0" fontId="3" fillId="16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vertical="center"/>
    </xf>
    <xf numFmtId="0" fontId="7" fillId="18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center"/>
    </xf>
    <xf numFmtId="0" fontId="35" fillId="0" borderId="2" xfId="0" applyFont="1" applyFill="1" applyBorder="1" applyAlignment="1">
      <alignment horizontal="left"/>
    </xf>
    <xf numFmtId="0" fontId="19" fillId="0" borderId="2" xfId="1" applyFont="1" applyFill="1" applyBorder="1" applyAlignment="1">
      <alignment horizontal="left"/>
    </xf>
    <xf numFmtId="0" fontId="35" fillId="0" borderId="3" xfId="0" applyFont="1" applyFill="1" applyBorder="1" applyAlignment="1">
      <alignment horizontal="left"/>
    </xf>
    <xf numFmtId="0" fontId="35" fillId="0" borderId="4" xfId="0" applyFont="1" applyFill="1" applyBorder="1" applyAlignment="1">
      <alignment horizontal="left"/>
    </xf>
    <xf numFmtId="0" fontId="4" fillId="5" borderId="12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12" xfId="0" applyFont="1" applyFill="1" applyBorder="1" applyAlignment="1">
      <alignment horizontal="left"/>
    </xf>
    <xf numFmtId="0" fontId="8" fillId="0" borderId="0" xfId="0" applyFont="1" applyFill="1" applyAlignment="1">
      <alignment horizontal="left" vertical="center"/>
    </xf>
    <xf numFmtId="0" fontId="8" fillId="0" borderId="37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top"/>
    </xf>
    <xf numFmtId="0" fontId="7" fillId="18" borderId="3" xfId="0" applyFont="1" applyFill="1" applyBorder="1" applyAlignment="1">
      <alignment horizontal="center"/>
    </xf>
    <xf numFmtId="0" fontId="7" fillId="18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8" fillId="0" borderId="3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46" fillId="23" borderId="39" xfId="0" applyFont="1" applyFill="1" applyBorder="1" applyAlignment="1">
      <alignment horizontal="center" vertical="center" wrapText="1" readingOrder="1"/>
    </xf>
    <xf numFmtId="0" fontId="46" fillId="23" borderId="40" xfId="0" applyFont="1" applyFill="1" applyBorder="1" applyAlignment="1">
      <alignment horizontal="center" vertical="center" wrapText="1" readingOrder="1"/>
    </xf>
    <xf numFmtId="0" fontId="46" fillId="23" borderId="41" xfId="0" applyFont="1" applyFill="1" applyBorder="1" applyAlignment="1">
      <alignment horizontal="center" vertical="center" wrapText="1" readingOrder="1"/>
    </xf>
    <xf numFmtId="0" fontId="44" fillId="18" borderId="0" xfId="0" applyFont="1" applyFill="1" applyAlignment="1">
      <alignment horizontal="center" vertical="top" wrapText="1"/>
    </xf>
    <xf numFmtId="0" fontId="44" fillId="18" borderId="12" xfId="0" applyFont="1" applyFill="1" applyBorder="1" applyAlignment="1">
      <alignment horizontal="center" vertical="top" wrapText="1"/>
    </xf>
    <xf numFmtId="0" fontId="44" fillId="19" borderId="0" xfId="0" applyFont="1" applyFill="1" applyAlignment="1">
      <alignment horizontal="center" vertical="top" wrapText="1"/>
    </xf>
    <xf numFmtId="0" fontId="44" fillId="19" borderId="12" xfId="0" applyFont="1" applyFill="1" applyBorder="1" applyAlignment="1">
      <alignment horizontal="center" vertical="top" wrapText="1"/>
    </xf>
    <xf numFmtId="0" fontId="3" fillId="19" borderId="8" xfId="0" applyFont="1" applyFill="1" applyBorder="1" applyAlignment="1">
      <alignment horizontal="center" vertical="top"/>
    </xf>
    <xf numFmtId="0" fontId="8" fillId="0" borderId="12" xfId="0" applyFont="1" applyBorder="1" applyAlignment="1">
      <alignment horizontal="left" vertical="center"/>
    </xf>
    <xf numFmtId="0" fontId="3" fillId="18" borderId="8" xfId="0" applyFont="1" applyFill="1" applyBorder="1" applyAlignment="1">
      <alignment horizontal="center"/>
    </xf>
    <xf numFmtId="0" fontId="42" fillId="18" borderId="2" xfId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43" fontId="4" fillId="0" borderId="2" xfId="3" applyFont="1" applyFill="1" applyBorder="1" applyAlignment="1">
      <alignment horizontal="center" vertical="center" wrapText="1"/>
    </xf>
    <xf numFmtId="43" fontId="4" fillId="0" borderId="13" xfId="3" applyFont="1" applyFill="1" applyBorder="1" applyAlignment="1">
      <alignment horizontal="center" vertical="center" wrapText="1"/>
    </xf>
    <xf numFmtId="0" fontId="4" fillId="18" borderId="9" xfId="0" applyFont="1" applyFill="1" applyBorder="1" applyAlignment="1">
      <alignment horizontal="center" vertical="center" wrapText="1"/>
    </xf>
    <xf numFmtId="0" fontId="4" fillId="18" borderId="1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18" borderId="13" xfId="0" applyFont="1" applyFill="1" applyBorder="1" applyAlignment="1">
      <alignment horizontal="center" vertical="center" wrapText="1"/>
    </xf>
    <xf numFmtId="0" fontId="3" fillId="18" borderId="14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left"/>
    </xf>
    <xf numFmtId="0" fontId="8" fillId="0" borderId="30" xfId="0" applyFont="1" applyBorder="1" applyAlignment="1">
      <alignment horizontal="left"/>
    </xf>
    <xf numFmtId="0" fontId="3" fillId="17" borderId="3" xfId="0" applyFont="1" applyFill="1" applyBorder="1" applyAlignment="1">
      <alignment horizontal="center"/>
    </xf>
    <xf numFmtId="0" fontId="3" fillId="17" borderId="4" xfId="0" applyFont="1" applyFill="1" applyBorder="1" applyAlignment="1">
      <alignment horizontal="center"/>
    </xf>
    <xf numFmtId="0" fontId="50" fillId="23" borderId="39" xfId="0" applyFont="1" applyFill="1" applyBorder="1" applyAlignment="1">
      <alignment horizontal="center" vertical="center" wrapText="1" readingOrder="1"/>
    </xf>
    <xf numFmtId="0" fontId="50" fillId="23" borderId="40" xfId="0" applyFont="1" applyFill="1" applyBorder="1" applyAlignment="1">
      <alignment horizontal="center" vertical="center" wrapText="1" readingOrder="1"/>
    </xf>
    <xf numFmtId="0" fontId="50" fillId="23" borderId="41" xfId="0" applyFont="1" applyFill="1" applyBorder="1" applyAlignment="1">
      <alignment horizontal="center" vertical="center" wrapText="1" readingOrder="1"/>
    </xf>
  </cellXfs>
  <cellStyles count="9">
    <cellStyle name="Comma" xfId="3" builtinId="3"/>
    <cellStyle name="Normal" xfId="0" builtinId="0"/>
    <cellStyle name="Normal 2" xfId="5"/>
    <cellStyle name="Normal_Sheet2" xfId="1"/>
    <cellStyle name="Normal_Sheet4" xfId="2"/>
    <cellStyle name="Normal_Sheet7" xfId="6"/>
    <cellStyle name="Percent" xfId="4" builtinId="5"/>
    <cellStyle name="ปกติ_Sheet1" xfId="8"/>
    <cellStyle name="ปกติ_Sheet7" xfId="7"/>
  </cellStyles>
  <dxfs count="2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99FF99"/>
        </patternFill>
      </fill>
    </dxf>
    <dxf>
      <fill>
        <patternFill>
          <bgColor theme="5" tint="0.39994506668294322"/>
        </patternFill>
      </fill>
    </dxf>
    <dxf>
      <fill>
        <patternFill>
          <bgColor rgb="FF99FF99"/>
        </patternFill>
      </fill>
    </dxf>
    <dxf>
      <fill>
        <patternFill>
          <bgColor theme="5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66"/>
      <color rgb="FF00FF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12</xdr:row>
      <xdr:rowOff>57150</xdr:rowOff>
    </xdr:from>
    <xdr:to>
      <xdr:col>1</xdr:col>
      <xdr:colOff>4305300</xdr:colOff>
      <xdr:row>20</xdr:row>
      <xdr:rowOff>222250</xdr:rowOff>
    </xdr:to>
    <xdr:pic>
      <xdr:nvPicPr>
        <xdr:cNvPr id="17" name="รูปภาพ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20837" r="34081" b="7323"/>
        <a:stretch/>
      </xdr:blipFill>
      <xdr:spPr bwMode="auto">
        <a:xfrm>
          <a:off x="1447800" y="4171950"/>
          <a:ext cx="3790950" cy="2298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31"/>
  <sheetViews>
    <sheetView topLeftCell="A16" workbookViewId="0">
      <selection activeCell="B4" sqref="B4"/>
    </sheetView>
  </sheetViews>
  <sheetFormatPr defaultColWidth="9" defaultRowHeight="15" x14ac:dyDescent="0.25"/>
  <cols>
    <col min="1" max="1" width="16.875" style="21" customWidth="1"/>
    <col min="2" max="2" width="87.375" style="21" bestFit="1" customWidth="1"/>
    <col min="3" max="16384" width="9" style="21"/>
  </cols>
  <sheetData>
    <row r="1" spans="1:2" ht="23.25" x14ac:dyDescent="0.35">
      <c r="A1" s="95" t="s">
        <v>781</v>
      </c>
      <c r="B1" s="154" t="s">
        <v>1288</v>
      </c>
    </row>
    <row r="2" spans="1:2" ht="23.25" x14ac:dyDescent="0.35">
      <c r="A2" s="20" t="s">
        <v>1251</v>
      </c>
      <c r="B2" s="350" t="s">
        <v>1252</v>
      </c>
    </row>
    <row r="3" spans="1:2" s="27" customFormat="1" ht="21" x14ac:dyDescent="0.35">
      <c r="A3" s="27" t="s">
        <v>791</v>
      </c>
      <c r="B3" s="27" t="s">
        <v>1255</v>
      </c>
    </row>
    <row r="4" spans="1:2" s="27" customFormat="1" ht="23.25" x14ac:dyDescent="0.35">
      <c r="B4" s="27" t="s">
        <v>1256</v>
      </c>
    </row>
    <row r="5" spans="1:2" s="27" customFormat="1" ht="21" x14ac:dyDescent="0.35">
      <c r="B5" s="148" t="s">
        <v>785</v>
      </c>
    </row>
    <row r="6" spans="1:2" s="27" customFormat="1" ht="21" x14ac:dyDescent="0.35">
      <c r="B6" s="149" t="s">
        <v>786</v>
      </c>
    </row>
    <row r="7" spans="1:2" s="27" customFormat="1" ht="21" x14ac:dyDescent="0.35">
      <c r="B7" s="149" t="s">
        <v>1277</v>
      </c>
    </row>
    <row r="8" spans="1:2" s="27" customFormat="1" ht="21" x14ac:dyDescent="0.35">
      <c r="B8" s="149" t="s">
        <v>787</v>
      </c>
    </row>
    <row r="9" spans="1:2" s="27" customFormat="1" ht="21" x14ac:dyDescent="0.35">
      <c r="B9" s="149" t="s">
        <v>1253</v>
      </c>
    </row>
    <row r="10" spans="1:2" s="27" customFormat="1" ht="21" x14ac:dyDescent="0.35">
      <c r="B10" s="149"/>
    </row>
    <row r="11" spans="1:2" s="27" customFormat="1" ht="21" x14ac:dyDescent="0.35">
      <c r="B11" s="149" t="s">
        <v>1153</v>
      </c>
    </row>
    <row r="12" spans="1:2" s="27" customFormat="1" ht="21" x14ac:dyDescent="0.35">
      <c r="B12" s="149" t="s">
        <v>1154</v>
      </c>
    </row>
    <row r="13" spans="1:2" s="27" customFormat="1" ht="21" x14ac:dyDescent="0.35">
      <c r="B13" s="149"/>
    </row>
    <row r="14" spans="1:2" s="27" customFormat="1" ht="21" x14ac:dyDescent="0.35">
      <c r="B14" s="149"/>
    </row>
    <row r="15" spans="1:2" s="27" customFormat="1" ht="21" x14ac:dyDescent="0.35">
      <c r="B15" s="149"/>
    </row>
    <row r="16" spans="1:2" s="27" customFormat="1" ht="21" x14ac:dyDescent="0.35">
      <c r="B16" s="149"/>
    </row>
    <row r="17" spans="1:2" s="27" customFormat="1" ht="21" x14ac:dyDescent="0.35">
      <c r="B17" s="149"/>
    </row>
    <row r="18" spans="1:2" s="27" customFormat="1" ht="21" x14ac:dyDescent="0.35">
      <c r="B18" s="149"/>
    </row>
    <row r="19" spans="1:2" s="27" customFormat="1" ht="21" x14ac:dyDescent="0.35">
      <c r="B19" s="149"/>
    </row>
    <row r="20" spans="1:2" s="27" customFormat="1" ht="21" x14ac:dyDescent="0.35">
      <c r="B20" s="149"/>
    </row>
    <row r="21" spans="1:2" s="27" customFormat="1" ht="21" x14ac:dyDescent="0.35">
      <c r="B21" s="149"/>
    </row>
    <row r="22" spans="1:2" s="27" customFormat="1" ht="21" x14ac:dyDescent="0.35">
      <c r="A22" s="10" t="s">
        <v>717</v>
      </c>
      <c r="B22" s="27" t="s">
        <v>1281</v>
      </c>
    </row>
    <row r="23" spans="1:2" s="27" customFormat="1" ht="21" x14ac:dyDescent="0.35">
      <c r="A23" s="10"/>
      <c r="B23" s="27" t="s">
        <v>1257</v>
      </c>
    </row>
    <row r="24" spans="1:2" s="27" customFormat="1" ht="21" x14ac:dyDescent="0.35">
      <c r="A24" s="10"/>
      <c r="B24" s="27" t="s">
        <v>789</v>
      </c>
    </row>
    <row r="25" spans="1:2" s="27" customFormat="1" ht="21" x14ac:dyDescent="0.35">
      <c r="A25" s="10" t="s">
        <v>782</v>
      </c>
      <c r="B25" s="27" t="s">
        <v>790</v>
      </c>
    </row>
    <row r="26" spans="1:2" s="27" customFormat="1" ht="42" x14ac:dyDescent="0.35">
      <c r="A26" s="352" t="s">
        <v>1279</v>
      </c>
      <c r="B26" s="351" t="s">
        <v>1282</v>
      </c>
    </row>
    <row r="27" spans="1:2" s="27" customFormat="1" ht="21" x14ac:dyDescent="0.35">
      <c r="A27" s="10"/>
      <c r="B27" s="27" t="s">
        <v>783</v>
      </c>
    </row>
    <row r="28" spans="1:2" s="27" customFormat="1" ht="21" x14ac:dyDescent="0.35">
      <c r="A28" s="10"/>
      <c r="B28" s="27" t="s">
        <v>784</v>
      </c>
    </row>
    <row r="29" spans="1:2" ht="21" x14ac:dyDescent="0.35">
      <c r="A29" s="353"/>
      <c r="B29" s="27" t="s">
        <v>1278</v>
      </c>
    </row>
    <row r="30" spans="1:2" s="27" customFormat="1" ht="21" x14ac:dyDescent="0.35">
      <c r="A30" s="352" t="s">
        <v>1280</v>
      </c>
      <c r="B30" s="351" t="s">
        <v>1258</v>
      </c>
    </row>
    <row r="31" spans="1:2" ht="21" x14ac:dyDescent="0.35">
      <c r="B31" s="27" t="s">
        <v>1254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5"/>
  <sheetViews>
    <sheetView workbookViewId="0">
      <selection activeCell="B6" sqref="B6"/>
    </sheetView>
  </sheetViews>
  <sheetFormatPr defaultRowHeight="14.25" x14ac:dyDescent="0.2"/>
  <cols>
    <col min="2" max="2" width="15.875" customWidth="1"/>
    <col min="3" max="3" width="14.125" style="310" bestFit="1" customWidth="1"/>
  </cols>
  <sheetData>
    <row r="1" spans="1:3" x14ac:dyDescent="0.2">
      <c r="A1" t="s">
        <v>1347</v>
      </c>
      <c r="B1" t="s">
        <v>1348</v>
      </c>
      <c r="C1" s="310" t="s">
        <v>1349</v>
      </c>
    </row>
    <row r="2" spans="1:3" x14ac:dyDescent="0.2">
      <c r="A2" t="s">
        <v>1350</v>
      </c>
      <c r="B2" t="s">
        <v>801</v>
      </c>
      <c r="C2" s="310">
        <v>8533.3333333333303</v>
      </c>
    </row>
    <row r="3" spans="1:3" x14ac:dyDescent="0.2">
      <c r="A3" t="s">
        <v>1350</v>
      </c>
      <c r="B3" t="s">
        <v>124</v>
      </c>
      <c r="C3" s="310">
        <v>114240</v>
      </c>
    </row>
    <row r="4" spans="1:3" x14ac:dyDescent="0.2">
      <c r="A4" t="s">
        <v>1350</v>
      </c>
      <c r="B4" t="s">
        <v>804</v>
      </c>
      <c r="C4" s="310">
        <v>149866.66666666701</v>
      </c>
    </row>
    <row r="5" spans="1:3" x14ac:dyDescent="0.2">
      <c r="A5" t="s">
        <v>1350</v>
      </c>
      <c r="B5" t="s">
        <v>805</v>
      </c>
      <c r="C5" s="310">
        <v>166466.66666666701</v>
      </c>
    </row>
    <row r="6" spans="1:3" x14ac:dyDescent="0.2">
      <c r="A6" t="s">
        <v>1350</v>
      </c>
      <c r="B6" t="s">
        <v>807</v>
      </c>
      <c r="C6" s="310">
        <v>1244870.0133333299</v>
      </c>
    </row>
    <row r="7" spans="1:3" x14ac:dyDescent="0.2">
      <c r="A7" t="s">
        <v>1350</v>
      </c>
      <c r="B7" t="s">
        <v>75</v>
      </c>
      <c r="C7" s="310">
        <v>55990.666666666701</v>
      </c>
    </row>
    <row r="8" spans="1:3" x14ac:dyDescent="0.2">
      <c r="A8" t="s">
        <v>1350</v>
      </c>
      <c r="B8" t="s">
        <v>126</v>
      </c>
      <c r="C8" s="310">
        <v>4237434</v>
      </c>
    </row>
    <row r="9" spans="1:3" x14ac:dyDescent="0.2">
      <c r="A9" t="s">
        <v>1350</v>
      </c>
      <c r="B9" t="s">
        <v>127</v>
      </c>
      <c r="C9" s="310">
        <v>2381416</v>
      </c>
    </row>
    <row r="10" spans="1:3" x14ac:dyDescent="0.2">
      <c r="A10" t="s">
        <v>1350</v>
      </c>
      <c r="B10" t="s">
        <v>83</v>
      </c>
      <c r="C10" s="310">
        <v>5018858.9333333299</v>
      </c>
    </row>
    <row r="11" spans="1:3" x14ac:dyDescent="0.2">
      <c r="A11" t="s">
        <v>1350</v>
      </c>
      <c r="B11" t="s">
        <v>84</v>
      </c>
      <c r="C11" s="310">
        <v>1976986.66666667</v>
      </c>
    </row>
    <row r="12" spans="1:3" x14ac:dyDescent="0.2">
      <c r="A12" t="s">
        <v>1350</v>
      </c>
      <c r="B12" t="s">
        <v>85</v>
      </c>
      <c r="C12" s="310">
        <v>-153738.58666666699</v>
      </c>
    </row>
    <row r="13" spans="1:3" x14ac:dyDescent="0.2">
      <c r="A13" t="s">
        <v>1350</v>
      </c>
      <c r="B13" t="s">
        <v>87</v>
      </c>
      <c r="C13" s="310">
        <v>219707.093333333</v>
      </c>
    </row>
    <row r="14" spans="1:3" x14ac:dyDescent="0.2">
      <c r="A14" t="s">
        <v>1350</v>
      </c>
      <c r="B14" t="s">
        <v>128</v>
      </c>
      <c r="C14" s="310">
        <v>321418.66666666698</v>
      </c>
    </row>
    <row r="15" spans="1:3" x14ac:dyDescent="0.2">
      <c r="A15" t="s">
        <v>1350</v>
      </c>
      <c r="B15" t="s">
        <v>129</v>
      </c>
      <c r="C15" s="310">
        <v>136550</v>
      </c>
    </row>
    <row r="16" spans="1:3" x14ac:dyDescent="0.2">
      <c r="A16" t="s">
        <v>1350</v>
      </c>
      <c r="B16" t="s">
        <v>76</v>
      </c>
      <c r="C16" s="310">
        <v>724360</v>
      </c>
    </row>
    <row r="17" spans="1:3" x14ac:dyDescent="0.2">
      <c r="A17" t="s">
        <v>1350</v>
      </c>
      <c r="B17" t="s">
        <v>77</v>
      </c>
      <c r="C17" s="310">
        <v>339334.66666666698</v>
      </c>
    </row>
    <row r="18" spans="1:3" x14ac:dyDescent="0.2">
      <c r="A18" t="s">
        <v>1350</v>
      </c>
      <c r="B18" t="s">
        <v>78</v>
      </c>
      <c r="C18" s="310">
        <v>-14054.2266666667</v>
      </c>
    </row>
    <row r="19" spans="1:3" x14ac:dyDescent="0.2">
      <c r="A19" t="s">
        <v>1350</v>
      </c>
      <c r="B19" t="s">
        <v>80</v>
      </c>
      <c r="C19" s="310">
        <v>56966.68</v>
      </c>
    </row>
    <row r="20" spans="1:3" x14ac:dyDescent="0.2">
      <c r="A20" t="s">
        <v>1350</v>
      </c>
      <c r="B20" t="s">
        <v>809</v>
      </c>
      <c r="C20" s="310">
        <v>87424</v>
      </c>
    </row>
    <row r="21" spans="1:3" x14ac:dyDescent="0.2">
      <c r="A21" t="s">
        <v>1350</v>
      </c>
      <c r="B21" t="s">
        <v>810</v>
      </c>
      <c r="C21" s="310">
        <v>2644</v>
      </c>
    </row>
    <row r="22" spans="1:3" x14ac:dyDescent="0.2">
      <c r="A22" t="s">
        <v>1350</v>
      </c>
      <c r="B22" t="s">
        <v>812</v>
      </c>
      <c r="C22" s="310">
        <v>2001.9733333333299</v>
      </c>
    </row>
    <row r="23" spans="1:3" x14ac:dyDescent="0.2">
      <c r="A23" t="s">
        <v>1350</v>
      </c>
      <c r="B23" t="s">
        <v>45</v>
      </c>
      <c r="C23" s="310">
        <v>36647354</v>
      </c>
    </row>
    <row r="24" spans="1:3" x14ac:dyDescent="0.2">
      <c r="A24" t="s">
        <v>1350</v>
      </c>
      <c r="B24" t="s">
        <v>46</v>
      </c>
      <c r="C24" s="310">
        <v>19197282.666666701</v>
      </c>
    </row>
    <row r="25" spans="1:3" x14ac:dyDescent="0.2">
      <c r="A25" t="s">
        <v>1350</v>
      </c>
      <c r="B25" t="s">
        <v>47</v>
      </c>
      <c r="C25" s="310">
        <v>1847133.33333333</v>
      </c>
    </row>
    <row r="26" spans="1:3" x14ac:dyDescent="0.2">
      <c r="A26" t="s">
        <v>1350</v>
      </c>
      <c r="B26" t="s">
        <v>48</v>
      </c>
      <c r="C26" s="310">
        <v>501901.33333333302</v>
      </c>
    </row>
    <row r="27" spans="1:3" x14ac:dyDescent="0.2">
      <c r="A27" t="s">
        <v>1350</v>
      </c>
      <c r="B27" t="s">
        <v>212</v>
      </c>
      <c r="C27" s="310">
        <v>4713788.5733333305</v>
      </c>
    </row>
    <row r="28" spans="1:3" x14ac:dyDescent="0.2">
      <c r="A28" t="s">
        <v>1350</v>
      </c>
      <c r="B28" t="s">
        <v>50</v>
      </c>
      <c r="C28" s="310">
        <v>12105952.506666699</v>
      </c>
    </row>
    <row r="29" spans="1:3" x14ac:dyDescent="0.2">
      <c r="A29" t="s">
        <v>1350</v>
      </c>
      <c r="B29" t="s">
        <v>52</v>
      </c>
      <c r="C29" s="310">
        <v>12972092.1733333</v>
      </c>
    </row>
    <row r="30" spans="1:3" x14ac:dyDescent="0.2">
      <c r="A30" t="s">
        <v>1350</v>
      </c>
      <c r="B30" t="s">
        <v>53</v>
      </c>
      <c r="C30" s="310">
        <v>994540</v>
      </c>
    </row>
    <row r="31" spans="1:3" x14ac:dyDescent="0.2">
      <c r="A31" t="s">
        <v>1350</v>
      </c>
      <c r="B31" t="s">
        <v>55</v>
      </c>
      <c r="C31" s="310">
        <v>1138036.76</v>
      </c>
    </row>
    <row r="32" spans="1:3" x14ac:dyDescent="0.2">
      <c r="A32" t="s">
        <v>1350</v>
      </c>
      <c r="B32" t="s">
        <v>56</v>
      </c>
      <c r="C32" s="310">
        <v>207950.493333333</v>
      </c>
    </row>
    <row r="33" spans="1:3" x14ac:dyDescent="0.2">
      <c r="A33" t="s">
        <v>1350</v>
      </c>
      <c r="B33" t="s">
        <v>59</v>
      </c>
      <c r="C33" s="310">
        <v>-6414871.1600000001</v>
      </c>
    </row>
    <row r="34" spans="1:3" x14ac:dyDescent="0.2">
      <c r="A34" t="s">
        <v>1350</v>
      </c>
      <c r="B34" t="s">
        <v>60</v>
      </c>
      <c r="C34" s="310">
        <v>4106336.5866666702</v>
      </c>
    </row>
    <row r="35" spans="1:3" x14ac:dyDescent="0.2">
      <c r="A35" t="s">
        <v>1350</v>
      </c>
      <c r="B35" t="s">
        <v>61</v>
      </c>
      <c r="C35" s="310">
        <v>-789726</v>
      </c>
    </row>
    <row r="36" spans="1:3" x14ac:dyDescent="0.2">
      <c r="A36" t="s">
        <v>1350</v>
      </c>
      <c r="B36" t="s">
        <v>62</v>
      </c>
      <c r="C36" s="310">
        <v>2953247.7333333301</v>
      </c>
    </row>
    <row r="37" spans="1:3" x14ac:dyDescent="0.2">
      <c r="A37" t="s">
        <v>1350</v>
      </c>
      <c r="B37" t="s">
        <v>63</v>
      </c>
      <c r="C37" s="310">
        <v>878816</v>
      </c>
    </row>
    <row r="38" spans="1:3" x14ac:dyDescent="0.2">
      <c r="A38" t="s">
        <v>1350</v>
      </c>
      <c r="B38" t="s">
        <v>66</v>
      </c>
      <c r="C38" s="310">
        <v>11550577.0133333</v>
      </c>
    </row>
    <row r="39" spans="1:3" x14ac:dyDescent="0.2">
      <c r="A39" t="s">
        <v>1350</v>
      </c>
      <c r="B39" t="s">
        <v>68</v>
      </c>
      <c r="C39" s="310">
        <v>4366756.8</v>
      </c>
    </row>
    <row r="40" spans="1:3" x14ac:dyDescent="0.2">
      <c r="A40" t="s">
        <v>1350</v>
      </c>
      <c r="B40" t="s">
        <v>69</v>
      </c>
      <c r="C40" s="310">
        <v>2230974.6666666698</v>
      </c>
    </row>
    <row r="41" spans="1:3" x14ac:dyDescent="0.2">
      <c r="A41" t="s">
        <v>1350</v>
      </c>
      <c r="B41" t="s">
        <v>70</v>
      </c>
      <c r="C41" s="310">
        <v>3093401.3333333302</v>
      </c>
    </row>
    <row r="42" spans="1:3" x14ac:dyDescent="0.2">
      <c r="A42" t="s">
        <v>1350</v>
      </c>
      <c r="B42" t="s">
        <v>71</v>
      </c>
      <c r="C42" s="310">
        <v>74248.666666666701</v>
      </c>
    </row>
    <row r="43" spans="1:3" x14ac:dyDescent="0.2">
      <c r="A43" t="s">
        <v>1350</v>
      </c>
      <c r="B43" t="s">
        <v>72</v>
      </c>
      <c r="C43" s="310">
        <v>-314980.38666666701</v>
      </c>
    </row>
    <row r="44" spans="1:3" x14ac:dyDescent="0.2">
      <c r="A44" t="s">
        <v>1350</v>
      </c>
      <c r="B44" t="s">
        <v>73</v>
      </c>
      <c r="C44" s="310">
        <v>249505.04</v>
      </c>
    </row>
    <row r="45" spans="1:3" x14ac:dyDescent="0.2">
      <c r="A45" t="s">
        <v>1350</v>
      </c>
      <c r="B45" t="s">
        <v>795</v>
      </c>
      <c r="C45" s="310">
        <v>-26718307.280000001</v>
      </c>
    </row>
    <row r="46" spans="1:3" x14ac:dyDescent="0.2">
      <c r="A46" t="s">
        <v>1350</v>
      </c>
      <c r="B46" t="s">
        <v>797</v>
      </c>
      <c r="C46" s="310">
        <v>-6239696.3200000003</v>
      </c>
    </row>
    <row r="47" spans="1:3" x14ac:dyDescent="0.2">
      <c r="A47" t="s">
        <v>1350</v>
      </c>
      <c r="B47" t="s">
        <v>799</v>
      </c>
      <c r="C47" s="310">
        <v>-5649943.4666666696</v>
      </c>
    </row>
    <row r="48" spans="1:3" x14ac:dyDescent="0.2">
      <c r="A48" t="s">
        <v>1350</v>
      </c>
      <c r="B48" t="s">
        <v>91</v>
      </c>
      <c r="C48" s="310">
        <v>2577752.12</v>
      </c>
    </row>
    <row r="49" spans="1:3" x14ac:dyDescent="0.2">
      <c r="A49" t="s">
        <v>1350</v>
      </c>
      <c r="B49" t="s">
        <v>92</v>
      </c>
      <c r="C49" s="310">
        <v>354728</v>
      </c>
    </row>
    <row r="50" spans="1:3" x14ac:dyDescent="0.2">
      <c r="A50" t="s">
        <v>1350</v>
      </c>
      <c r="B50" t="s">
        <v>93</v>
      </c>
      <c r="C50" s="310">
        <v>139990.66666666701</v>
      </c>
    </row>
    <row r="51" spans="1:3" x14ac:dyDescent="0.2">
      <c r="A51" t="s">
        <v>1350</v>
      </c>
      <c r="B51" t="s">
        <v>94</v>
      </c>
      <c r="C51" s="310">
        <v>254419.33333333299</v>
      </c>
    </row>
    <row r="52" spans="1:3" x14ac:dyDescent="0.2">
      <c r="A52" t="s">
        <v>1350</v>
      </c>
      <c r="B52" t="s">
        <v>95</v>
      </c>
      <c r="C52" s="310">
        <v>210121.933333333</v>
      </c>
    </row>
    <row r="53" spans="1:3" x14ac:dyDescent="0.2">
      <c r="A53" t="s">
        <v>1350</v>
      </c>
      <c r="B53" t="s">
        <v>99</v>
      </c>
      <c r="C53" s="310">
        <v>1476373.33333333</v>
      </c>
    </row>
    <row r="54" spans="1:3" x14ac:dyDescent="0.2">
      <c r="A54" t="s">
        <v>1350</v>
      </c>
      <c r="B54" t="s">
        <v>104</v>
      </c>
      <c r="C54" s="310">
        <v>21265.733333333301</v>
      </c>
    </row>
    <row r="55" spans="1:3" x14ac:dyDescent="0.2">
      <c r="A55" t="s">
        <v>1350</v>
      </c>
      <c r="B55" t="s">
        <v>107</v>
      </c>
      <c r="C55" s="310">
        <v>10588</v>
      </c>
    </row>
    <row r="56" spans="1:3" x14ac:dyDescent="0.2">
      <c r="A56" t="s">
        <v>1350</v>
      </c>
      <c r="B56" t="s">
        <v>108</v>
      </c>
      <c r="C56" s="310">
        <v>9397.3333333333303</v>
      </c>
    </row>
    <row r="57" spans="1:3" x14ac:dyDescent="0.2">
      <c r="A57" t="s">
        <v>1350</v>
      </c>
      <c r="B57" t="s">
        <v>831</v>
      </c>
      <c r="C57" s="310">
        <v>63333.333333333299</v>
      </c>
    </row>
    <row r="58" spans="1:3" x14ac:dyDescent="0.2">
      <c r="A58" t="s">
        <v>1350</v>
      </c>
      <c r="B58" t="s">
        <v>842</v>
      </c>
      <c r="C58" s="310">
        <v>32012</v>
      </c>
    </row>
    <row r="59" spans="1:3" x14ac:dyDescent="0.2">
      <c r="A59" t="s">
        <v>1350</v>
      </c>
      <c r="B59" t="s">
        <v>163</v>
      </c>
      <c r="C59" s="310">
        <v>115333.33333333299</v>
      </c>
    </row>
    <row r="60" spans="1:3" x14ac:dyDescent="0.2">
      <c r="A60" t="s">
        <v>1350</v>
      </c>
      <c r="B60" t="s">
        <v>165</v>
      </c>
      <c r="C60" s="310">
        <v>63113.333333333299</v>
      </c>
    </row>
    <row r="61" spans="1:3" x14ac:dyDescent="0.2">
      <c r="A61" t="s">
        <v>1350</v>
      </c>
      <c r="B61" t="s">
        <v>844</v>
      </c>
      <c r="C61" s="310">
        <v>8666.6666666666697</v>
      </c>
    </row>
    <row r="62" spans="1:3" x14ac:dyDescent="0.2">
      <c r="A62" t="s">
        <v>1350</v>
      </c>
      <c r="B62" t="s">
        <v>171</v>
      </c>
      <c r="C62" s="310">
        <v>299406.626666667</v>
      </c>
    </row>
    <row r="63" spans="1:3" x14ac:dyDescent="0.2">
      <c r="A63" t="s">
        <v>1350</v>
      </c>
      <c r="B63" t="s">
        <v>845</v>
      </c>
      <c r="C63" s="310">
        <v>428548.09333333297</v>
      </c>
    </row>
    <row r="64" spans="1:3" x14ac:dyDescent="0.2">
      <c r="A64" t="s">
        <v>1350</v>
      </c>
      <c r="B64" t="s">
        <v>172</v>
      </c>
      <c r="C64" s="310">
        <v>84655.84</v>
      </c>
    </row>
    <row r="65" spans="1:3" x14ac:dyDescent="0.2">
      <c r="A65" t="s">
        <v>1350</v>
      </c>
      <c r="B65" t="s">
        <v>141</v>
      </c>
      <c r="C65" s="310">
        <v>45455831.333333299</v>
      </c>
    </row>
    <row r="66" spans="1:3" x14ac:dyDescent="0.2">
      <c r="A66" t="s">
        <v>1350</v>
      </c>
      <c r="B66" t="s">
        <v>177</v>
      </c>
      <c r="C66" s="310">
        <v>6436.36</v>
      </c>
    </row>
    <row r="67" spans="1:3" x14ac:dyDescent="0.2">
      <c r="A67" t="s">
        <v>1350</v>
      </c>
      <c r="B67" t="s">
        <v>180</v>
      </c>
      <c r="C67" s="310">
        <v>1912991.7333333299</v>
      </c>
    </row>
    <row r="68" spans="1:3" x14ac:dyDescent="0.2">
      <c r="A68" t="s">
        <v>1350</v>
      </c>
      <c r="B68" t="s">
        <v>137</v>
      </c>
      <c r="C68" s="310">
        <v>70038.666666666701</v>
      </c>
    </row>
    <row r="69" spans="1:3" x14ac:dyDescent="0.2">
      <c r="A69" t="s">
        <v>1350</v>
      </c>
      <c r="B69" t="s">
        <v>139</v>
      </c>
      <c r="C69" s="310">
        <v>39490</v>
      </c>
    </row>
    <row r="70" spans="1:3" x14ac:dyDescent="0.2">
      <c r="A70" t="s">
        <v>1350</v>
      </c>
      <c r="B70" t="s">
        <v>188</v>
      </c>
      <c r="C70" s="310">
        <v>186266.66666666701</v>
      </c>
    </row>
    <row r="71" spans="1:3" x14ac:dyDescent="0.2">
      <c r="A71" t="s">
        <v>1350</v>
      </c>
      <c r="B71" t="s">
        <v>194</v>
      </c>
      <c r="C71" s="310">
        <v>1228863.3466666699</v>
      </c>
    </row>
    <row r="72" spans="1:3" x14ac:dyDescent="0.2">
      <c r="A72" t="s">
        <v>1350</v>
      </c>
      <c r="B72" t="s">
        <v>204</v>
      </c>
      <c r="C72" s="310">
        <v>3391461.3333333302</v>
      </c>
    </row>
    <row r="73" spans="1:3" x14ac:dyDescent="0.2">
      <c r="A73" t="s">
        <v>1350</v>
      </c>
      <c r="B73" t="s">
        <v>208</v>
      </c>
      <c r="C73" s="310">
        <v>519338.65333333297</v>
      </c>
    </row>
    <row r="74" spans="1:3" x14ac:dyDescent="0.2">
      <c r="A74" t="s">
        <v>1350</v>
      </c>
      <c r="B74" t="s">
        <v>210</v>
      </c>
      <c r="C74" s="310">
        <v>476280</v>
      </c>
    </row>
    <row r="75" spans="1:3" x14ac:dyDescent="0.2">
      <c r="A75" t="s">
        <v>1350</v>
      </c>
      <c r="B75" t="s">
        <v>226</v>
      </c>
      <c r="C75" s="310">
        <v>35923426.666666701</v>
      </c>
    </row>
    <row r="76" spans="1:3" x14ac:dyDescent="0.2">
      <c r="A76" t="s">
        <v>1350</v>
      </c>
      <c r="B76" t="s">
        <v>228</v>
      </c>
      <c r="C76" s="310">
        <v>4261440</v>
      </c>
    </row>
    <row r="77" spans="1:3" x14ac:dyDescent="0.2">
      <c r="A77" t="s">
        <v>1350</v>
      </c>
      <c r="B77" t="s">
        <v>232</v>
      </c>
      <c r="C77" s="310">
        <v>1478933.33333333</v>
      </c>
    </row>
    <row r="78" spans="1:3" x14ac:dyDescent="0.2">
      <c r="A78" t="s">
        <v>1350</v>
      </c>
      <c r="B78" t="s">
        <v>234</v>
      </c>
      <c r="C78" s="310">
        <v>118800</v>
      </c>
    </row>
    <row r="79" spans="1:3" x14ac:dyDescent="0.2">
      <c r="A79" t="s">
        <v>1350</v>
      </c>
      <c r="B79" t="s">
        <v>238</v>
      </c>
      <c r="C79" s="310">
        <v>6436.36</v>
      </c>
    </row>
    <row r="80" spans="1:3" x14ac:dyDescent="0.2">
      <c r="A80" t="s">
        <v>1350</v>
      </c>
      <c r="B80" t="s">
        <v>246</v>
      </c>
      <c r="C80" s="310">
        <v>1499720</v>
      </c>
    </row>
    <row r="81" spans="1:3" x14ac:dyDescent="0.2">
      <c r="A81" t="s">
        <v>1350</v>
      </c>
      <c r="B81" t="s">
        <v>248</v>
      </c>
      <c r="C81" s="310">
        <v>980160</v>
      </c>
    </row>
    <row r="82" spans="1:3" x14ac:dyDescent="0.2">
      <c r="A82" t="s">
        <v>1350</v>
      </c>
      <c r="B82" t="s">
        <v>258</v>
      </c>
      <c r="C82" s="310">
        <v>4845379.3333333302</v>
      </c>
    </row>
    <row r="83" spans="1:3" x14ac:dyDescent="0.2">
      <c r="A83" t="s">
        <v>1350</v>
      </c>
      <c r="B83" t="s">
        <v>260</v>
      </c>
      <c r="C83" s="310">
        <v>1399265.33333333</v>
      </c>
    </row>
    <row r="84" spans="1:3" x14ac:dyDescent="0.2">
      <c r="A84" t="s">
        <v>1350</v>
      </c>
      <c r="B84" t="s">
        <v>262</v>
      </c>
      <c r="C84" s="310">
        <v>5100084</v>
      </c>
    </row>
    <row r="85" spans="1:3" x14ac:dyDescent="0.2">
      <c r="A85" t="s">
        <v>1350</v>
      </c>
      <c r="B85" t="s">
        <v>263</v>
      </c>
      <c r="C85" s="310">
        <v>3084762.6666666698</v>
      </c>
    </row>
    <row r="86" spans="1:3" x14ac:dyDescent="0.2">
      <c r="A86" t="s">
        <v>1350</v>
      </c>
      <c r="B86" t="s">
        <v>265</v>
      </c>
      <c r="C86" s="310">
        <v>475900</v>
      </c>
    </row>
    <row r="87" spans="1:3" x14ac:dyDescent="0.2">
      <c r="A87" t="s">
        <v>1350</v>
      </c>
      <c r="B87" t="s">
        <v>267</v>
      </c>
      <c r="C87" s="310">
        <v>547073.33333333302</v>
      </c>
    </row>
    <row r="88" spans="1:3" x14ac:dyDescent="0.2">
      <c r="A88" t="s">
        <v>1350</v>
      </c>
      <c r="B88" t="s">
        <v>251</v>
      </c>
      <c r="C88" s="310">
        <v>923480</v>
      </c>
    </row>
    <row r="89" spans="1:3" x14ac:dyDescent="0.2">
      <c r="A89" t="s">
        <v>1350</v>
      </c>
      <c r="B89" t="s">
        <v>252</v>
      </c>
      <c r="C89" s="310">
        <v>16671.333333333299</v>
      </c>
    </row>
    <row r="90" spans="1:3" x14ac:dyDescent="0.2">
      <c r="A90" t="s">
        <v>1350</v>
      </c>
      <c r="B90" t="s">
        <v>859</v>
      </c>
      <c r="C90" s="310">
        <v>253200</v>
      </c>
    </row>
    <row r="91" spans="1:3" x14ac:dyDescent="0.2">
      <c r="A91" t="s">
        <v>1350</v>
      </c>
      <c r="B91" t="s">
        <v>863</v>
      </c>
      <c r="C91" s="310">
        <v>1202746.66666667</v>
      </c>
    </row>
    <row r="92" spans="1:3" x14ac:dyDescent="0.2">
      <c r="A92" t="s">
        <v>1350</v>
      </c>
      <c r="B92" t="s">
        <v>282</v>
      </c>
      <c r="C92" s="310">
        <v>735438.13333333295</v>
      </c>
    </row>
    <row r="93" spans="1:3" x14ac:dyDescent="0.2">
      <c r="A93" t="s">
        <v>1350</v>
      </c>
      <c r="B93" t="s">
        <v>284</v>
      </c>
      <c r="C93" s="310">
        <v>1103157.2</v>
      </c>
    </row>
    <row r="94" spans="1:3" x14ac:dyDescent="0.2">
      <c r="A94" t="s">
        <v>1350</v>
      </c>
      <c r="B94" t="s">
        <v>286</v>
      </c>
      <c r="C94" s="310">
        <v>74396.399999999994</v>
      </c>
    </row>
    <row r="95" spans="1:3" x14ac:dyDescent="0.2">
      <c r="A95" t="s">
        <v>1350</v>
      </c>
      <c r="B95" t="s">
        <v>288</v>
      </c>
      <c r="C95" s="310">
        <v>729786.66666666698</v>
      </c>
    </row>
    <row r="96" spans="1:3" x14ac:dyDescent="0.2">
      <c r="A96" t="s">
        <v>1350</v>
      </c>
      <c r="B96" t="s">
        <v>291</v>
      </c>
      <c r="C96" s="310">
        <v>79537.600000000006</v>
      </c>
    </row>
    <row r="97" spans="1:3" x14ac:dyDescent="0.2">
      <c r="A97" t="s">
        <v>1350</v>
      </c>
      <c r="B97" t="s">
        <v>271</v>
      </c>
      <c r="C97" s="310">
        <v>1981333.33333333</v>
      </c>
    </row>
    <row r="98" spans="1:3" x14ac:dyDescent="0.2">
      <c r="A98" t="s">
        <v>1350</v>
      </c>
      <c r="B98" t="s">
        <v>274</v>
      </c>
      <c r="C98" s="310">
        <v>322666.66666666698</v>
      </c>
    </row>
    <row r="99" spans="1:3" x14ac:dyDescent="0.2">
      <c r="A99" t="s">
        <v>1350</v>
      </c>
      <c r="B99" t="s">
        <v>864</v>
      </c>
      <c r="C99" s="310">
        <v>6048666.6666666698</v>
      </c>
    </row>
    <row r="100" spans="1:3" x14ac:dyDescent="0.2">
      <c r="A100" t="s">
        <v>1350</v>
      </c>
      <c r="B100" t="s">
        <v>865</v>
      </c>
      <c r="C100" s="310">
        <v>313200</v>
      </c>
    </row>
    <row r="101" spans="1:3" x14ac:dyDescent="0.2">
      <c r="A101" t="s">
        <v>1350</v>
      </c>
      <c r="B101" t="s">
        <v>293</v>
      </c>
      <c r="C101" s="310">
        <v>262912.33333333302</v>
      </c>
    </row>
    <row r="102" spans="1:3" x14ac:dyDescent="0.2">
      <c r="A102" t="s">
        <v>1350</v>
      </c>
      <c r="B102" t="s">
        <v>295</v>
      </c>
      <c r="C102" s="310">
        <v>256426.32</v>
      </c>
    </row>
    <row r="103" spans="1:3" x14ac:dyDescent="0.2">
      <c r="A103" t="s">
        <v>1350</v>
      </c>
      <c r="B103" t="s">
        <v>317</v>
      </c>
      <c r="C103" s="310">
        <v>1005987.33333333</v>
      </c>
    </row>
    <row r="104" spans="1:3" x14ac:dyDescent="0.2">
      <c r="A104" t="s">
        <v>1350</v>
      </c>
      <c r="B104" t="s">
        <v>319</v>
      </c>
      <c r="C104" s="310">
        <v>15680</v>
      </c>
    </row>
    <row r="105" spans="1:3" x14ac:dyDescent="0.2">
      <c r="A105" t="s">
        <v>1350</v>
      </c>
      <c r="B105" t="s">
        <v>321</v>
      </c>
      <c r="C105" s="310">
        <v>2592</v>
      </c>
    </row>
    <row r="106" spans="1:3" x14ac:dyDescent="0.2">
      <c r="A106" t="s">
        <v>1350</v>
      </c>
      <c r="B106" t="s">
        <v>876</v>
      </c>
      <c r="C106" s="310">
        <v>466601.506666667</v>
      </c>
    </row>
    <row r="107" spans="1:3" x14ac:dyDescent="0.2">
      <c r="A107" t="s">
        <v>1350</v>
      </c>
      <c r="B107" t="s">
        <v>877</v>
      </c>
      <c r="C107" s="310">
        <v>38496</v>
      </c>
    </row>
    <row r="108" spans="1:3" x14ac:dyDescent="0.2">
      <c r="A108" t="s">
        <v>1350</v>
      </c>
      <c r="B108" t="s">
        <v>878</v>
      </c>
      <c r="C108" s="310">
        <v>93556.133333333302</v>
      </c>
    </row>
    <row r="109" spans="1:3" x14ac:dyDescent="0.2">
      <c r="A109" t="s">
        <v>1350</v>
      </c>
      <c r="B109" t="s">
        <v>879</v>
      </c>
      <c r="C109" s="310">
        <v>2853.3333333333298</v>
      </c>
    </row>
    <row r="110" spans="1:3" x14ac:dyDescent="0.2">
      <c r="A110" t="s">
        <v>1350</v>
      </c>
      <c r="B110" t="s">
        <v>880</v>
      </c>
      <c r="C110" s="310">
        <v>118080</v>
      </c>
    </row>
    <row r="111" spans="1:3" x14ac:dyDescent="0.2">
      <c r="A111" t="s">
        <v>1350</v>
      </c>
      <c r="B111" t="s">
        <v>881</v>
      </c>
      <c r="C111" s="310">
        <v>2290701</v>
      </c>
    </row>
    <row r="112" spans="1:3" x14ac:dyDescent="0.2">
      <c r="A112" t="s">
        <v>1350</v>
      </c>
      <c r="B112" t="s">
        <v>882</v>
      </c>
      <c r="C112" s="310">
        <v>27593.333333333299</v>
      </c>
    </row>
    <row r="113" spans="1:3" x14ac:dyDescent="0.2">
      <c r="A113" t="s">
        <v>1350</v>
      </c>
      <c r="B113" t="s">
        <v>883</v>
      </c>
      <c r="C113" s="310">
        <v>5066.6666666666697</v>
      </c>
    </row>
    <row r="114" spans="1:3" x14ac:dyDescent="0.2">
      <c r="A114" t="s">
        <v>1350</v>
      </c>
      <c r="B114" t="s">
        <v>324</v>
      </c>
      <c r="C114" s="310">
        <v>2140</v>
      </c>
    </row>
    <row r="115" spans="1:3" x14ac:dyDescent="0.2">
      <c r="A115" t="s">
        <v>1350</v>
      </c>
      <c r="B115" t="s">
        <v>326</v>
      </c>
      <c r="C115" s="310">
        <v>11933.333333333299</v>
      </c>
    </row>
    <row r="116" spans="1:3" x14ac:dyDescent="0.2">
      <c r="A116" t="s">
        <v>1350</v>
      </c>
      <c r="B116" t="s">
        <v>332</v>
      </c>
      <c r="C116" s="310">
        <v>212800</v>
      </c>
    </row>
    <row r="117" spans="1:3" x14ac:dyDescent="0.2">
      <c r="A117" t="s">
        <v>1350</v>
      </c>
      <c r="B117" t="s">
        <v>336</v>
      </c>
      <c r="C117" s="310">
        <v>245450.13333333301</v>
      </c>
    </row>
    <row r="118" spans="1:3" x14ac:dyDescent="0.2">
      <c r="A118" t="s">
        <v>1350</v>
      </c>
      <c r="B118" t="s">
        <v>885</v>
      </c>
      <c r="C118" s="310">
        <v>722006.13333333295</v>
      </c>
    </row>
    <row r="119" spans="1:3" x14ac:dyDescent="0.2">
      <c r="A119" t="s">
        <v>1350</v>
      </c>
      <c r="B119" t="s">
        <v>347</v>
      </c>
      <c r="C119" s="310">
        <v>2119497.38666667</v>
      </c>
    </row>
    <row r="120" spans="1:3" x14ac:dyDescent="0.2">
      <c r="A120" t="s">
        <v>1350</v>
      </c>
      <c r="B120" t="s">
        <v>357</v>
      </c>
      <c r="C120" s="310">
        <v>335825.6</v>
      </c>
    </row>
    <row r="121" spans="1:3" x14ac:dyDescent="0.2">
      <c r="A121" t="s">
        <v>1350</v>
      </c>
      <c r="B121" t="s">
        <v>359</v>
      </c>
      <c r="C121" s="310">
        <v>7441908</v>
      </c>
    </row>
    <row r="122" spans="1:3" x14ac:dyDescent="0.2">
      <c r="A122" t="s">
        <v>1350</v>
      </c>
      <c r="B122" t="s">
        <v>361</v>
      </c>
      <c r="C122" s="310">
        <v>1970843.2666666701</v>
      </c>
    </row>
    <row r="123" spans="1:3" x14ac:dyDescent="0.2">
      <c r="A123" t="s">
        <v>1350</v>
      </c>
      <c r="B123" t="s">
        <v>362</v>
      </c>
      <c r="C123" s="310">
        <v>880438.66666666698</v>
      </c>
    </row>
    <row r="124" spans="1:3" x14ac:dyDescent="0.2">
      <c r="A124" t="s">
        <v>1350</v>
      </c>
      <c r="B124" t="s">
        <v>368</v>
      </c>
      <c r="C124" s="310">
        <v>1340</v>
      </c>
    </row>
    <row r="125" spans="1:3" x14ac:dyDescent="0.2">
      <c r="A125" t="s">
        <v>1350</v>
      </c>
      <c r="B125" t="s">
        <v>378</v>
      </c>
      <c r="C125" s="310">
        <v>3608227.56</v>
      </c>
    </row>
    <row r="126" spans="1:3" x14ac:dyDescent="0.2">
      <c r="A126" t="s">
        <v>1350</v>
      </c>
      <c r="B126" t="s">
        <v>380</v>
      </c>
      <c r="C126" s="310">
        <v>1660923.09333333</v>
      </c>
    </row>
    <row r="127" spans="1:3" x14ac:dyDescent="0.2">
      <c r="A127" t="s">
        <v>1350</v>
      </c>
      <c r="B127" t="s">
        <v>381</v>
      </c>
      <c r="C127" s="310">
        <v>139565.92000000001</v>
      </c>
    </row>
    <row r="128" spans="1:3" x14ac:dyDescent="0.2">
      <c r="A128" t="s">
        <v>1350</v>
      </c>
      <c r="B128" t="s">
        <v>383</v>
      </c>
      <c r="C128" s="310">
        <v>138475.10666666701</v>
      </c>
    </row>
    <row r="129" spans="1:3" x14ac:dyDescent="0.2">
      <c r="A129" t="s">
        <v>1350</v>
      </c>
      <c r="B129" t="s">
        <v>385</v>
      </c>
      <c r="C129" s="310">
        <v>18984</v>
      </c>
    </row>
    <row r="130" spans="1:3" x14ac:dyDescent="0.2">
      <c r="A130" t="s">
        <v>1350</v>
      </c>
      <c r="B130" t="s">
        <v>217</v>
      </c>
      <c r="C130" s="310">
        <v>14976637.32</v>
      </c>
    </row>
    <row r="131" spans="1:3" x14ac:dyDescent="0.2">
      <c r="A131" t="s">
        <v>1350</v>
      </c>
      <c r="B131" t="s">
        <v>219</v>
      </c>
      <c r="C131" s="310">
        <v>415610.6</v>
      </c>
    </row>
    <row r="132" spans="1:3" x14ac:dyDescent="0.2">
      <c r="A132" t="s">
        <v>1350</v>
      </c>
      <c r="B132" t="s">
        <v>221</v>
      </c>
      <c r="C132" s="310">
        <v>3703274.05333333</v>
      </c>
    </row>
    <row r="133" spans="1:3" x14ac:dyDescent="0.2">
      <c r="A133" t="s">
        <v>1350</v>
      </c>
      <c r="B133" t="s">
        <v>224</v>
      </c>
      <c r="C133" s="310">
        <v>3254027.3333333302</v>
      </c>
    </row>
    <row r="134" spans="1:3" x14ac:dyDescent="0.2">
      <c r="A134" t="s">
        <v>1350</v>
      </c>
      <c r="B134" t="s">
        <v>393</v>
      </c>
      <c r="C134" s="310">
        <v>1084100</v>
      </c>
    </row>
    <row r="135" spans="1:3" x14ac:dyDescent="0.2">
      <c r="A135" t="s">
        <v>1350</v>
      </c>
      <c r="B135" t="s">
        <v>395</v>
      </c>
      <c r="C135" s="310">
        <v>202453.33333333299</v>
      </c>
    </row>
    <row r="136" spans="1:3" x14ac:dyDescent="0.2">
      <c r="A136" t="s">
        <v>1350</v>
      </c>
      <c r="B136" t="s">
        <v>222</v>
      </c>
      <c r="C136" s="310">
        <v>897365.30666666699</v>
      </c>
    </row>
    <row r="137" spans="1:3" x14ac:dyDescent="0.2">
      <c r="A137" t="s">
        <v>1350</v>
      </c>
      <c r="B137" t="s">
        <v>400</v>
      </c>
      <c r="C137" s="310">
        <v>199981.33333333299</v>
      </c>
    </row>
    <row r="138" spans="1:3" x14ac:dyDescent="0.2">
      <c r="A138" t="s">
        <v>1350</v>
      </c>
      <c r="B138" t="s">
        <v>498</v>
      </c>
      <c r="C138" s="310">
        <v>178188</v>
      </c>
    </row>
    <row r="139" spans="1:3" x14ac:dyDescent="0.2">
      <c r="A139" t="s">
        <v>1350</v>
      </c>
      <c r="B139" t="s">
        <v>499</v>
      </c>
      <c r="C139" s="310">
        <v>169577.33333333299</v>
      </c>
    </row>
    <row r="140" spans="1:3" x14ac:dyDescent="0.2">
      <c r="A140" t="s">
        <v>1350</v>
      </c>
      <c r="B140" t="s">
        <v>500</v>
      </c>
      <c r="C140" s="310">
        <v>501813.33333333302</v>
      </c>
    </row>
    <row r="141" spans="1:3" x14ac:dyDescent="0.2">
      <c r="A141" t="s">
        <v>1350</v>
      </c>
      <c r="B141" t="s">
        <v>893</v>
      </c>
      <c r="C141" s="310">
        <v>19814</v>
      </c>
    </row>
    <row r="142" spans="1:3" x14ac:dyDescent="0.2">
      <c r="A142" t="s">
        <v>1350</v>
      </c>
      <c r="B142" t="s">
        <v>501</v>
      </c>
      <c r="C142" s="310">
        <v>6224768.7466666698</v>
      </c>
    </row>
    <row r="143" spans="1:3" x14ac:dyDescent="0.2">
      <c r="A143" t="s">
        <v>1350</v>
      </c>
      <c r="B143" t="s">
        <v>502</v>
      </c>
      <c r="C143" s="310">
        <v>372828</v>
      </c>
    </row>
    <row r="144" spans="1:3" x14ac:dyDescent="0.2">
      <c r="A144" t="s">
        <v>1350</v>
      </c>
      <c r="B144" t="s">
        <v>897</v>
      </c>
      <c r="C144" s="310">
        <v>9462526.6666666698</v>
      </c>
    </row>
    <row r="145" spans="1:3" x14ac:dyDescent="0.2">
      <c r="A145" t="s">
        <v>1350</v>
      </c>
      <c r="B145" t="s">
        <v>899</v>
      </c>
      <c r="C145" s="310">
        <v>1069076.66666667</v>
      </c>
    </row>
    <row r="146" spans="1:3" x14ac:dyDescent="0.2">
      <c r="A146" t="s">
        <v>1350</v>
      </c>
      <c r="B146" t="s">
        <v>906</v>
      </c>
      <c r="C146" s="310">
        <v>600000</v>
      </c>
    </row>
    <row r="147" spans="1:3" x14ac:dyDescent="0.2">
      <c r="A147" t="s">
        <v>1350</v>
      </c>
      <c r="B147" t="s">
        <v>907</v>
      </c>
      <c r="C147" s="310">
        <v>453333.33333333302</v>
      </c>
    </row>
    <row r="148" spans="1:3" x14ac:dyDescent="0.2">
      <c r="A148" t="s">
        <v>1350</v>
      </c>
      <c r="B148" t="s">
        <v>908</v>
      </c>
      <c r="C148" s="310">
        <v>460000</v>
      </c>
    </row>
    <row r="149" spans="1:3" x14ac:dyDescent="0.2">
      <c r="A149" t="s">
        <v>1350</v>
      </c>
      <c r="B149" t="s">
        <v>911</v>
      </c>
      <c r="C149" s="310">
        <v>8533.3333333333303</v>
      </c>
    </row>
    <row r="150" spans="1:3" x14ac:dyDescent="0.2">
      <c r="A150" t="s">
        <v>1350</v>
      </c>
      <c r="B150" t="s">
        <v>423</v>
      </c>
      <c r="C150" s="310">
        <v>177777.70666666701</v>
      </c>
    </row>
    <row r="151" spans="1:3" x14ac:dyDescent="0.2">
      <c r="A151" t="s">
        <v>1350</v>
      </c>
      <c r="B151" t="s">
        <v>445</v>
      </c>
      <c r="C151" s="310">
        <v>991273.12</v>
      </c>
    </row>
    <row r="152" spans="1:3" x14ac:dyDescent="0.2">
      <c r="A152" t="s">
        <v>1350</v>
      </c>
      <c r="B152" t="s">
        <v>447</v>
      </c>
      <c r="C152" s="310">
        <v>1655653.05333333</v>
      </c>
    </row>
    <row r="153" spans="1:3" x14ac:dyDescent="0.2">
      <c r="A153" t="s">
        <v>1350</v>
      </c>
      <c r="B153" t="s">
        <v>451</v>
      </c>
      <c r="C153" s="310">
        <v>218213.226666667</v>
      </c>
    </row>
    <row r="154" spans="1:3" x14ac:dyDescent="0.2">
      <c r="A154" t="s">
        <v>1350</v>
      </c>
      <c r="B154" t="s">
        <v>461</v>
      </c>
      <c r="C154" s="310">
        <v>119748.72</v>
      </c>
    </row>
    <row r="155" spans="1:3" x14ac:dyDescent="0.2">
      <c r="A155" t="s">
        <v>1350</v>
      </c>
      <c r="B155" t="s">
        <v>463</v>
      </c>
      <c r="C155" s="310">
        <v>511981.88</v>
      </c>
    </row>
    <row r="156" spans="1:3" x14ac:dyDescent="0.2">
      <c r="A156" t="s">
        <v>1350</v>
      </c>
      <c r="B156" t="s">
        <v>465</v>
      </c>
      <c r="C156" s="310">
        <v>2018611.2</v>
      </c>
    </row>
    <row r="157" spans="1:3" x14ac:dyDescent="0.2">
      <c r="A157" t="s">
        <v>1350</v>
      </c>
      <c r="B157" t="s">
        <v>467</v>
      </c>
      <c r="C157" s="310">
        <v>253468.12</v>
      </c>
    </row>
    <row r="158" spans="1:3" x14ac:dyDescent="0.2">
      <c r="A158" t="s">
        <v>1350</v>
      </c>
      <c r="B158" t="s">
        <v>469</v>
      </c>
      <c r="C158" s="310">
        <v>106357.36</v>
      </c>
    </row>
    <row r="159" spans="1:3" x14ac:dyDescent="0.2">
      <c r="A159" t="s">
        <v>1350</v>
      </c>
      <c r="B159" t="s">
        <v>471</v>
      </c>
      <c r="C159" s="310">
        <v>51852.12</v>
      </c>
    </row>
    <row r="160" spans="1:3" x14ac:dyDescent="0.2">
      <c r="A160" t="s">
        <v>1350</v>
      </c>
      <c r="B160" t="s">
        <v>475</v>
      </c>
      <c r="C160" s="310">
        <v>6204807.4000000004</v>
      </c>
    </row>
    <row r="161" spans="1:3" x14ac:dyDescent="0.2">
      <c r="A161" t="s">
        <v>1350</v>
      </c>
      <c r="B161" t="s">
        <v>477</v>
      </c>
      <c r="C161" s="310">
        <v>187618.213333333</v>
      </c>
    </row>
    <row r="162" spans="1:3" x14ac:dyDescent="0.2">
      <c r="A162" t="s">
        <v>1350</v>
      </c>
      <c r="B162" t="s">
        <v>479</v>
      </c>
      <c r="C162" s="310">
        <v>152140.786666667</v>
      </c>
    </row>
    <row r="163" spans="1:3" x14ac:dyDescent="0.2">
      <c r="A163" t="s">
        <v>1350</v>
      </c>
      <c r="B163" t="s">
        <v>525</v>
      </c>
      <c r="C163" s="310">
        <v>6278.5333333333301</v>
      </c>
    </row>
    <row r="164" spans="1:3" x14ac:dyDescent="0.2">
      <c r="A164" t="s">
        <v>1350</v>
      </c>
      <c r="B164" t="s">
        <v>527</v>
      </c>
      <c r="C164" s="310">
        <v>275838.2</v>
      </c>
    </row>
    <row r="165" spans="1:3" x14ac:dyDescent="0.2">
      <c r="A165" t="s">
        <v>1350</v>
      </c>
      <c r="B165" t="s">
        <v>528</v>
      </c>
      <c r="C165" s="310">
        <v>53230.400000000001</v>
      </c>
    </row>
  </sheetData>
  <pageMargins left="0.7" right="0.7" top="0.75" bottom="0.75" header="0.3" footer="0.3"/>
  <ignoredErrors>
    <ignoredError sqref="B2:B16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pane xSplit="1" ySplit="2" topLeftCell="F3" activePane="bottomRight" state="frozen"/>
      <selection pane="topRight" activeCell="B1" sqref="B1"/>
      <selection pane="bottomLeft" activeCell="A3" sqref="A3"/>
      <selection pane="bottomRight" activeCell="H3" sqref="H3"/>
    </sheetView>
  </sheetViews>
  <sheetFormatPr defaultColWidth="9" defaultRowHeight="22.5" x14ac:dyDescent="0.3"/>
  <cols>
    <col min="1" max="1" width="31" style="84" customWidth="1"/>
    <col min="2" max="2" width="15.75" style="84" customWidth="1"/>
    <col min="3" max="3" width="14.625" style="84" customWidth="1"/>
    <col min="4" max="4" width="15.25" style="84" customWidth="1"/>
    <col min="5" max="5" width="15.875" style="84" customWidth="1"/>
    <col min="6" max="6" width="21.25" style="84" customWidth="1"/>
    <col min="7" max="7" width="19.25" style="84" customWidth="1"/>
    <col min="8" max="8" width="20.75" style="84" customWidth="1"/>
    <col min="9" max="9" width="21.375" style="84" customWidth="1"/>
    <col min="10" max="10" width="23.125" style="84" customWidth="1"/>
    <col min="11" max="11" width="11.125" style="84" customWidth="1"/>
    <col min="12" max="16384" width="9" style="84"/>
  </cols>
  <sheetData>
    <row r="1" spans="1:10" ht="23.25" x14ac:dyDescent="0.3">
      <c r="A1" s="436" t="s">
        <v>678</v>
      </c>
      <c r="B1" s="436"/>
      <c r="C1" s="436"/>
      <c r="D1" s="436"/>
      <c r="E1" s="436"/>
      <c r="F1" s="436"/>
      <c r="G1" s="436"/>
      <c r="H1" s="436"/>
      <c r="I1" s="436"/>
      <c r="J1" s="436"/>
    </row>
    <row r="2" spans="1:10" s="209" customFormat="1" ht="63" x14ac:dyDescent="0.25">
      <c r="A2" s="22" t="s">
        <v>731</v>
      </c>
      <c r="B2" s="5" t="s">
        <v>1372</v>
      </c>
      <c r="C2" s="5" t="s">
        <v>1371</v>
      </c>
      <c r="D2" s="5" t="s">
        <v>1370</v>
      </c>
      <c r="E2" s="172" t="s">
        <v>1369</v>
      </c>
      <c r="F2" s="172" t="s">
        <v>1368</v>
      </c>
      <c r="G2" s="172" t="s">
        <v>1367</v>
      </c>
      <c r="H2" s="210" t="s">
        <v>1366</v>
      </c>
      <c r="I2" s="5" t="s">
        <v>1364</v>
      </c>
      <c r="J2" s="210" t="s">
        <v>1365</v>
      </c>
    </row>
    <row r="3" spans="1:10" s="144" customFormat="1" ht="21" x14ac:dyDescent="0.35">
      <c r="A3" s="140" t="s">
        <v>598</v>
      </c>
      <c r="B3" s="141"/>
      <c r="C3" s="141"/>
      <c r="D3" s="142"/>
      <c r="E3" s="142"/>
      <c r="F3" s="142"/>
      <c r="G3" s="142"/>
      <c r="H3" s="211">
        <f>SUM(E3:G3)</f>
        <v>0</v>
      </c>
      <c r="I3" s="142"/>
      <c r="J3" s="211"/>
    </row>
    <row r="4" spans="1:10" s="144" customFormat="1" ht="21" x14ac:dyDescent="0.35">
      <c r="A4" s="143" t="s">
        <v>732</v>
      </c>
      <c r="B4" s="141"/>
      <c r="C4" s="141"/>
      <c r="D4" s="142"/>
      <c r="E4" s="142"/>
      <c r="F4" s="142"/>
      <c r="G4" s="142"/>
      <c r="H4" s="211">
        <f t="shared" ref="H4:H5" si="0">SUM(E4:G4)</f>
        <v>0</v>
      </c>
      <c r="I4" s="142"/>
      <c r="J4" s="211"/>
    </row>
    <row r="5" spans="1:10" s="144" customFormat="1" ht="21" x14ac:dyDescent="0.35">
      <c r="A5" s="143" t="s">
        <v>733</v>
      </c>
      <c r="B5" s="141"/>
      <c r="C5" s="141"/>
      <c r="D5" s="142"/>
      <c r="E5" s="142"/>
      <c r="F5" s="142"/>
      <c r="G5" s="142"/>
      <c r="H5" s="211">
        <f t="shared" si="0"/>
        <v>0</v>
      </c>
      <c r="I5" s="142"/>
      <c r="J5" s="211"/>
    </row>
    <row r="6" spans="1:10" ht="23.25" x14ac:dyDescent="0.35">
      <c r="A6" s="437" t="s">
        <v>641</v>
      </c>
      <c r="B6" s="437"/>
      <c r="C6" s="437"/>
      <c r="D6" s="437"/>
      <c r="E6" s="437"/>
      <c r="F6" s="437"/>
      <c r="G6" s="437"/>
      <c r="H6" s="437"/>
      <c r="I6" s="437"/>
      <c r="J6" s="223">
        <f>SUM(J3:J5)</f>
        <v>0</v>
      </c>
    </row>
  </sheetData>
  <mergeCells count="2">
    <mergeCell ref="A1:J1"/>
    <mergeCell ref="A6:I6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80" zoomScaleNormal="80" workbookViewId="0">
      <selection activeCell="G2" sqref="G2"/>
    </sheetView>
  </sheetViews>
  <sheetFormatPr defaultRowHeight="14.25" x14ac:dyDescent="0.2"/>
  <cols>
    <col min="1" max="1" width="27.75" customWidth="1"/>
    <col min="2" max="4" width="17" bestFit="1" customWidth="1"/>
    <col min="5" max="5" width="18.375" bestFit="1" customWidth="1"/>
    <col min="6" max="6" width="20.875" bestFit="1" customWidth="1"/>
    <col min="7" max="7" width="31.625" customWidth="1"/>
  </cols>
  <sheetData>
    <row r="1" spans="1:7" ht="23.25" x14ac:dyDescent="0.2">
      <c r="A1" s="436" t="s">
        <v>734</v>
      </c>
      <c r="B1" s="436"/>
      <c r="C1" s="436"/>
      <c r="D1" s="436"/>
      <c r="E1" s="436"/>
      <c r="F1" s="436"/>
      <c r="G1" s="436"/>
    </row>
    <row r="2" spans="1:7" ht="46.5" x14ac:dyDescent="0.2">
      <c r="A2" s="218" t="s">
        <v>731</v>
      </c>
      <c r="B2" s="219" t="s">
        <v>1372</v>
      </c>
      <c r="C2" s="219" t="s">
        <v>1371</v>
      </c>
      <c r="D2" s="219" t="s">
        <v>1370</v>
      </c>
      <c r="E2" s="220" t="s">
        <v>1375</v>
      </c>
      <c r="F2" s="219" t="s">
        <v>1374</v>
      </c>
      <c r="G2" s="221" t="s">
        <v>1373</v>
      </c>
    </row>
    <row r="3" spans="1:7" ht="23.25" x14ac:dyDescent="0.35">
      <c r="A3" s="215" t="s">
        <v>599</v>
      </c>
      <c r="B3" s="85"/>
      <c r="C3" s="85"/>
      <c r="D3" s="86"/>
      <c r="E3" s="86"/>
      <c r="F3" s="86"/>
      <c r="G3" s="214"/>
    </row>
    <row r="4" spans="1:7" ht="23.25" x14ac:dyDescent="0.35">
      <c r="A4" s="215" t="s">
        <v>600</v>
      </c>
      <c r="B4" s="85"/>
      <c r="C4" s="85"/>
      <c r="D4" s="86"/>
      <c r="E4" s="86"/>
      <c r="F4" s="86"/>
      <c r="G4" s="214"/>
    </row>
    <row r="5" spans="1:7" ht="23.25" x14ac:dyDescent="0.35">
      <c r="A5" s="215" t="s">
        <v>601</v>
      </c>
      <c r="B5" s="85"/>
      <c r="C5" s="85"/>
      <c r="D5" s="86"/>
      <c r="E5" s="86"/>
      <c r="F5" s="86"/>
      <c r="G5" s="214"/>
    </row>
    <row r="6" spans="1:7" ht="23.25" x14ac:dyDescent="0.35">
      <c r="A6" s="215" t="s">
        <v>602</v>
      </c>
      <c r="B6" s="216"/>
      <c r="C6" s="216"/>
      <c r="D6" s="216"/>
      <c r="E6" s="216"/>
      <c r="F6" s="216"/>
      <c r="G6" s="214"/>
    </row>
    <row r="7" spans="1:7" ht="23.25" x14ac:dyDescent="0.35">
      <c r="A7" s="215" t="s">
        <v>603</v>
      </c>
      <c r="B7" s="216"/>
      <c r="C7" s="216"/>
      <c r="D7" s="216"/>
      <c r="E7" s="216"/>
      <c r="F7" s="216"/>
      <c r="G7" s="214"/>
    </row>
    <row r="8" spans="1:7" ht="23.25" x14ac:dyDescent="0.35">
      <c r="A8" s="215" t="s">
        <v>604</v>
      </c>
      <c r="B8" s="216"/>
      <c r="C8" s="216"/>
      <c r="D8" s="216"/>
      <c r="E8" s="216"/>
      <c r="F8" s="216"/>
      <c r="G8" s="214"/>
    </row>
    <row r="9" spans="1:7" ht="23.25" x14ac:dyDescent="0.35">
      <c r="A9" s="215" t="s">
        <v>605</v>
      </c>
      <c r="B9" s="216"/>
      <c r="C9" s="216"/>
      <c r="D9" s="216"/>
      <c r="E9" s="216"/>
      <c r="F9" s="216"/>
      <c r="G9" s="214"/>
    </row>
    <row r="10" spans="1:7" ht="23.25" x14ac:dyDescent="0.35">
      <c r="A10" s="215" t="s">
        <v>606</v>
      </c>
      <c r="B10" s="216"/>
      <c r="C10" s="216"/>
      <c r="D10" s="216"/>
      <c r="E10" s="216"/>
      <c r="F10" s="216"/>
      <c r="G10" s="214"/>
    </row>
    <row r="11" spans="1:7" ht="23.25" x14ac:dyDescent="0.35">
      <c r="A11" s="215" t="s">
        <v>607</v>
      </c>
      <c r="B11" s="216"/>
      <c r="C11" s="216"/>
      <c r="D11" s="216"/>
      <c r="E11" s="216"/>
      <c r="F11" s="216"/>
      <c r="G11" s="214"/>
    </row>
    <row r="12" spans="1:7" ht="23.25" x14ac:dyDescent="0.35">
      <c r="A12" s="215" t="s">
        <v>608</v>
      </c>
      <c r="B12" s="216"/>
      <c r="C12" s="216"/>
      <c r="D12" s="216"/>
      <c r="E12" s="216"/>
      <c r="F12" s="216"/>
      <c r="G12" s="214"/>
    </row>
    <row r="13" spans="1:7" ht="23.25" x14ac:dyDescent="0.35">
      <c r="A13" s="215" t="s">
        <v>609</v>
      </c>
      <c r="B13" s="216"/>
      <c r="C13" s="216"/>
      <c r="D13" s="216"/>
      <c r="E13" s="216"/>
      <c r="F13" s="216"/>
      <c r="G13" s="214"/>
    </row>
    <row r="14" spans="1:7" ht="23.25" x14ac:dyDescent="0.35">
      <c r="A14" s="438" t="s">
        <v>641</v>
      </c>
      <c r="B14" s="438"/>
      <c r="C14" s="438"/>
      <c r="D14" s="438"/>
      <c r="E14" s="438"/>
      <c r="F14" s="438"/>
      <c r="G14" s="217">
        <f>SUM(G3:G13)</f>
        <v>0</v>
      </c>
    </row>
  </sheetData>
  <mergeCells count="2">
    <mergeCell ref="A1:G1"/>
    <mergeCell ref="A14:F14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="90" zoomScaleNormal="90" workbookViewId="0">
      <selection activeCell="G3" sqref="G3"/>
    </sheetView>
  </sheetViews>
  <sheetFormatPr defaultColWidth="9" defaultRowHeight="15" x14ac:dyDescent="0.25"/>
  <cols>
    <col min="1" max="1" width="31.625" style="21" bestFit="1" customWidth="1"/>
    <col min="2" max="2" width="21.375" style="21" customWidth="1"/>
    <col min="3" max="3" width="19.375" style="21" customWidth="1"/>
    <col min="4" max="4" width="22" style="150" customWidth="1"/>
    <col min="5" max="5" width="23.75" style="21" customWidth="1"/>
    <col min="6" max="6" width="23" style="21" customWidth="1"/>
    <col min="7" max="7" width="9.25" style="21" customWidth="1"/>
    <col min="8" max="8" width="9.75" style="21" customWidth="1"/>
    <col min="9" max="16384" width="9" style="21"/>
  </cols>
  <sheetData>
    <row r="1" spans="1:10" ht="26.25" x14ac:dyDescent="0.25">
      <c r="A1" s="222" t="s">
        <v>727</v>
      </c>
      <c r="C1" s="222"/>
      <c r="D1" s="224"/>
      <c r="E1" s="222"/>
      <c r="F1" s="222"/>
      <c r="G1" s="222"/>
      <c r="H1" s="222"/>
      <c r="I1" s="222"/>
      <c r="J1" s="222"/>
    </row>
    <row r="2" spans="1:10" ht="21" x14ac:dyDescent="0.25">
      <c r="A2" s="441" t="s">
        <v>731</v>
      </c>
      <c r="B2" s="443" t="s">
        <v>1376</v>
      </c>
      <c r="C2" s="443" t="s">
        <v>1377</v>
      </c>
      <c r="D2" s="445" t="s">
        <v>1378</v>
      </c>
      <c r="E2" s="447" t="s">
        <v>1379</v>
      </c>
      <c r="F2" s="439" t="s">
        <v>1380</v>
      </c>
      <c r="G2" s="440" t="s">
        <v>735</v>
      </c>
      <c r="H2" s="440"/>
      <c r="I2" s="440"/>
      <c r="J2" s="440"/>
    </row>
    <row r="3" spans="1:10" ht="56.25" customHeight="1" x14ac:dyDescent="0.25">
      <c r="A3" s="442"/>
      <c r="B3" s="444"/>
      <c r="C3" s="444"/>
      <c r="D3" s="446"/>
      <c r="E3" s="448"/>
      <c r="F3" s="439"/>
      <c r="G3" s="238" t="s">
        <v>736</v>
      </c>
      <c r="H3" s="238" t="s">
        <v>737</v>
      </c>
      <c r="I3" s="238" t="s">
        <v>738</v>
      </c>
      <c r="J3" s="386" t="s">
        <v>1381</v>
      </c>
    </row>
    <row r="4" spans="1:10" ht="26.1" customHeight="1" x14ac:dyDescent="0.35">
      <c r="A4" s="30" t="s">
        <v>739</v>
      </c>
      <c r="B4" s="229"/>
      <c r="C4" s="230">
        <f>SUM('2.WS-ยา วชภฯ'!J3)</f>
        <v>0</v>
      </c>
      <c r="D4" s="231">
        <f>SUM(B4:C4)</f>
        <v>0</v>
      </c>
      <c r="E4" s="232"/>
      <c r="F4" s="233">
        <f>SUM(D4-E4)</f>
        <v>0</v>
      </c>
      <c r="G4" s="30"/>
      <c r="H4" s="30"/>
      <c r="I4" s="30"/>
      <c r="J4" s="30"/>
    </row>
    <row r="5" spans="1:10" ht="26.1" customHeight="1" x14ac:dyDescent="0.35">
      <c r="A5" s="30" t="s">
        <v>740</v>
      </c>
      <c r="B5" s="229"/>
      <c r="C5" s="230">
        <f>SUM('2.WS-ยา วชภฯ'!J4)</f>
        <v>0</v>
      </c>
      <c r="D5" s="231">
        <f t="shared" ref="D5:D16" si="0">SUM(B5:C5)</f>
        <v>0</v>
      </c>
      <c r="E5" s="232"/>
      <c r="F5" s="30">
        <f t="shared" ref="F5:F16" si="1">+D5-E5</f>
        <v>0</v>
      </c>
      <c r="G5" s="30"/>
      <c r="H5" s="30"/>
      <c r="I5" s="30"/>
      <c r="J5" s="30"/>
    </row>
    <row r="6" spans="1:10" ht="26.1" customHeight="1" x14ac:dyDescent="0.35">
      <c r="A6" s="30" t="s">
        <v>741</v>
      </c>
      <c r="B6" s="229"/>
      <c r="C6" s="230">
        <f>SUM('2.WS-ยา วชภฯ'!J5)</f>
        <v>0</v>
      </c>
      <c r="D6" s="231">
        <f t="shared" si="0"/>
        <v>0</v>
      </c>
      <c r="E6" s="232"/>
      <c r="F6" s="30">
        <f t="shared" si="1"/>
        <v>0</v>
      </c>
      <c r="G6" s="30"/>
      <c r="H6" s="30"/>
      <c r="I6" s="30"/>
      <c r="J6" s="30"/>
    </row>
    <row r="7" spans="1:10" ht="26.1" customHeight="1" x14ac:dyDescent="0.35">
      <c r="A7" s="30" t="s">
        <v>742</v>
      </c>
      <c r="B7" s="229"/>
      <c r="C7" s="229"/>
      <c r="D7" s="231">
        <f t="shared" si="0"/>
        <v>0</v>
      </c>
      <c r="E7" s="232"/>
      <c r="F7" s="30">
        <f t="shared" si="1"/>
        <v>0</v>
      </c>
      <c r="G7" s="30"/>
      <c r="H7" s="30"/>
      <c r="I7" s="30"/>
      <c r="J7" s="30"/>
    </row>
    <row r="8" spans="1:10" ht="26.1" hidden="1" customHeight="1" x14ac:dyDescent="0.35">
      <c r="A8" s="30"/>
      <c r="B8" s="234"/>
      <c r="C8" s="234"/>
      <c r="D8" s="231">
        <f t="shared" si="0"/>
        <v>0</v>
      </c>
      <c r="E8" s="232"/>
      <c r="F8" s="30">
        <f t="shared" si="1"/>
        <v>0</v>
      </c>
      <c r="G8" s="30"/>
      <c r="H8" s="30"/>
      <c r="I8" s="30"/>
      <c r="J8" s="30"/>
    </row>
    <row r="9" spans="1:10" ht="26.1" hidden="1" customHeight="1" x14ac:dyDescent="0.35">
      <c r="A9" s="30"/>
      <c r="B9" s="234"/>
      <c r="C9" s="234"/>
      <c r="D9" s="231">
        <f t="shared" si="0"/>
        <v>0</v>
      </c>
      <c r="E9" s="232"/>
      <c r="F9" s="30">
        <f t="shared" si="1"/>
        <v>0</v>
      </c>
      <c r="G9" s="30"/>
      <c r="H9" s="30"/>
      <c r="I9" s="30"/>
      <c r="J9" s="30"/>
    </row>
    <row r="10" spans="1:10" ht="26.1" hidden="1" customHeight="1" x14ac:dyDescent="0.35">
      <c r="A10" s="30"/>
      <c r="B10" s="234"/>
      <c r="C10" s="234"/>
      <c r="D10" s="231">
        <f t="shared" si="0"/>
        <v>0</v>
      </c>
      <c r="E10" s="232"/>
      <c r="F10" s="30">
        <f t="shared" si="1"/>
        <v>0</v>
      </c>
      <c r="G10" s="30"/>
      <c r="H10" s="30"/>
      <c r="I10" s="30"/>
      <c r="J10" s="30"/>
    </row>
    <row r="11" spans="1:10" ht="26.1" hidden="1" customHeight="1" x14ac:dyDescent="0.35">
      <c r="A11" s="30"/>
      <c r="B11" s="234"/>
      <c r="C11" s="234"/>
      <c r="D11" s="231">
        <f t="shared" si="0"/>
        <v>0</v>
      </c>
      <c r="E11" s="232"/>
      <c r="F11" s="30">
        <f t="shared" si="1"/>
        <v>0</v>
      </c>
      <c r="G11" s="30"/>
      <c r="H11" s="30"/>
      <c r="I11" s="30"/>
      <c r="J11" s="30"/>
    </row>
    <row r="12" spans="1:10" ht="26.1" hidden="1" customHeight="1" x14ac:dyDescent="0.35">
      <c r="A12" s="30"/>
      <c r="B12" s="234"/>
      <c r="C12" s="234"/>
      <c r="D12" s="231">
        <f t="shared" si="0"/>
        <v>0</v>
      </c>
      <c r="E12" s="232"/>
      <c r="F12" s="30">
        <f t="shared" si="1"/>
        <v>0</v>
      </c>
      <c r="G12" s="30"/>
      <c r="H12" s="30"/>
      <c r="I12" s="30"/>
      <c r="J12" s="30"/>
    </row>
    <row r="13" spans="1:10" ht="26.1" customHeight="1" x14ac:dyDescent="0.35">
      <c r="A13" s="30" t="s">
        <v>743</v>
      </c>
      <c r="B13" s="229"/>
      <c r="C13" s="229"/>
      <c r="D13" s="231">
        <f t="shared" si="0"/>
        <v>0</v>
      </c>
      <c r="E13" s="232"/>
      <c r="F13" s="30">
        <f t="shared" si="1"/>
        <v>0</v>
      </c>
      <c r="G13" s="30"/>
      <c r="H13" s="30"/>
      <c r="I13" s="30"/>
      <c r="J13" s="30"/>
    </row>
    <row r="14" spans="1:10" ht="26.1" customHeight="1" x14ac:dyDescent="0.35">
      <c r="A14" s="30" t="s">
        <v>744</v>
      </c>
      <c r="B14" s="229"/>
      <c r="C14" s="229"/>
      <c r="D14" s="231">
        <f t="shared" si="0"/>
        <v>0</v>
      </c>
      <c r="E14" s="232"/>
      <c r="F14" s="30">
        <f t="shared" si="1"/>
        <v>0</v>
      </c>
      <c r="G14" s="30"/>
      <c r="H14" s="30"/>
      <c r="I14" s="30"/>
      <c r="J14" s="30"/>
    </row>
    <row r="15" spans="1:10" ht="26.1" customHeight="1" x14ac:dyDescent="0.35">
      <c r="A15" s="41" t="s">
        <v>779</v>
      </c>
      <c r="B15" s="229"/>
      <c r="C15" s="229"/>
      <c r="D15" s="231">
        <f t="shared" ref="D15" si="2">SUM(B15:C15)</f>
        <v>0</v>
      </c>
      <c r="E15" s="232"/>
      <c r="F15" s="30">
        <f t="shared" ref="F15" si="3">+D15-E15</f>
        <v>0</v>
      </c>
      <c r="G15" s="30"/>
      <c r="H15" s="30"/>
      <c r="I15" s="30"/>
      <c r="J15" s="30"/>
    </row>
    <row r="16" spans="1:10" ht="26.1" customHeight="1" x14ac:dyDescent="0.35">
      <c r="A16" s="30" t="s">
        <v>610</v>
      </c>
      <c r="B16" s="229"/>
      <c r="C16" s="229"/>
      <c r="D16" s="231">
        <f t="shared" si="0"/>
        <v>0</v>
      </c>
      <c r="E16" s="232"/>
      <c r="F16" s="30">
        <f t="shared" si="1"/>
        <v>0</v>
      </c>
      <c r="G16" s="30"/>
      <c r="H16" s="30"/>
      <c r="I16" s="30"/>
      <c r="J16" s="30"/>
    </row>
    <row r="17" spans="1:10" ht="26.1" customHeight="1" x14ac:dyDescent="0.35">
      <c r="A17" s="236" t="s">
        <v>745</v>
      </c>
      <c r="B17" s="235">
        <f>SUM(B4:B16)</f>
        <v>0</v>
      </c>
      <c r="C17" s="235">
        <f t="shared" ref="C17:J17" si="4">SUM(C4:C16)</f>
        <v>0</v>
      </c>
      <c r="D17" s="237">
        <f t="shared" si="4"/>
        <v>0</v>
      </c>
      <c r="E17" s="235">
        <f t="shared" si="4"/>
        <v>0</v>
      </c>
      <c r="F17" s="235">
        <f t="shared" si="4"/>
        <v>0</v>
      </c>
      <c r="G17" s="235">
        <f t="shared" si="4"/>
        <v>0</v>
      </c>
      <c r="H17" s="235">
        <f t="shared" si="4"/>
        <v>0</v>
      </c>
      <c r="I17" s="235">
        <f t="shared" si="4"/>
        <v>0</v>
      </c>
      <c r="J17" s="235">
        <f t="shared" si="4"/>
        <v>0</v>
      </c>
    </row>
    <row r="18" spans="1:10" ht="26.1" customHeight="1" x14ac:dyDescent="0.35">
      <c r="A18" s="20"/>
      <c r="B18" s="89"/>
      <c r="C18" s="89"/>
      <c r="D18" s="225"/>
      <c r="E18" s="20"/>
      <c r="F18" s="20"/>
      <c r="G18" s="20"/>
      <c r="H18" s="20"/>
      <c r="I18" s="20"/>
      <c r="J18" s="20"/>
    </row>
    <row r="19" spans="1:10" ht="26.1" customHeight="1" x14ac:dyDescent="0.35">
      <c r="A19" s="20"/>
      <c r="B19" s="90"/>
      <c r="C19" s="90"/>
      <c r="D19" s="226"/>
      <c r="E19" s="20"/>
      <c r="F19" s="20"/>
      <c r="G19" s="20"/>
      <c r="H19" s="20"/>
      <c r="I19" s="20"/>
      <c r="J19" s="20"/>
    </row>
    <row r="20" spans="1:10" ht="26.1" customHeight="1" x14ac:dyDescent="0.35">
      <c r="A20" s="20"/>
      <c r="B20" s="90"/>
      <c r="C20" s="90"/>
      <c r="D20" s="226"/>
      <c r="E20" s="20"/>
      <c r="F20" s="20"/>
      <c r="G20" s="20"/>
      <c r="H20" s="20"/>
      <c r="I20" s="20"/>
      <c r="J20" s="20"/>
    </row>
    <row r="21" spans="1:10" ht="26.1" customHeight="1" x14ac:dyDescent="0.35">
      <c r="A21" s="20"/>
      <c r="B21" s="91"/>
      <c r="C21" s="91"/>
      <c r="D21" s="227"/>
      <c r="E21" s="20"/>
      <c r="F21" s="20"/>
      <c r="G21" s="20"/>
      <c r="H21" s="20"/>
      <c r="I21" s="20"/>
      <c r="J21" s="20"/>
    </row>
    <row r="22" spans="1:10" ht="26.1" customHeight="1" x14ac:dyDescent="0.35">
      <c r="A22" s="20"/>
      <c r="B22" s="91"/>
      <c r="C22" s="91"/>
      <c r="D22" s="227"/>
      <c r="E22" s="20"/>
      <c r="F22" s="20"/>
      <c r="G22" s="20"/>
      <c r="H22" s="20"/>
      <c r="I22" s="20"/>
      <c r="J22" s="20"/>
    </row>
    <row r="23" spans="1:10" ht="26.1" customHeight="1" x14ac:dyDescent="0.35">
      <c r="A23" s="20"/>
      <c r="B23" s="89"/>
      <c r="C23" s="89"/>
      <c r="D23" s="225"/>
      <c r="E23" s="20"/>
      <c r="F23" s="20"/>
      <c r="G23" s="20"/>
      <c r="H23" s="20"/>
      <c r="I23" s="20"/>
      <c r="J23" s="20"/>
    </row>
    <row r="24" spans="1:10" ht="26.1" customHeight="1" x14ac:dyDescent="0.35">
      <c r="A24" s="20"/>
      <c r="B24" s="89"/>
      <c r="C24" s="89"/>
      <c r="D24" s="225"/>
      <c r="E24" s="20"/>
      <c r="F24" s="20"/>
      <c r="G24" s="20"/>
      <c r="H24" s="20"/>
      <c r="I24" s="20"/>
      <c r="J24" s="20"/>
    </row>
    <row r="25" spans="1:10" ht="26.1" customHeight="1" x14ac:dyDescent="0.35">
      <c r="A25" s="20"/>
      <c r="B25" s="89"/>
      <c r="C25" s="89"/>
      <c r="D25" s="225"/>
      <c r="E25" s="20"/>
      <c r="F25" s="20"/>
      <c r="G25" s="20"/>
      <c r="H25" s="20"/>
      <c r="I25" s="20"/>
      <c r="J25" s="20"/>
    </row>
    <row r="26" spans="1:10" ht="26.1" customHeight="1" x14ac:dyDescent="0.35">
      <c r="A26" s="20"/>
      <c r="B26" s="89"/>
      <c r="C26" s="89"/>
      <c r="D26" s="225"/>
      <c r="E26" s="20"/>
      <c r="F26" s="20"/>
      <c r="G26" s="20"/>
      <c r="H26" s="20"/>
      <c r="I26" s="20"/>
      <c r="J26" s="20"/>
    </row>
    <row r="27" spans="1:10" ht="26.1" customHeight="1" x14ac:dyDescent="0.35">
      <c r="A27" s="20"/>
      <c r="B27" s="89"/>
      <c r="C27" s="89"/>
      <c r="D27" s="225"/>
      <c r="E27" s="20"/>
      <c r="F27" s="20"/>
      <c r="G27" s="20"/>
      <c r="H27" s="20"/>
      <c r="I27" s="20"/>
      <c r="J27" s="20"/>
    </row>
    <row r="28" spans="1:10" ht="26.1" customHeight="1" x14ac:dyDescent="0.35">
      <c r="A28" s="20"/>
      <c r="B28" s="89"/>
      <c r="C28" s="89"/>
      <c r="D28" s="225"/>
      <c r="E28" s="20"/>
      <c r="F28" s="20"/>
      <c r="G28" s="20"/>
      <c r="H28" s="20"/>
      <c r="I28" s="20"/>
      <c r="J28" s="20"/>
    </row>
    <row r="29" spans="1:10" ht="26.1" customHeight="1" x14ac:dyDescent="0.35">
      <c r="A29" s="20"/>
      <c r="B29" s="89"/>
      <c r="C29" s="89"/>
      <c r="D29" s="225"/>
      <c r="E29" s="20"/>
      <c r="F29" s="20"/>
      <c r="G29" s="20"/>
      <c r="H29" s="20"/>
      <c r="I29" s="20"/>
      <c r="J29" s="20"/>
    </row>
    <row r="30" spans="1:10" ht="26.1" customHeight="1" x14ac:dyDescent="0.35">
      <c r="A30" s="20"/>
      <c r="B30" s="89"/>
      <c r="C30" s="89"/>
      <c r="D30" s="225"/>
      <c r="E30" s="20"/>
      <c r="F30" s="20"/>
      <c r="G30" s="20"/>
      <c r="H30" s="20"/>
      <c r="I30" s="20"/>
      <c r="J30" s="20"/>
    </row>
    <row r="31" spans="1:10" ht="26.1" customHeight="1" x14ac:dyDescent="0.35">
      <c r="A31" s="20"/>
      <c r="B31" s="89"/>
      <c r="C31" s="89"/>
      <c r="D31" s="225"/>
      <c r="E31" s="20"/>
      <c r="F31" s="20"/>
      <c r="G31" s="20"/>
      <c r="H31" s="20"/>
      <c r="I31" s="20"/>
      <c r="J31" s="20"/>
    </row>
    <row r="32" spans="1:10" ht="26.1" customHeight="1" x14ac:dyDescent="0.35">
      <c r="A32" s="20"/>
      <c r="B32" s="89"/>
      <c r="C32" s="89"/>
      <c r="D32" s="225"/>
      <c r="E32" s="20"/>
      <c r="F32" s="20"/>
      <c r="G32" s="20"/>
      <c r="H32" s="20"/>
      <c r="I32" s="20"/>
      <c r="J32" s="20"/>
    </row>
    <row r="33" spans="1:10" ht="26.1" customHeight="1" x14ac:dyDescent="0.35">
      <c r="A33" s="20"/>
      <c r="B33" s="89"/>
      <c r="C33" s="89"/>
      <c r="D33" s="225"/>
      <c r="E33" s="20"/>
      <c r="F33" s="20"/>
      <c r="G33" s="20"/>
      <c r="H33" s="20"/>
      <c r="I33" s="20"/>
      <c r="J33" s="20"/>
    </row>
    <row r="34" spans="1:10" ht="26.1" customHeight="1" x14ac:dyDescent="0.35">
      <c r="A34" s="20"/>
      <c r="B34" s="89"/>
      <c r="C34" s="89"/>
      <c r="D34" s="225"/>
      <c r="E34" s="20"/>
      <c r="F34" s="20"/>
      <c r="G34" s="20"/>
      <c r="H34" s="20"/>
      <c r="I34" s="20"/>
      <c r="J34" s="20"/>
    </row>
    <row r="35" spans="1:10" ht="26.1" customHeight="1" x14ac:dyDescent="0.35">
      <c r="A35" s="20"/>
      <c r="B35" s="89"/>
      <c r="C35" s="89"/>
      <c r="D35" s="225"/>
      <c r="E35" s="20"/>
      <c r="F35" s="20"/>
      <c r="G35" s="20"/>
      <c r="H35" s="20"/>
      <c r="I35" s="20"/>
      <c r="J35" s="20"/>
    </row>
    <row r="36" spans="1:10" ht="26.1" customHeight="1" x14ac:dyDescent="0.35">
      <c r="A36" s="20"/>
      <c r="B36" s="89"/>
      <c r="C36" s="89"/>
      <c r="D36" s="225"/>
      <c r="E36" s="20"/>
      <c r="F36" s="20"/>
      <c r="G36" s="20"/>
      <c r="H36" s="20"/>
      <c r="I36" s="20"/>
      <c r="J36" s="20"/>
    </row>
    <row r="37" spans="1:10" ht="26.1" customHeight="1" x14ac:dyDescent="0.35">
      <c r="A37" s="20"/>
      <c r="B37" s="89"/>
      <c r="C37" s="89"/>
      <c r="D37" s="225"/>
      <c r="E37" s="20"/>
      <c r="F37" s="20"/>
      <c r="G37" s="20"/>
      <c r="H37" s="20"/>
      <c r="I37" s="20"/>
      <c r="J37" s="20"/>
    </row>
    <row r="38" spans="1:10" ht="26.1" customHeight="1" x14ac:dyDescent="0.35">
      <c r="A38" s="20"/>
      <c r="B38" s="89"/>
      <c r="C38" s="89"/>
      <c r="D38" s="225"/>
      <c r="E38" s="20"/>
      <c r="F38" s="20"/>
      <c r="G38" s="20"/>
      <c r="H38" s="20"/>
      <c r="I38" s="20"/>
      <c r="J38" s="20"/>
    </row>
    <row r="39" spans="1:10" ht="23.25" x14ac:dyDescent="0.35">
      <c r="A39" s="20"/>
      <c r="B39" s="20"/>
      <c r="C39" s="20"/>
      <c r="D39" s="228"/>
      <c r="E39" s="20"/>
      <c r="F39" s="20"/>
      <c r="G39" s="20"/>
      <c r="H39" s="20"/>
      <c r="I39" s="20"/>
      <c r="J39" s="20"/>
    </row>
    <row r="40" spans="1:10" ht="23.25" x14ac:dyDescent="0.35">
      <c r="A40" s="20"/>
      <c r="B40" s="20"/>
      <c r="C40" s="20"/>
      <c r="D40" s="228"/>
      <c r="E40" s="20"/>
      <c r="F40" s="20"/>
      <c r="G40" s="20"/>
      <c r="H40" s="20"/>
      <c r="I40" s="20"/>
      <c r="J40" s="20"/>
    </row>
    <row r="41" spans="1:10" ht="23.25" x14ac:dyDescent="0.35">
      <c r="A41" s="20"/>
      <c r="B41" s="20"/>
      <c r="C41" s="20"/>
      <c r="D41" s="228"/>
      <c r="E41" s="20"/>
      <c r="F41" s="20"/>
      <c r="G41" s="20"/>
      <c r="H41" s="20"/>
      <c r="I41" s="20"/>
      <c r="J41" s="20"/>
    </row>
    <row r="42" spans="1:10" ht="23.25" x14ac:dyDescent="0.35">
      <c r="A42" s="20"/>
      <c r="B42" s="20"/>
      <c r="C42" s="20"/>
      <c r="D42" s="228"/>
      <c r="E42" s="20"/>
      <c r="F42" s="20"/>
      <c r="G42" s="20"/>
      <c r="H42" s="20"/>
      <c r="I42" s="20"/>
      <c r="J42" s="20"/>
    </row>
    <row r="43" spans="1:10" ht="23.25" x14ac:dyDescent="0.35">
      <c r="A43" s="20"/>
      <c r="B43" s="20"/>
      <c r="C43" s="20"/>
      <c r="D43" s="228"/>
      <c r="E43" s="20"/>
      <c r="F43" s="20"/>
      <c r="G43" s="20"/>
      <c r="H43" s="20"/>
      <c r="I43" s="20"/>
      <c r="J43" s="20"/>
    </row>
  </sheetData>
  <mergeCells count="7">
    <mergeCell ref="F2:F3"/>
    <mergeCell ref="G2:J2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opLeftCell="F1" workbookViewId="0">
      <selection activeCell="H3" sqref="H3"/>
    </sheetView>
  </sheetViews>
  <sheetFormatPr defaultRowHeight="14.25" x14ac:dyDescent="0.2"/>
  <cols>
    <col min="1" max="1" width="30.875" customWidth="1"/>
    <col min="2" max="2" width="19.125" customWidth="1"/>
    <col min="3" max="3" width="19.25" customWidth="1"/>
    <col min="4" max="4" width="17.125" customWidth="1"/>
    <col min="5" max="5" width="21.375" customWidth="1"/>
    <col min="6" max="6" width="22.625" style="240" customWidth="1"/>
    <col min="7" max="7" width="18.375" customWidth="1"/>
    <col min="8" max="8" width="21.25" customWidth="1"/>
    <col min="9" max="9" width="12.375" customWidth="1"/>
  </cols>
  <sheetData>
    <row r="1" spans="1:8" ht="26.25" x14ac:dyDescent="0.4">
      <c r="A1" s="449" t="s">
        <v>728</v>
      </c>
      <c r="B1" s="449"/>
      <c r="C1" s="449"/>
      <c r="D1" s="449"/>
      <c r="E1" s="449"/>
      <c r="F1" s="449"/>
      <c r="G1" s="449"/>
      <c r="H1" s="449"/>
    </row>
    <row r="2" spans="1:8" ht="18" customHeight="1" x14ac:dyDescent="0.35">
      <c r="A2" s="450" t="s">
        <v>731</v>
      </c>
      <c r="B2" s="102" t="s">
        <v>1159</v>
      </c>
      <c r="C2" s="102" t="s">
        <v>1160</v>
      </c>
      <c r="D2" s="102" t="s">
        <v>1165</v>
      </c>
      <c r="E2" s="102" t="s">
        <v>1162</v>
      </c>
      <c r="F2" s="208" t="s">
        <v>1156</v>
      </c>
      <c r="G2" s="102" t="s">
        <v>1158</v>
      </c>
      <c r="H2" s="102" t="s">
        <v>1164</v>
      </c>
    </row>
    <row r="3" spans="1:8" ht="62.25" customHeight="1" x14ac:dyDescent="0.2">
      <c r="A3" s="451"/>
      <c r="B3" s="208" t="s">
        <v>1382</v>
      </c>
      <c r="C3" s="208" t="s">
        <v>1383</v>
      </c>
      <c r="D3" s="208" t="s">
        <v>1384</v>
      </c>
      <c r="E3" s="241" t="s">
        <v>1385</v>
      </c>
      <c r="F3" s="208" t="s">
        <v>1157</v>
      </c>
      <c r="G3" s="208" t="s">
        <v>1163</v>
      </c>
      <c r="H3" s="208" t="s">
        <v>1386</v>
      </c>
    </row>
    <row r="4" spans="1:8" ht="21" x14ac:dyDescent="0.35">
      <c r="A4" s="30" t="s">
        <v>746</v>
      </c>
      <c r="B4" s="30"/>
      <c r="C4" s="30"/>
      <c r="D4" s="242">
        <f>SUM(B4:C4)</f>
        <v>0</v>
      </c>
      <c r="E4" s="204"/>
      <c r="F4" s="41"/>
      <c r="G4" s="30"/>
      <c r="H4" s="233"/>
    </row>
    <row r="5" spans="1:8" ht="21" x14ac:dyDescent="0.35">
      <c r="A5" s="30" t="s">
        <v>747</v>
      </c>
      <c r="B5" s="30"/>
      <c r="C5" s="30"/>
      <c r="D5" s="242">
        <f t="shared" ref="D5:D10" si="0">SUM(B5:C5)</f>
        <v>0</v>
      </c>
      <c r="E5" s="204"/>
      <c r="F5" s="41"/>
      <c r="G5" s="30"/>
      <c r="H5" s="233"/>
    </row>
    <row r="6" spans="1:8" ht="21" x14ac:dyDescent="0.35">
      <c r="A6" s="30" t="s">
        <v>748</v>
      </c>
      <c r="B6" s="30"/>
      <c r="C6" s="30"/>
      <c r="D6" s="242">
        <f t="shared" si="0"/>
        <v>0</v>
      </c>
      <c r="E6" s="204"/>
      <c r="F6" s="41"/>
      <c r="G6" s="30"/>
      <c r="H6" s="233"/>
    </row>
    <row r="7" spans="1:8" ht="21" x14ac:dyDescent="0.35">
      <c r="A7" s="30" t="s">
        <v>749</v>
      </c>
      <c r="B7" s="30"/>
      <c r="C7" s="30"/>
      <c r="D7" s="242">
        <f t="shared" si="0"/>
        <v>0</v>
      </c>
      <c r="E7" s="204"/>
      <c r="F7" s="41"/>
      <c r="G7" s="30"/>
      <c r="H7" s="233"/>
    </row>
    <row r="8" spans="1:8" ht="21" x14ac:dyDescent="0.35">
      <c r="A8" s="30" t="s">
        <v>750</v>
      </c>
      <c r="B8" s="30"/>
      <c r="C8" s="30"/>
      <c r="D8" s="242">
        <f t="shared" si="0"/>
        <v>0</v>
      </c>
      <c r="E8" s="204"/>
      <c r="F8" s="41"/>
      <c r="G8" s="30"/>
      <c r="H8" s="233"/>
    </row>
    <row r="9" spans="1:8" ht="21" x14ac:dyDescent="0.35">
      <c r="A9" s="30" t="s">
        <v>751</v>
      </c>
      <c r="B9" s="30"/>
      <c r="C9" s="30"/>
      <c r="D9" s="242">
        <f t="shared" si="0"/>
        <v>0</v>
      </c>
      <c r="E9" s="204"/>
      <c r="F9" s="41"/>
      <c r="G9" s="30"/>
      <c r="H9" s="233"/>
    </row>
    <row r="10" spans="1:8" ht="21" x14ac:dyDescent="0.35">
      <c r="A10" s="30" t="s">
        <v>752</v>
      </c>
      <c r="B10" s="30"/>
      <c r="C10" s="30"/>
      <c r="D10" s="242">
        <f t="shared" si="0"/>
        <v>0</v>
      </c>
      <c r="E10" s="204"/>
      <c r="F10" s="41"/>
      <c r="G10" s="30"/>
      <c r="H10" s="233"/>
    </row>
    <row r="11" spans="1:8" ht="21" x14ac:dyDescent="0.35">
      <c r="A11" s="243" t="s">
        <v>641</v>
      </c>
      <c r="B11" s="244">
        <f>SUM(B4:B10)</f>
        <v>0</v>
      </c>
      <c r="C11" s="244">
        <f t="shared" ref="C11:H11" si="1">SUM(C4:C10)</f>
        <v>0</v>
      </c>
      <c r="D11" s="244">
        <f t="shared" si="1"/>
        <v>0</v>
      </c>
      <c r="E11" s="244">
        <f t="shared" si="1"/>
        <v>0</v>
      </c>
      <c r="F11" s="244">
        <f t="shared" si="1"/>
        <v>0</v>
      </c>
      <c r="G11" s="244">
        <f t="shared" si="1"/>
        <v>0</v>
      </c>
      <c r="H11" s="244">
        <f t="shared" si="1"/>
        <v>0</v>
      </c>
    </row>
  </sheetData>
  <mergeCells count="2">
    <mergeCell ref="A1:H1"/>
    <mergeCell ref="A2:A3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"/>
  <sheetViews>
    <sheetView workbookViewId="0">
      <selection activeCell="A7" sqref="A7"/>
    </sheetView>
  </sheetViews>
  <sheetFormatPr defaultColWidth="9" defaultRowHeight="22.5" x14ac:dyDescent="0.3"/>
  <cols>
    <col min="1" max="1" width="47.875" style="84" customWidth="1"/>
    <col min="2" max="2" width="21.75" style="84" customWidth="1"/>
    <col min="3" max="3" width="17" style="84" customWidth="1"/>
    <col min="4" max="4" width="16.375" style="84" customWidth="1"/>
    <col min="5" max="5" width="19.375" style="84" customWidth="1"/>
    <col min="6" max="6" width="15.75" style="84" customWidth="1"/>
    <col min="7" max="7" width="20.375" style="84" customWidth="1"/>
    <col min="8" max="8" width="16.125" style="84" customWidth="1"/>
    <col min="9" max="16384" width="9" style="84"/>
  </cols>
  <sheetData>
    <row r="1" spans="1:8" ht="26.25" x14ac:dyDescent="0.4">
      <c r="A1" s="246" t="s">
        <v>753</v>
      </c>
      <c r="B1" s="247"/>
      <c r="C1" s="247"/>
      <c r="D1" s="247"/>
      <c r="E1" s="247"/>
      <c r="F1" s="247"/>
      <c r="G1" s="247"/>
      <c r="H1" s="248"/>
    </row>
    <row r="2" spans="1:8" ht="23.25" x14ac:dyDescent="0.35">
      <c r="A2" s="450" t="s">
        <v>731</v>
      </c>
      <c r="B2" s="249"/>
      <c r="C2" s="452" t="s">
        <v>754</v>
      </c>
      <c r="D2" s="453"/>
      <c r="E2" s="453"/>
      <c r="F2" s="454"/>
      <c r="G2" s="455" t="s">
        <v>1387</v>
      </c>
      <c r="H2" s="457" t="s">
        <v>755</v>
      </c>
    </row>
    <row r="3" spans="1:8" ht="42" x14ac:dyDescent="0.3">
      <c r="A3" s="451"/>
      <c r="B3" s="208" t="s">
        <v>1166</v>
      </c>
      <c r="C3" s="139" t="s">
        <v>1167</v>
      </c>
      <c r="D3" s="241" t="s">
        <v>1170</v>
      </c>
      <c r="E3" s="139" t="s">
        <v>1168</v>
      </c>
      <c r="F3" s="241" t="s">
        <v>1169</v>
      </c>
      <c r="G3" s="456"/>
      <c r="H3" s="458"/>
    </row>
    <row r="4" spans="1:8" s="93" customFormat="1" ht="23.25" x14ac:dyDescent="0.2">
      <c r="A4" s="145" t="s">
        <v>756</v>
      </c>
      <c r="B4" s="275"/>
      <c r="C4" s="145"/>
      <c r="D4" s="250"/>
      <c r="E4" s="145"/>
      <c r="F4" s="250"/>
      <c r="G4" s="250">
        <f>SUM(D4,F4)</f>
        <v>0</v>
      </c>
      <c r="H4" s="92"/>
    </row>
    <row r="5" spans="1:8" ht="23.25" x14ac:dyDescent="0.35">
      <c r="A5" s="146" t="s">
        <v>757</v>
      </c>
      <c r="B5" s="24"/>
      <c r="C5" s="30"/>
      <c r="D5" s="204"/>
      <c r="E5" s="30"/>
      <c r="F5" s="204"/>
      <c r="G5" s="250">
        <f t="shared" ref="G5:G7" si="0">SUM(D5,F5)</f>
        <v>0</v>
      </c>
      <c r="H5" s="88"/>
    </row>
    <row r="6" spans="1:8" ht="23.25" x14ac:dyDescent="0.35">
      <c r="A6" s="30" t="s">
        <v>758</v>
      </c>
      <c r="B6" s="24"/>
      <c r="C6" s="30"/>
      <c r="D6" s="204"/>
      <c r="E6" s="30"/>
      <c r="F6" s="204"/>
      <c r="G6" s="250">
        <f t="shared" si="0"/>
        <v>0</v>
      </c>
      <c r="H6" s="88"/>
    </row>
    <row r="7" spans="1:8" ht="23.25" x14ac:dyDescent="0.35">
      <c r="A7" s="30" t="s">
        <v>1287</v>
      </c>
      <c r="B7" s="24"/>
      <c r="C7" s="30"/>
      <c r="D7" s="204"/>
      <c r="E7" s="30"/>
      <c r="F7" s="204"/>
      <c r="G7" s="250">
        <f t="shared" si="0"/>
        <v>0</v>
      </c>
      <c r="H7" s="88"/>
    </row>
    <row r="8" spans="1:8" ht="23.25" x14ac:dyDescent="0.35">
      <c r="A8" s="251" t="s">
        <v>641</v>
      </c>
      <c r="B8" s="204">
        <f>SUM(B4:B6)</f>
        <v>0</v>
      </c>
      <c r="C8" s="25"/>
      <c r="D8" s="204">
        <f t="shared" ref="D8:G8" si="1">SUM(D4:D6)</f>
        <v>0</v>
      </c>
      <c r="E8" s="41"/>
      <c r="F8" s="204">
        <f t="shared" si="1"/>
        <v>0</v>
      </c>
      <c r="G8" s="232">
        <f t="shared" si="1"/>
        <v>0</v>
      </c>
      <c r="H8" s="41"/>
    </row>
  </sheetData>
  <mergeCells count="4">
    <mergeCell ref="A2:A3"/>
    <mergeCell ref="C2:F2"/>
    <mergeCell ref="G2:G3"/>
    <mergeCell ref="H2:H3"/>
  </mergeCells>
  <pageMargins left="0.7" right="0.7" top="0.75" bottom="0.75" header="0.3" footer="0.3"/>
  <pageSetup paperSize="9" orientation="portrait" verticalDpi="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1"/>
  <sheetViews>
    <sheetView zoomScale="90" zoomScaleNormal="9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C14" sqref="C14"/>
    </sheetView>
  </sheetViews>
  <sheetFormatPr defaultRowHeight="14.25" x14ac:dyDescent="0.2"/>
  <cols>
    <col min="1" max="1" width="9.125" customWidth="1"/>
    <col min="2" max="2" width="23.125" customWidth="1"/>
    <col min="3" max="3" width="19.125" customWidth="1"/>
    <col min="4" max="4" width="17.25" customWidth="1"/>
    <col min="5" max="5" width="20.125" customWidth="1"/>
    <col min="6" max="6" width="15.875" customWidth="1"/>
    <col min="7" max="7" width="24.375" customWidth="1"/>
  </cols>
  <sheetData>
    <row r="1" spans="1:7" ht="23.25" x14ac:dyDescent="0.35">
      <c r="A1" s="87"/>
      <c r="B1" s="461" t="s">
        <v>759</v>
      </c>
      <c r="C1" s="462"/>
      <c r="D1" s="462"/>
      <c r="E1" s="462"/>
      <c r="F1" s="462"/>
      <c r="G1" s="462"/>
    </row>
    <row r="2" spans="1:7" ht="89.25" customHeight="1" x14ac:dyDescent="0.2">
      <c r="A2" s="94" t="s">
        <v>761</v>
      </c>
      <c r="B2" s="139" t="s">
        <v>762</v>
      </c>
      <c r="C2" s="96" t="s">
        <v>768</v>
      </c>
      <c r="D2" s="94" t="s">
        <v>765</v>
      </c>
      <c r="E2" s="139" t="s">
        <v>763</v>
      </c>
      <c r="F2" s="139" t="s">
        <v>764</v>
      </c>
      <c r="G2" s="254" t="s">
        <v>760</v>
      </c>
    </row>
    <row r="3" spans="1:7" ht="21" x14ac:dyDescent="0.2">
      <c r="A3" s="94"/>
      <c r="B3" s="139"/>
      <c r="C3" s="38"/>
      <c r="D3" s="94"/>
      <c r="E3" s="139"/>
      <c r="F3" s="139"/>
      <c r="G3" s="253">
        <f>SUM(C3:F4)</f>
        <v>0</v>
      </c>
    </row>
    <row r="4" spans="1:7" ht="21" x14ac:dyDescent="0.2">
      <c r="A4" s="94"/>
      <c r="B4" s="139"/>
      <c r="C4" s="38"/>
      <c r="D4" s="94"/>
      <c r="E4" s="139"/>
      <c r="F4" s="139"/>
      <c r="G4" s="253">
        <f t="shared" ref="G4:G14" si="0">SUM(C4:F5)</f>
        <v>0</v>
      </c>
    </row>
    <row r="5" spans="1:7" ht="21" x14ac:dyDescent="0.2">
      <c r="A5" s="94"/>
      <c r="B5" s="139"/>
      <c r="C5" s="38"/>
      <c r="D5" s="94"/>
      <c r="E5" s="139"/>
      <c r="F5" s="139"/>
      <c r="G5" s="253">
        <f t="shared" si="0"/>
        <v>0</v>
      </c>
    </row>
    <row r="6" spans="1:7" ht="21" x14ac:dyDescent="0.2">
      <c r="A6" s="94"/>
      <c r="B6" s="139"/>
      <c r="C6" s="38"/>
      <c r="D6" s="94"/>
      <c r="E6" s="139"/>
      <c r="F6" s="139"/>
      <c r="G6" s="253">
        <f t="shared" si="0"/>
        <v>0</v>
      </c>
    </row>
    <row r="7" spans="1:7" ht="21" x14ac:dyDescent="0.2">
      <c r="A7" s="94"/>
      <c r="B7" s="139"/>
      <c r="C7" s="38"/>
      <c r="D7" s="94"/>
      <c r="E7" s="139"/>
      <c r="F7" s="139"/>
      <c r="G7" s="253">
        <f t="shared" si="0"/>
        <v>0</v>
      </c>
    </row>
    <row r="8" spans="1:7" ht="21" x14ac:dyDescent="0.2">
      <c r="A8" s="94"/>
      <c r="B8" s="139"/>
      <c r="C8" s="38"/>
      <c r="D8" s="94"/>
      <c r="E8" s="139"/>
      <c r="F8" s="139"/>
      <c r="G8" s="253">
        <f t="shared" si="0"/>
        <v>0</v>
      </c>
    </row>
    <row r="9" spans="1:7" ht="21" x14ac:dyDescent="0.2">
      <c r="A9" s="94"/>
      <c r="B9" s="139"/>
      <c r="C9" s="38"/>
      <c r="D9" s="94"/>
      <c r="E9" s="139"/>
      <c r="F9" s="139"/>
      <c r="G9" s="253">
        <f t="shared" si="0"/>
        <v>0</v>
      </c>
    </row>
    <row r="10" spans="1:7" ht="21" x14ac:dyDescent="0.2">
      <c r="A10" s="94"/>
      <c r="B10" s="139"/>
      <c r="C10" s="38"/>
      <c r="D10" s="94"/>
      <c r="E10" s="139"/>
      <c r="F10" s="139"/>
      <c r="G10" s="253">
        <f t="shared" si="0"/>
        <v>0</v>
      </c>
    </row>
    <row r="11" spans="1:7" ht="21" x14ac:dyDescent="0.35">
      <c r="A11" s="147"/>
      <c r="B11" s="30"/>
      <c r="C11" s="102"/>
      <c r="D11" s="147"/>
      <c r="E11" s="30"/>
      <c r="F11" s="30"/>
      <c r="G11" s="253">
        <f t="shared" si="0"/>
        <v>0</v>
      </c>
    </row>
    <row r="12" spans="1:7" ht="21" x14ac:dyDescent="0.35">
      <c r="A12" s="147"/>
      <c r="B12" s="30"/>
      <c r="C12" s="30"/>
      <c r="D12" s="30"/>
      <c r="E12" s="30"/>
      <c r="F12" s="30"/>
      <c r="G12" s="253">
        <f t="shared" si="0"/>
        <v>0</v>
      </c>
    </row>
    <row r="13" spans="1:7" ht="27" customHeight="1" x14ac:dyDescent="0.35">
      <c r="A13" s="147"/>
      <c r="B13" s="30"/>
      <c r="C13" s="30"/>
      <c r="D13" s="30"/>
      <c r="E13" s="30"/>
      <c r="F13" s="30"/>
      <c r="G13" s="253">
        <f t="shared" si="0"/>
        <v>0</v>
      </c>
    </row>
    <row r="14" spans="1:7" ht="24" customHeight="1" x14ac:dyDescent="0.35">
      <c r="A14" s="147"/>
      <c r="B14" s="30"/>
      <c r="C14" s="30"/>
      <c r="D14" s="30"/>
      <c r="E14" s="30"/>
      <c r="F14" s="30"/>
      <c r="G14" s="253">
        <f t="shared" si="0"/>
        <v>0</v>
      </c>
    </row>
    <row r="15" spans="1:7" s="21" customFormat="1" ht="24.75" customHeight="1" x14ac:dyDescent="0.35">
      <c r="A15" s="463" t="s">
        <v>641</v>
      </c>
      <c r="B15" s="464"/>
      <c r="C15" s="252">
        <f>SUM(C3:C14)</f>
        <v>0</v>
      </c>
      <c r="D15" s="252">
        <f t="shared" ref="D15:G15" si="1">SUM(D3:D14)</f>
        <v>0</v>
      </c>
      <c r="E15" s="252">
        <f t="shared" si="1"/>
        <v>0</v>
      </c>
      <c r="F15" s="252">
        <f t="shared" si="1"/>
        <v>0</v>
      </c>
      <c r="G15" s="252">
        <f t="shared" si="1"/>
        <v>0</v>
      </c>
    </row>
    <row r="16" spans="1:7" s="20" customFormat="1" ht="23.25" x14ac:dyDescent="0.35"/>
    <row r="17" spans="2:9" s="20" customFormat="1" ht="23.25" x14ac:dyDescent="0.35">
      <c r="B17" s="95" t="s">
        <v>769</v>
      </c>
      <c r="C17" s="20" t="s">
        <v>770</v>
      </c>
    </row>
    <row r="18" spans="2:9" s="20" customFormat="1" ht="23.25" x14ac:dyDescent="0.35">
      <c r="B18" s="95"/>
      <c r="C18" s="20" t="s">
        <v>771</v>
      </c>
    </row>
    <row r="19" spans="2:9" s="20" customFormat="1" ht="32.25" customHeight="1" x14ac:dyDescent="0.35">
      <c r="B19" s="98" t="s">
        <v>772</v>
      </c>
      <c r="C19" s="460" t="s">
        <v>773</v>
      </c>
      <c r="D19" s="460"/>
      <c r="E19" s="460"/>
      <c r="F19" s="460"/>
      <c r="G19" s="460"/>
    </row>
    <row r="20" spans="2:9" s="20" customFormat="1" ht="54" customHeight="1" x14ac:dyDescent="0.35">
      <c r="B20" s="459" t="s">
        <v>774</v>
      </c>
      <c r="C20" s="459"/>
      <c r="D20" s="459"/>
      <c r="E20" s="459"/>
      <c r="F20" s="459"/>
      <c r="G20" s="459"/>
      <c r="H20" s="97"/>
      <c r="I20" s="97"/>
    </row>
    <row r="21" spans="2:9" s="20" customFormat="1" ht="31.5" customHeight="1" x14ac:dyDescent="0.35">
      <c r="B21" s="20" t="s">
        <v>775</v>
      </c>
      <c r="C21" s="20" t="s">
        <v>776</v>
      </c>
    </row>
  </sheetData>
  <mergeCells count="4">
    <mergeCell ref="B20:G20"/>
    <mergeCell ref="C19:G19"/>
    <mergeCell ref="B1:G1"/>
    <mergeCell ref="A15:B15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="80" zoomScaleNormal="80" workbookViewId="0">
      <selection activeCell="E6" sqref="E6"/>
    </sheetView>
  </sheetViews>
  <sheetFormatPr defaultColWidth="16.875" defaultRowHeight="21" x14ac:dyDescent="0.35"/>
  <cols>
    <col min="1" max="1" width="10.25" style="27" customWidth="1"/>
    <col min="2" max="2" width="20.375" style="27" bestFit="1" customWidth="1"/>
    <col min="3" max="3" width="17.875" style="27" bestFit="1" customWidth="1"/>
    <col min="4" max="4" width="25.75" style="27" bestFit="1" customWidth="1"/>
    <col min="5" max="5" width="91.625" style="27" customWidth="1"/>
    <col min="6" max="16384" width="16.875" style="27"/>
  </cols>
  <sheetData>
    <row r="1" spans="1:7" s="255" customFormat="1" ht="21.75" thickBot="1" x14ac:dyDescent="0.4">
      <c r="A1" s="27"/>
      <c r="B1" s="300" t="s">
        <v>1198</v>
      </c>
      <c r="C1" s="300" t="s">
        <v>1199</v>
      </c>
      <c r="D1" s="300" t="s">
        <v>1200</v>
      </c>
      <c r="E1" s="301"/>
    </row>
    <row r="2" spans="1:7" ht="69.75" x14ac:dyDescent="0.35">
      <c r="A2" s="322" t="s">
        <v>1201</v>
      </c>
      <c r="B2" s="322" t="s">
        <v>1202</v>
      </c>
      <c r="C2" s="322" t="s">
        <v>1203</v>
      </c>
      <c r="D2" s="322" t="s">
        <v>1204</v>
      </c>
      <c r="E2" s="465" t="s">
        <v>1197</v>
      </c>
    </row>
    <row r="3" spans="1:7" ht="23.25" x14ac:dyDescent="0.35">
      <c r="A3" s="323" t="s">
        <v>1205</v>
      </c>
      <c r="B3" s="324" t="s">
        <v>1206</v>
      </c>
      <c r="C3" s="323" t="s">
        <v>1207</v>
      </c>
      <c r="D3" s="324" t="s">
        <v>1208</v>
      </c>
      <c r="E3" s="466"/>
    </row>
    <row r="4" spans="1:7" ht="23.25" x14ac:dyDescent="0.35">
      <c r="A4" s="325"/>
      <c r="B4" s="324" t="s">
        <v>1209</v>
      </c>
      <c r="C4" s="326" t="s">
        <v>1243</v>
      </c>
      <c r="D4" s="326" t="s">
        <v>1244</v>
      </c>
      <c r="E4" s="466"/>
    </row>
    <row r="5" spans="1:7" ht="21" customHeight="1" thickBot="1" x14ac:dyDescent="0.4">
      <c r="A5" s="327"/>
      <c r="B5" s="327"/>
      <c r="C5" s="328" t="s">
        <v>1210</v>
      </c>
      <c r="D5" s="327"/>
      <c r="E5" s="467"/>
    </row>
    <row r="6" spans="1:7" ht="27.75" thickTop="1" thickBot="1" x14ac:dyDescent="0.45">
      <c r="A6" s="329">
        <v>1</v>
      </c>
      <c r="B6" s="329" t="s">
        <v>1211</v>
      </c>
      <c r="C6" s="329" t="s">
        <v>1212</v>
      </c>
      <c r="D6" s="329" t="s">
        <v>1180</v>
      </c>
      <c r="E6" s="330" t="s">
        <v>1227</v>
      </c>
      <c r="F6" s="321"/>
      <c r="G6" s="346" t="s">
        <v>1180</v>
      </c>
    </row>
    <row r="7" spans="1:7" ht="27" thickBot="1" x14ac:dyDescent="0.45">
      <c r="A7" s="331">
        <v>2</v>
      </c>
      <c r="B7" s="331" t="s">
        <v>1211</v>
      </c>
      <c r="C7" s="331" t="s">
        <v>1212</v>
      </c>
      <c r="D7" s="332" t="s">
        <v>1181</v>
      </c>
      <c r="E7" s="333" t="s">
        <v>1214</v>
      </c>
      <c r="F7" s="343"/>
      <c r="G7" s="346" t="s">
        <v>1247</v>
      </c>
    </row>
    <row r="8" spans="1:7" ht="20.45" customHeight="1" thickBot="1" x14ac:dyDescent="0.45">
      <c r="A8" s="334">
        <v>3</v>
      </c>
      <c r="B8" s="334" t="s">
        <v>1211</v>
      </c>
      <c r="C8" s="334" t="s">
        <v>1245</v>
      </c>
      <c r="D8" s="334" t="s">
        <v>1180</v>
      </c>
      <c r="E8" s="335" t="s">
        <v>1221</v>
      </c>
      <c r="F8" s="343"/>
      <c r="G8" s="346" t="s">
        <v>1247</v>
      </c>
    </row>
    <row r="9" spans="1:7" ht="20.45" customHeight="1" thickBot="1" x14ac:dyDescent="0.45">
      <c r="A9" s="336">
        <v>4</v>
      </c>
      <c r="B9" s="336" t="s">
        <v>1211</v>
      </c>
      <c r="C9" s="336" t="s">
        <v>1245</v>
      </c>
      <c r="D9" s="337" t="s">
        <v>1181</v>
      </c>
      <c r="E9" s="338" t="s">
        <v>1226</v>
      </c>
      <c r="F9" s="344"/>
      <c r="G9" s="346" t="s">
        <v>1248</v>
      </c>
    </row>
    <row r="10" spans="1:7" ht="20.45" customHeight="1" thickBot="1" x14ac:dyDescent="0.45">
      <c r="A10" s="339">
        <v>5</v>
      </c>
      <c r="B10" s="340" t="s">
        <v>1181</v>
      </c>
      <c r="C10" s="340" t="s">
        <v>1246</v>
      </c>
      <c r="D10" s="339" t="s">
        <v>1180</v>
      </c>
      <c r="E10" s="341" t="s">
        <v>1215</v>
      </c>
      <c r="F10" s="343"/>
      <c r="G10" s="346" t="s">
        <v>1247</v>
      </c>
    </row>
    <row r="11" spans="1:7" ht="20.45" customHeight="1" thickBot="1" x14ac:dyDescent="0.45">
      <c r="A11" s="336">
        <v>6</v>
      </c>
      <c r="B11" s="337" t="s">
        <v>1181</v>
      </c>
      <c r="C11" s="337" t="s">
        <v>1246</v>
      </c>
      <c r="D11" s="337" t="s">
        <v>1216</v>
      </c>
      <c r="E11" s="338" t="s">
        <v>1224</v>
      </c>
      <c r="F11" s="344"/>
      <c r="G11" s="346" t="s">
        <v>1248</v>
      </c>
    </row>
    <row r="12" spans="1:7" ht="20.45" customHeight="1" thickBot="1" x14ac:dyDescent="0.45">
      <c r="A12" s="334">
        <v>7</v>
      </c>
      <c r="B12" s="342" t="s">
        <v>1181</v>
      </c>
      <c r="C12" s="342" t="s">
        <v>1216</v>
      </c>
      <c r="D12" s="334" t="s">
        <v>1180</v>
      </c>
      <c r="E12" s="335" t="s">
        <v>1222</v>
      </c>
      <c r="F12" s="344"/>
      <c r="G12" s="346" t="s">
        <v>1248</v>
      </c>
    </row>
    <row r="13" spans="1:7" ht="20.45" customHeight="1" x14ac:dyDescent="0.4">
      <c r="A13" s="336">
        <v>8</v>
      </c>
      <c r="B13" s="337" t="s">
        <v>1181</v>
      </c>
      <c r="C13" s="337" t="s">
        <v>1216</v>
      </c>
      <c r="D13" s="337" t="s">
        <v>1181</v>
      </c>
      <c r="E13" s="338" t="s">
        <v>1223</v>
      </c>
      <c r="F13" s="345"/>
      <c r="G13" s="346" t="s">
        <v>1249</v>
      </c>
    </row>
    <row r="14" spans="1:7" ht="60" customHeight="1" x14ac:dyDescent="0.35"/>
    <row r="15" spans="1:7" ht="20.45" customHeight="1" x14ac:dyDescent="0.35"/>
    <row r="16" spans="1:7" ht="27" customHeight="1" x14ac:dyDescent="0.35"/>
    <row r="17" ht="20.45" customHeight="1" x14ac:dyDescent="0.35"/>
    <row r="18" ht="20.45" customHeight="1" x14ac:dyDescent="0.35"/>
    <row r="19" ht="20.45" customHeight="1" x14ac:dyDescent="0.35"/>
    <row r="20" ht="20.45" customHeight="1" x14ac:dyDescent="0.35"/>
    <row r="21" ht="20.45" customHeight="1" x14ac:dyDescent="0.35"/>
    <row r="22" ht="20.45" customHeight="1" x14ac:dyDescent="0.35"/>
    <row r="23" ht="39" customHeight="1" x14ac:dyDescent="0.35"/>
  </sheetData>
  <mergeCells count="1">
    <mergeCell ref="E2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M96"/>
  <sheetViews>
    <sheetView zoomScale="90" zoomScaleNormal="90" workbookViewId="0">
      <pane xSplit="2" ySplit="3" topLeftCell="C30" activePane="bottomRight" state="frozen"/>
      <selection pane="topRight" activeCell="C1" sqref="C1"/>
      <selection pane="bottomLeft" activeCell="A4" sqref="A4"/>
      <selection pane="bottomRight" activeCell="F31" sqref="F31"/>
    </sheetView>
  </sheetViews>
  <sheetFormatPr defaultColWidth="9" defaultRowHeight="15" x14ac:dyDescent="0.25"/>
  <cols>
    <col min="1" max="1" width="7.25" style="175" customWidth="1"/>
    <col min="2" max="2" width="48.125" style="160" customWidth="1"/>
    <col min="3" max="3" width="16.25" style="160" customWidth="1"/>
    <col min="4" max="4" width="15.75" style="31" customWidth="1"/>
    <col min="5" max="5" width="11.875" style="160" customWidth="1"/>
    <col min="6" max="6" width="16.875" style="160" bestFit="1" customWidth="1"/>
    <col min="7" max="7" width="16.375" style="160" bestFit="1" customWidth="1"/>
    <col min="8" max="8" width="16.375" style="160" customWidth="1"/>
    <col min="9" max="9" width="13.625" style="160" customWidth="1"/>
    <col min="10" max="10" width="20" style="160" bestFit="1" customWidth="1"/>
    <col min="11" max="11" width="20.125" style="160" customWidth="1"/>
    <col min="12" max="12" width="18.875" style="160" customWidth="1"/>
    <col min="13" max="16384" width="9" style="160"/>
  </cols>
  <sheetData>
    <row r="1" spans="1:12" s="166" customFormat="1" ht="30" customHeight="1" x14ac:dyDescent="0.35">
      <c r="A1" s="416" t="s">
        <v>1264</v>
      </c>
      <c r="B1" s="416"/>
      <c r="C1" s="416"/>
      <c r="D1" s="416"/>
      <c r="E1" s="416"/>
      <c r="F1" s="302"/>
    </row>
    <row r="2" spans="1:12" ht="30.75" customHeight="1" x14ac:dyDescent="0.35">
      <c r="A2" s="417" t="s">
        <v>1265</v>
      </c>
      <c r="B2" s="417"/>
      <c r="C2" s="417"/>
      <c r="D2" s="417"/>
      <c r="E2" s="417"/>
      <c r="F2" s="413" t="s">
        <v>1274</v>
      </c>
      <c r="G2" s="413"/>
      <c r="H2" s="413"/>
      <c r="I2" s="413"/>
      <c r="J2" s="413"/>
      <c r="K2" s="414"/>
    </row>
    <row r="3" spans="1:12" ht="81.75" customHeight="1" x14ac:dyDescent="0.25">
      <c r="A3" s="172" t="s">
        <v>668</v>
      </c>
      <c r="B3" s="161" t="s">
        <v>669</v>
      </c>
      <c r="C3" s="276" t="s">
        <v>1266</v>
      </c>
      <c r="D3" s="23" t="s">
        <v>1267</v>
      </c>
      <c r="E3" s="304" t="s">
        <v>670</v>
      </c>
      <c r="F3" s="311" t="s">
        <v>640</v>
      </c>
      <c r="G3" s="317" t="s">
        <v>1235</v>
      </c>
      <c r="H3" s="317" t="s">
        <v>1239</v>
      </c>
      <c r="I3" s="317" t="s">
        <v>1228</v>
      </c>
      <c r="J3" s="317" t="s">
        <v>1229</v>
      </c>
      <c r="K3" s="318" t="s">
        <v>1240</v>
      </c>
      <c r="L3" s="303"/>
    </row>
    <row r="4" spans="1:12" ht="21" x14ac:dyDescent="0.35">
      <c r="A4" s="176" t="s">
        <v>0</v>
      </c>
      <c r="B4" s="41" t="s">
        <v>1</v>
      </c>
      <c r="C4" s="83"/>
      <c r="D4" s="24">
        <f>SUMIF('1.WS-Re-Exp'!$F$3:$F$427,Planfin2562!A4,'1.WS-Re-Exp'!$C$3:$C$427)</f>
        <v>0</v>
      </c>
      <c r="E4" s="305" t="e">
        <f>((D4-C4)/D4)*100</f>
        <v>#DIV/0!</v>
      </c>
      <c r="F4" s="308">
        <f>VLOOKUP($A4,'HGR2560'!$B$2:$I$28,3,0)</f>
        <v>0</v>
      </c>
      <c r="G4" s="308">
        <f>VLOOKUP($A4,'HGR2560'!$B$2:$I$28,5,0)</f>
        <v>0</v>
      </c>
      <c r="H4" s="308">
        <f>VLOOKUP($A4,'HGR2560'!$B$2:$I$28,8,0)</f>
        <v>0</v>
      </c>
      <c r="I4" s="308">
        <f>VLOOKUP($A4,'HGR2560'!$B$2:$I$28,4,0)</f>
        <v>0</v>
      </c>
      <c r="J4" s="308">
        <f>D4-G4</f>
        <v>0</v>
      </c>
      <c r="K4" s="308">
        <f>D4-H4</f>
        <v>0</v>
      </c>
    </row>
    <row r="5" spans="1:12" ht="21" x14ac:dyDescent="0.35">
      <c r="A5" s="176" t="s">
        <v>2</v>
      </c>
      <c r="B5" s="41" t="s">
        <v>3</v>
      </c>
      <c r="C5" s="83"/>
      <c r="D5" s="24">
        <f>SUMIF('1.WS-Re-Exp'!$F$3:$F$427,Planfin2562!A5,'1.WS-Re-Exp'!$C$3:$C$427)</f>
        <v>0</v>
      </c>
      <c r="E5" s="305" t="e">
        <f t="shared" ref="E5:E30" si="0">((D5-C5)/D5)*100</f>
        <v>#DIV/0!</v>
      </c>
      <c r="F5" s="308">
        <f>VLOOKUP($A5,'HGR2560'!$B$2:$I$28,3,0)</f>
        <v>0</v>
      </c>
      <c r="G5" s="308">
        <f>VLOOKUP($A5,'HGR2560'!$B$2:$I$28,5,0)</f>
        <v>0</v>
      </c>
      <c r="H5" s="308">
        <f>VLOOKUP($A5,'HGR2560'!$B$2:$I$28,8,0)</f>
        <v>0</v>
      </c>
      <c r="I5" s="308">
        <f>VLOOKUP($A5,'HGR2560'!$B$2:$I$28,4,0)</f>
        <v>0</v>
      </c>
      <c r="J5" s="308">
        <f t="shared" ref="J5:J30" si="1">D5-G5</f>
        <v>0</v>
      </c>
      <c r="K5" s="308">
        <f t="shared" ref="K5:K30" si="2">D5-H5</f>
        <v>0</v>
      </c>
    </row>
    <row r="6" spans="1:12" ht="21" x14ac:dyDescent="0.35">
      <c r="A6" s="176" t="s">
        <v>4</v>
      </c>
      <c r="B6" s="41" t="s">
        <v>5</v>
      </c>
      <c r="C6" s="83"/>
      <c r="D6" s="24">
        <f>SUMIF('1.WS-Re-Exp'!$F$3:$F$427,Planfin2562!A6,'1.WS-Re-Exp'!$C$3:$C$427)</f>
        <v>0</v>
      </c>
      <c r="E6" s="305" t="e">
        <f t="shared" si="0"/>
        <v>#DIV/0!</v>
      </c>
      <c r="F6" s="308">
        <f>VLOOKUP($A6,'HGR2560'!$B$2:$I$28,3,0)</f>
        <v>0</v>
      </c>
      <c r="G6" s="308">
        <f>VLOOKUP($A6,'HGR2560'!$B$2:$I$28,5,0)</f>
        <v>0</v>
      </c>
      <c r="H6" s="308">
        <f>VLOOKUP($A6,'HGR2560'!$B$2:$I$28,8,0)</f>
        <v>0</v>
      </c>
      <c r="I6" s="308">
        <f>VLOOKUP($A6,'HGR2560'!$B$2:$I$28,4,0)</f>
        <v>0</v>
      </c>
      <c r="J6" s="308">
        <f t="shared" si="1"/>
        <v>0</v>
      </c>
      <c r="K6" s="308">
        <f t="shared" si="2"/>
        <v>0</v>
      </c>
    </row>
    <row r="7" spans="1:12" ht="21" x14ac:dyDescent="0.35">
      <c r="A7" s="176" t="s">
        <v>947</v>
      </c>
      <c r="B7" s="41" t="s">
        <v>706</v>
      </c>
      <c r="C7" s="83"/>
      <c r="D7" s="24">
        <f>SUMIF('1.WS-Re-Exp'!$F$3:$F$427,Planfin2562!A7,'1.WS-Re-Exp'!$C$3:$C$427)</f>
        <v>0</v>
      </c>
      <c r="E7" s="305" t="e">
        <f t="shared" si="0"/>
        <v>#DIV/0!</v>
      </c>
      <c r="F7" s="308">
        <f>VLOOKUP($A7,'HGR2560'!$B$2:$I$28,3,0)</f>
        <v>0</v>
      </c>
      <c r="G7" s="308">
        <f>VLOOKUP($A7,'HGR2560'!$B$2:$I$28,5,0)</f>
        <v>0</v>
      </c>
      <c r="H7" s="308">
        <f>VLOOKUP($A7,'HGR2560'!$B$2:$I$28,8,0)</f>
        <v>0</v>
      </c>
      <c r="I7" s="308">
        <f>VLOOKUP($A7,'HGR2560'!$B$2:$I$28,4,0)</f>
        <v>0</v>
      </c>
      <c r="J7" s="308">
        <f t="shared" si="1"/>
        <v>0</v>
      </c>
      <c r="K7" s="308">
        <f t="shared" si="2"/>
        <v>0</v>
      </c>
    </row>
    <row r="8" spans="1:12" ht="21" x14ac:dyDescent="0.35">
      <c r="A8" s="176" t="s">
        <v>6</v>
      </c>
      <c r="B8" s="41" t="s">
        <v>7</v>
      </c>
      <c r="C8" s="83"/>
      <c r="D8" s="24">
        <f>SUMIF('1.WS-Re-Exp'!$F$3:$F$427,Planfin2562!A8,'1.WS-Re-Exp'!$C$3:$C$427)</f>
        <v>0</v>
      </c>
      <c r="E8" s="305" t="e">
        <f t="shared" si="0"/>
        <v>#DIV/0!</v>
      </c>
      <c r="F8" s="308">
        <f>VLOOKUP($A8,'HGR2560'!$B$2:$I$28,3,0)</f>
        <v>0</v>
      </c>
      <c r="G8" s="308">
        <f>VLOOKUP($A8,'HGR2560'!$B$2:$I$28,5,0)</f>
        <v>0</v>
      </c>
      <c r="H8" s="308">
        <f>VLOOKUP($A8,'HGR2560'!$B$2:$I$28,8,0)</f>
        <v>0</v>
      </c>
      <c r="I8" s="308">
        <f>VLOOKUP($A8,'HGR2560'!$B$2:$I$28,4,0)</f>
        <v>0</v>
      </c>
      <c r="J8" s="308">
        <f t="shared" si="1"/>
        <v>0</v>
      </c>
      <c r="K8" s="308">
        <f t="shared" si="2"/>
        <v>0</v>
      </c>
    </row>
    <row r="9" spans="1:12" ht="21" x14ac:dyDescent="0.35">
      <c r="A9" s="176" t="s">
        <v>8</v>
      </c>
      <c r="B9" s="41" t="s">
        <v>9</v>
      </c>
      <c r="C9" s="83"/>
      <c r="D9" s="24">
        <f>SUMIF('1.WS-Re-Exp'!$F$3:$F$427,Planfin2562!A9,'1.WS-Re-Exp'!$C$3:$C$427)</f>
        <v>0</v>
      </c>
      <c r="E9" s="305" t="e">
        <f t="shared" si="0"/>
        <v>#DIV/0!</v>
      </c>
      <c r="F9" s="308">
        <f>VLOOKUP($A9,'HGR2560'!$B$2:$I$28,3,0)</f>
        <v>0</v>
      </c>
      <c r="G9" s="308">
        <f>VLOOKUP($A9,'HGR2560'!$B$2:$I$28,5,0)</f>
        <v>0</v>
      </c>
      <c r="H9" s="308">
        <f>VLOOKUP($A9,'HGR2560'!$B$2:$I$28,8,0)</f>
        <v>0</v>
      </c>
      <c r="I9" s="308">
        <f>VLOOKUP($A9,'HGR2560'!$B$2:$I$28,4,0)</f>
        <v>0</v>
      </c>
      <c r="J9" s="308">
        <f t="shared" si="1"/>
        <v>0</v>
      </c>
      <c r="K9" s="308">
        <f t="shared" si="2"/>
        <v>0</v>
      </c>
    </row>
    <row r="10" spans="1:12" ht="21" x14ac:dyDescent="0.35">
      <c r="A10" s="176" t="s">
        <v>10</v>
      </c>
      <c r="B10" s="41" t="s">
        <v>11</v>
      </c>
      <c r="C10" s="83"/>
      <c r="D10" s="24">
        <f>SUMIF('1.WS-Re-Exp'!$F$3:$F$427,Planfin2562!A10,'1.WS-Re-Exp'!$C$3:$C$427)</f>
        <v>0</v>
      </c>
      <c r="E10" s="305" t="e">
        <f t="shared" si="0"/>
        <v>#DIV/0!</v>
      </c>
      <c r="F10" s="308">
        <f>VLOOKUP($A10,'HGR2560'!$B$2:$I$28,3,0)</f>
        <v>0</v>
      </c>
      <c r="G10" s="308">
        <f>VLOOKUP($A10,'HGR2560'!$B$2:$I$28,5,0)</f>
        <v>0</v>
      </c>
      <c r="H10" s="308">
        <f>VLOOKUP($A10,'HGR2560'!$B$2:$I$28,8,0)</f>
        <v>0</v>
      </c>
      <c r="I10" s="308">
        <f>VLOOKUP($A10,'HGR2560'!$B$2:$I$28,4,0)</f>
        <v>0</v>
      </c>
      <c r="J10" s="308">
        <f t="shared" si="1"/>
        <v>0</v>
      </c>
      <c r="K10" s="308">
        <f t="shared" si="2"/>
        <v>0</v>
      </c>
    </row>
    <row r="11" spans="1:12" ht="21" x14ac:dyDescent="0.35">
      <c r="A11" s="176" t="s">
        <v>12</v>
      </c>
      <c r="B11" s="41" t="s">
        <v>13</v>
      </c>
      <c r="C11" s="83"/>
      <c r="D11" s="24">
        <f>SUMIF('1.WS-Re-Exp'!$F$3:$F$427,Planfin2562!A11,'1.WS-Re-Exp'!$C$3:$C$427)</f>
        <v>0</v>
      </c>
      <c r="E11" s="305" t="e">
        <f t="shared" si="0"/>
        <v>#DIV/0!</v>
      </c>
      <c r="F11" s="308">
        <f>VLOOKUP($A11,'HGR2560'!$B$2:$I$28,3,0)</f>
        <v>0</v>
      </c>
      <c r="G11" s="308">
        <f>VLOOKUP($A11,'HGR2560'!$B$2:$I$28,5,0)</f>
        <v>0</v>
      </c>
      <c r="H11" s="308">
        <f>VLOOKUP($A11,'HGR2560'!$B$2:$I$28,8,0)</f>
        <v>0</v>
      </c>
      <c r="I11" s="308">
        <f>VLOOKUP($A11,'HGR2560'!$B$2:$I$28,4,0)</f>
        <v>0</v>
      </c>
      <c r="J11" s="308">
        <f t="shared" si="1"/>
        <v>0</v>
      </c>
      <c r="K11" s="308">
        <f t="shared" si="2"/>
        <v>0</v>
      </c>
    </row>
    <row r="12" spans="1:12" ht="21" x14ac:dyDescent="0.35">
      <c r="A12" s="176" t="s">
        <v>14</v>
      </c>
      <c r="B12" s="41" t="s">
        <v>15</v>
      </c>
      <c r="C12" s="83"/>
      <c r="D12" s="24">
        <f>SUMIF('1.WS-Re-Exp'!$F$3:$F$427,Planfin2562!A12,'1.WS-Re-Exp'!$C$3:$C$427)</f>
        <v>0</v>
      </c>
      <c r="E12" s="305" t="e">
        <f t="shared" si="0"/>
        <v>#DIV/0!</v>
      </c>
      <c r="F12" s="308">
        <f>VLOOKUP($A12,'HGR2560'!$B$2:$I$28,3,0)</f>
        <v>0</v>
      </c>
      <c r="G12" s="308">
        <f>VLOOKUP($A12,'HGR2560'!$B$2:$I$28,5,0)</f>
        <v>0</v>
      </c>
      <c r="H12" s="308">
        <f>VLOOKUP($A12,'HGR2560'!$B$2:$I$28,8,0)</f>
        <v>0</v>
      </c>
      <c r="I12" s="308">
        <f>VLOOKUP($A12,'HGR2560'!$B$2:$I$28,4,0)</f>
        <v>0</v>
      </c>
      <c r="J12" s="308">
        <f t="shared" si="1"/>
        <v>0</v>
      </c>
      <c r="K12" s="308">
        <f t="shared" si="2"/>
        <v>0</v>
      </c>
    </row>
    <row r="13" spans="1:12" ht="21" x14ac:dyDescent="0.35">
      <c r="A13" s="176" t="s">
        <v>16</v>
      </c>
      <c r="B13" s="41" t="s">
        <v>17</v>
      </c>
      <c r="C13" s="83"/>
      <c r="D13" s="24">
        <f>SUMIF('1.WS-Re-Exp'!$F$3:$F$427,Planfin2562!A13,'1.WS-Re-Exp'!$C$3:$C$427)</f>
        <v>0</v>
      </c>
      <c r="E13" s="305" t="e">
        <f t="shared" si="0"/>
        <v>#DIV/0!</v>
      </c>
      <c r="F13" s="308">
        <f>VLOOKUP($A13,'HGR2560'!$B$2:$I$28,3,0)</f>
        <v>0</v>
      </c>
      <c r="G13" s="308">
        <f>VLOOKUP($A13,'HGR2560'!$B$2:$I$28,5,0)</f>
        <v>0</v>
      </c>
      <c r="H13" s="308">
        <f>VLOOKUP($A13,'HGR2560'!$B$2:$I$28,8,0)</f>
        <v>0</v>
      </c>
      <c r="I13" s="308">
        <f>VLOOKUP($A13,'HGR2560'!$B$2:$I$28,4,0)</f>
        <v>0</v>
      </c>
      <c r="J13" s="308">
        <f t="shared" si="1"/>
        <v>0</v>
      </c>
      <c r="K13" s="308">
        <f t="shared" si="2"/>
        <v>0</v>
      </c>
    </row>
    <row r="14" spans="1:12" ht="21" x14ac:dyDescent="0.35">
      <c r="A14" s="176" t="s">
        <v>18</v>
      </c>
      <c r="B14" s="41" t="s">
        <v>665</v>
      </c>
      <c r="C14" s="83"/>
      <c r="D14" s="24">
        <f>SUMIF('1.WS-Re-Exp'!$F$3:$F$427,Planfin2562!A14,'1.WS-Re-Exp'!$C$3:$C$427)</f>
        <v>0</v>
      </c>
      <c r="E14" s="305" t="e">
        <f t="shared" si="0"/>
        <v>#DIV/0!</v>
      </c>
      <c r="F14" s="308">
        <f>VLOOKUP($A14,'HGR2560'!$B$2:$I$28,3,0)</f>
        <v>0</v>
      </c>
      <c r="G14" s="308">
        <f>VLOOKUP($A14,'HGR2560'!$B$2:$I$28,5,0)</f>
        <v>0</v>
      </c>
      <c r="H14" s="308">
        <f>VLOOKUP($A14,'HGR2560'!$B$2:$I$28,8,0)</f>
        <v>0</v>
      </c>
      <c r="I14" s="308">
        <f>VLOOKUP($A14,'HGR2560'!$B$2:$I$28,4,0)</f>
        <v>0</v>
      </c>
      <c r="J14" s="308">
        <f t="shared" si="1"/>
        <v>0</v>
      </c>
      <c r="K14" s="308">
        <f t="shared" si="2"/>
        <v>0</v>
      </c>
    </row>
    <row r="15" spans="1:12" ht="23.25" x14ac:dyDescent="0.35">
      <c r="A15" s="178" t="s">
        <v>671</v>
      </c>
      <c r="B15" s="179" t="s">
        <v>651</v>
      </c>
      <c r="C15" s="180">
        <f>SUM(C4:C14)</f>
        <v>0</v>
      </c>
      <c r="D15" s="180">
        <f>SUM(D4:D14)</f>
        <v>0</v>
      </c>
      <c r="E15" s="306" t="e">
        <f t="shared" si="0"/>
        <v>#DIV/0!</v>
      </c>
      <c r="F15" s="309">
        <f>VLOOKUP($A15,'HGR2560'!$B$2:$I$28,3,0)</f>
        <v>0</v>
      </c>
      <c r="G15" s="309">
        <f>VLOOKUP($A15,'HGR2560'!$B$2:$I$28,5,0)</f>
        <v>0</v>
      </c>
      <c r="H15" s="309">
        <f>VLOOKUP($A15,'HGR2560'!$B$2:$I$28,8,0)</f>
        <v>0</v>
      </c>
      <c r="I15" s="309">
        <f>VLOOKUP($A15,'HGR2560'!$B$2:$I$28,4,0)</f>
        <v>0</v>
      </c>
      <c r="J15" s="308">
        <f t="shared" si="1"/>
        <v>0</v>
      </c>
      <c r="K15" s="308">
        <f t="shared" si="2"/>
        <v>0</v>
      </c>
    </row>
    <row r="16" spans="1:12" ht="23.25" x14ac:dyDescent="0.35">
      <c r="A16" s="173" t="s">
        <v>19</v>
      </c>
      <c r="B16" s="41" t="s">
        <v>20</v>
      </c>
      <c r="C16" s="272"/>
      <c r="D16" s="24">
        <f>SUMIF('1.WS-Re-Exp'!$F$3:$F$427,Planfin2562!A16,'1.WS-Re-Exp'!$C$3:$C$427)</f>
        <v>0</v>
      </c>
      <c r="E16" s="305" t="e">
        <f t="shared" si="0"/>
        <v>#DIV/0!</v>
      </c>
      <c r="F16" s="308">
        <f>VLOOKUP($A16,'HGR2560'!$B$2:$I$28,3,0)</f>
        <v>0</v>
      </c>
      <c r="G16" s="308">
        <f>VLOOKUP($A16,'HGR2560'!$B$2:$I$28,5,0)</f>
        <v>0</v>
      </c>
      <c r="H16" s="308">
        <f>VLOOKUP($A16,'HGR2560'!$B$2:$I$28,8,0)</f>
        <v>0</v>
      </c>
      <c r="I16" s="308">
        <f>VLOOKUP($A16,'HGR2560'!$B$2:$I$28,4,0)</f>
        <v>0</v>
      </c>
      <c r="J16" s="308">
        <f t="shared" si="1"/>
        <v>0</v>
      </c>
      <c r="K16" s="308">
        <f t="shared" si="2"/>
        <v>0</v>
      </c>
    </row>
    <row r="17" spans="1:11" ht="23.25" x14ac:dyDescent="0.35">
      <c r="A17" s="173" t="s">
        <v>21</v>
      </c>
      <c r="B17" s="41" t="s">
        <v>22</v>
      </c>
      <c r="C17" s="273"/>
      <c r="D17" s="24">
        <f>SUMIF('1.WS-Re-Exp'!$F$3:$F$427,Planfin2562!A17,'1.WS-Re-Exp'!$C$3:$C$427)</f>
        <v>0</v>
      </c>
      <c r="E17" s="305" t="e">
        <f t="shared" si="0"/>
        <v>#DIV/0!</v>
      </c>
      <c r="F17" s="308">
        <f>VLOOKUP($A17,'HGR2560'!$B$2:$I$28,3,0)</f>
        <v>0</v>
      </c>
      <c r="G17" s="308">
        <f>VLOOKUP($A17,'HGR2560'!$B$2:$I$28,5,0)</f>
        <v>0</v>
      </c>
      <c r="H17" s="308">
        <f>VLOOKUP($A17,'HGR2560'!$B$2:$I$28,8,0)</f>
        <v>0</v>
      </c>
      <c r="I17" s="308">
        <f>VLOOKUP($A17,'HGR2560'!$B$2:$I$28,4,0)</f>
        <v>0</v>
      </c>
      <c r="J17" s="308">
        <f t="shared" si="1"/>
        <v>0</v>
      </c>
      <c r="K17" s="308">
        <f t="shared" si="2"/>
        <v>0</v>
      </c>
    </row>
    <row r="18" spans="1:11" ht="23.25" x14ac:dyDescent="0.35">
      <c r="A18" s="173" t="s">
        <v>707</v>
      </c>
      <c r="B18" s="41" t="s">
        <v>708</v>
      </c>
      <c r="C18" s="273"/>
      <c r="D18" s="24">
        <f>SUMIF('1.WS-Re-Exp'!$F$3:$F$427,Planfin2562!A18,'1.WS-Re-Exp'!$C$3:$C$427)</f>
        <v>0</v>
      </c>
      <c r="E18" s="305" t="e">
        <f t="shared" si="0"/>
        <v>#DIV/0!</v>
      </c>
      <c r="F18" s="308">
        <f>VLOOKUP($A18,'HGR2560'!$B$2:$I$28,3,0)</f>
        <v>0</v>
      </c>
      <c r="G18" s="308">
        <f>VLOOKUP($A18,'HGR2560'!$B$2:$I$28,5,0)</f>
        <v>0</v>
      </c>
      <c r="H18" s="308">
        <f>VLOOKUP($A18,'HGR2560'!$B$2:$I$28,8,0)</f>
        <v>0</v>
      </c>
      <c r="I18" s="308">
        <f>VLOOKUP($A18,'HGR2560'!$B$2:$I$28,4,0)</f>
        <v>0</v>
      </c>
      <c r="J18" s="308">
        <f t="shared" si="1"/>
        <v>0</v>
      </c>
      <c r="K18" s="308">
        <f t="shared" si="2"/>
        <v>0</v>
      </c>
    </row>
    <row r="19" spans="1:11" ht="23.25" x14ac:dyDescent="0.35">
      <c r="A19" s="173" t="s">
        <v>23</v>
      </c>
      <c r="B19" s="41" t="s">
        <v>24</v>
      </c>
      <c r="C19" s="273"/>
      <c r="D19" s="24">
        <f>SUMIF('1.WS-Re-Exp'!$F$3:$F$427,Planfin2562!A19,'1.WS-Re-Exp'!$C$3:$C$427)</f>
        <v>0</v>
      </c>
      <c r="E19" s="305" t="e">
        <f t="shared" si="0"/>
        <v>#DIV/0!</v>
      </c>
      <c r="F19" s="308">
        <f>VLOOKUP($A19,'HGR2560'!$B$2:$I$28,3,0)</f>
        <v>0</v>
      </c>
      <c r="G19" s="308">
        <f>VLOOKUP($A19,'HGR2560'!$B$2:$I$28,5,0)</f>
        <v>0</v>
      </c>
      <c r="H19" s="308">
        <f>VLOOKUP($A19,'HGR2560'!$B$2:$I$28,8,0)</f>
        <v>0</v>
      </c>
      <c r="I19" s="308">
        <f>VLOOKUP($A19,'HGR2560'!$B$2:$I$28,4,0)</f>
        <v>0</v>
      </c>
      <c r="J19" s="308">
        <f t="shared" si="1"/>
        <v>0</v>
      </c>
      <c r="K19" s="308">
        <f t="shared" si="2"/>
        <v>0</v>
      </c>
    </row>
    <row r="20" spans="1:11" ht="23.25" x14ac:dyDescent="0.35">
      <c r="A20" s="173" t="s">
        <v>25</v>
      </c>
      <c r="B20" s="41" t="s">
        <v>26</v>
      </c>
      <c r="C20" s="273"/>
      <c r="D20" s="24">
        <f>SUMIF('1.WS-Re-Exp'!$F$3:$F$427,Planfin2562!A20,'1.WS-Re-Exp'!$C$3:$C$427)</f>
        <v>0</v>
      </c>
      <c r="E20" s="305" t="e">
        <f t="shared" si="0"/>
        <v>#DIV/0!</v>
      </c>
      <c r="F20" s="308">
        <f>VLOOKUP($A20,'HGR2560'!$B$2:$I$28,3,0)</f>
        <v>0</v>
      </c>
      <c r="G20" s="308">
        <f>VLOOKUP($A20,'HGR2560'!$B$2:$I$28,5,0)</f>
        <v>0</v>
      </c>
      <c r="H20" s="308">
        <f>VLOOKUP($A20,'HGR2560'!$B$2:$I$28,8,0)</f>
        <v>0</v>
      </c>
      <c r="I20" s="308">
        <f>VLOOKUP($A20,'HGR2560'!$B$2:$I$28,4,0)</f>
        <v>0</v>
      </c>
      <c r="J20" s="308">
        <f t="shared" si="1"/>
        <v>0</v>
      </c>
      <c r="K20" s="308">
        <f t="shared" si="2"/>
        <v>0</v>
      </c>
    </row>
    <row r="21" spans="1:11" ht="23.25" x14ac:dyDescent="0.35">
      <c r="A21" s="173" t="s">
        <v>27</v>
      </c>
      <c r="B21" s="42" t="s">
        <v>699</v>
      </c>
      <c r="C21" s="273"/>
      <c r="D21" s="24">
        <f>SUMIF('1.WS-Re-Exp'!$F$3:$F$427,Planfin2562!A21,'1.WS-Re-Exp'!$C$3:$C$427)</f>
        <v>0</v>
      </c>
      <c r="E21" s="305" t="e">
        <f t="shared" si="0"/>
        <v>#DIV/0!</v>
      </c>
      <c r="F21" s="308">
        <f>VLOOKUP($A21,'HGR2560'!$B$2:$I$28,3,0)</f>
        <v>0</v>
      </c>
      <c r="G21" s="308">
        <f>VLOOKUP($A21,'HGR2560'!$B$2:$I$28,5,0)</f>
        <v>0</v>
      </c>
      <c r="H21" s="308">
        <f>VLOOKUP($A21,'HGR2560'!$B$2:$I$28,8,0)</f>
        <v>0</v>
      </c>
      <c r="I21" s="308">
        <f>VLOOKUP($A21,'HGR2560'!$B$2:$I$28,4,0)</f>
        <v>0</v>
      </c>
      <c r="J21" s="308">
        <f t="shared" si="1"/>
        <v>0</v>
      </c>
      <c r="K21" s="308">
        <f t="shared" si="2"/>
        <v>0</v>
      </c>
    </row>
    <row r="22" spans="1:11" ht="23.25" x14ac:dyDescent="0.35">
      <c r="A22" s="173" t="s">
        <v>29</v>
      </c>
      <c r="B22" s="41" t="s">
        <v>30</v>
      </c>
      <c r="C22" s="273"/>
      <c r="D22" s="24">
        <f>SUMIF('1.WS-Re-Exp'!$F$3:$F$427,Planfin2562!A22,'1.WS-Re-Exp'!$C$3:$C$427)</f>
        <v>0</v>
      </c>
      <c r="E22" s="305" t="e">
        <f t="shared" si="0"/>
        <v>#DIV/0!</v>
      </c>
      <c r="F22" s="308">
        <f>VLOOKUP($A22,'HGR2560'!$B$2:$I$28,3,0)</f>
        <v>0</v>
      </c>
      <c r="G22" s="308">
        <f>VLOOKUP($A22,'HGR2560'!$B$2:$I$28,5,0)</f>
        <v>0</v>
      </c>
      <c r="H22" s="308">
        <f>VLOOKUP($A22,'HGR2560'!$B$2:$I$28,8,0)</f>
        <v>0</v>
      </c>
      <c r="I22" s="308">
        <f>VLOOKUP($A22,'HGR2560'!$B$2:$I$28,4,0)</f>
        <v>0</v>
      </c>
      <c r="J22" s="308">
        <f t="shared" si="1"/>
        <v>0</v>
      </c>
      <c r="K22" s="308">
        <f t="shared" si="2"/>
        <v>0</v>
      </c>
    </row>
    <row r="23" spans="1:11" ht="23.25" x14ac:dyDescent="0.35">
      <c r="A23" s="173" t="s">
        <v>31</v>
      </c>
      <c r="B23" s="41" t="s">
        <v>32</v>
      </c>
      <c r="C23" s="34"/>
      <c r="D23" s="24">
        <f>SUMIF('1.WS-Re-Exp'!$F$3:$F$427,Planfin2562!A23,'1.WS-Re-Exp'!$C$3:$C$427)</f>
        <v>0</v>
      </c>
      <c r="E23" s="305" t="e">
        <f t="shared" si="0"/>
        <v>#DIV/0!</v>
      </c>
      <c r="F23" s="308">
        <f>VLOOKUP($A23,'HGR2560'!$B$2:$I$28,3,0)</f>
        <v>0</v>
      </c>
      <c r="G23" s="308">
        <f>VLOOKUP($A23,'HGR2560'!$B$2:$I$28,5,0)</f>
        <v>0</v>
      </c>
      <c r="H23" s="308">
        <f>VLOOKUP($A23,'HGR2560'!$B$2:$I$28,8,0)</f>
        <v>0</v>
      </c>
      <c r="I23" s="308">
        <f>VLOOKUP($A23,'HGR2560'!$B$2:$I$28,4,0)</f>
        <v>0</v>
      </c>
      <c r="J23" s="308">
        <f t="shared" si="1"/>
        <v>0</v>
      </c>
      <c r="K23" s="308">
        <f t="shared" si="2"/>
        <v>0</v>
      </c>
    </row>
    <row r="24" spans="1:11" ht="23.25" x14ac:dyDescent="0.35">
      <c r="A24" s="173" t="s">
        <v>33</v>
      </c>
      <c r="B24" s="41" t="s">
        <v>34</v>
      </c>
      <c r="C24" s="34"/>
      <c r="D24" s="24">
        <f>SUMIF('1.WS-Re-Exp'!$F$3:$F$427,Planfin2562!A24,'1.WS-Re-Exp'!$C$3:$C$427)</f>
        <v>0</v>
      </c>
      <c r="E24" s="305" t="e">
        <f t="shared" si="0"/>
        <v>#DIV/0!</v>
      </c>
      <c r="F24" s="308">
        <f>VLOOKUP($A24,'HGR2560'!$B$2:$I$28,3,0)</f>
        <v>0</v>
      </c>
      <c r="G24" s="308">
        <f>VLOOKUP($A24,'HGR2560'!$B$2:$I$28,5,0)</f>
        <v>0</v>
      </c>
      <c r="H24" s="308">
        <f>VLOOKUP($A24,'HGR2560'!$B$2:$I$28,8,0)</f>
        <v>0</v>
      </c>
      <c r="I24" s="308">
        <f>VLOOKUP($A24,'HGR2560'!$B$2:$I$28,4,0)</f>
        <v>0</v>
      </c>
      <c r="J24" s="308">
        <f t="shared" si="1"/>
        <v>0</v>
      </c>
      <c r="K24" s="308">
        <f t="shared" si="2"/>
        <v>0</v>
      </c>
    </row>
    <row r="25" spans="1:11" ht="23.25" x14ac:dyDescent="0.35">
      <c r="A25" s="173" t="s">
        <v>35</v>
      </c>
      <c r="B25" s="41" t="s">
        <v>36</v>
      </c>
      <c r="C25" s="273"/>
      <c r="D25" s="24">
        <f>SUMIF('1.WS-Re-Exp'!$F$3:$F$427,Planfin2562!A25,'1.WS-Re-Exp'!$C$3:$C$427)</f>
        <v>0</v>
      </c>
      <c r="E25" s="305" t="e">
        <f t="shared" si="0"/>
        <v>#DIV/0!</v>
      </c>
      <c r="F25" s="308">
        <f>VLOOKUP($A25,'HGR2560'!$B$2:$I$28,3,0)</f>
        <v>0</v>
      </c>
      <c r="G25" s="308">
        <f>VLOOKUP($A25,'HGR2560'!$B$2:$I$28,5,0)</f>
        <v>0</v>
      </c>
      <c r="H25" s="308">
        <f>VLOOKUP($A25,'HGR2560'!$B$2:$I$28,8,0)</f>
        <v>0</v>
      </c>
      <c r="I25" s="308">
        <f>VLOOKUP($A25,'HGR2560'!$B$2:$I$28,4,0)</f>
        <v>0</v>
      </c>
      <c r="J25" s="308">
        <f t="shared" si="1"/>
        <v>0</v>
      </c>
      <c r="K25" s="308">
        <f t="shared" si="2"/>
        <v>0</v>
      </c>
    </row>
    <row r="26" spans="1:11" ht="23.25" x14ac:dyDescent="0.35">
      <c r="A26" s="173" t="s">
        <v>37</v>
      </c>
      <c r="B26" s="41" t="s">
        <v>38</v>
      </c>
      <c r="C26" s="273"/>
      <c r="D26" s="24">
        <f>SUMIF('1.WS-Re-Exp'!$F$3:$F$427,Planfin2562!A26,'1.WS-Re-Exp'!$C$3:$C$427)</f>
        <v>0</v>
      </c>
      <c r="E26" s="305" t="e">
        <f t="shared" si="0"/>
        <v>#DIV/0!</v>
      </c>
      <c r="F26" s="308">
        <f>VLOOKUP($A26,'HGR2560'!$B$2:$I$28,3,0)</f>
        <v>0</v>
      </c>
      <c r="G26" s="308">
        <f>VLOOKUP($A26,'HGR2560'!$B$2:$I$28,5,0)</f>
        <v>0</v>
      </c>
      <c r="H26" s="308">
        <f>VLOOKUP($A26,'HGR2560'!$B$2:$I$28,8,0)</f>
        <v>0</v>
      </c>
      <c r="I26" s="308">
        <f>VLOOKUP($A26,'HGR2560'!$B$2:$I$28,4,0)</f>
        <v>0</v>
      </c>
      <c r="J26" s="308">
        <f t="shared" si="1"/>
        <v>0</v>
      </c>
      <c r="K26" s="308">
        <f t="shared" si="2"/>
        <v>0</v>
      </c>
    </row>
    <row r="27" spans="1:11" ht="23.25" x14ac:dyDescent="0.35">
      <c r="A27" s="173" t="s">
        <v>39</v>
      </c>
      <c r="B27" s="41" t="s">
        <v>40</v>
      </c>
      <c r="C27" s="273"/>
      <c r="D27" s="24">
        <f>SUMIF('1.WS-Re-Exp'!$F$3:$F$427,Planfin2562!A27,'1.WS-Re-Exp'!$C$3:$C$427)</f>
        <v>0</v>
      </c>
      <c r="E27" s="305" t="e">
        <f t="shared" si="0"/>
        <v>#DIV/0!</v>
      </c>
      <c r="F27" s="308">
        <f>VLOOKUP($A27,'HGR2560'!$B$2:$I$28,3,0)</f>
        <v>0</v>
      </c>
      <c r="G27" s="308">
        <f>VLOOKUP($A27,'HGR2560'!$B$2:$I$28,5,0)</f>
        <v>0</v>
      </c>
      <c r="H27" s="308">
        <f>VLOOKUP($A27,'HGR2560'!$B$2:$I$28,8,0)</f>
        <v>0</v>
      </c>
      <c r="I27" s="308">
        <f>VLOOKUP($A27,'HGR2560'!$B$2:$I$28,4,0)</f>
        <v>0</v>
      </c>
      <c r="J27" s="308">
        <f t="shared" si="1"/>
        <v>0</v>
      </c>
      <c r="K27" s="308">
        <f t="shared" si="2"/>
        <v>0</v>
      </c>
    </row>
    <row r="28" spans="1:11" ht="23.25" x14ac:dyDescent="0.35">
      <c r="A28" s="173" t="s">
        <v>709</v>
      </c>
      <c r="B28" s="41" t="s">
        <v>710</v>
      </c>
      <c r="C28" s="273"/>
      <c r="D28" s="24">
        <f>SUMIF('1.WS-Re-Exp'!$F$3:$F$427,Planfin2562!A28,'1.WS-Re-Exp'!$C$3:$C$427)</f>
        <v>0</v>
      </c>
      <c r="E28" s="305" t="e">
        <f t="shared" si="0"/>
        <v>#DIV/0!</v>
      </c>
      <c r="F28" s="308">
        <f>VLOOKUP($A28,'HGR2560'!$B$2:$I$28,3,0)</f>
        <v>0</v>
      </c>
      <c r="G28" s="308">
        <f>VLOOKUP($A28,'HGR2560'!$B$2:$I$28,5,0)</f>
        <v>0</v>
      </c>
      <c r="H28" s="308">
        <f>VLOOKUP($A28,'HGR2560'!$B$2:$I$28,8,0)</f>
        <v>0</v>
      </c>
      <c r="I28" s="308">
        <f>VLOOKUP($A28,'HGR2560'!$B$2:$I$28,4,0)</f>
        <v>0</v>
      </c>
      <c r="J28" s="308">
        <f t="shared" si="1"/>
        <v>0</v>
      </c>
      <c r="K28" s="308">
        <f t="shared" si="2"/>
        <v>0</v>
      </c>
    </row>
    <row r="29" spans="1:11" ht="23.25" x14ac:dyDescent="0.35">
      <c r="A29" s="173" t="s">
        <v>41</v>
      </c>
      <c r="B29" s="41" t="s">
        <v>42</v>
      </c>
      <c r="C29" s="34"/>
      <c r="D29" s="24">
        <f>SUMIF('1.WS-Re-Exp'!$F$3:$F$427,Planfin2562!A29,'1.WS-Re-Exp'!$C$3:$C$427)</f>
        <v>0</v>
      </c>
      <c r="E29" s="305" t="e">
        <f t="shared" si="0"/>
        <v>#DIV/0!</v>
      </c>
      <c r="F29" s="308">
        <f>VLOOKUP($A29,'HGR2560'!$B$2:$I$28,3,0)</f>
        <v>0</v>
      </c>
      <c r="G29" s="308">
        <f>VLOOKUP($A29,'HGR2560'!$B$2:$I$28,5,0)</f>
        <v>0</v>
      </c>
      <c r="H29" s="308">
        <f>VLOOKUP($A29,'HGR2560'!$B$2:$I$28,8,0)</f>
        <v>0</v>
      </c>
      <c r="I29" s="308">
        <f>VLOOKUP($A29,'HGR2560'!$B$2:$I$28,4,0)</f>
        <v>0</v>
      </c>
      <c r="J29" s="308">
        <f t="shared" si="1"/>
        <v>0</v>
      </c>
      <c r="K29" s="308">
        <f t="shared" si="2"/>
        <v>0</v>
      </c>
    </row>
    <row r="30" spans="1:11" s="162" customFormat="1" ht="21" x14ac:dyDescent="0.35">
      <c r="A30" s="181" t="s">
        <v>672</v>
      </c>
      <c r="B30" s="181" t="s">
        <v>673</v>
      </c>
      <c r="C30" s="182">
        <f>SUM(C16:C29)</f>
        <v>0</v>
      </c>
      <c r="D30" s="182">
        <f>SUM(D16:D29)</f>
        <v>0</v>
      </c>
      <c r="E30" s="307" t="e">
        <f t="shared" si="0"/>
        <v>#DIV/0!</v>
      </c>
      <c r="F30" s="309">
        <f>VLOOKUP($A30,'HGR2560'!$B$2:$I$28,3,0)</f>
        <v>0</v>
      </c>
      <c r="G30" s="309">
        <f>VLOOKUP($A30,'HGR2560'!$B$2:$I$28,5,0)</f>
        <v>0</v>
      </c>
      <c r="H30" s="309">
        <f>VLOOKUP($A30,'HGR2560'!$B$2:$I$28,8,0)</f>
        <v>0</v>
      </c>
      <c r="I30" s="309">
        <f>VLOOKUP($A30,'HGR2560'!$B$2:$I$28,4,0)</f>
        <v>0</v>
      </c>
      <c r="J30" s="308">
        <f t="shared" si="1"/>
        <v>0</v>
      </c>
      <c r="K30" s="308">
        <f t="shared" si="2"/>
        <v>0</v>
      </c>
    </row>
    <row r="31" spans="1:11" s="162" customFormat="1" ht="23.25" x14ac:dyDescent="0.35">
      <c r="A31" s="178" t="s">
        <v>674</v>
      </c>
      <c r="B31" s="183" t="s">
        <v>675</v>
      </c>
      <c r="C31" s="184">
        <f>C15-C30</f>
        <v>0</v>
      </c>
      <c r="D31" s="184">
        <f>D15-D30</f>
        <v>0</v>
      </c>
      <c r="E31" s="163"/>
      <c r="F31" s="163"/>
    </row>
    <row r="32" spans="1:11" s="162" customFormat="1" ht="26.25" x14ac:dyDescent="0.4">
      <c r="A32" s="185" t="s">
        <v>704</v>
      </c>
      <c r="B32" s="186" t="s">
        <v>705</v>
      </c>
      <c r="C32" s="187" t="str">
        <f>IF(D32&gt;0,"เกินดุล",IF(D32=0,"สมดุล","ขาดดุล"))</f>
        <v>สมดุล</v>
      </c>
      <c r="D32" s="274">
        <f>D31-D14+D27</f>
        <v>0</v>
      </c>
      <c r="E32" s="163"/>
      <c r="F32" s="163"/>
      <c r="J32" s="32" t="s">
        <v>1241</v>
      </c>
    </row>
    <row r="33" spans="1:12" s="162" customFormat="1" ht="26.25" x14ac:dyDescent="0.4">
      <c r="A33" s="188"/>
      <c r="B33" s="189"/>
      <c r="C33" s="190"/>
      <c r="D33" s="163"/>
      <c r="E33" s="163"/>
      <c r="F33" s="163"/>
      <c r="J33" s="319"/>
      <c r="K33" s="415" t="s">
        <v>1242</v>
      </c>
      <c r="L33" s="415"/>
    </row>
    <row r="34" spans="1:12" ht="23.25" x14ac:dyDescent="0.35">
      <c r="A34" s="191"/>
      <c r="B34" s="192" t="s">
        <v>676</v>
      </c>
      <c r="C34" s="193"/>
      <c r="D34" s="152"/>
      <c r="E34" s="152"/>
      <c r="F34" s="152"/>
      <c r="J34" s="320"/>
      <c r="K34" s="415" t="s">
        <v>1259</v>
      </c>
      <c r="L34" s="415"/>
    </row>
    <row r="35" spans="1:12" ht="21" x14ac:dyDescent="0.35">
      <c r="A35" s="201" t="s">
        <v>713</v>
      </c>
      <c r="B35" s="194" t="s">
        <v>703</v>
      </c>
      <c r="C35" s="195">
        <v>0</v>
      </c>
      <c r="D35" s="152"/>
      <c r="E35" s="152"/>
      <c r="F35" s="152"/>
      <c r="I35" s="31"/>
      <c r="J35" s="31"/>
    </row>
    <row r="36" spans="1:12" ht="21" x14ac:dyDescent="0.35">
      <c r="A36" s="201"/>
      <c r="B36" s="196" t="s">
        <v>788</v>
      </c>
      <c r="C36" s="202" t="str">
        <f>IF(D36&gt;=0,"ไม่เกิน","เกิน")</f>
        <v>ไม่เกิน</v>
      </c>
      <c r="D36" s="152"/>
      <c r="E36" s="152"/>
      <c r="F36" s="152"/>
      <c r="I36" s="164"/>
      <c r="J36" s="164"/>
    </row>
    <row r="37" spans="1:12" ht="21" x14ac:dyDescent="0.35">
      <c r="A37" s="203" t="s">
        <v>43</v>
      </c>
      <c r="B37" s="197" t="s">
        <v>1283</v>
      </c>
      <c r="C37" s="198">
        <v>0</v>
      </c>
      <c r="D37" s="152"/>
      <c r="E37" s="165"/>
      <c r="F37" s="165"/>
    </row>
    <row r="38" spans="1:12" ht="21" x14ac:dyDescent="0.35">
      <c r="A38" s="203" t="s">
        <v>44</v>
      </c>
      <c r="B38" s="200" t="s">
        <v>1284</v>
      </c>
      <c r="C38" s="199">
        <v>0</v>
      </c>
      <c r="D38" s="152"/>
      <c r="E38" s="165"/>
      <c r="F38" s="165"/>
    </row>
    <row r="39" spans="1:12" ht="21" x14ac:dyDescent="0.35">
      <c r="A39" s="203" t="s">
        <v>677</v>
      </c>
      <c r="B39" s="200" t="s">
        <v>1285</v>
      </c>
      <c r="C39" s="199">
        <v>0</v>
      </c>
      <c r="D39" s="152"/>
      <c r="E39" s="165"/>
      <c r="F39" s="165"/>
    </row>
    <row r="40" spans="1:12" ht="16.5" customHeight="1" x14ac:dyDescent="0.35">
      <c r="A40" s="174"/>
      <c r="B40" s="26"/>
      <c r="C40" s="165"/>
      <c r="D40" s="29"/>
      <c r="E40" s="165"/>
      <c r="F40" s="165"/>
    </row>
    <row r="41" spans="1:12" ht="26.25" customHeight="1" x14ac:dyDescent="0.25">
      <c r="A41" s="418" t="s">
        <v>678</v>
      </c>
      <c r="B41" s="418"/>
      <c r="C41" s="419"/>
      <c r="D41" s="213" t="s">
        <v>1268</v>
      </c>
      <c r="E41" s="167"/>
      <c r="F41" s="167"/>
    </row>
    <row r="42" spans="1:12" ht="23.25" x14ac:dyDescent="0.35">
      <c r="A42" s="153"/>
      <c r="B42" s="420" t="s">
        <v>679</v>
      </c>
      <c r="C42" s="420"/>
      <c r="D42" s="204">
        <f>SUM('2.WS-ยา วชภฯ'!J3)</f>
        <v>0</v>
      </c>
      <c r="E42" s="151"/>
      <c r="F42" s="151"/>
    </row>
    <row r="43" spans="1:12" ht="23.25" x14ac:dyDescent="0.35">
      <c r="A43" s="153"/>
      <c r="B43" s="406" t="s">
        <v>680</v>
      </c>
      <c r="C43" s="406"/>
      <c r="D43" s="204">
        <f>SUM('2.WS-ยา วชภฯ'!J4)</f>
        <v>0</v>
      </c>
      <c r="E43" s="151"/>
      <c r="F43" s="151"/>
    </row>
    <row r="44" spans="1:12" ht="26.25" customHeight="1" x14ac:dyDescent="0.35">
      <c r="A44" s="153"/>
      <c r="B44" s="406" t="s">
        <v>681</v>
      </c>
      <c r="C44" s="406"/>
      <c r="D44" s="204">
        <f>SUM('2.WS-ยา วชภฯ'!J5)</f>
        <v>0</v>
      </c>
      <c r="E44" s="151"/>
      <c r="F44" s="151"/>
    </row>
    <row r="45" spans="1:12" ht="26.25" customHeight="1" x14ac:dyDescent="0.35">
      <c r="A45" s="153"/>
      <c r="B45" s="421" t="s">
        <v>641</v>
      </c>
      <c r="C45" s="422"/>
      <c r="D45" s="204">
        <f>SUM(D42:D44)</f>
        <v>0</v>
      </c>
      <c r="E45" s="151"/>
      <c r="F45" s="151"/>
    </row>
    <row r="46" spans="1:12" ht="23.25" customHeight="1" x14ac:dyDescent="0.35">
      <c r="A46" s="153"/>
      <c r="B46" s="151"/>
      <c r="C46" s="151"/>
      <c r="D46" s="28"/>
      <c r="E46" s="151"/>
      <c r="F46" s="151"/>
    </row>
    <row r="47" spans="1:12" ht="21" customHeight="1" x14ac:dyDescent="0.25">
      <c r="A47" s="205" t="s">
        <v>718</v>
      </c>
      <c r="B47" s="206"/>
      <c r="C47" s="205"/>
      <c r="D47" s="213" t="s">
        <v>1268</v>
      </c>
      <c r="E47" s="167"/>
      <c r="F47" s="167"/>
    </row>
    <row r="48" spans="1:12" ht="23.25" x14ac:dyDescent="0.35">
      <c r="A48" s="153"/>
      <c r="B48" s="410" t="s">
        <v>599</v>
      </c>
      <c r="C48" s="410"/>
      <c r="D48" s="177">
        <f>SUM('3.WS-วัสดุอื่น'!G3)</f>
        <v>0</v>
      </c>
      <c r="E48" s="151"/>
      <c r="F48" s="151"/>
    </row>
    <row r="49" spans="1:8" ht="23.25" x14ac:dyDescent="0.35">
      <c r="A49" s="153"/>
      <c r="B49" s="410" t="s">
        <v>600</v>
      </c>
      <c r="C49" s="410"/>
      <c r="D49" s="177">
        <f>SUM('3.WS-วัสดุอื่น'!G4)</f>
        <v>0</v>
      </c>
      <c r="E49" s="151"/>
      <c r="F49" s="151"/>
    </row>
    <row r="50" spans="1:8" ht="23.25" x14ac:dyDescent="0.35">
      <c r="A50" s="153"/>
      <c r="B50" s="410" t="s">
        <v>601</v>
      </c>
      <c r="C50" s="410"/>
      <c r="D50" s="177">
        <f>SUM('3.WS-วัสดุอื่น'!G5)</f>
        <v>0</v>
      </c>
      <c r="E50" s="151"/>
      <c r="F50" s="151"/>
      <c r="G50" s="168"/>
      <c r="H50" s="168"/>
    </row>
    <row r="51" spans="1:8" ht="23.25" x14ac:dyDescent="0.35">
      <c r="A51" s="153"/>
      <c r="B51" s="410" t="s">
        <v>602</v>
      </c>
      <c r="C51" s="410"/>
      <c r="D51" s="177">
        <f>SUM('3.WS-วัสดุอื่น'!G6)</f>
        <v>0</v>
      </c>
      <c r="G51" s="168"/>
      <c r="H51" s="168"/>
    </row>
    <row r="52" spans="1:8" ht="23.25" x14ac:dyDescent="0.35">
      <c r="A52" s="153"/>
      <c r="B52" s="410" t="s">
        <v>603</v>
      </c>
      <c r="C52" s="410"/>
      <c r="D52" s="177">
        <f>SUM('3.WS-วัสดุอื่น'!G7)</f>
        <v>0</v>
      </c>
      <c r="G52" s="168"/>
      <c r="H52" s="168"/>
    </row>
    <row r="53" spans="1:8" ht="23.25" x14ac:dyDescent="0.35">
      <c r="A53" s="153"/>
      <c r="B53" s="410" t="s">
        <v>604</v>
      </c>
      <c r="C53" s="410"/>
      <c r="D53" s="177">
        <f>SUM('3.WS-วัสดุอื่น'!G8)</f>
        <v>0</v>
      </c>
      <c r="G53" s="168"/>
      <c r="H53" s="168"/>
    </row>
    <row r="54" spans="1:8" ht="23.25" x14ac:dyDescent="0.35">
      <c r="A54" s="153"/>
      <c r="B54" s="410" t="s">
        <v>605</v>
      </c>
      <c r="C54" s="410"/>
      <c r="D54" s="177">
        <f>SUM('3.WS-วัสดุอื่น'!G9)</f>
        <v>0</v>
      </c>
      <c r="G54" s="168"/>
      <c r="H54" s="168"/>
    </row>
    <row r="55" spans="1:8" ht="23.25" x14ac:dyDescent="0.35">
      <c r="A55" s="153"/>
      <c r="B55" s="410" t="s">
        <v>606</v>
      </c>
      <c r="C55" s="410"/>
      <c r="D55" s="177">
        <f>SUM('3.WS-วัสดุอื่น'!G10)</f>
        <v>0</v>
      </c>
      <c r="G55" s="168"/>
      <c r="H55" s="168"/>
    </row>
    <row r="56" spans="1:8" ht="23.25" x14ac:dyDescent="0.35">
      <c r="A56" s="153"/>
      <c r="B56" s="410" t="s">
        <v>607</v>
      </c>
      <c r="C56" s="410"/>
      <c r="D56" s="177">
        <f>SUM('3.WS-วัสดุอื่น'!G11)</f>
        <v>0</v>
      </c>
      <c r="G56" s="168"/>
      <c r="H56" s="168"/>
    </row>
    <row r="57" spans="1:8" ht="23.25" x14ac:dyDescent="0.35">
      <c r="A57" s="153"/>
      <c r="B57" s="410" t="s">
        <v>608</v>
      </c>
      <c r="C57" s="410"/>
      <c r="D57" s="177">
        <f>SUM('3.WS-วัสดุอื่น'!G12)</f>
        <v>0</v>
      </c>
      <c r="G57" s="168"/>
      <c r="H57" s="168"/>
    </row>
    <row r="58" spans="1:8" ht="23.25" x14ac:dyDescent="0.35">
      <c r="A58" s="153"/>
      <c r="B58" s="410" t="s">
        <v>609</v>
      </c>
      <c r="C58" s="410"/>
      <c r="D58" s="177">
        <f>SUM('3.WS-วัสดุอื่น'!G13)</f>
        <v>0</v>
      </c>
      <c r="G58" s="168"/>
      <c r="H58" s="168"/>
    </row>
    <row r="59" spans="1:8" ht="23.25" x14ac:dyDescent="0.35">
      <c r="A59" s="153"/>
      <c r="B59" s="405" t="s">
        <v>641</v>
      </c>
      <c r="C59" s="405"/>
      <c r="D59" s="204">
        <f>SUM(D48:D58)</f>
        <v>0</v>
      </c>
      <c r="G59" s="168"/>
      <c r="H59" s="168"/>
    </row>
    <row r="60" spans="1:8" ht="28.5" customHeight="1" x14ac:dyDescent="0.35">
      <c r="A60" s="153"/>
      <c r="B60" s="169"/>
      <c r="C60" s="151"/>
      <c r="D60" s="29"/>
      <c r="E60" s="26"/>
      <c r="F60" s="26"/>
      <c r="G60" s="168"/>
      <c r="H60" s="168"/>
    </row>
    <row r="61" spans="1:8" ht="28.5" customHeight="1" x14ac:dyDescent="0.25">
      <c r="A61" s="408" t="s">
        <v>727</v>
      </c>
      <c r="B61" s="408"/>
      <c r="C61" s="408"/>
      <c r="D61" s="408"/>
      <c r="E61" s="167"/>
      <c r="F61" s="167"/>
      <c r="G61" s="168"/>
      <c r="H61" s="168"/>
    </row>
    <row r="62" spans="1:8" ht="23.25" x14ac:dyDescent="0.35">
      <c r="A62" s="153"/>
      <c r="B62" s="411" t="s">
        <v>1269</v>
      </c>
      <c r="C62" s="412"/>
      <c r="D62" s="213" t="s">
        <v>682</v>
      </c>
      <c r="E62" s="170"/>
      <c r="F62" s="170"/>
      <c r="G62" s="168"/>
      <c r="H62" s="168"/>
    </row>
    <row r="63" spans="1:8" ht="23.25" x14ac:dyDescent="0.35">
      <c r="A63" s="153"/>
      <c r="B63" s="404" t="s">
        <v>683</v>
      </c>
      <c r="C63" s="404"/>
      <c r="D63" s="177">
        <f>SUM('4.WS-แผน จน.'!E4)</f>
        <v>0</v>
      </c>
      <c r="E63" s="26"/>
      <c r="F63" s="26"/>
      <c r="G63" s="168"/>
      <c r="H63" s="168"/>
    </row>
    <row r="64" spans="1:8" ht="23.25" x14ac:dyDescent="0.35">
      <c r="A64" s="153"/>
      <c r="B64" s="404" t="s">
        <v>684</v>
      </c>
      <c r="C64" s="404"/>
      <c r="D64" s="177">
        <f>SUM('4.WS-แผน จน.'!E5)</f>
        <v>0</v>
      </c>
      <c r="E64" s="26"/>
      <c r="F64" s="26"/>
      <c r="G64" s="168"/>
      <c r="H64" s="168"/>
    </row>
    <row r="65" spans="1:10" ht="23.25" x14ac:dyDescent="0.35">
      <c r="A65" s="153"/>
      <c r="B65" s="404" t="s">
        <v>685</v>
      </c>
      <c r="C65" s="404"/>
      <c r="D65" s="177">
        <f>SUM('4.WS-แผน จน.'!E6)</f>
        <v>0</v>
      </c>
      <c r="E65" s="26"/>
      <c r="F65" s="26"/>
      <c r="G65" s="168"/>
      <c r="H65" s="168"/>
    </row>
    <row r="66" spans="1:10" ht="23.25" x14ac:dyDescent="0.35">
      <c r="A66" s="153"/>
      <c r="B66" s="404" t="s">
        <v>686</v>
      </c>
      <c r="C66" s="404"/>
      <c r="D66" s="177">
        <f>SUM('4.WS-แผน จน.'!E7)</f>
        <v>0</v>
      </c>
      <c r="E66" s="26"/>
      <c r="F66" s="26"/>
      <c r="G66" s="168"/>
      <c r="H66" s="168"/>
    </row>
    <row r="67" spans="1:10" ht="23.25" x14ac:dyDescent="0.35">
      <c r="A67" s="153"/>
      <c r="B67" s="404" t="s">
        <v>687</v>
      </c>
      <c r="C67" s="404"/>
      <c r="D67" s="177">
        <f>SUM('4.WS-แผน จน.'!E13)</f>
        <v>0</v>
      </c>
      <c r="E67" s="26"/>
      <c r="F67" s="26"/>
      <c r="G67" s="168"/>
      <c r="H67" s="168"/>
    </row>
    <row r="68" spans="1:10" ht="23.25" x14ac:dyDescent="0.35">
      <c r="A68" s="153"/>
      <c r="B68" s="404" t="s">
        <v>688</v>
      </c>
      <c r="C68" s="404"/>
      <c r="D68" s="177">
        <f>SUM('4.WS-แผน จน.'!E14)</f>
        <v>0</v>
      </c>
      <c r="E68" s="26"/>
      <c r="F68" s="26"/>
      <c r="G68" s="168"/>
      <c r="H68" s="168"/>
    </row>
    <row r="69" spans="1:10" ht="23.25" x14ac:dyDescent="0.35">
      <c r="A69" s="153"/>
      <c r="B69" s="404" t="s">
        <v>780</v>
      </c>
      <c r="C69" s="404"/>
      <c r="D69" s="177">
        <f>SUM('4.WS-แผน จน.'!E15)</f>
        <v>0</v>
      </c>
      <c r="E69" s="26"/>
      <c r="F69" s="26"/>
      <c r="G69" s="168"/>
      <c r="H69" s="168"/>
      <c r="I69" s="164"/>
      <c r="J69" s="164"/>
    </row>
    <row r="70" spans="1:10" ht="23.25" x14ac:dyDescent="0.35">
      <c r="A70" s="153"/>
      <c r="B70" s="404" t="s">
        <v>689</v>
      </c>
      <c r="C70" s="404"/>
      <c r="D70" s="177">
        <f>SUM('4.WS-แผน จน.'!E16)</f>
        <v>0</v>
      </c>
      <c r="E70" s="26"/>
      <c r="F70" s="26"/>
      <c r="G70" s="168"/>
      <c r="H70" s="168"/>
    </row>
    <row r="71" spans="1:10" ht="23.25" x14ac:dyDescent="0.35">
      <c r="A71" s="153"/>
      <c r="B71" s="405" t="s">
        <v>641</v>
      </c>
      <c r="C71" s="405"/>
      <c r="D71" s="204">
        <f>SUM(D63:D70)</f>
        <v>0</v>
      </c>
      <c r="E71" s="26"/>
      <c r="F71" s="26"/>
      <c r="G71" s="168"/>
      <c r="H71" s="168"/>
    </row>
    <row r="72" spans="1:10" ht="12.75" customHeight="1" x14ac:dyDescent="0.35">
      <c r="A72" s="153"/>
      <c r="B72" s="26"/>
      <c r="C72" s="151"/>
      <c r="D72" s="29"/>
      <c r="E72" s="26"/>
      <c r="F72" s="26"/>
      <c r="G72" s="168"/>
      <c r="H72" s="168"/>
    </row>
    <row r="73" spans="1:10" ht="24.75" customHeight="1" x14ac:dyDescent="0.35">
      <c r="A73" s="171" t="s">
        <v>728</v>
      </c>
      <c r="C73" s="171"/>
      <c r="D73" s="160"/>
      <c r="E73" s="171"/>
      <c r="F73" s="171"/>
      <c r="G73" s="168"/>
      <c r="H73" s="168"/>
    </row>
    <row r="74" spans="1:10" ht="27" customHeight="1" x14ac:dyDescent="0.35">
      <c r="A74" s="153"/>
      <c r="B74" s="409" t="s">
        <v>1270</v>
      </c>
      <c r="C74" s="409"/>
      <c r="D74" s="239" t="s">
        <v>682</v>
      </c>
      <c r="E74" s="26"/>
      <c r="F74" s="26"/>
      <c r="G74" s="168"/>
      <c r="H74" s="168"/>
    </row>
    <row r="75" spans="1:10" ht="23.25" customHeight="1" x14ac:dyDescent="0.35">
      <c r="A75" s="153"/>
      <c r="B75" s="403" t="s">
        <v>690</v>
      </c>
      <c r="C75" s="403"/>
      <c r="D75" s="177">
        <f>SUM('5.WS-แผน ลน.'!E4)</f>
        <v>0</v>
      </c>
      <c r="E75" s="26"/>
      <c r="F75" s="26"/>
    </row>
    <row r="76" spans="1:10" ht="27" customHeight="1" x14ac:dyDescent="0.35">
      <c r="A76" s="153"/>
      <c r="B76" s="403" t="s">
        <v>691</v>
      </c>
      <c r="C76" s="403"/>
      <c r="D76" s="177">
        <f>SUM('5.WS-แผน ลน.'!E5)</f>
        <v>0</v>
      </c>
      <c r="E76" s="26"/>
      <c r="F76" s="26"/>
    </row>
    <row r="77" spans="1:10" ht="26.25" customHeight="1" x14ac:dyDescent="0.35">
      <c r="A77" s="153"/>
      <c r="B77" s="403" t="s">
        <v>692</v>
      </c>
      <c r="C77" s="403"/>
      <c r="D77" s="177">
        <f>SUM('5.WS-แผน ลน.'!E6)</f>
        <v>0</v>
      </c>
      <c r="E77" s="26"/>
      <c r="F77" s="26"/>
    </row>
    <row r="78" spans="1:10" ht="25.5" customHeight="1" x14ac:dyDescent="0.35">
      <c r="A78" s="153"/>
      <c r="B78" s="403" t="s">
        <v>693</v>
      </c>
      <c r="C78" s="403"/>
      <c r="D78" s="177">
        <f>SUM('5.WS-แผน ลน.'!E7)</f>
        <v>0</v>
      </c>
      <c r="E78" s="26"/>
      <c r="F78" s="26"/>
    </row>
    <row r="79" spans="1:10" ht="25.5" customHeight="1" x14ac:dyDescent="0.35">
      <c r="A79" s="153"/>
      <c r="B79" s="403" t="s">
        <v>694</v>
      </c>
      <c r="C79" s="403"/>
      <c r="D79" s="177">
        <f>SUM('5.WS-แผน ลน.'!E8)</f>
        <v>0</v>
      </c>
      <c r="E79" s="26"/>
      <c r="F79" s="26"/>
    </row>
    <row r="80" spans="1:10" ht="25.5" customHeight="1" x14ac:dyDescent="0.35">
      <c r="A80" s="153"/>
      <c r="B80" s="403" t="s">
        <v>695</v>
      </c>
      <c r="C80" s="403"/>
      <c r="D80" s="177">
        <f>SUM('5.WS-แผน ลน.'!E9)</f>
        <v>0</v>
      </c>
      <c r="E80" s="26"/>
      <c r="F80" s="26"/>
    </row>
    <row r="81" spans="1:13" ht="24.75" customHeight="1" x14ac:dyDescent="0.35">
      <c r="A81" s="153"/>
      <c r="B81" s="403" t="s">
        <v>696</v>
      </c>
      <c r="C81" s="403"/>
      <c r="D81" s="177">
        <f>SUM('5.WS-แผน ลน.'!E10)</f>
        <v>0</v>
      </c>
      <c r="E81" s="151"/>
      <c r="F81" s="151"/>
    </row>
    <row r="82" spans="1:13" ht="23.25" customHeight="1" x14ac:dyDescent="0.35">
      <c r="A82" s="153"/>
      <c r="B82" s="405" t="s">
        <v>641</v>
      </c>
      <c r="C82" s="405"/>
      <c r="D82" s="204">
        <f>SUM(D75:D81)</f>
        <v>0</v>
      </c>
      <c r="E82" s="26"/>
      <c r="F82" s="26"/>
      <c r="G82" s="168"/>
      <c r="H82" s="168"/>
    </row>
    <row r="83" spans="1:13" ht="27" customHeight="1" x14ac:dyDescent="0.35">
      <c r="A83" s="153"/>
      <c r="B83" s="26"/>
      <c r="C83" s="151"/>
      <c r="D83" s="29"/>
      <c r="E83" s="151"/>
      <c r="F83" s="151"/>
    </row>
    <row r="84" spans="1:13" ht="23.25" customHeight="1" x14ac:dyDescent="0.35">
      <c r="A84" s="171" t="s">
        <v>729</v>
      </c>
      <c r="C84" s="171"/>
      <c r="D84" s="245" t="s">
        <v>682</v>
      </c>
      <c r="E84" s="171"/>
      <c r="F84" s="171"/>
    </row>
    <row r="85" spans="1:13" ht="23.25" x14ac:dyDescent="0.35">
      <c r="A85" s="174"/>
      <c r="B85" s="403" t="s">
        <v>1271</v>
      </c>
      <c r="C85" s="403"/>
      <c r="D85" s="212">
        <f>SUM('6.WS-แผนลงทุน'!G4)</f>
        <v>0</v>
      </c>
      <c r="E85" s="165"/>
      <c r="F85" s="165"/>
    </row>
    <row r="86" spans="1:13" ht="23.25" x14ac:dyDescent="0.35">
      <c r="A86" s="174"/>
      <c r="B86" s="403" t="s">
        <v>1272</v>
      </c>
      <c r="C86" s="403"/>
      <c r="D86" s="212">
        <f>SUM('6.WS-แผนลงทุน'!G5)</f>
        <v>0</v>
      </c>
      <c r="E86" s="165"/>
      <c r="F86" s="165"/>
      <c r="I86" s="168"/>
      <c r="J86" s="168"/>
      <c r="K86" s="168"/>
      <c r="L86" s="168"/>
      <c r="M86" s="168"/>
    </row>
    <row r="87" spans="1:13" ht="23.25" x14ac:dyDescent="0.35">
      <c r="A87" s="174"/>
      <c r="B87" s="403" t="s">
        <v>1273</v>
      </c>
      <c r="C87" s="403"/>
      <c r="D87" s="212">
        <f>SUM('6.WS-แผนลงทุน'!G6)</f>
        <v>0</v>
      </c>
      <c r="E87" s="165">
        <f>SUM(D86:D87)</f>
        <v>0</v>
      </c>
      <c r="F87" s="165"/>
      <c r="I87" s="168"/>
      <c r="J87" s="168"/>
      <c r="K87" s="168"/>
      <c r="L87" s="168"/>
      <c r="M87" s="168"/>
    </row>
    <row r="88" spans="1:13" ht="23.25" x14ac:dyDescent="0.35">
      <c r="A88" s="174"/>
      <c r="B88" s="368" t="s">
        <v>1286</v>
      </c>
      <c r="C88" s="368"/>
      <c r="D88" s="212">
        <f>SUM('6.WS-แผนลงทุน'!G7)</f>
        <v>0</v>
      </c>
      <c r="E88" s="165"/>
      <c r="F88" s="165"/>
      <c r="I88" s="168"/>
      <c r="J88" s="168"/>
      <c r="K88" s="168"/>
      <c r="L88" s="168"/>
      <c r="M88" s="168"/>
    </row>
    <row r="89" spans="1:13" ht="25.5" customHeight="1" x14ac:dyDescent="0.35">
      <c r="A89" s="153"/>
      <c r="B89" s="405" t="s">
        <v>641</v>
      </c>
      <c r="C89" s="405"/>
      <c r="D89" s="204">
        <f>SUM(D85:D87)</f>
        <v>0</v>
      </c>
      <c r="E89" s="151"/>
      <c r="F89" s="151"/>
      <c r="I89" s="168"/>
      <c r="J89" s="168"/>
      <c r="K89" s="168"/>
      <c r="L89" s="168"/>
      <c r="M89" s="168"/>
    </row>
    <row r="90" spans="1:13" ht="21.75" customHeight="1" x14ac:dyDescent="0.35">
      <c r="A90" s="153"/>
      <c r="B90" s="151"/>
      <c r="C90" s="151"/>
      <c r="D90" s="28"/>
      <c r="E90" s="151"/>
      <c r="F90" s="151"/>
      <c r="I90" s="168"/>
      <c r="J90" s="168"/>
      <c r="K90" s="168"/>
      <c r="L90" s="168"/>
      <c r="M90" s="168"/>
    </row>
    <row r="91" spans="1:13" ht="23.25" customHeight="1" x14ac:dyDescent="0.35">
      <c r="A91" s="153"/>
      <c r="B91" s="171" t="s">
        <v>730</v>
      </c>
      <c r="C91" s="171"/>
      <c r="D91" s="207" t="s">
        <v>682</v>
      </c>
      <c r="E91" s="171"/>
      <c r="F91" s="171"/>
    </row>
    <row r="92" spans="1:13" ht="23.25" x14ac:dyDescent="0.35">
      <c r="A92" s="174"/>
      <c r="B92" s="406" t="s">
        <v>768</v>
      </c>
      <c r="C92" s="406"/>
      <c r="D92" s="24">
        <f>SUM('7.WS-แผน รพ.สต.'!C15)</f>
        <v>0</v>
      </c>
      <c r="E92" s="26"/>
      <c r="F92" s="26"/>
    </row>
    <row r="93" spans="1:13" ht="23.25" x14ac:dyDescent="0.35">
      <c r="A93" s="174"/>
      <c r="B93" s="403" t="s">
        <v>765</v>
      </c>
      <c r="C93" s="403"/>
      <c r="D93" s="24">
        <f>SUM('7.WS-แผน รพ.สต.'!D15)</f>
        <v>0</v>
      </c>
      <c r="E93" s="26"/>
      <c r="F93" s="26"/>
    </row>
    <row r="94" spans="1:13" ht="23.25" x14ac:dyDescent="0.35">
      <c r="A94" s="174"/>
      <c r="B94" s="407" t="s">
        <v>763</v>
      </c>
      <c r="C94" s="407"/>
      <c r="D94" s="24">
        <f>SUM('7.WS-แผน รพ.สต.'!E15)</f>
        <v>0</v>
      </c>
      <c r="E94" s="26"/>
      <c r="F94" s="26"/>
    </row>
    <row r="95" spans="1:13" ht="21" x14ac:dyDescent="0.25">
      <c r="B95" s="407" t="s">
        <v>764</v>
      </c>
      <c r="C95" s="407"/>
      <c r="D95" s="99">
        <f>SUM('7.WS-แผน รพ.สต.'!F15)</f>
        <v>0</v>
      </c>
    </row>
    <row r="96" spans="1:13" ht="21" x14ac:dyDescent="0.35">
      <c r="B96" s="405" t="s">
        <v>641</v>
      </c>
      <c r="C96" s="405"/>
      <c r="D96" s="204">
        <f>SUM(D92:D95)</f>
        <v>0</v>
      </c>
    </row>
  </sheetData>
  <mergeCells count="51">
    <mergeCell ref="F2:K2"/>
    <mergeCell ref="K33:L33"/>
    <mergeCell ref="K34:L34"/>
    <mergeCell ref="B52:C52"/>
    <mergeCell ref="A1:E1"/>
    <mergeCell ref="A2:E2"/>
    <mergeCell ref="A41:C41"/>
    <mergeCell ref="B42:C42"/>
    <mergeCell ref="B43:C43"/>
    <mergeCell ref="B44:C44"/>
    <mergeCell ref="B45:C45"/>
    <mergeCell ref="B48:C48"/>
    <mergeCell ref="B49:C49"/>
    <mergeCell ref="B50:C50"/>
    <mergeCell ref="B51:C51"/>
    <mergeCell ref="B58:C58"/>
    <mergeCell ref="B62:C62"/>
    <mergeCell ref="B59:C59"/>
    <mergeCell ref="B63:C63"/>
    <mergeCell ref="B64:C64"/>
    <mergeCell ref="B53:C53"/>
    <mergeCell ref="B54:C54"/>
    <mergeCell ref="B55:C55"/>
    <mergeCell ref="B56:C56"/>
    <mergeCell ref="B57:C57"/>
    <mergeCell ref="B77:C77"/>
    <mergeCell ref="B78:C78"/>
    <mergeCell ref="B66:C66"/>
    <mergeCell ref="A61:D61"/>
    <mergeCell ref="B65:C65"/>
    <mergeCell ref="B69:C69"/>
    <mergeCell ref="B70:C70"/>
    <mergeCell ref="B71:C71"/>
    <mergeCell ref="B74:C74"/>
    <mergeCell ref="B75:C75"/>
    <mergeCell ref="B79:C79"/>
    <mergeCell ref="B67:C67"/>
    <mergeCell ref="B68:C68"/>
    <mergeCell ref="B96:C96"/>
    <mergeCell ref="B80:C80"/>
    <mergeCell ref="B81:C81"/>
    <mergeCell ref="B82:C82"/>
    <mergeCell ref="B85:C85"/>
    <mergeCell ref="B86:C86"/>
    <mergeCell ref="B87:C87"/>
    <mergeCell ref="B89:C89"/>
    <mergeCell ref="B92:C92"/>
    <mergeCell ref="B93:C93"/>
    <mergeCell ref="B94:C94"/>
    <mergeCell ref="B95:C95"/>
    <mergeCell ref="B76:C76"/>
  </mergeCells>
  <conditionalFormatting sqref="C32">
    <cfRule type="containsText" dxfId="19" priority="5" operator="containsText" text="สมดุล">
      <formula>NOT(ISERROR(SEARCH("สมดุล",C32)))</formula>
    </cfRule>
    <cfRule type="containsText" dxfId="18" priority="6" operator="containsText" text="ขาดดุล">
      <formula>NOT(ISERROR(SEARCH("ขาดดุล",C32)))</formula>
    </cfRule>
    <cfRule type="containsText" dxfId="17" priority="7" operator="containsText" text="เกินดุล">
      <formula>NOT(ISERROR(SEARCH("เกินดุล",C32)))</formula>
    </cfRule>
  </conditionalFormatting>
  <conditionalFormatting sqref="J4:J30">
    <cfRule type="cellIs" dxfId="16" priority="3" operator="greaterThan">
      <formula>0</formula>
    </cfRule>
    <cfRule type="cellIs" dxfId="15" priority="4" operator="lessThan">
      <formula>0</formula>
    </cfRule>
  </conditionalFormatting>
  <conditionalFormatting sqref="J4:K30">
    <cfRule type="cellIs" dxfId="14" priority="1" operator="greaterThan">
      <formula>0</formula>
    </cfRule>
    <cfRule type="cellIs" dxfId="13" priority="2" operator="lessThan">
      <formula>0</formula>
    </cfRule>
  </conditionalFormatting>
  <pageMargins left="1.2204724409448819" right="0.39370078740157483" top="0.27559055118110237" bottom="0.47244094488188981" header="0.31496062992125984" footer="0.31496062992125984"/>
  <pageSetup paperSize="9" scale="70" orientation="portrait" r:id="rId1"/>
  <headerFooter>
    <oddFooter>&amp;L
Planfin60&amp;R
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K56"/>
  <sheetViews>
    <sheetView zoomScale="90" zoomScaleNormal="90" workbookViewId="0">
      <selection activeCell="E7" sqref="E7"/>
    </sheetView>
  </sheetViews>
  <sheetFormatPr defaultColWidth="9" defaultRowHeight="21" x14ac:dyDescent="0.35"/>
  <cols>
    <col min="1" max="1" width="2.125" style="1" customWidth="1"/>
    <col min="2" max="2" width="3.125" style="1" customWidth="1"/>
    <col min="3" max="3" width="10.875" style="3" customWidth="1"/>
    <col min="4" max="4" width="55.625" style="1" customWidth="1"/>
    <col min="5" max="5" width="15.375" style="1" customWidth="1"/>
    <col min="6" max="6" width="15" style="1" customWidth="1"/>
    <col min="7" max="7" width="18.25" style="1" customWidth="1"/>
    <col min="8" max="9" width="9" style="1"/>
    <col min="10" max="10" width="18" style="43" customWidth="1"/>
    <col min="11" max="11" width="11.75" style="1" bestFit="1" customWidth="1"/>
    <col min="12" max="16384" width="9" style="1"/>
  </cols>
  <sheetData>
    <row r="1" spans="3:10" ht="26.25" x14ac:dyDescent="0.4">
      <c r="C1" s="46"/>
      <c r="D1" s="100" t="s">
        <v>717</v>
      </c>
      <c r="E1" s="423">
        <v>2562</v>
      </c>
      <c r="F1" s="424"/>
      <c r="G1" s="425"/>
    </row>
    <row r="2" spans="3:10" s="4" customFormat="1" ht="53.25" customHeight="1" x14ac:dyDescent="0.35">
      <c r="C2" s="47">
        <v>1</v>
      </c>
      <c r="D2" s="48" t="s">
        <v>612</v>
      </c>
      <c r="E2" s="5" t="s">
        <v>616</v>
      </c>
      <c r="F2" s="38" t="s">
        <v>618</v>
      </c>
      <c r="G2" s="53" t="s">
        <v>617</v>
      </c>
      <c r="J2" s="44"/>
    </row>
    <row r="3" spans="3:10" x14ac:dyDescent="0.35">
      <c r="C3" s="54">
        <v>41010</v>
      </c>
      <c r="D3" s="55" t="s">
        <v>1</v>
      </c>
      <c r="E3" s="35">
        <v>0</v>
      </c>
      <c r="F3" s="6" t="e">
        <f>G3/E3</f>
        <v>#DIV/0!</v>
      </c>
      <c r="G3" s="56">
        <f>SUMIF('1.WS-Re-Exp'!$E$3:$E$427,Revenue!C3,'1.WS-Re-Exp'!$C$3:$C$427)</f>
        <v>0</v>
      </c>
    </row>
    <row r="4" spans="3:10" x14ac:dyDescent="0.35">
      <c r="C4" s="54">
        <v>41020</v>
      </c>
      <c r="D4" s="55" t="s">
        <v>5</v>
      </c>
      <c r="E4" s="36">
        <v>0</v>
      </c>
      <c r="F4" s="7" t="e">
        <f t="shared" ref="F4:F10" si="0">G4/E4</f>
        <v>#DIV/0!</v>
      </c>
      <c r="G4" s="57">
        <f>SUMIF('1.WS-Re-Exp'!$E$3:$E$427,Revenue!C4,'1.WS-Re-Exp'!$C$3:$C$427)</f>
        <v>0</v>
      </c>
      <c r="H4" s="1">
        <v>1</v>
      </c>
    </row>
    <row r="5" spans="3:10" x14ac:dyDescent="0.35">
      <c r="C5" s="54">
        <v>41030</v>
      </c>
      <c r="D5" s="55" t="s">
        <v>654</v>
      </c>
      <c r="E5" s="36">
        <v>0</v>
      </c>
      <c r="F5" s="7" t="e">
        <f t="shared" si="0"/>
        <v>#DIV/0!</v>
      </c>
      <c r="G5" s="57">
        <f>SUMIF('1.WS-Re-Exp'!$E$3:$E$427,Revenue!C5,'1.WS-Re-Exp'!$C$3:$C$427)</f>
        <v>0</v>
      </c>
    </row>
    <row r="6" spans="3:10" x14ac:dyDescent="0.35">
      <c r="C6" s="54">
        <v>41040</v>
      </c>
      <c r="D6" s="55" t="s">
        <v>7</v>
      </c>
      <c r="E6" s="36">
        <v>0</v>
      </c>
      <c r="F6" s="7" t="e">
        <f t="shared" si="0"/>
        <v>#DIV/0!</v>
      </c>
      <c r="G6" s="57">
        <f>SUMIF('1.WS-Re-Exp'!$E$3:$E$427,Revenue!C6,'1.WS-Re-Exp'!$C$3:$C$427)</f>
        <v>0</v>
      </c>
    </row>
    <row r="7" spans="3:10" x14ac:dyDescent="0.35">
      <c r="C7" s="54">
        <v>41050</v>
      </c>
      <c r="D7" s="55" t="s">
        <v>9</v>
      </c>
      <c r="E7" s="36">
        <v>0</v>
      </c>
      <c r="F7" s="7" t="e">
        <f t="shared" si="0"/>
        <v>#DIV/0!</v>
      </c>
      <c r="G7" s="57">
        <f>SUMIF('1.WS-Re-Exp'!$E$3:$E$427,Revenue!C7,'1.WS-Re-Exp'!$C$3:$C$427)</f>
        <v>0</v>
      </c>
    </row>
    <row r="8" spans="3:10" x14ac:dyDescent="0.35">
      <c r="C8" s="54">
        <v>41060</v>
      </c>
      <c r="D8" s="55" t="s">
        <v>11</v>
      </c>
      <c r="E8" s="36">
        <v>0</v>
      </c>
      <c r="F8" s="7" t="e">
        <f t="shared" si="0"/>
        <v>#DIV/0!</v>
      </c>
      <c r="G8" s="57">
        <f>SUMIF('1.WS-Re-Exp'!$E$3:$E$427,Revenue!C8,'1.WS-Re-Exp'!$C$3:$C$427)</f>
        <v>0</v>
      </c>
    </row>
    <row r="9" spans="3:10" x14ac:dyDescent="0.35">
      <c r="C9" s="54">
        <v>41070</v>
      </c>
      <c r="D9" s="55" t="s">
        <v>13</v>
      </c>
      <c r="E9" s="36">
        <v>0</v>
      </c>
      <c r="F9" s="7" t="e">
        <f t="shared" si="0"/>
        <v>#DIV/0!</v>
      </c>
      <c r="G9" s="57">
        <f>SUMIF('1.WS-Re-Exp'!$E$3:$E$427,Revenue!C9,'1.WS-Re-Exp'!$C$3:$C$427)</f>
        <v>0</v>
      </c>
    </row>
    <row r="10" spans="3:10" x14ac:dyDescent="0.35">
      <c r="C10" s="54">
        <v>41111</v>
      </c>
      <c r="D10" s="18" t="s">
        <v>652</v>
      </c>
      <c r="E10" s="39">
        <f>SUM(E3:E9)</f>
        <v>0</v>
      </c>
      <c r="F10" s="7" t="e">
        <f t="shared" si="0"/>
        <v>#DIV/0!</v>
      </c>
      <c r="G10" s="58">
        <f>SUM(G3:G9)</f>
        <v>0</v>
      </c>
    </row>
    <row r="11" spans="3:10" x14ac:dyDescent="0.35">
      <c r="C11" s="49">
        <v>2</v>
      </c>
      <c r="D11" s="50" t="s">
        <v>715</v>
      </c>
      <c r="E11" s="15" t="s">
        <v>766</v>
      </c>
      <c r="F11" s="40" t="s">
        <v>615</v>
      </c>
      <c r="G11" s="59" t="s">
        <v>716</v>
      </c>
    </row>
    <row r="12" spans="3:10" x14ac:dyDescent="0.35">
      <c r="C12" s="54">
        <v>42010</v>
      </c>
      <c r="D12" s="55" t="s">
        <v>1</v>
      </c>
      <c r="E12" s="37">
        <v>0</v>
      </c>
      <c r="F12" s="8" t="e">
        <f t="shared" ref="F12:F19" si="1">G12/E12</f>
        <v>#DIV/0!</v>
      </c>
      <c r="G12" s="57">
        <f>SUMIF('1.WS-Re-Exp'!$E$3:$E$427,Revenue!C12,'1.WS-Re-Exp'!$C$3:$C$427)</f>
        <v>0</v>
      </c>
    </row>
    <row r="13" spans="3:10" x14ac:dyDescent="0.35">
      <c r="C13" s="54">
        <v>42020</v>
      </c>
      <c r="D13" s="55" t="s">
        <v>5</v>
      </c>
      <c r="E13" s="37">
        <v>0</v>
      </c>
      <c r="F13" s="8" t="e">
        <f t="shared" si="1"/>
        <v>#DIV/0!</v>
      </c>
      <c r="G13" s="57">
        <f>SUMIF('1.WS-Re-Exp'!$E$3:$E$427,Revenue!C13,'1.WS-Re-Exp'!$C$3:$C$427)</f>
        <v>0</v>
      </c>
      <c r="H13" s="1">
        <v>2</v>
      </c>
    </row>
    <row r="14" spans="3:10" x14ac:dyDescent="0.35">
      <c r="C14" s="54">
        <v>42030</v>
      </c>
      <c r="D14" s="55" t="s">
        <v>654</v>
      </c>
      <c r="E14" s="37">
        <v>0</v>
      </c>
      <c r="F14" s="8" t="e">
        <f t="shared" si="1"/>
        <v>#DIV/0!</v>
      </c>
      <c r="G14" s="57">
        <f>SUMIF('1.WS-Re-Exp'!$E$3:$E$427,Revenue!C14,'1.WS-Re-Exp'!$C$3:$C$427)</f>
        <v>0</v>
      </c>
    </row>
    <row r="15" spans="3:10" x14ac:dyDescent="0.35">
      <c r="C15" s="54">
        <v>42040</v>
      </c>
      <c r="D15" s="55" t="s">
        <v>7</v>
      </c>
      <c r="E15" s="37">
        <v>0</v>
      </c>
      <c r="F15" s="8" t="e">
        <f t="shared" si="1"/>
        <v>#DIV/0!</v>
      </c>
      <c r="G15" s="57">
        <f>SUMIF('1.WS-Re-Exp'!$E$3:$E$427,Revenue!C15,'1.WS-Re-Exp'!$C$3:$C$427)</f>
        <v>0</v>
      </c>
    </row>
    <row r="16" spans="3:10" x14ac:dyDescent="0.35">
      <c r="C16" s="54">
        <v>42050</v>
      </c>
      <c r="D16" s="55" t="s">
        <v>9</v>
      </c>
      <c r="E16" s="37">
        <v>0</v>
      </c>
      <c r="F16" s="8" t="e">
        <f t="shared" si="1"/>
        <v>#DIV/0!</v>
      </c>
      <c r="G16" s="57">
        <f>SUMIF('1.WS-Re-Exp'!$E$3:$E$427,Revenue!C16,'1.WS-Re-Exp'!$C$3:$C$427)</f>
        <v>0</v>
      </c>
    </row>
    <row r="17" spans="3:11" x14ac:dyDescent="0.35">
      <c r="C17" s="54">
        <v>42060</v>
      </c>
      <c r="D17" s="55" t="s">
        <v>11</v>
      </c>
      <c r="E17" s="37">
        <v>0</v>
      </c>
      <c r="F17" s="8" t="e">
        <f t="shared" si="1"/>
        <v>#DIV/0!</v>
      </c>
      <c r="G17" s="57">
        <f>SUMIF('1.WS-Re-Exp'!$E$3:$E$427,Revenue!C17,'1.WS-Re-Exp'!$C$3:$C$427)</f>
        <v>0</v>
      </c>
    </row>
    <row r="18" spans="3:11" x14ac:dyDescent="0.35">
      <c r="C18" s="54">
        <v>42070</v>
      </c>
      <c r="D18" s="55" t="s">
        <v>13</v>
      </c>
      <c r="E18" s="37">
        <v>0</v>
      </c>
      <c r="F18" s="8" t="e">
        <f t="shared" si="1"/>
        <v>#DIV/0!</v>
      </c>
      <c r="G18" s="57">
        <f>SUMIF('1.WS-Re-Exp'!$E$3:$E$427,Revenue!C18,'1.WS-Re-Exp'!$C$3:$C$427)</f>
        <v>0</v>
      </c>
    </row>
    <row r="19" spans="3:11" x14ac:dyDescent="0.35">
      <c r="C19" s="54">
        <v>42222</v>
      </c>
      <c r="D19" s="18" t="s">
        <v>653</v>
      </c>
      <c r="E19" s="14">
        <f>SUM(E12:E18)</f>
        <v>0</v>
      </c>
      <c r="F19" s="8" t="e">
        <f t="shared" si="1"/>
        <v>#DIV/0!</v>
      </c>
      <c r="G19" s="58">
        <f>SUM(G12:G18)</f>
        <v>0</v>
      </c>
    </row>
    <row r="20" spans="3:11" x14ac:dyDescent="0.35">
      <c r="C20" s="49">
        <v>3</v>
      </c>
      <c r="D20" s="50" t="s">
        <v>639</v>
      </c>
      <c r="E20" s="9"/>
      <c r="F20" s="8"/>
      <c r="G20" s="57"/>
    </row>
    <row r="21" spans="3:11" x14ac:dyDescent="0.35">
      <c r="C21" s="54">
        <v>43010</v>
      </c>
      <c r="D21" s="55" t="s">
        <v>1</v>
      </c>
      <c r="E21" s="9"/>
      <c r="F21" s="8"/>
      <c r="G21" s="57">
        <f>SUMIF('1.WS-Re-Exp'!$E$3:$E$427,Revenue!C21,'1.WS-Re-Exp'!$C$3:$C$427)</f>
        <v>0</v>
      </c>
    </row>
    <row r="22" spans="3:11" x14ac:dyDescent="0.35">
      <c r="C22" s="54">
        <v>43020</v>
      </c>
      <c r="D22" s="60" t="s">
        <v>7</v>
      </c>
      <c r="E22" s="9"/>
      <c r="F22" s="8"/>
      <c r="G22" s="57">
        <f>SUMIF('1.WS-Re-Exp'!$E$3:$E$427,Revenue!C22,'1.WS-Re-Exp'!$C$3:$C$427)</f>
        <v>0</v>
      </c>
      <c r="H22" s="1">
        <v>3</v>
      </c>
    </row>
    <row r="23" spans="3:11" x14ac:dyDescent="0.35">
      <c r="C23" s="54">
        <v>43030</v>
      </c>
      <c r="D23" s="55" t="s">
        <v>9</v>
      </c>
      <c r="E23" s="9"/>
      <c r="F23" s="8"/>
      <c r="G23" s="57">
        <f>SUMIF('1.WS-Re-Exp'!$E$3:$E$427,Revenue!C23,'1.WS-Re-Exp'!$C$3:$C$427)</f>
        <v>0</v>
      </c>
    </row>
    <row r="24" spans="3:11" x14ac:dyDescent="0.35">
      <c r="C24" s="54">
        <v>43040</v>
      </c>
      <c r="D24" s="55" t="s">
        <v>11</v>
      </c>
      <c r="E24" s="9"/>
      <c r="F24" s="8"/>
      <c r="G24" s="57">
        <f>SUMIF('1.WS-Re-Exp'!$E$3:$E$427,Revenue!C24,'1.WS-Re-Exp'!$C$3:$C$427)</f>
        <v>0</v>
      </c>
    </row>
    <row r="25" spans="3:11" x14ac:dyDescent="0.35">
      <c r="C25" s="54">
        <v>43050</v>
      </c>
      <c r="D25" s="55" t="s">
        <v>13</v>
      </c>
      <c r="E25" s="9"/>
      <c r="F25" s="8"/>
      <c r="G25" s="57">
        <f>SUMIF('1.WS-Re-Exp'!$E$3:$E$427,Revenue!C25,'1.WS-Re-Exp'!$C$3:$C$427)</f>
        <v>0</v>
      </c>
    </row>
    <row r="26" spans="3:11" ht="18" customHeight="1" x14ac:dyDescent="0.35">
      <c r="C26" s="54">
        <v>43060</v>
      </c>
      <c r="D26" s="55" t="s">
        <v>3</v>
      </c>
      <c r="E26" s="9"/>
      <c r="F26" s="8"/>
      <c r="G26" s="57">
        <f>SUMIF('1.WS-Re-Exp'!$E$3:$E$427,Revenue!C26,'1.WS-Re-Exp'!$C$3:$C$427)</f>
        <v>0</v>
      </c>
    </row>
    <row r="27" spans="3:11" s="10" customFormat="1" x14ac:dyDescent="0.35">
      <c r="C27" s="61">
        <v>43333</v>
      </c>
      <c r="D27" s="62" t="s">
        <v>657</v>
      </c>
      <c r="E27" s="12"/>
      <c r="F27" s="13"/>
      <c r="G27" s="58">
        <f>SUM(G21:G26)</f>
        <v>0</v>
      </c>
      <c r="J27" s="11"/>
    </row>
    <row r="28" spans="3:11" x14ac:dyDescent="0.35">
      <c r="C28" s="49">
        <v>4</v>
      </c>
      <c r="D28" s="50" t="s">
        <v>724</v>
      </c>
      <c r="E28" s="8"/>
      <c r="F28" s="8"/>
      <c r="G28" s="63"/>
    </row>
    <row r="29" spans="3:11" x14ac:dyDescent="0.35">
      <c r="C29" s="54">
        <v>44010</v>
      </c>
      <c r="D29" s="107" t="s">
        <v>643</v>
      </c>
      <c r="E29" s="108"/>
      <c r="F29" s="109"/>
      <c r="G29" s="110">
        <f>SUMIF('1.WS-Re-Exp'!$E$3:$E$427,Revenue!C29,'1.WS-Re-Exp'!$C$3:$C$427)</f>
        <v>0</v>
      </c>
      <c r="K29" s="45"/>
    </row>
    <row r="30" spans="3:11" x14ac:dyDescent="0.35">
      <c r="C30" s="54">
        <v>44020</v>
      </c>
      <c r="D30" s="107" t="s">
        <v>644</v>
      </c>
      <c r="E30" s="108"/>
      <c r="F30" s="109"/>
      <c r="G30" s="110">
        <f>SUMIF('1.WS-Re-Exp'!$E$3:$E$427,Revenue!C30,'1.WS-Re-Exp'!$C$3:$C$427)</f>
        <v>0</v>
      </c>
      <c r="K30" s="45"/>
    </row>
    <row r="31" spans="3:11" x14ac:dyDescent="0.35">
      <c r="C31" s="54">
        <v>44030</v>
      </c>
      <c r="D31" s="107" t="s">
        <v>645</v>
      </c>
      <c r="E31" s="108"/>
      <c r="F31" s="109"/>
      <c r="G31" s="110">
        <f>SUMIF('1.WS-Re-Exp'!$E$3:$E$427,Revenue!C31,'1.WS-Re-Exp'!$C$3:$C$427)</f>
        <v>0</v>
      </c>
      <c r="K31" s="45"/>
    </row>
    <row r="32" spans="3:11" x14ac:dyDescent="0.35">
      <c r="C32" s="54">
        <v>44040</v>
      </c>
      <c r="D32" s="107" t="s">
        <v>646</v>
      </c>
      <c r="E32" s="108"/>
      <c r="F32" s="109"/>
      <c r="G32" s="110">
        <f>SUMIF('1.WS-Re-Exp'!$E$3:$E$427,Revenue!C32,'1.WS-Re-Exp'!$C$3:$C$427)</f>
        <v>0</v>
      </c>
      <c r="K32" s="45"/>
    </row>
    <row r="33" spans="3:11" x14ac:dyDescent="0.35">
      <c r="C33" s="54">
        <v>44050</v>
      </c>
      <c r="D33" s="107" t="s">
        <v>647</v>
      </c>
      <c r="E33" s="108"/>
      <c r="F33" s="109"/>
      <c r="G33" s="110">
        <f>SUMIF('1.WS-Re-Exp'!$E$3:$E$427,Revenue!C33,'1.WS-Re-Exp'!$C$3:$C$427)</f>
        <v>0</v>
      </c>
      <c r="K33" s="45"/>
    </row>
    <row r="34" spans="3:11" x14ac:dyDescent="0.35">
      <c r="C34" s="54">
        <v>44444</v>
      </c>
      <c r="D34" s="111" t="s">
        <v>698</v>
      </c>
      <c r="E34" s="108"/>
      <c r="F34" s="109"/>
      <c r="G34" s="112">
        <f>SUM(G29:G33)</f>
        <v>0</v>
      </c>
    </row>
    <row r="35" spans="3:11" x14ac:dyDescent="0.35">
      <c r="C35" s="51">
        <v>5</v>
      </c>
      <c r="D35" s="50" t="s">
        <v>719</v>
      </c>
      <c r="E35" s="9"/>
      <c r="F35" s="8"/>
      <c r="G35" s="57"/>
    </row>
    <row r="36" spans="3:11" x14ac:dyDescent="0.35">
      <c r="C36" s="54">
        <v>45010</v>
      </c>
      <c r="D36" s="109" t="s">
        <v>658</v>
      </c>
      <c r="E36" s="108"/>
      <c r="F36" s="109"/>
      <c r="G36" s="110">
        <f>SUM(G3,G12,G21,G29)</f>
        <v>0</v>
      </c>
      <c r="H36" s="1">
        <v>5</v>
      </c>
    </row>
    <row r="37" spans="3:11" x14ac:dyDescent="0.35">
      <c r="C37" s="54">
        <v>45020</v>
      </c>
      <c r="D37" s="109" t="s">
        <v>659</v>
      </c>
      <c r="E37" s="108"/>
      <c r="F37" s="109"/>
      <c r="G37" s="110">
        <f>SUM(G4,G13)</f>
        <v>0</v>
      </c>
    </row>
    <row r="38" spans="3:11" x14ac:dyDescent="0.35">
      <c r="C38" s="54">
        <v>45030</v>
      </c>
      <c r="D38" s="109" t="s">
        <v>654</v>
      </c>
      <c r="E38" s="108"/>
      <c r="F38" s="109"/>
      <c r="G38" s="110">
        <f>SUM(G5,G14,G31)</f>
        <v>0</v>
      </c>
    </row>
    <row r="39" spans="3:11" x14ac:dyDescent="0.35">
      <c r="C39" s="54">
        <v>45040</v>
      </c>
      <c r="D39" s="109" t="s">
        <v>660</v>
      </c>
      <c r="E39" s="108"/>
      <c r="F39" s="109"/>
      <c r="G39" s="110">
        <f>SUM(G6,G15,G22,G30)</f>
        <v>0</v>
      </c>
    </row>
    <row r="40" spans="3:11" x14ac:dyDescent="0.35">
      <c r="C40" s="54">
        <v>45050</v>
      </c>
      <c r="D40" s="109" t="s">
        <v>661</v>
      </c>
      <c r="E40" s="108"/>
      <c r="F40" s="109"/>
      <c r="G40" s="110">
        <f>SUM(G7,G16,G23,G32)</f>
        <v>0</v>
      </c>
    </row>
    <row r="41" spans="3:11" x14ac:dyDescent="0.35">
      <c r="C41" s="54">
        <v>45060</v>
      </c>
      <c r="D41" s="109" t="s">
        <v>662</v>
      </c>
      <c r="E41" s="108"/>
      <c r="F41" s="109"/>
      <c r="G41" s="110">
        <f>SUM(G8,G17,G24,G33)</f>
        <v>0</v>
      </c>
    </row>
    <row r="42" spans="3:11" x14ac:dyDescent="0.35">
      <c r="C42" s="54">
        <v>45070</v>
      </c>
      <c r="D42" s="64" t="s">
        <v>13</v>
      </c>
      <c r="E42" s="9"/>
      <c r="F42" s="8"/>
      <c r="G42" s="57">
        <f>SUM(G9,G18,G25)</f>
        <v>0</v>
      </c>
    </row>
    <row r="43" spans="3:11" x14ac:dyDescent="0.35">
      <c r="C43" s="54">
        <v>45080</v>
      </c>
      <c r="D43" s="65" t="s">
        <v>3</v>
      </c>
      <c r="E43" s="9"/>
      <c r="F43" s="8"/>
      <c r="G43" s="57">
        <f>G26</f>
        <v>0</v>
      </c>
    </row>
    <row r="44" spans="3:11" x14ac:dyDescent="0.35">
      <c r="C44" s="54">
        <v>45090</v>
      </c>
      <c r="D44" s="62" t="s">
        <v>663</v>
      </c>
      <c r="E44" s="9"/>
      <c r="F44" s="8"/>
      <c r="G44" s="58">
        <f>SUM(G36:G43)</f>
        <v>0</v>
      </c>
    </row>
    <row r="45" spans="3:11" s="2" customFormat="1" x14ac:dyDescent="0.35">
      <c r="C45" s="54">
        <v>45100</v>
      </c>
      <c r="D45" s="55" t="s">
        <v>15</v>
      </c>
      <c r="E45" s="17"/>
      <c r="F45" s="18"/>
      <c r="G45" s="66">
        <f>SUMIF('1.WS-Re-Exp'!$E$3:$E$427,Revenue!C45,'1.WS-Re-Exp'!$C$3:$C$427)</f>
        <v>0</v>
      </c>
      <c r="J45" s="11"/>
    </row>
    <row r="46" spans="3:11" x14ac:dyDescent="0.35">
      <c r="C46" s="54">
        <v>45110</v>
      </c>
      <c r="D46" s="8" t="s">
        <v>17</v>
      </c>
      <c r="E46" s="9"/>
      <c r="F46" s="8"/>
      <c r="G46" s="57">
        <f>SUMIF('1.WS-Re-Exp'!$E$3:$E$427,Revenue!C46,'1.WS-Re-Exp'!$C$3:$C$427)</f>
        <v>0</v>
      </c>
    </row>
    <row r="47" spans="3:11" x14ac:dyDescent="0.35">
      <c r="C47" s="54">
        <v>45555</v>
      </c>
      <c r="D47" s="18" t="s">
        <v>664</v>
      </c>
      <c r="E47" s="9"/>
      <c r="F47" s="8"/>
      <c r="G47" s="58">
        <f>SUM(G44:G46)</f>
        <v>0</v>
      </c>
    </row>
    <row r="48" spans="3:11" x14ac:dyDescent="0.35">
      <c r="C48" s="51">
        <v>6</v>
      </c>
      <c r="D48" s="52" t="s">
        <v>665</v>
      </c>
      <c r="E48" s="9"/>
      <c r="F48" s="8"/>
      <c r="G48" s="57"/>
    </row>
    <row r="49" spans="3:7" x14ac:dyDescent="0.35">
      <c r="C49" s="54">
        <v>46010</v>
      </c>
      <c r="D49" s="8" t="s">
        <v>648</v>
      </c>
      <c r="E49" s="9"/>
      <c r="F49" s="8"/>
      <c r="G49" s="57">
        <f>SUMIF('1.WS-Re-Exp'!$E$3:$E$427,Revenue!C49,'1.WS-Re-Exp'!$C$3:$C$427)</f>
        <v>0</v>
      </c>
    </row>
    <row r="50" spans="3:7" x14ac:dyDescent="0.35">
      <c r="C50" s="54">
        <v>46020</v>
      </c>
      <c r="D50" s="8" t="s">
        <v>649</v>
      </c>
      <c r="E50" s="9"/>
      <c r="F50" s="8"/>
      <c r="G50" s="57">
        <f>SUMIF('1.WS-Re-Exp'!$E$3:$E$427,Revenue!C50,'1.WS-Re-Exp'!$C$3:$C$427)</f>
        <v>0</v>
      </c>
    </row>
    <row r="51" spans="3:7" x14ac:dyDescent="0.35">
      <c r="C51" s="54">
        <v>46030</v>
      </c>
      <c r="D51" s="8" t="s">
        <v>650</v>
      </c>
      <c r="E51" s="9"/>
      <c r="F51" s="8"/>
      <c r="G51" s="57">
        <f>SUMIF('1.WS-Re-Exp'!$E$3:$E$427,Revenue!C51,'1.WS-Re-Exp'!$C$3:$C$427)</f>
        <v>0</v>
      </c>
    </row>
    <row r="52" spans="3:7" ht="21.75" thickBot="1" x14ac:dyDescent="0.4">
      <c r="C52" s="67" t="s">
        <v>700</v>
      </c>
      <c r="D52" s="13" t="s">
        <v>651</v>
      </c>
      <c r="E52" s="8"/>
      <c r="F52" s="8"/>
      <c r="G52" s="68">
        <f>SUM(G47,G49:G51)</f>
        <v>0</v>
      </c>
    </row>
    <row r="53" spans="3:7" ht="21.75" thickBot="1" x14ac:dyDescent="0.4">
      <c r="C53" s="69"/>
      <c r="D53" s="70"/>
      <c r="E53" s="70"/>
      <c r="F53" s="70"/>
      <c r="G53" s="71"/>
    </row>
    <row r="55" spans="3:7" x14ac:dyDescent="0.35">
      <c r="E55" s="10" t="s">
        <v>725</v>
      </c>
    </row>
    <row r="56" spans="3:7" x14ac:dyDescent="0.35">
      <c r="E56" s="21" t="s">
        <v>726</v>
      </c>
    </row>
  </sheetData>
  <mergeCells count="1">
    <mergeCell ref="E1:G1"/>
  </mergeCells>
  <pageMargins left="0.98425196850393704" right="0.15748031496062992" top="0.55118110236220474" bottom="0.55118110236220474" header="0.31496062992125984" footer="0.31496062992125984"/>
  <pageSetup paperSize="9" scale="65" orientation="portrait" verticalDpi="300" r:id="rId1"/>
  <headerFooter>
    <oddFooter xml:space="preserve">&amp;L
&amp;14Revenue&amp;R
&amp;12 3&amp;11
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B1:F43"/>
  <sheetViews>
    <sheetView zoomScaleNormal="100" workbookViewId="0">
      <selection activeCell="D9" sqref="D9"/>
    </sheetView>
  </sheetViews>
  <sheetFormatPr defaultColWidth="9" defaultRowHeight="18.75" x14ac:dyDescent="0.3"/>
  <cols>
    <col min="1" max="1" width="3.625" style="1" customWidth="1"/>
    <col min="2" max="2" width="4.625" style="1" customWidth="1"/>
    <col min="3" max="3" width="11.625" style="19" bestFit="1" customWidth="1"/>
    <col min="4" max="4" width="46.375" style="1" bestFit="1" customWidth="1"/>
    <col min="5" max="5" width="20" style="1" customWidth="1"/>
    <col min="6" max="6" width="14.375" style="1" hidden="1" customWidth="1"/>
    <col min="7" max="7" width="13" style="1" customWidth="1"/>
    <col min="8" max="16384" width="9" style="1"/>
  </cols>
  <sheetData>
    <row r="1" spans="3:6" ht="24" customHeight="1" x14ac:dyDescent="0.35">
      <c r="C1" s="426" t="s">
        <v>778</v>
      </c>
      <c r="D1" s="427"/>
      <c r="E1" s="121" t="s">
        <v>1275</v>
      </c>
      <c r="F1" s="73"/>
    </row>
    <row r="2" spans="3:6" s="16" customFormat="1" ht="21" x14ac:dyDescent="0.2">
      <c r="C2" s="122">
        <v>1</v>
      </c>
      <c r="D2" s="115" t="s">
        <v>614</v>
      </c>
      <c r="E2" s="123" t="s">
        <v>640</v>
      </c>
      <c r="F2" s="114" t="s">
        <v>714</v>
      </c>
    </row>
    <row r="3" spans="3:6" x14ac:dyDescent="0.3">
      <c r="C3" s="124">
        <v>51010</v>
      </c>
      <c r="D3" s="116" t="s">
        <v>218</v>
      </c>
      <c r="E3" s="125">
        <f>SUMIF('1.WS-Re-Exp'!$E$3:$E$427,Expense!C3,'1.WS-Re-Exp'!$C$3:$C$427)</f>
        <v>0</v>
      </c>
      <c r="F3" s="74"/>
    </row>
    <row r="4" spans="3:6" x14ac:dyDescent="0.3">
      <c r="C4" s="124">
        <v>51020</v>
      </c>
      <c r="D4" s="116" t="s">
        <v>220</v>
      </c>
      <c r="E4" s="125">
        <f>SUMIF('1.WS-Re-Exp'!$E$3:$E$427,Expense!C4,'1.WS-Re-Exp'!$C$3:$C$427)</f>
        <v>0</v>
      </c>
      <c r="F4" s="74"/>
    </row>
    <row r="5" spans="3:6" x14ac:dyDescent="0.3">
      <c r="C5" s="124">
        <v>51030</v>
      </c>
      <c r="D5" s="116" t="s">
        <v>619</v>
      </c>
      <c r="E5" s="125">
        <f>SUMIF('1.WS-Re-Exp'!$E$3:$E$427,Expense!C5,'1.WS-Re-Exp'!$C$3:$C$427)</f>
        <v>0</v>
      </c>
      <c r="F5" s="74"/>
    </row>
    <row r="6" spans="3:6" x14ac:dyDescent="0.3">
      <c r="C6" s="124">
        <v>51040</v>
      </c>
      <c r="D6" s="116" t="s">
        <v>620</v>
      </c>
      <c r="E6" s="125">
        <f>SUMIF('1.WS-Re-Exp'!$E$3:$E$427,Expense!C6,'1.WS-Re-Exp'!$C$3:$C$427)</f>
        <v>0</v>
      </c>
      <c r="F6" s="74"/>
    </row>
    <row r="7" spans="3:6" x14ac:dyDescent="0.3">
      <c r="C7" s="124">
        <v>51050</v>
      </c>
      <c r="D7" s="116" t="s">
        <v>223</v>
      </c>
      <c r="E7" s="125">
        <f>SUMIF('1.WS-Re-Exp'!$E$3:$E$427,Expense!C7,'1.WS-Re-Exp'!$C$3:$C$427)</f>
        <v>0</v>
      </c>
      <c r="F7" s="74"/>
    </row>
    <row r="8" spans="3:6" x14ac:dyDescent="0.3">
      <c r="C8" s="124">
        <v>51060</v>
      </c>
      <c r="D8" s="116" t="s">
        <v>621</v>
      </c>
      <c r="E8" s="125">
        <f>SUMIF('1.WS-Re-Exp'!$E$3:$E$427,Expense!C8,'1.WS-Re-Exp'!$C$3:$C$427)</f>
        <v>0</v>
      </c>
      <c r="F8" s="74"/>
    </row>
    <row r="9" spans="3:6" x14ac:dyDescent="0.3">
      <c r="C9" s="124">
        <v>51070</v>
      </c>
      <c r="D9" s="116" t="s">
        <v>622</v>
      </c>
      <c r="E9" s="125">
        <f>SUMIF('1.WS-Re-Exp'!$E$3:$E$427,Expense!C9,'1.WS-Re-Exp'!$C$3:$C$427)</f>
        <v>0</v>
      </c>
      <c r="F9" s="74"/>
    </row>
    <row r="10" spans="3:6" x14ac:dyDescent="0.3">
      <c r="C10" s="124">
        <v>51080</v>
      </c>
      <c r="D10" s="116" t="s">
        <v>623</v>
      </c>
      <c r="E10" s="125">
        <f>SUMIF('1.WS-Re-Exp'!$E$3:$E$427,Expense!C10,'1.WS-Re-Exp'!$C$3:$C$427)</f>
        <v>0</v>
      </c>
      <c r="F10" s="74"/>
    </row>
    <row r="11" spans="3:6" x14ac:dyDescent="0.3">
      <c r="C11" s="124">
        <v>51090</v>
      </c>
      <c r="D11" s="116" t="s">
        <v>360</v>
      </c>
      <c r="E11" s="126">
        <f>SUMIF('1.WS-Re-Exp'!$E$3:$E$427,Expense!C11,'1.WS-Re-Exp'!$C$3:$C$427)</f>
        <v>0</v>
      </c>
      <c r="F11" s="66"/>
    </row>
    <row r="12" spans="3:6" x14ac:dyDescent="0.3">
      <c r="C12" s="124">
        <v>51100</v>
      </c>
      <c r="D12" s="116" t="s">
        <v>624</v>
      </c>
      <c r="E12" s="126">
        <f>SUMIF('1.WS-Re-Exp'!$E$3:$E$427,Expense!C12,'1.WS-Re-Exp'!$C$3:$C$427)</f>
        <v>0</v>
      </c>
      <c r="F12" s="66"/>
    </row>
    <row r="13" spans="3:6" x14ac:dyDescent="0.3">
      <c r="C13" s="124">
        <v>51110</v>
      </c>
      <c r="D13" s="116" t="s">
        <v>625</v>
      </c>
      <c r="E13" s="126">
        <f>SUMIF('1.WS-Re-Exp'!$E$3:$E$427,Expense!C13,'1.WS-Re-Exp'!$C$3:$C$427)</f>
        <v>0</v>
      </c>
      <c r="F13" s="66"/>
    </row>
    <row r="14" spans="3:6" x14ac:dyDescent="0.3">
      <c r="C14" s="124">
        <v>51120</v>
      </c>
      <c r="D14" s="116" t="s">
        <v>626</v>
      </c>
      <c r="E14" s="126">
        <f>SUMIF('1.WS-Re-Exp'!$E$3:$E$427,Expense!C14,'1.WS-Re-Exp'!$C$3:$C$427)</f>
        <v>0</v>
      </c>
      <c r="F14" s="66"/>
    </row>
    <row r="15" spans="3:6" x14ac:dyDescent="0.3">
      <c r="C15" s="124">
        <v>51130</v>
      </c>
      <c r="D15" s="116" t="s">
        <v>627</v>
      </c>
      <c r="E15" s="126">
        <f>SUMIF('1.WS-Re-Exp'!$E$3:$E$427,Expense!C15,'1.WS-Re-Exp'!$C$3:$C$427)</f>
        <v>0</v>
      </c>
      <c r="F15" s="66"/>
    </row>
    <row r="16" spans="3:6" x14ac:dyDescent="0.3">
      <c r="C16" s="124">
        <v>51140</v>
      </c>
      <c r="D16" s="116" t="s">
        <v>628</v>
      </c>
      <c r="E16" s="126">
        <f>SUMIF('1.WS-Re-Exp'!$E$3:$E$427,Expense!C16,'1.WS-Re-Exp'!$C$3:$C$427)</f>
        <v>0</v>
      </c>
      <c r="F16" s="66"/>
    </row>
    <row r="17" spans="2:6" ht="24" thickBot="1" x14ac:dyDescent="0.4">
      <c r="C17" s="127">
        <v>51111</v>
      </c>
      <c r="D17" s="113" t="s">
        <v>641</v>
      </c>
      <c r="E17" s="128">
        <f>SUM(E3:E16)</f>
        <v>0</v>
      </c>
      <c r="F17" s="75">
        <f>SUM(F3:F16)</f>
        <v>0</v>
      </c>
    </row>
    <row r="18" spans="2:6" ht="21" x14ac:dyDescent="0.35">
      <c r="C18" s="129">
        <v>2</v>
      </c>
      <c r="D18" s="117" t="s">
        <v>613</v>
      </c>
      <c r="E18" s="128"/>
      <c r="F18" s="76"/>
    </row>
    <row r="19" spans="2:6" ht="21" x14ac:dyDescent="0.35">
      <c r="B19" s="32"/>
      <c r="C19" s="124">
        <v>52010</v>
      </c>
      <c r="D19" s="116" t="s">
        <v>26</v>
      </c>
      <c r="E19" s="126">
        <f>SUMIF('1.WS-Re-Exp'!$E$3:$E$427,Expense!C19,'1.WS-Re-Exp'!$C$3:$C$427)</f>
        <v>0</v>
      </c>
      <c r="F19" s="77"/>
    </row>
    <row r="20" spans="2:6" x14ac:dyDescent="0.3">
      <c r="C20" s="124">
        <v>52020</v>
      </c>
      <c r="D20" s="116" t="s">
        <v>629</v>
      </c>
      <c r="E20" s="126">
        <f>SUMIF('1.WS-Re-Exp'!$E$3:$E$427,Expense!C20,'1.WS-Re-Exp'!$C$3:$C$427)</f>
        <v>0</v>
      </c>
      <c r="F20" s="77"/>
    </row>
    <row r="21" spans="2:6" x14ac:dyDescent="0.3">
      <c r="C21" s="124">
        <v>52030</v>
      </c>
      <c r="D21" s="116" t="s">
        <v>28</v>
      </c>
      <c r="E21" s="126">
        <f>SUMIF('1.WS-Re-Exp'!$E$3:$E$427,Expense!C21,'1.WS-Re-Exp'!$C$3:$C$427)</f>
        <v>0</v>
      </c>
      <c r="F21" s="77"/>
    </row>
    <row r="22" spans="2:6" x14ac:dyDescent="0.3">
      <c r="C22" s="124">
        <v>52040</v>
      </c>
      <c r="D22" s="116" t="s">
        <v>630</v>
      </c>
      <c r="E22" s="126">
        <f>SUMIF('1.WS-Re-Exp'!$E$3:$E$427,Expense!C22,'1.WS-Re-Exp'!$C$3:$C$427)</f>
        <v>0</v>
      </c>
      <c r="F22" s="77"/>
    </row>
    <row r="23" spans="2:6" x14ac:dyDescent="0.3">
      <c r="C23" s="130">
        <v>52050</v>
      </c>
      <c r="D23" s="118" t="s">
        <v>631</v>
      </c>
      <c r="E23" s="128">
        <f>SUM(E19:E22)</f>
        <v>0</v>
      </c>
      <c r="F23" s="76">
        <f>SUM(F19:F22)</f>
        <v>0</v>
      </c>
    </row>
    <row r="24" spans="2:6" x14ac:dyDescent="0.3">
      <c r="C24" s="124">
        <v>52060</v>
      </c>
      <c r="D24" s="116" t="s">
        <v>632</v>
      </c>
      <c r="E24" s="126">
        <f>SUMIF('1.WS-Re-Exp'!$E$3:$E$427,Expense!C24,'1.WS-Re-Exp'!$C$3:$C$427)</f>
        <v>0</v>
      </c>
      <c r="F24" s="77"/>
    </row>
    <row r="25" spans="2:6" ht="21" x14ac:dyDescent="0.35">
      <c r="C25" s="124">
        <v>52070</v>
      </c>
      <c r="D25" s="116" t="s">
        <v>633</v>
      </c>
      <c r="E25" s="131">
        <f>SUMIF('1.WS-Re-Exp'!$E$3:$E$427,Expense!C25,'1.WS-Re-Exp'!$C$3:$C$427)</f>
        <v>0</v>
      </c>
      <c r="F25" s="78"/>
    </row>
    <row r="26" spans="2:6" x14ac:dyDescent="0.3">
      <c r="C26" s="124">
        <v>52080</v>
      </c>
      <c r="D26" s="116" t="s">
        <v>666</v>
      </c>
      <c r="E26" s="126">
        <f>SUMIF('1.WS-Re-Exp'!$E$3:$E$427,Expense!C26,'1.WS-Re-Exp'!$C$3:$C$427)</f>
        <v>0</v>
      </c>
      <c r="F26" s="77"/>
    </row>
    <row r="27" spans="2:6" x14ac:dyDescent="0.3">
      <c r="C27" s="124">
        <v>52090</v>
      </c>
      <c r="D27" s="116" t="s">
        <v>667</v>
      </c>
      <c r="E27" s="126">
        <f>SUMIF('1.WS-Re-Exp'!$E$3:$E$427,Expense!C27,'1.WS-Re-Exp'!$C$3:$C$427)</f>
        <v>0</v>
      </c>
      <c r="F27" s="77"/>
    </row>
    <row r="28" spans="2:6" x14ac:dyDescent="0.3">
      <c r="C28" s="124">
        <v>52100</v>
      </c>
      <c r="D28" s="116" t="s">
        <v>638</v>
      </c>
      <c r="E28" s="132">
        <f>SUMIF('1.WS-Re-Exp'!$E$3:$E$427,Expense!C28,'1.WS-Re-Exp'!$C$3:$C$427)</f>
        <v>0</v>
      </c>
      <c r="F28" s="79"/>
    </row>
    <row r="29" spans="2:6" s="10" customFormat="1" ht="21" x14ac:dyDescent="0.35">
      <c r="C29" s="133">
        <v>52222</v>
      </c>
      <c r="D29" s="119" t="s">
        <v>642</v>
      </c>
      <c r="E29" s="134">
        <f>SUM(E23,E24,E25,E26,E27,E28)</f>
        <v>0</v>
      </c>
      <c r="F29" s="78">
        <f>SUM(F23,F24,F25,F26,F27,F28)</f>
        <v>0</v>
      </c>
    </row>
    <row r="30" spans="2:6" s="10" customFormat="1" ht="21" x14ac:dyDescent="0.35">
      <c r="C30" s="129">
        <v>3</v>
      </c>
      <c r="D30" s="117" t="s">
        <v>639</v>
      </c>
      <c r="E30" s="134"/>
      <c r="F30" s="78"/>
    </row>
    <row r="31" spans="2:6" x14ac:dyDescent="0.3">
      <c r="C31" s="124">
        <v>53010</v>
      </c>
      <c r="D31" s="116" t="s">
        <v>637</v>
      </c>
      <c r="E31" s="126">
        <f>SUMIF('1.WS-Re-Exp'!$E$3:$E$427,Expense!C31,'1.WS-Re-Exp'!$C$3:$C$427)</f>
        <v>0</v>
      </c>
      <c r="F31" s="79"/>
    </row>
    <row r="32" spans="2:6" ht="21" x14ac:dyDescent="0.35">
      <c r="C32" s="124">
        <v>53020</v>
      </c>
      <c r="D32" s="116" t="s">
        <v>634</v>
      </c>
      <c r="E32" s="126">
        <f>SUMIF('1.WS-Re-Exp'!$E$3:$E$427,Expense!C32,'1.WS-Re-Exp'!$C$3:$C$427)</f>
        <v>0</v>
      </c>
      <c r="F32" s="78"/>
    </row>
    <row r="33" spans="3:6" x14ac:dyDescent="0.3">
      <c r="C33" s="124">
        <v>53030</v>
      </c>
      <c r="D33" s="116" t="s">
        <v>635</v>
      </c>
      <c r="E33" s="126">
        <f>SUMIF('1.WS-Re-Exp'!$E$3:$E$427,Expense!C33,'1.WS-Re-Exp'!$C$3:$C$427)</f>
        <v>0</v>
      </c>
      <c r="F33" s="79"/>
    </row>
    <row r="34" spans="3:6" x14ac:dyDescent="0.3">
      <c r="C34" s="124">
        <v>53040</v>
      </c>
      <c r="D34" s="116" t="s">
        <v>655</v>
      </c>
      <c r="E34" s="126">
        <f>SUMIF('1.WS-Re-Exp'!$E$3:$E$427,Expense!C34,'1.WS-Re-Exp'!$C$3:$C$427)</f>
        <v>0</v>
      </c>
      <c r="F34" s="79"/>
    </row>
    <row r="35" spans="3:6" x14ac:dyDescent="0.3">
      <c r="C35" s="124">
        <v>53050</v>
      </c>
      <c r="D35" s="120" t="s">
        <v>656</v>
      </c>
      <c r="E35" s="126">
        <f>SUMIF('1.WS-Re-Exp'!$E$3:$E$427,Expense!C35,'1.WS-Re-Exp'!$C$3:$C$427)</f>
        <v>0</v>
      </c>
      <c r="F35" s="79"/>
    </row>
    <row r="36" spans="3:6" x14ac:dyDescent="0.3">
      <c r="C36" s="124">
        <v>53060</v>
      </c>
      <c r="D36" s="116" t="s">
        <v>636</v>
      </c>
      <c r="E36" s="126">
        <f>SUMIF('1.WS-Re-Exp'!$E$3:$E$427,Expense!C36,'1.WS-Re-Exp'!$C$3:$C$427)</f>
        <v>0</v>
      </c>
      <c r="F36" s="79"/>
    </row>
    <row r="37" spans="3:6" ht="21" x14ac:dyDescent="0.35">
      <c r="C37" s="124" t="s">
        <v>701</v>
      </c>
      <c r="D37" s="118" t="s">
        <v>697</v>
      </c>
      <c r="E37" s="134">
        <f>SUM(E17,E29,E31:E36)</f>
        <v>0</v>
      </c>
      <c r="F37" s="80">
        <f>SUM(F17,F29,F31:F36)</f>
        <v>0</v>
      </c>
    </row>
    <row r="38" spans="3:6" s="10" customFormat="1" ht="21" x14ac:dyDescent="0.35">
      <c r="C38" s="133">
        <v>61000</v>
      </c>
      <c r="D38" s="119" t="s">
        <v>702</v>
      </c>
      <c r="E38" s="135">
        <f>Revenue!G52-Expense!E37</f>
        <v>0</v>
      </c>
      <c r="F38" s="81"/>
    </row>
    <row r="39" spans="3:6" s="10" customFormat="1" ht="21" x14ac:dyDescent="0.35">
      <c r="C39" s="133">
        <v>62000</v>
      </c>
      <c r="D39" s="119" t="s">
        <v>767</v>
      </c>
      <c r="E39" s="135">
        <f>Revenue!G47-Expense!E37+E32+E33+E36</f>
        <v>0</v>
      </c>
      <c r="F39" s="82"/>
    </row>
    <row r="40" spans="3:6" ht="19.5" thickBot="1" x14ac:dyDescent="0.35">
      <c r="C40" s="136"/>
      <c r="D40" s="137"/>
      <c r="E40" s="138"/>
      <c r="F40" s="71"/>
    </row>
    <row r="41" spans="3:6" x14ac:dyDescent="0.3">
      <c r="D41" s="2"/>
    </row>
    <row r="42" spans="3:6" ht="21" x14ac:dyDescent="0.35">
      <c r="D42" s="72"/>
      <c r="E42" s="10" t="s">
        <v>725</v>
      </c>
    </row>
    <row r="43" spans="3:6" x14ac:dyDescent="0.3">
      <c r="E43" s="21" t="s">
        <v>726</v>
      </c>
    </row>
  </sheetData>
  <mergeCells count="1">
    <mergeCell ref="C1:D1"/>
  </mergeCells>
  <pageMargins left="1.1023622047244095" right="0.70866141732283472" top="0.74803149606299213" bottom="0.74803149606299213" header="0.31496062992125984" footer="0.31496062992125984"/>
  <pageSetup paperSize="9" scale="80" orientation="portrait" horizontalDpi="300" verticalDpi="300" r:id="rId1"/>
  <headerFooter>
    <oddFooter>&amp;L
EXPENSE&amp;R
&amp;12 4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3" workbookViewId="0">
      <selection activeCell="G11" sqref="G11"/>
    </sheetView>
  </sheetViews>
  <sheetFormatPr defaultRowHeight="14.25" x14ac:dyDescent="0.2"/>
  <cols>
    <col min="3" max="3" width="39.75" bestFit="1" customWidth="1"/>
    <col min="4" max="4" width="14.25" style="101" bestFit="1" customWidth="1"/>
    <col min="5" max="5" width="9.25" style="101" bestFit="1" customWidth="1"/>
    <col min="6" max="6" width="17.375" style="101" customWidth="1"/>
    <col min="7" max="7" width="15.25" style="310" bestFit="1" customWidth="1"/>
    <col min="8" max="8" width="12.75" customWidth="1"/>
    <col min="9" max="9" width="14.25" bestFit="1" customWidth="1"/>
  </cols>
  <sheetData>
    <row r="1" spans="1:9" x14ac:dyDescent="0.2">
      <c r="A1" s="315" t="s">
        <v>1230</v>
      </c>
      <c r="B1" s="315" t="s">
        <v>1231</v>
      </c>
      <c r="C1" s="315" t="s">
        <v>1232</v>
      </c>
      <c r="D1" s="315" t="s">
        <v>640</v>
      </c>
      <c r="E1" s="315" t="s">
        <v>1233</v>
      </c>
      <c r="F1" s="315" t="s">
        <v>1234</v>
      </c>
      <c r="G1" s="316" t="s">
        <v>1236</v>
      </c>
      <c r="H1" s="315" t="s">
        <v>1237</v>
      </c>
      <c r="I1" s="315" t="s">
        <v>1238</v>
      </c>
    </row>
    <row r="2" spans="1:9" x14ac:dyDescent="0.2">
      <c r="A2">
        <v>1</v>
      </c>
      <c r="B2" t="s">
        <v>0</v>
      </c>
      <c r="C2" t="s">
        <v>1</v>
      </c>
      <c r="D2" s="312"/>
      <c r="E2" s="312"/>
      <c r="F2" s="312"/>
      <c r="G2" s="313"/>
      <c r="H2" s="314"/>
      <c r="I2" s="159">
        <f>SUM(F2:G2)</f>
        <v>0</v>
      </c>
    </row>
    <row r="3" spans="1:9" x14ac:dyDescent="0.2">
      <c r="A3">
        <v>2</v>
      </c>
      <c r="B3" t="s">
        <v>2</v>
      </c>
      <c r="C3" t="s">
        <v>3</v>
      </c>
      <c r="D3" s="312"/>
      <c r="E3" s="312"/>
      <c r="F3" s="312"/>
      <c r="G3" s="313"/>
      <c r="H3" s="314"/>
      <c r="I3" s="159">
        <f t="shared" ref="I3:I28" si="0">SUM(F3:G3)</f>
        <v>0</v>
      </c>
    </row>
    <row r="4" spans="1:9" x14ac:dyDescent="0.2">
      <c r="A4">
        <v>3</v>
      </c>
      <c r="B4" t="s">
        <v>4</v>
      </c>
      <c r="C4" t="s">
        <v>5</v>
      </c>
      <c r="D4" s="312"/>
      <c r="E4" s="312"/>
      <c r="F4" s="312"/>
      <c r="G4" s="313"/>
      <c r="H4" s="314"/>
      <c r="I4" s="159">
        <f t="shared" si="0"/>
        <v>0</v>
      </c>
    </row>
    <row r="5" spans="1:9" x14ac:dyDescent="0.2">
      <c r="A5">
        <v>4</v>
      </c>
      <c r="B5" t="s">
        <v>947</v>
      </c>
      <c r="C5" t="s">
        <v>706</v>
      </c>
      <c r="D5" s="312"/>
      <c r="E5" s="312"/>
      <c r="F5" s="312"/>
      <c r="G5" s="313"/>
      <c r="H5" s="314"/>
      <c r="I5" s="159">
        <f t="shared" si="0"/>
        <v>0</v>
      </c>
    </row>
    <row r="6" spans="1:9" x14ac:dyDescent="0.2">
      <c r="A6">
        <v>5</v>
      </c>
      <c r="B6" t="s">
        <v>6</v>
      </c>
      <c r="C6" t="s">
        <v>7</v>
      </c>
      <c r="D6" s="312"/>
      <c r="E6" s="312"/>
      <c r="F6" s="312"/>
      <c r="G6" s="313"/>
      <c r="H6" s="314"/>
      <c r="I6" s="159">
        <f t="shared" si="0"/>
        <v>0</v>
      </c>
    </row>
    <row r="7" spans="1:9" x14ac:dyDescent="0.2">
      <c r="A7">
        <v>6</v>
      </c>
      <c r="B7" t="s">
        <v>8</v>
      </c>
      <c r="C7" t="s">
        <v>9</v>
      </c>
      <c r="D7" s="312"/>
      <c r="E7" s="312"/>
      <c r="F7" s="312"/>
      <c r="G7" s="313"/>
      <c r="H7" s="314"/>
      <c r="I7" s="159">
        <f t="shared" si="0"/>
        <v>0</v>
      </c>
    </row>
    <row r="8" spans="1:9" x14ac:dyDescent="0.2">
      <c r="A8">
        <v>7</v>
      </c>
      <c r="B8" t="s">
        <v>10</v>
      </c>
      <c r="C8" t="s">
        <v>11</v>
      </c>
      <c r="D8" s="312"/>
      <c r="E8" s="312"/>
      <c r="F8" s="312"/>
      <c r="G8" s="313"/>
      <c r="H8" s="314"/>
      <c r="I8" s="159">
        <f t="shared" si="0"/>
        <v>0</v>
      </c>
    </row>
    <row r="9" spans="1:9" x14ac:dyDescent="0.2">
      <c r="A9">
        <v>8</v>
      </c>
      <c r="B9" t="s">
        <v>12</v>
      </c>
      <c r="C9" t="s">
        <v>13</v>
      </c>
      <c r="D9" s="312"/>
      <c r="E9" s="312"/>
      <c r="F9" s="312"/>
      <c r="G9" s="313"/>
      <c r="H9" s="314"/>
      <c r="I9" s="159">
        <f t="shared" si="0"/>
        <v>0</v>
      </c>
    </row>
    <row r="10" spans="1:9" x14ac:dyDescent="0.2">
      <c r="A10">
        <v>9</v>
      </c>
      <c r="B10" t="s">
        <v>14</v>
      </c>
      <c r="C10" t="s">
        <v>15</v>
      </c>
      <c r="D10" s="312"/>
      <c r="E10" s="312"/>
      <c r="F10" s="312"/>
      <c r="G10" s="313"/>
      <c r="H10" s="314"/>
      <c r="I10" s="159">
        <f t="shared" si="0"/>
        <v>0</v>
      </c>
    </row>
    <row r="11" spans="1:9" x14ac:dyDescent="0.2">
      <c r="A11">
        <v>10</v>
      </c>
      <c r="B11" t="s">
        <v>16</v>
      </c>
      <c r="C11" t="s">
        <v>17</v>
      </c>
      <c r="D11" s="312"/>
      <c r="E11" s="312"/>
      <c r="F11" s="312"/>
      <c r="G11" s="313"/>
      <c r="H11" s="314"/>
      <c r="I11" s="159">
        <f t="shared" si="0"/>
        <v>0</v>
      </c>
    </row>
    <row r="12" spans="1:9" x14ac:dyDescent="0.2">
      <c r="A12">
        <v>11</v>
      </c>
      <c r="B12" t="s">
        <v>18</v>
      </c>
      <c r="C12" t="s">
        <v>665</v>
      </c>
      <c r="D12" s="312"/>
      <c r="E12" s="312"/>
      <c r="F12" s="312"/>
      <c r="G12" s="313"/>
      <c r="H12" s="314"/>
      <c r="I12" s="159">
        <f t="shared" si="0"/>
        <v>0</v>
      </c>
    </row>
    <row r="13" spans="1:9" x14ac:dyDescent="0.2">
      <c r="A13">
        <v>12</v>
      </c>
      <c r="B13" t="s">
        <v>671</v>
      </c>
      <c r="C13" t="s">
        <v>651</v>
      </c>
      <c r="D13" s="312"/>
      <c r="E13" s="312"/>
      <c r="F13" s="312"/>
      <c r="G13" s="313"/>
      <c r="H13" s="314"/>
      <c r="I13" s="159">
        <f t="shared" si="0"/>
        <v>0</v>
      </c>
    </row>
    <row r="14" spans="1:9" x14ac:dyDescent="0.2">
      <c r="A14">
        <v>13</v>
      </c>
      <c r="B14" t="s">
        <v>19</v>
      </c>
      <c r="C14" t="s">
        <v>20</v>
      </c>
      <c r="D14" s="312"/>
      <c r="E14" s="312"/>
      <c r="F14" s="312"/>
      <c r="G14" s="313"/>
      <c r="H14" s="314"/>
      <c r="I14" s="159">
        <f t="shared" si="0"/>
        <v>0</v>
      </c>
    </row>
    <row r="15" spans="1:9" x14ac:dyDescent="0.2">
      <c r="A15">
        <v>14</v>
      </c>
      <c r="B15" t="s">
        <v>21</v>
      </c>
      <c r="C15" t="s">
        <v>22</v>
      </c>
      <c r="D15" s="312"/>
      <c r="E15" s="312"/>
      <c r="F15" s="312"/>
      <c r="G15" s="313"/>
      <c r="H15" s="314"/>
      <c r="I15" s="159">
        <f t="shared" si="0"/>
        <v>0</v>
      </c>
    </row>
    <row r="16" spans="1:9" x14ac:dyDescent="0.2">
      <c r="A16">
        <v>15</v>
      </c>
      <c r="B16" t="s">
        <v>707</v>
      </c>
      <c r="C16" t="s">
        <v>708</v>
      </c>
      <c r="D16" s="312"/>
      <c r="E16" s="312"/>
      <c r="F16" s="312"/>
      <c r="G16" s="313"/>
      <c r="H16" s="314"/>
      <c r="I16" s="159">
        <f t="shared" si="0"/>
        <v>0</v>
      </c>
    </row>
    <row r="17" spans="1:9" x14ac:dyDescent="0.2">
      <c r="A17">
        <v>16</v>
      </c>
      <c r="B17" t="s">
        <v>23</v>
      </c>
      <c r="C17" t="s">
        <v>24</v>
      </c>
      <c r="D17" s="312"/>
      <c r="E17" s="312"/>
      <c r="F17" s="312"/>
      <c r="G17" s="313"/>
      <c r="H17" s="314"/>
      <c r="I17" s="159">
        <f t="shared" si="0"/>
        <v>0</v>
      </c>
    </row>
    <row r="18" spans="1:9" x14ac:dyDescent="0.2">
      <c r="A18">
        <v>17</v>
      </c>
      <c r="B18" t="s">
        <v>25</v>
      </c>
      <c r="C18" t="s">
        <v>26</v>
      </c>
      <c r="D18" s="312"/>
      <c r="E18" s="312"/>
      <c r="F18" s="312"/>
      <c r="G18" s="313"/>
      <c r="H18" s="314"/>
      <c r="I18" s="159">
        <f t="shared" si="0"/>
        <v>0</v>
      </c>
    </row>
    <row r="19" spans="1:9" x14ac:dyDescent="0.2">
      <c r="A19">
        <v>18</v>
      </c>
      <c r="B19" t="s">
        <v>27</v>
      </c>
      <c r="C19" t="s">
        <v>699</v>
      </c>
      <c r="D19" s="312"/>
      <c r="E19" s="312"/>
      <c r="F19" s="312"/>
      <c r="G19" s="313"/>
      <c r="H19" s="314"/>
      <c r="I19" s="159">
        <f t="shared" si="0"/>
        <v>0</v>
      </c>
    </row>
    <row r="20" spans="1:9" x14ac:dyDescent="0.2">
      <c r="A20">
        <v>19</v>
      </c>
      <c r="B20" t="s">
        <v>29</v>
      </c>
      <c r="C20" t="s">
        <v>30</v>
      </c>
      <c r="D20" s="312"/>
      <c r="E20" s="312"/>
      <c r="F20" s="312"/>
      <c r="G20" s="313"/>
      <c r="H20" s="314"/>
      <c r="I20" s="159">
        <f t="shared" si="0"/>
        <v>0</v>
      </c>
    </row>
    <row r="21" spans="1:9" x14ac:dyDescent="0.2">
      <c r="A21">
        <v>20</v>
      </c>
      <c r="B21" t="s">
        <v>31</v>
      </c>
      <c r="C21" t="s">
        <v>32</v>
      </c>
      <c r="D21" s="312"/>
      <c r="E21" s="312"/>
      <c r="F21" s="312"/>
      <c r="G21" s="313"/>
      <c r="H21" s="314"/>
      <c r="I21" s="159">
        <f t="shared" si="0"/>
        <v>0</v>
      </c>
    </row>
    <row r="22" spans="1:9" x14ac:dyDescent="0.2">
      <c r="A22">
        <v>21</v>
      </c>
      <c r="B22" t="s">
        <v>33</v>
      </c>
      <c r="C22" t="s">
        <v>34</v>
      </c>
      <c r="D22" s="312"/>
      <c r="E22" s="312"/>
      <c r="F22" s="312"/>
      <c r="G22" s="313"/>
      <c r="H22" s="314"/>
      <c r="I22" s="159">
        <f t="shared" si="0"/>
        <v>0</v>
      </c>
    </row>
    <row r="23" spans="1:9" x14ac:dyDescent="0.2">
      <c r="A23">
        <v>22</v>
      </c>
      <c r="B23" t="s">
        <v>35</v>
      </c>
      <c r="C23" t="s">
        <v>36</v>
      </c>
      <c r="D23" s="312"/>
      <c r="E23" s="312"/>
      <c r="F23" s="312"/>
      <c r="G23" s="313"/>
      <c r="H23" s="314"/>
      <c r="I23" s="159">
        <f t="shared" si="0"/>
        <v>0</v>
      </c>
    </row>
    <row r="24" spans="1:9" x14ac:dyDescent="0.2">
      <c r="A24">
        <v>23</v>
      </c>
      <c r="B24" t="s">
        <v>37</v>
      </c>
      <c r="C24" t="s">
        <v>38</v>
      </c>
      <c r="D24" s="312"/>
      <c r="E24" s="312"/>
      <c r="F24" s="312"/>
      <c r="G24" s="313"/>
      <c r="H24" s="314"/>
      <c r="I24" s="159">
        <f t="shared" si="0"/>
        <v>0</v>
      </c>
    </row>
    <row r="25" spans="1:9" x14ac:dyDescent="0.2">
      <c r="A25">
        <v>24</v>
      </c>
      <c r="B25" t="s">
        <v>39</v>
      </c>
      <c r="C25" t="s">
        <v>40</v>
      </c>
      <c r="D25" s="312"/>
      <c r="E25" s="312"/>
      <c r="F25" s="312"/>
      <c r="G25" s="313"/>
      <c r="H25" s="314"/>
      <c r="I25" s="159">
        <f t="shared" si="0"/>
        <v>0</v>
      </c>
    </row>
    <row r="26" spans="1:9" x14ac:dyDescent="0.2">
      <c r="A26">
        <v>25</v>
      </c>
      <c r="B26" t="s">
        <v>709</v>
      </c>
      <c r="C26" t="s">
        <v>710</v>
      </c>
      <c r="D26" s="312"/>
      <c r="E26" s="312"/>
      <c r="F26" s="312"/>
      <c r="G26" s="313"/>
      <c r="H26" s="314"/>
      <c r="I26" s="159">
        <f t="shared" si="0"/>
        <v>0</v>
      </c>
    </row>
    <row r="27" spans="1:9" x14ac:dyDescent="0.2">
      <c r="A27">
        <v>26</v>
      </c>
      <c r="B27" t="s">
        <v>41</v>
      </c>
      <c r="C27" t="s">
        <v>42</v>
      </c>
      <c r="D27" s="312"/>
      <c r="E27" s="312"/>
      <c r="F27" s="312"/>
      <c r="G27" s="313"/>
      <c r="H27" s="314"/>
      <c r="I27" s="159">
        <f t="shared" si="0"/>
        <v>0</v>
      </c>
    </row>
    <row r="28" spans="1:9" x14ac:dyDescent="0.2">
      <c r="A28">
        <v>27</v>
      </c>
      <c r="B28" t="s">
        <v>672</v>
      </c>
      <c r="C28" t="s">
        <v>673</v>
      </c>
      <c r="D28" s="312"/>
      <c r="E28" s="312"/>
      <c r="F28" s="312"/>
      <c r="G28" s="313"/>
      <c r="H28" s="314"/>
      <c r="I28" s="159">
        <f t="shared" si="0"/>
        <v>0</v>
      </c>
    </row>
    <row r="31" spans="1:9" x14ac:dyDescent="0.2">
      <c r="D31" s="347" t="s">
        <v>1250</v>
      </c>
      <c r="E31" s="3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topLeftCell="K1" zoomScale="90" zoomScaleNormal="90" workbookViewId="0">
      <selection activeCell="T3" sqref="T3"/>
    </sheetView>
  </sheetViews>
  <sheetFormatPr defaultColWidth="9.125" defaultRowHeight="21" x14ac:dyDescent="0.35"/>
  <cols>
    <col min="1" max="1" width="20.375" style="27" bestFit="1" customWidth="1"/>
    <col min="2" max="2" width="21.25" style="27" bestFit="1" customWidth="1"/>
    <col min="3" max="3" width="16.625" style="27" customWidth="1"/>
    <col min="4" max="4" width="13.25" style="27" bestFit="1" customWidth="1"/>
    <col min="5" max="5" width="18" style="27" bestFit="1" customWidth="1"/>
    <col min="6" max="6" width="16.75" style="27" bestFit="1" customWidth="1"/>
    <col min="7" max="7" width="13.875" style="27" bestFit="1" customWidth="1"/>
    <col min="8" max="8" width="17.75" style="27" bestFit="1" customWidth="1"/>
    <col min="9" max="9" width="19.375" style="27" customWidth="1"/>
    <col min="10" max="10" width="25.625" style="27" customWidth="1"/>
    <col min="11" max="11" width="15.75" style="27" bestFit="1" customWidth="1"/>
    <col min="12" max="12" width="14.875" style="27" customWidth="1"/>
    <col min="13" max="13" width="17.75" style="27" bestFit="1" customWidth="1"/>
    <col min="14" max="14" width="22.75" style="27" customWidth="1"/>
    <col min="15" max="15" width="18.125" style="27" customWidth="1"/>
    <col min="16" max="16" width="19.875" style="27" customWidth="1"/>
    <col min="17" max="17" width="23" style="27" customWidth="1"/>
    <col min="18" max="18" width="13.625" style="27" customWidth="1"/>
    <col min="19" max="19" width="52" style="27" customWidth="1"/>
    <col min="20" max="23" width="9.125" style="27"/>
    <col min="24" max="24" width="6.375" style="1" customWidth="1"/>
    <col min="25" max="25" width="11.875" style="1" customWidth="1"/>
    <col min="26" max="26" width="12.375" style="1" customWidth="1"/>
    <col min="27" max="27" width="14" style="1" customWidth="1"/>
    <col min="28" max="28" width="72.375" style="1" customWidth="1"/>
    <col min="29" max="29" width="9.125" style="27" customWidth="1"/>
    <col min="30" max="16384" width="9.125" style="27"/>
  </cols>
  <sheetData>
    <row r="1" spans="1:28" s="266" customFormat="1" ht="22.5" x14ac:dyDescent="0.2">
      <c r="A1" s="431" t="s">
        <v>1159</v>
      </c>
      <c r="B1" s="431" t="s">
        <v>1183</v>
      </c>
      <c r="C1" s="431" t="s">
        <v>1161</v>
      </c>
      <c r="D1" s="431" t="s">
        <v>1162</v>
      </c>
      <c r="E1" s="431" t="s">
        <v>1184</v>
      </c>
      <c r="F1" s="431" t="s">
        <v>1158</v>
      </c>
      <c r="G1" s="431" t="s">
        <v>1185</v>
      </c>
      <c r="H1" s="431" t="s">
        <v>1186</v>
      </c>
      <c r="I1" s="433" t="s">
        <v>1187</v>
      </c>
      <c r="J1" s="433" t="s">
        <v>1188</v>
      </c>
      <c r="K1" s="431" t="s">
        <v>1189</v>
      </c>
      <c r="L1" s="431" t="s">
        <v>1190</v>
      </c>
      <c r="M1" s="431" t="s">
        <v>1192</v>
      </c>
      <c r="N1" s="433" t="s">
        <v>1260</v>
      </c>
      <c r="O1" s="354" t="s">
        <v>1193</v>
      </c>
      <c r="P1" s="354" t="s">
        <v>1194</v>
      </c>
      <c r="Q1" s="354" t="s">
        <v>1195</v>
      </c>
      <c r="R1" s="267"/>
      <c r="S1" s="268"/>
      <c r="X1" s="362"/>
      <c r="Y1" s="362"/>
      <c r="Z1" s="362"/>
      <c r="AA1" s="362"/>
      <c r="AB1" s="362"/>
    </row>
    <row r="2" spans="1:28" s="266" customFormat="1" ht="28.5" customHeight="1" thickBot="1" x14ac:dyDescent="0.25">
      <c r="A2" s="432"/>
      <c r="B2" s="432"/>
      <c r="C2" s="432"/>
      <c r="D2" s="432"/>
      <c r="E2" s="432"/>
      <c r="F2" s="432"/>
      <c r="G2" s="432"/>
      <c r="H2" s="432"/>
      <c r="I2" s="434"/>
      <c r="J2" s="434"/>
      <c r="K2" s="432"/>
      <c r="L2" s="432"/>
      <c r="M2" s="432"/>
      <c r="N2" s="434"/>
      <c r="O2" s="363" t="s">
        <v>1196</v>
      </c>
      <c r="P2" s="364"/>
      <c r="Q2" s="364"/>
      <c r="R2" s="365"/>
      <c r="S2" s="365"/>
      <c r="X2" s="362"/>
      <c r="Y2" s="362"/>
      <c r="Z2" s="362"/>
      <c r="AA2" s="362"/>
      <c r="AB2" s="362"/>
    </row>
    <row r="3" spans="1:28" s="256" customFormat="1" ht="63" x14ac:dyDescent="0.3">
      <c r="A3" s="208" t="s">
        <v>664</v>
      </c>
      <c r="B3" s="208" t="s">
        <v>1171</v>
      </c>
      <c r="C3" s="208" t="s">
        <v>1172</v>
      </c>
      <c r="D3" s="208" t="s">
        <v>705</v>
      </c>
      <c r="E3" s="208" t="s">
        <v>1173</v>
      </c>
      <c r="F3" s="208" t="s">
        <v>1361</v>
      </c>
      <c r="G3" s="257" t="s">
        <v>1182</v>
      </c>
      <c r="H3" s="208" t="s">
        <v>788</v>
      </c>
      <c r="I3" s="208" t="s">
        <v>1362</v>
      </c>
      <c r="J3" s="208" t="s">
        <v>1363</v>
      </c>
      <c r="K3" s="257" t="s">
        <v>1174</v>
      </c>
      <c r="L3" s="208" t="s">
        <v>1191</v>
      </c>
      <c r="M3" s="262" t="s">
        <v>1175</v>
      </c>
      <c r="N3" s="208" t="s">
        <v>1263</v>
      </c>
      <c r="O3" s="208" t="s">
        <v>1176</v>
      </c>
      <c r="P3" s="299" t="s">
        <v>1177</v>
      </c>
      <c r="Q3" s="299" t="s">
        <v>1178</v>
      </c>
      <c r="R3" s="271" t="s">
        <v>1179</v>
      </c>
      <c r="S3" s="270" t="s">
        <v>1197</v>
      </c>
      <c r="X3" s="1"/>
      <c r="Y3" s="1"/>
      <c r="Z3" s="1"/>
      <c r="AA3" s="1"/>
      <c r="AB3" s="1"/>
    </row>
    <row r="4" spans="1:28" ht="21.75" thickBot="1" x14ac:dyDescent="0.4">
      <c r="A4" s="242">
        <f>SUM(Planfin2562!D15-Planfin2562!D14)</f>
        <v>0</v>
      </c>
      <c r="B4" s="242">
        <f>SUM(Planfin2562!D30-Planfin2562!D27)</f>
        <v>0</v>
      </c>
      <c r="C4" s="233">
        <f>SUM(A4-B4)</f>
        <v>0</v>
      </c>
      <c r="D4" s="260" t="str">
        <f>IF(C4&gt;0,"เกินดุล",IF(C4=0,"สมดุล","ขาดดุล"))</f>
        <v>สมดุล</v>
      </c>
      <c r="E4" s="258">
        <f>IF(C4&lt;=0,0,ROUNDUP((C4*20%),2))</f>
        <v>0</v>
      </c>
      <c r="F4" s="233">
        <f>SUM(Planfin2562!D85)</f>
        <v>0</v>
      </c>
      <c r="G4" s="259">
        <f>IF(C4=0,0,(F4/C4)*100)</f>
        <v>0</v>
      </c>
      <c r="H4" s="258">
        <f>E4-F4</f>
        <v>0</v>
      </c>
      <c r="I4" s="30">
        <f>SUM(Planfin2562!C37)</f>
        <v>0</v>
      </c>
      <c r="J4" s="30">
        <f>SUM(Planfin2562!C38-Planfin2562!C39)</f>
        <v>0</v>
      </c>
      <c r="K4" s="261">
        <f>SUM(B4/12)</f>
        <v>0</v>
      </c>
      <c r="L4" s="233" t="e">
        <f>SUM(I4/K4)</f>
        <v>#DIV/0!</v>
      </c>
      <c r="M4" s="263">
        <f>SUM(H4:I4)</f>
        <v>0</v>
      </c>
      <c r="N4" s="360" t="e">
        <f>SUM(M4/K4)</f>
        <v>#DIV/0!</v>
      </c>
      <c r="O4" s="264" t="str">
        <f>IF(C4&gt;=0, "Normal", "Risk")</f>
        <v>Normal</v>
      </c>
      <c r="P4" s="264" t="str">
        <f t="shared" ref="P4" si="0">IF(H4&gt;=0, "Normal", "Risk")</f>
        <v>Normal</v>
      </c>
      <c r="Q4" s="265" t="e">
        <f t="shared" ref="Q4" si="1">IF(N4&gt;1, "Normal", "Risk")</f>
        <v>#DIV/0!</v>
      </c>
      <c r="R4" s="102" t="e">
        <f>IF(AND(O4="Normal",P4="Normal",Q4="Normal"),1,IF(AND(O4="Normal",P4="Normal",Q4="Risk"),2,IF(AND(O4="Normal",P4="Risk",Q4="Normal"),3,IF(AND(O4="Normal",P4="Risk",Q4="Risk"),4,IF(AND(O4="Risk",P4="Normal",Q4="Normal"),5,IF(AND(O4="Risk",P4="Normal",Q4="Risk"),6,IF(AND(O4="Risk",P4="Risk",Q4="Normal"),7,IF(AND(O4="Risk",P4="Risk",Q4="Risk"),8,"Unknows"))))))))</f>
        <v>#DIV/0!</v>
      </c>
      <c r="S4" s="269" t="e">
        <f>VLOOKUP(R4,$X$9:$AB$16,5,0)</f>
        <v>#DIV/0!</v>
      </c>
      <c r="Y4" s="277" t="s">
        <v>1198</v>
      </c>
      <c r="Z4" s="277" t="s">
        <v>1199</v>
      </c>
      <c r="AA4" s="277" t="s">
        <v>1200</v>
      </c>
      <c r="AB4" s="277"/>
    </row>
    <row r="5" spans="1:28" ht="27" customHeight="1" x14ac:dyDescent="0.35">
      <c r="I5" s="435" t="s">
        <v>1262</v>
      </c>
      <c r="J5" s="435"/>
      <c r="N5" s="361" t="s">
        <v>1261</v>
      </c>
      <c r="X5" s="278" t="s">
        <v>1201</v>
      </c>
      <c r="Y5" s="278" t="s">
        <v>1202</v>
      </c>
      <c r="Z5" s="278" t="s">
        <v>1203</v>
      </c>
      <c r="AA5" s="278" t="s">
        <v>1204</v>
      </c>
      <c r="AB5" s="428" t="s">
        <v>1197</v>
      </c>
    </row>
    <row r="6" spans="1:28" x14ac:dyDescent="0.35">
      <c r="X6" s="279" t="s">
        <v>1205</v>
      </c>
      <c r="Y6" s="280" t="s">
        <v>1206</v>
      </c>
      <c r="Z6" s="279" t="s">
        <v>1207</v>
      </c>
      <c r="AA6" s="280" t="s">
        <v>1208</v>
      </c>
      <c r="AB6" s="429"/>
    </row>
    <row r="7" spans="1:28" x14ac:dyDescent="0.35">
      <c r="X7" s="281"/>
      <c r="Y7" s="280" t="s">
        <v>1209</v>
      </c>
      <c r="Z7" s="282" t="s">
        <v>1217</v>
      </c>
      <c r="AA7" s="282" t="s">
        <v>1218</v>
      </c>
      <c r="AB7" s="429"/>
    </row>
    <row r="8" spans="1:28" ht="21.75" thickBot="1" x14ac:dyDescent="0.4">
      <c r="X8" s="283"/>
      <c r="Y8" s="283"/>
      <c r="Z8" s="284" t="s">
        <v>1210</v>
      </c>
      <c r="AA8" s="283"/>
      <c r="AB8" s="430"/>
    </row>
    <row r="9" spans="1:28" ht="22.5" thickTop="1" thickBot="1" x14ac:dyDescent="0.4">
      <c r="X9" s="285">
        <v>1</v>
      </c>
      <c r="Y9" s="285" t="s">
        <v>1211</v>
      </c>
      <c r="Z9" s="285" t="s">
        <v>1212</v>
      </c>
      <c r="AA9" s="285" t="s">
        <v>1180</v>
      </c>
      <c r="AB9" s="294" t="s">
        <v>1213</v>
      </c>
    </row>
    <row r="10" spans="1:28" ht="21.75" thickBot="1" x14ac:dyDescent="0.4">
      <c r="X10" s="286">
        <v>2</v>
      </c>
      <c r="Y10" s="286" t="s">
        <v>1211</v>
      </c>
      <c r="Z10" s="286" t="s">
        <v>1212</v>
      </c>
      <c r="AA10" s="287" t="s">
        <v>1181</v>
      </c>
      <c r="AB10" s="295" t="s">
        <v>1214</v>
      </c>
    </row>
    <row r="11" spans="1:28" ht="21.75" thickBot="1" x14ac:dyDescent="0.4">
      <c r="X11" s="290">
        <v>3</v>
      </c>
      <c r="Y11" s="290" t="s">
        <v>1211</v>
      </c>
      <c r="Z11" s="290" t="s">
        <v>1219</v>
      </c>
      <c r="AA11" s="290" t="s">
        <v>1180</v>
      </c>
      <c r="AB11" s="296" t="s">
        <v>1221</v>
      </c>
    </row>
    <row r="12" spans="1:28" ht="21.75" thickBot="1" x14ac:dyDescent="0.4">
      <c r="X12" s="291">
        <v>4</v>
      </c>
      <c r="Y12" s="291" t="s">
        <v>1211</v>
      </c>
      <c r="Z12" s="291" t="s">
        <v>1219</v>
      </c>
      <c r="AA12" s="292" t="s">
        <v>1181</v>
      </c>
      <c r="AB12" s="297" t="s">
        <v>1225</v>
      </c>
    </row>
    <row r="13" spans="1:28" ht="21.75" thickBot="1" x14ac:dyDescent="0.4">
      <c r="X13" s="288">
        <v>5</v>
      </c>
      <c r="Y13" s="289" t="s">
        <v>1181</v>
      </c>
      <c r="Z13" s="289" t="s">
        <v>1220</v>
      </c>
      <c r="AA13" s="288" t="s">
        <v>1180</v>
      </c>
      <c r="AB13" s="298" t="s">
        <v>1215</v>
      </c>
    </row>
    <row r="14" spans="1:28" ht="21.75" thickBot="1" x14ac:dyDescent="0.4">
      <c r="X14" s="291">
        <v>6</v>
      </c>
      <c r="Y14" s="292" t="s">
        <v>1181</v>
      </c>
      <c r="Z14" s="292" t="s">
        <v>1220</v>
      </c>
      <c r="AA14" s="292" t="s">
        <v>1216</v>
      </c>
      <c r="AB14" s="297" t="s">
        <v>1224</v>
      </c>
    </row>
    <row r="15" spans="1:28" ht="21.75" thickBot="1" x14ac:dyDescent="0.4">
      <c r="X15" s="290">
        <v>7</v>
      </c>
      <c r="Y15" s="293" t="s">
        <v>1181</v>
      </c>
      <c r="Z15" s="293" t="s">
        <v>1216</v>
      </c>
      <c r="AA15" s="290" t="s">
        <v>1180</v>
      </c>
      <c r="AB15" s="296" t="s">
        <v>1222</v>
      </c>
    </row>
    <row r="16" spans="1:28" x14ac:dyDescent="0.35">
      <c r="X16" s="291">
        <v>8</v>
      </c>
      <c r="Y16" s="292" t="s">
        <v>1181</v>
      </c>
      <c r="Z16" s="292" t="s">
        <v>1216</v>
      </c>
      <c r="AA16" s="292" t="s">
        <v>1181</v>
      </c>
      <c r="AB16" s="297" t="s">
        <v>1223</v>
      </c>
    </row>
  </sheetData>
  <mergeCells count="16">
    <mergeCell ref="AB5:AB8"/>
    <mergeCell ref="F1:F2"/>
    <mergeCell ref="A1:A2"/>
    <mergeCell ref="B1:B2"/>
    <mergeCell ref="C1:C2"/>
    <mergeCell ref="D1:D2"/>
    <mergeCell ref="E1:E2"/>
    <mergeCell ref="M1:M2"/>
    <mergeCell ref="N1:N2"/>
    <mergeCell ref="G1:G2"/>
    <mergeCell ref="H1:H2"/>
    <mergeCell ref="I1:I2"/>
    <mergeCell ref="J1:J2"/>
    <mergeCell ref="K1:K2"/>
    <mergeCell ref="L1:L2"/>
    <mergeCell ref="I5:J5"/>
  </mergeCells>
  <conditionalFormatting sqref="D1 D3:D1048576">
    <cfRule type="containsText" dxfId="12" priority="13" operator="containsText" text="เกินดุล">
      <formula>NOT(ISERROR(SEARCH("เกินดุล",D1)))</formula>
    </cfRule>
    <cfRule type="containsText" dxfId="11" priority="14" operator="containsText" text="สมดุล">
      <formula>NOT(ISERROR(SEARCH("สมดุล",D1)))</formula>
    </cfRule>
    <cfRule type="containsText" dxfId="10" priority="15" operator="containsText" text="ขาดดุล">
      <formula>NOT(ISERROR(SEARCH("ขาดดุล",D1)))</formula>
    </cfRule>
    <cfRule type="containsText" dxfId="9" priority="16" operator="containsText" text="สมดุล">
      <formula>NOT(ISERROR(SEARCH("สมดุล",D1)))</formula>
    </cfRule>
  </conditionalFormatting>
  <conditionalFormatting sqref="H4">
    <cfRule type="cellIs" dxfId="8" priority="12" operator="lessThan">
      <formula>0</formula>
    </cfRule>
  </conditionalFormatting>
  <conditionalFormatting sqref="R4">
    <cfRule type="cellIs" dxfId="7" priority="1" operator="equal">
      <formula>8</formula>
    </cfRule>
    <cfRule type="cellIs" dxfId="6" priority="2" operator="equal">
      <formula>7</formula>
    </cfRule>
    <cfRule type="cellIs" dxfId="5" priority="3" operator="equal">
      <formula>6</formula>
    </cfRule>
    <cfRule type="cellIs" dxfId="4" priority="4" operator="equal">
      <formula>5</formula>
    </cfRule>
    <cfRule type="cellIs" dxfId="3" priority="5" operator="equal">
      <formula>4</formula>
    </cfRule>
    <cfRule type="cellIs" dxfId="2" priority="6" operator="equal">
      <formula>3</formula>
    </cfRule>
    <cfRule type="cellIs" dxfId="1" priority="9" operator="equal">
      <formula>2</formula>
    </cfRule>
    <cfRule type="cellIs" dxfId="0" priority="10" operator="equal">
      <formula>1</formula>
    </cfRule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426"/>
  <sheetViews>
    <sheetView zoomScale="90" zoomScaleNormal="90" workbookViewId="0">
      <pane xSplit="4" ySplit="1" topLeftCell="E29" activePane="bottomRight" state="frozen"/>
      <selection activeCell="H54" sqref="H54"/>
      <selection pane="topRight" activeCell="H54" sqref="H54"/>
      <selection pane="bottomLeft" activeCell="H54" sqref="H54"/>
      <selection pane="bottomRight" activeCell="C56" sqref="C56"/>
    </sheetView>
  </sheetViews>
  <sheetFormatPr defaultColWidth="9" defaultRowHeight="21" x14ac:dyDescent="0.2"/>
  <cols>
    <col min="1" max="1" width="16" style="389" customWidth="1"/>
    <col min="2" max="2" width="40.75" style="388" customWidth="1"/>
    <col min="3" max="3" width="9.125" style="389" customWidth="1"/>
    <col min="4" max="4" width="33.125" style="397" customWidth="1"/>
    <col min="5" max="5" width="11.25" style="396" customWidth="1"/>
    <col min="6" max="6" width="26.5" style="388" customWidth="1"/>
    <col min="7" max="7" width="7.125" style="389" bestFit="1" customWidth="1"/>
    <col min="8" max="8" width="16.5" style="388" customWidth="1"/>
    <col min="9" max="10" width="9" style="388" customWidth="1"/>
    <col min="11" max="11" width="9" style="389" customWidth="1"/>
    <col min="12" max="12" width="16.375" style="388" customWidth="1"/>
    <col min="13" max="16384" width="9" style="388"/>
  </cols>
  <sheetData>
    <row r="1" spans="1:11" ht="27" customHeight="1" x14ac:dyDescent="0.2">
      <c r="A1" s="375" t="s">
        <v>1045</v>
      </c>
      <c r="B1" s="355" t="s">
        <v>1046</v>
      </c>
      <c r="C1" s="382" t="s">
        <v>720</v>
      </c>
      <c r="D1" s="384" t="s">
        <v>721</v>
      </c>
      <c r="E1" s="398" t="s">
        <v>722</v>
      </c>
      <c r="F1" s="356" t="s">
        <v>723</v>
      </c>
      <c r="G1" s="387" t="s">
        <v>1043</v>
      </c>
      <c r="H1" s="387" t="s">
        <v>1044</v>
      </c>
      <c r="I1" s="388" t="s">
        <v>1047</v>
      </c>
      <c r="J1" s="388" t="s">
        <v>1048</v>
      </c>
      <c r="K1" s="389" t="s">
        <v>1049</v>
      </c>
    </row>
    <row r="2" spans="1:11" x14ac:dyDescent="0.2">
      <c r="A2" s="376" t="s">
        <v>142</v>
      </c>
      <c r="B2" s="357" t="s">
        <v>143</v>
      </c>
      <c r="C2" s="376" t="s">
        <v>16</v>
      </c>
      <c r="D2" s="372" t="s">
        <v>17</v>
      </c>
      <c r="E2" s="376" t="s">
        <v>981</v>
      </c>
      <c r="F2" s="357" t="s">
        <v>17</v>
      </c>
      <c r="G2" s="376">
        <v>9</v>
      </c>
      <c r="H2" s="357" t="s">
        <v>967</v>
      </c>
      <c r="I2" s="388" t="s">
        <v>1051</v>
      </c>
      <c r="K2" s="389" t="s">
        <v>1050</v>
      </c>
    </row>
    <row r="3" spans="1:11" x14ac:dyDescent="0.2">
      <c r="A3" s="376" t="s">
        <v>144</v>
      </c>
      <c r="B3" s="357" t="s">
        <v>145</v>
      </c>
      <c r="C3" s="376" t="s">
        <v>16</v>
      </c>
      <c r="D3" s="372" t="s">
        <v>17</v>
      </c>
      <c r="E3" s="376" t="s">
        <v>981</v>
      </c>
      <c r="F3" s="357" t="s">
        <v>17</v>
      </c>
      <c r="G3" s="376">
        <v>9</v>
      </c>
      <c r="H3" s="357" t="s">
        <v>972</v>
      </c>
      <c r="I3" s="388" t="s">
        <v>1051</v>
      </c>
      <c r="K3" s="389" t="s">
        <v>1050</v>
      </c>
    </row>
    <row r="4" spans="1:11" x14ac:dyDescent="0.2">
      <c r="A4" s="376" t="s">
        <v>146</v>
      </c>
      <c r="B4" s="357" t="s">
        <v>147</v>
      </c>
      <c r="C4" s="376" t="s">
        <v>16</v>
      </c>
      <c r="D4" s="372" t="s">
        <v>17</v>
      </c>
      <c r="E4" s="376" t="s">
        <v>981</v>
      </c>
      <c r="F4" s="357" t="s">
        <v>17</v>
      </c>
      <c r="G4" s="376">
        <v>9</v>
      </c>
      <c r="H4" s="357" t="s">
        <v>967</v>
      </c>
      <c r="I4" s="388" t="s">
        <v>1051</v>
      </c>
      <c r="K4" s="389" t="s">
        <v>1053</v>
      </c>
    </row>
    <row r="5" spans="1:11" x14ac:dyDescent="0.2">
      <c r="A5" s="376" t="s">
        <v>148</v>
      </c>
      <c r="B5" s="357" t="s">
        <v>149</v>
      </c>
      <c r="C5" s="376" t="s">
        <v>16</v>
      </c>
      <c r="D5" s="372" t="s">
        <v>17</v>
      </c>
      <c r="E5" s="376" t="s">
        <v>981</v>
      </c>
      <c r="F5" s="357" t="s">
        <v>17</v>
      </c>
      <c r="G5" s="376">
        <v>9</v>
      </c>
      <c r="H5" s="357" t="s">
        <v>967</v>
      </c>
      <c r="I5" s="388" t="s">
        <v>1051</v>
      </c>
      <c r="K5" s="389">
        <v>2560</v>
      </c>
    </row>
    <row r="6" spans="1:11" x14ac:dyDescent="0.2">
      <c r="A6" s="376" t="s">
        <v>150</v>
      </c>
      <c r="B6" s="357" t="s">
        <v>1052</v>
      </c>
      <c r="C6" s="376" t="s">
        <v>16</v>
      </c>
      <c r="D6" s="372" t="s">
        <v>17</v>
      </c>
      <c r="E6" s="376" t="s">
        <v>981</v>
      </c>
      <c r="F6" s="357" t="s">
        <v>17</v>
      </c>
      <c r="G6" s="376">
        <v>9</v>
      </c>
      <c r="H6" s="357" t="s">
        <v>968</v>
      </c>
      <c r="I6" s="388" t="s">
        <v>1051</v>
      </c>
      <c r="K6" s="389" t="s">
        <v>1053</v>
      </c>
    </row>
    <row r="7" spans="1:11" x14ac:dyDescent="0.2">
      <c r="A7" s="376" t="s">
        <v>151</v>
      </c>
      <c r="B7" s="357" t="s">
        <v>152</v>
      </c>
      <c r="C7" s="376" t="s">
        <v>16</v>
      </c>
      <c r="D7" s="372" t="s">
        <v>17</v>
      </c>
      <c r="E7" s="376" t="s">
        <v>981</v>
      </c>
      <c r="F7" s="357" t="s">
        <v>17</v>
      </c>
      <c r="G7" s="376">
        <v>9</v>
      </c>
      <c r="H7" s="357" t="s">
        <v>970</v>
      </c>
      <c r="I7" s="388" t="s">
        <v>1051</v>
      </c>
      <c r="K7" s="389" t="s">
        <v>1053</v>
      </c>
    </row>
    <row r="8" spans="1:11" x14ac:dyDescent="0.2">
      <c r="A8" s="376" t="s">
        <v>153</v>
      </c>
      <c r="B8" s="357" t="s">
        <v>174</v>
      </c>
      <c r="C8" s="376" t="s">
        <v>16</v>
      </c>
      <c r="D8" s="372" t="s">
        <v>17</v>
      </c>
      <c r="E8" s="376" t="s">
        <v>981</v>
      </c>
      <c r="F8" s="357" t="s">
        <v>17</v>
      </c>
      <c r="G8" s="376">
        <v>9</v>
      </c>
      <c r="H8" s="357" t="s">
        <v>970</v>
      </c>
      <c r="I8" s="388" t="s">
        <v>1051</v>
      </c>
      <c r="K8" s="389" t="s">
        <v>1053</v>
      </c>
    </row>
    <row r="9" spans="1:11" x14ac:dyDescent="0.2">
      <c r="A9" s="376" t="s">
        <v>154</v>
      </c>
      <c r="B9" s="357" t="s">
        <v>176</v>
      </c>
      <c r="C9" s="376" t="s">
        <v>16</v>
      </c>
      <c r="D9" s="372" t="s">
        <v>17</v>
      </c>
      <c r="E9" s="376" t="s">
        <v>981</v>
      </c>
      <c r="F9" s="357" t="s">
        <v>17</v>
      </c>
      <c r="G9" s="376">
        <v>9</v>
      </c>
      <c r="H9" s="357" t="s">
        <v>967</v>
      </c>
      <c r="I9" s="388" t="s">
        <v>1051</v>
      </c>
      <c r="K9" s="389" t="s">
        <v>1053</v>
      </c>
    </row>
    <row r="10" spans="1:11" x14ac:dyDescent="0.2">
      <c r="A10" s="376" t="s">
        <v>155</v>
      </c>
      <c r="B10" s="357" t="s">
        <v>156</v>
      </c>
      <c r="C10" s="376" t="s">
        <v>16</v>
      </c>
      <c r="D10" s="372" t="s">
        <v>17</v>
      </c>
      <c r="E10" s="376" t="s">
        <v>981</v>
      </c>
      <c r="F10" s="357" t="s">
        <v>17</v>
      </c>
      <c r="G10" s="376">
        <v>9</v>
      </c>
      <c r="H10" s="357" t="s">
        <v>972</v>
      </c>
      <c r="I10" s="388" t="s">
        <v>1051</v>
      </c>
      <c r="K10" s="389" t="s">
        <v>1053</v>
      </c>
    </row>
    <row r="11" spans="1:11" x14ac:dyDescent="0.2">
      <c r="A11" s="376" t="s">
        <v>157</v>
      </c>
      <c r="B11" s="357" t="s">
        <v>158</v>
      </c>
      <c r="C11" s="376" t="s">
        <v>16</v>
      </c>
      <c r="D11" s="372" t="s">
        <v>17</v>
      </c>
      <c r="E11" s="376" t="s">
        <v>981</v>
      </c>
      <c r="F11" s="357" t="s">
        <v>17</v>
      </c>
      <c r="G11" s="376">
        <v>9</v>
      </c>
      <c r="H11" s="357" t="s">
        <v>972</v>
      </c>
      <c r="I11" s="388" t="s">
        <v>1051</v>
      </c>
      <c r="K11" s="389" t="s">
        <v>1053</v>
      </c>
    </row>
    <row r="12" spans="1:11" x14ac:dyDescent="0.2">
      <c r="A12" s="376" t="s">
        <v>115</v>
      </c>
      <c r="B12" s="357" t="s">
        <v>116</v>
      </c>
      <c r="C12" s="376" t="s">
        <v>12</v>
      </c>
      <c r="D12" s="372" t="s">
        <v>13</v>
      </c>
      <c r="E12" s="376" t="s">
        <v>974</v>
      </c>
      <c r="F12" s="357" t="s">
        <v>975</v>
      </c>
      <c r="G12" s="376">
        <v>8</v>
      </c>
      <c r="H12" s="357" t="s">
        <v>961</v>
      </c>
    </row>
    <row r="13" spans="1:11" x14ac:dyDescent="0.2">
      <c r="A13" s="376" t="s">
        <v>117</v>
      </c>
      <c r="B13" s="357" t="s">
        <v>118</v>
      </c>
      <c r="C13" s="376" t="s">
        <v>12</v>
      </c>
      <c r="D13" s="372" t="s">
        <v>13</v>
      </c>
      <c r="E13" s="376" t="s">
        <v>974</v>
      </c>
      <c r="F13" s="357" t="s">
        <v>975</v>
      </c>
      <c r="G13" s="376">
        <v>8</v>
      </c>
      <c r="H13" s="357" t="s">
        <v>963</v>
      </c>
      <c r="I13" s="388" t="s">
        <v>1051</v>
      </c>
      <c r="K13" s="389" t="s">
        <v>1050</v>
      </c>
    </row>
    <row r="14" spans="1:11" x14ac:dyDescent="0.2">
      <c r="A14" s="376" t="s">
        <v>801</v>
      </c>
      <c r="B14" s="357" t="s">
        <v>120</v>
      </c>
      <c r="C14" s="376" t="s">
        <v>12</v>
      </c>
      <c r="D14" s="372" t="s">
        <v>13</v>
      </c>
      <c r="E14" s="376" t="s">
        <v>974</v>
      </c>
      <c r="F14" s="357" t="s">
        <v>975</v>
      </c>
      <c r="G14" s="376">
        <v>8</v>
      </c>
      <c r="H14" s="357" t="s">
        <v>961</v>
      </c>
      <c r="I14" s="388" t="s">
        <v>1051</v>
      </c>
      <c r="K14" s="389" t="s">
        <v>1050</v>
      </c>
    </row>
    <row r="15" spans="1:11" x14ac:dyDescent="0.2">
      <c r="A15" s="376" t="s">
        <v>802</v>
      </c>
      <c r="B15" s="357" t="s">
        <v>121</v>
      </c>
      <c r="C15" s="376" t="s">
        <v>12</v>
      </c>
      <c r="D15" s="372" t="s">
        <v>13</v>
      </c>
      <c r="E15" s="376" t="s">
        <v>974</v>
      </c>
      <c r="F15" s="357" t="s">
        <v>975</v>
      </c>
      <c r="G15" s="376">
        <v>8</v>
      </c>
      <c r="H15" s="357" t="s">
        <v>963</v>
      </c>
      <c r="I15" s="388" t="s">
        <v>1051</v>
      </c>
      <c r="K15" s="389" t="s">
        <v>1050</v>
      </c>
    </row>
    <row r="16" spans="1:11" x14ac:dyDescent="0.2">
      <c r="A16" s="376" t="s">
        <v>122</v>
      </c>
      <c r="B16" s="357" t="s">
        <v>123</v>
      </c>
      <c r="C16" s="376" t="s">
        <v>12</v>
      </c>
      <c r="D16" s="372" t="s">
        <v>13</v>
      </c>
      <c r="E16" s="376" t="s">
        <v>974</v>
      </c>
      <c r="F16" s="357" t="s">
        <v>975</v>
      </c>
      <c r="G16" s="376">
        <v>8</v>
      </c>
      <c r="H16" s="357" t="s">
        <v>963</v>
      </c>
      <c r="I16" s="388" t="s">
        <v>1051</v>
      </c>
      <c r="K16" s="389" t="s">
        <v>1050</v>
      </c>
    </row>
    <row r="17" spans="1:12" x14ac:dyDescent="0.2">
      <c r="A17" s="376" t="s">
        <v>124</v>
      </c>
      <c r="B17" s="357" t="s">
        <v>125</v>
      </c>
      <c r="C17" s="376" t="s">
        <v>12</v>
      </c>
      <c r="D17" s="372" t="s">
        <v>13</v>
      </c>
      <c r="E17" s="376" t="s">
        <v>974</v>
      </c>
      <c r="F17" s="357" t="s">
        <v>975</v>
      </c>
      <c r="G17" s="376">
        <v>8</v>
      </c>
      <c r="H17" s="357" t="s">
        <v>961</v>
      </c>
      <c r="I17" s="388" t="s">
        <v>1051</v>
      </c>
      <c r="K17" s="389" t="s">
        <v>1050</v>
      </c>
    </row>
    <row r="18" spans="1:12" x14ac:dyDescent="0.2">
      <c r="A18" s="376" t="s">
        <v>803</v>
      </c>
      <c r="B18" s="357" t="s">
        <v>119</v>
      </c>
      <c r="C18" s="376" t="s">
        <v>12</v>
      </c>
      <c r="D18" s="372" t="s">
        <v>13</v>
      </c>
      <c r="E18" s="376" t="s">
        <v>974</v>
      </c>
      <c r="F18" s="357" t="s">
        <v>975</v>
      </c>
      <c r="G18" s="376">
        <v>8</v>
      </c>
      <c r="H18" s="357" t="s">
        <v>963</v>
      </c>
      <c r="I18" s="388" t="s">
        <v>1051</v>
      </c>
      <c r="K18" s="389" t="s">
        <v>1050</v>
      </c>
    </row>
    <row r="19" spans="1:12" x14ac:dyDescent="0.2">
      <c r="A19" s="376" t="s">
        <v>804</v>
      </c>
      <c r="B19" s="357" t="s">
        <v>82</v>
      </c>
      <c r="C19" s="376" t="s">
        <v>6</v>
      </c>
      <c r="D19" s="372" t="s">
        <v>7</v>
      </c>
      <c r="E19" s="376" t="s">
        <v>953</v>
      </c>
      <c r="F19" s="357" t="s">
        <v>954</v>
      </c>
      <c r="G19" s="376">
        <v>4</v>
      </c>
      <c r="H19" s="357" t="s">
        <v>935</v>
      </c>
      <c r="I19" s="388" t="s">
        <v>1051</v>
      </c>
      <c r="K19" s="389" t="s">
        <v>1050</v>
      </c>
    </row>
    <row r="20" spans="1:12" x14ac:dyDescent="0.2">
      <c r="A20" s="376" t="s">
        <v>805</v>
      </c>
      <c r="B20" s="357" t="s">
        <v>806</v>
      </c>
      <c r="C20" s="376" t="s">
        <v>2</v>
      </c>
      <c r="D20" s="372" t="s">
        <v>3</v>
      </c>
      <c r="E20" s="376" t="s">
        <v>942</v>
      </c>
      <c r="F20" s="357" t="s">
        <v>3</v>
      </c>
      <c r="G20" s="376">
        <v>162</v>
      </c>
      <c r="H20" s="357" t="s">
        <v>952</v>
      </c>
      <c r="I20" s="388" t="s">
        <v>1051</v>
      </c>
      <c r="K20" s="389" t="s">
        <v>1053</v>
      </c>
    </row>
    <row r="21" spans="1:12" x14ac:dyDescent="0.2">
      <c r="A21" s="376" t="s">
        <v>807</v>
      </c>
      <c r="B21" s="357" t="s">
        <v>808</v>
      </c>
      <c r="C21" s="376" t="s">
        <v>12</v>
      </c>
      <c r="D21" s="372" t="s">
        <v>13</v>
      </c>
      <c r="E21" s="376" t="s">
        <v>974</v>
      </c>
      <c r="F21" s="357" t="s">
        <v>975</v>
      </c>
      <c r="G21" s="376">
        <v>8</v>
      </c>
      <c r="H21" s="357" t="s">
        <v>960</v>
      </c>
      <c r="I21" s="388" t="s">
        <v>1051</v>
      </c>
      <c r="K21" s="389" t="s">
        <v>1050</v>
      </c>
    </row>
    <row r="22" spans="1:12" x14ac:dyDescent="0.2">
      <c r="A22" s="376" t="s">
        <v>74</v>
      </c>
      <c r="B22" s="357" t="s">
        <v>1054</v>
      </c>
      <c r="C22" s="376" t="s">
        <v>4</v>
      </c>
      <c r="D22" s="372" t="s">
        <v>5</v>
      </c>
      <c r="E22" s="376" t="s">
        <v>943</v>
      </c>
      <c r="F22" s="357" t="s">
        <v>944</v>
      </c>
      <c r="G22" s="376">
        <v>162</v>
      </c>
      <c r="H22" s="357" t="s">
        <v>952</v>
      </c>
      <c r="I22" s="388" t="s">
        <v>1051</v>
      </c>
      <c r="K22" s="389" t="s">
        <v>1053</v>
      </c>
    </row>
    <row r="23" spans="1:12" x14ac:dyDescent="0.2">
      <c r="A23" s="376" t="s">
        <v>75</v>
      </c>
      <c r="B23" s="357" t="s">
        <v>1055</v>
      </c>
      <c r="C23" s="376" t="s">
        <v>4</v>
      </c>
      <c r="D23" s="372" t="s">
        <v>5</v>
      </c>
      <c r="E23" s="376" t="s">
        <v>945</v>
      </c>
      <c r="F23" s="357" t="s">
        <v>946</v>
      </c>
      <c r="G23" s="376">
        <v>4</v>
      </c>
      <c r="H23" s="357" t="s">
        <v>935</v>
      </c>
      <c r="I23" s="388" t="s">
        <v>1051</v>
      </c>
      <c r="K23" s="389" t="s">
        <v>1050</v>
      </c>
    </row>
    <row r="24" spans="1:12" x14ac:dyDescent="0.2">
      <c r="A24" s="376" t="s">
        <v>126</v>
      </c>
      <c r="B24" s="357" t="s">
        <v>1056</v>
      </c>
      <c r="C24" s="376" t="s">
        <v>12</v>
      </c>
      <c r="D24" s="372" t="s">
        <v>13</v>
      </c>
      <c r="E24" s="376" t="s">
        <v>976</v>
      </c>
      <c r="F24" s="357" t="s">
        <v>977</v>
      </c>
      <c r="G24" s="376">
        <v>4</v>
      </c>
      <c r="H24" s="357" t="s">
        <v>939</v>
      </c>
      <c r="I24" s="388" t="s">
        <v>1051</v>
      </c>
      <c r="K24" s="389" t="s">
        <v>1053</v>
      </c>
    </row>
    <row r="25" spans="1:12" x14ac:dyDescent="0.2">
      <c r="A25" s="376" t="s">
        <v>127</v>
      </c>
      <c r="B25" s="357" t="s">
        <v>1057</v>
      </c>
      <c r="C25" s="376" t="s">
        <v>12</v>
      </c>
      <c r="D25" s="372" t="s">
        <v>13</v>
      </c>
      <c r="E25" s="376" t="s">
        <v>978</v>
      </c>
      <c r="F25" s="357" t="s">
        <v>979</v>
      </c>
      <c r="G25" s="376">
        <v>4</v>
      </c>
      <c r="H25" s="357" t="s">
        <v>939</v>
      </c>
      <c r="I25" s="388" t="s">
        <v>1051</v>
      </c>
      <c r="K25" s="389" t="s">
        <v>1053</v>
      </c>
    </row>
    <row r="26" spans="1:12" s="391" customFormat="1" x14ac:dyDescent="0.2">
      <c r="A26" s="377" t="s">
        <v>1338</v>
      </c>
      <c r="B26" s="366" t="s">
        <v>1289</v>
      </c>
      <c r="C26" s="383" t="s">
        <v>4</v>
      </c>
      <c r="D26" s="385" t="s">
        <v>5</v>
      </c>
      <c r="E26" s="383" t="s">
        <v>943</v>
      </c>
      <c r="F26" s="366" t="s">
        <v>944</v>
      </c>
      <c r="G26" s="383">
        <v>162</v>
      </c>
      <c r="H26" s="366" t="s">
        <v>952</v>
      </c>
      <c r="I26" s="390" t="s">
        <v>1051</v>
      </c>
      <c r="K26" s="392">
        <v>2562</v>
      </c>
      <c r="L26" s="388"/>
    </row>
    <row r="27" spans="1:12" s="391" customFormat="1" x14ac:dyDescent="0.2">
      <c r="A27" s="377" t="s">
        <v>1339</v>
      </c>
      <c r="B27" s="366" t="s">
        <v>1290</v>
      </c>
      <c r="C27" s="383" t="s">
        <v>4</v>
      </c>
      <c r="D27" s="385" t="s">
        <v>5</v>
      </c>
      <c r="E27" s="383" t="s">
        <v>945</v>
      </c>
      <c r="F27" s="366" t="s">
        <v>946</v>
      </c>
      <c r="G27" s="383">
        <v>4</v>
      </c>
      <c r="H27" s="366" t="s">
        <v>935</v>
      </c>
      <c r="I27" s="390" t="s">
        <v>1051</v>
      </c>
      <c r="K27" s="392">
        <v>2562</v>
      </c>
      <c r="L27" s="388"/>
    </row>
    <row r="28" spans="1:12" s="391" customFormat="1" x14ac:dyDescent="0.2">
      <c r="A28" s="377" t="s">
        <v>1340</v>
      </c>
      <c r="B28" s="366" t="s">
        <v>1291</v>
      </c>
      <c r="C28" s="383" t="s">
        <v>4</v>
      </c>
      <c r="D28" s="385" t="s">
        <v>7</v>
      </c>
      <c r="E28" s="383" t="s">
        <v>943</v>
      </c>
      <c r="F28" s="366" t="s">
        <v>644</v>
      </c>
      <c r="G28" s="383">
        <v>162</v>
      </c>
      <c r="H28" s="366" t="s">
        <v>935</v>
      </c>
      <c r="I28" s="390" t="s">
        <v>1051</v>
      </c>
      <c r="K28" s="392">
        <v>2562</v>
      </c>
      <c r="L28" s="388"/>
    </row>
    <row r="29" spans="1:12" s="391" customFormat="1" x14ac:dyDescent="0.2">
      <c r="A29" s="377" t="s">
        <v>1341</v>
      </c>
      <c r="B29" s="366" t="s">
        <v>1292</v>
      </c>
      <c r="C29" s="383" t="s">
        <v>4</v>
      </c>
      <c r="D29" s="385" t="s">
        <v>7</v>
      </c>
      <c r="E29" s="383" t="s">
        <v>945</v>
      </c>
      <c r="F29" s="366" t="s">
        <v>644</v>
      </c>
      <c r="G29" s="383">
        <v>4</v>
      </c>
      <c r="H29" s="366" t="s">
        <v>984</v>
      </c>
      <c r="I29" s="390" t="s">
        <v>1051</v>
      </c>
      <c r="K29" s="392">
        <v>2562</v>
      </c>
      <c r="L29" s="388"/>
    </row>
    <row r="30" spans="1:12" x14ac:dyDescent="0.2">
      <c r="A30" s="376" t="s">
        <v>83</v>
      </c>
      <c r="B30" s="357" t="s">
        <v>1058</v>
      </c>
      <c r="C30" s="376" t="s">
        <v>6</v>
      </c>
      <c r="D30" s="372" t="s">
        <v>7</v>
      </c>
      <c r="E30" s="376" t="s">
        <v>955</v>
      </c>
      <c r="F30" s="357" t="s">
        <v>956</v>
      </c>
      <c r="G30" s="376">
        <v>4</v>
      </c>
      <c r="H30" s="357" t="s">
        <v>937</v>
      </c>
      <c r="I30" s="388" t="s">
        <v>1051</v>
      </c>
      <c r="K30" s="389" t="s">
        <v>1050</v>
      </c>
    </row>
    <row r="31" spans="1:12" x14ac:dyDescent="0.2">
      <c r="A31" s="376" t="s">
        <v>84</v>
      </c>
      <c r="B31" s="357" t="s">
        <v>1059</v>
      </c>
      <c r="C31" s="376" t="s">
        <v>6</v>
      </c>
      <c r="D31" s="372" t="s">
        <v>7</v>
      </c>
      <c r="E31" s="376" t="s">
        <v>957</v>
      </c>
      <c r="F31" s="357" t="s">
        <v>958</v>
      </c>
      <c r="G31" s="376">
        <v>4</v>
      </c>
      <c r="H31" s="357" t="s">
        <v>935</v>
      </c>
      <c r="I31" s="388" t="s">
        <v>1051</v>
      </c>
      <c r="K31" s="389" t="s">
        <v>1050</v>
      </c>
    </row>
    <row r="32" spans="1:12" x14ac:dyDescent="0.2">
      <c r="A32" s="376" t="s">
        <v>85</v>
      </c>
      <c r="B32" s="357" t="s">
        <v>86</v>
      </c>
      <c r="C32" s="376" t="s">
        <v>6</v>
      </c>
      <c r="D32" s="372" t="s">
        <v>7</v>
      </c>
      <c r="E32" s="376" t="s">
        <v>959</v>
      </c>
      <c r="F32" s="357" t="s">
        <v>644</v>
      </c>
      <c r="G32" s="376">
        <v>4</v>
      </c>
      <c r="H32" s="357" t="s">
        <v>935</v>
      </c>
      <c r="I32" s="388" t="s">
        <v>1051</v>
      </c>
      <c r="K32" s="389" t="s">
        <v>1050</v>
      </c>
    </row>
    <row r="33" spans="1:11" x14ac:dyDescent="0.2">
      <c r="A33" s="376" t="s">
        <v>87</v>
      </c>
      <c r="B33" s="357" t="s">
        <v>88</v>
      </c>
      <c r="C33" s="376" t="s">
        <v>6</v>
      </c>
      <c r="D33" s="372" t="s">
        <v>7</v>
      </c>
      <c r="E33" s="376" t="s">
        <v>959</v>
      </c>
      <c r="F33" s="357" t="s">
        <v>644</v>
      </c>
      <c r="G33" s="376">
        <v>33</v>
      </c>
      <c r="H33" s="357" t="s">
        <v>984</v>
      </c>
      <c r="I33" s="388" t="s">
        <v>1051</v>
      </c>
      <c r="K33" s="389" t="s">
        <v>1050</v>
      </c>
    </row>
    <row r="34" spans="1:11" x14ac:dyDescent="0.2">
      <c r="A34" s="376" t="s">
        <v>128</v>
      </c>
      <c r="B34" s="357" t="s">
        <v>1060</v>
      </c>
      <c r="C34" s="376" t="s">
        <v>12</v>
      </c>
      <c r="D34" s="372" t="s">
        <v>13</v>
      </c>
      <c r="E34" s="376" t="s">
        <v>976</v>
      </c>
      <c r="F34" s="357" t="s">
        <v>977</v>
      </c>
      <c r="G34" s="376">
        <v>4</v>
      </c>
      <c r="H34" s="357" t="s">
        <v>939</v>
      </c>
      <c r="I34" s="388" t="s">
        <v>1051</v>
      </c>
      <c r="K34" s="389" t="s">
        <v>1053</v>
      </c>
    </row>
    <row r="35" spans="1:11" x14ac:dyDescent="0.2">
      <c r="A35" s="376" t="s">
        <v>129</v>
      </c>
      <c r="B35" s="357" t="s">
        <v>1061</v>
      </c>
      <c r="C35" s="376" t="s">
        <v>12</v>
      </c>
      <c r="D35" s="372" t="s">
        <v>13</v>
      </c>
      <c r="E35" s="376" t="s">
        <v>978</v>
      </c>
      <c r="F35" s="357" t="s">
        <v>979</v>
      </c>
      <c r="G35" s="376">
        <v>4</v>
      </c>
      <c r="H35" s="357" t="s">
        <v>939</v>
      </c>
      <c r="I35" s="388" t="s">
        <v>1051</v>
      </c>
      <c r="K35" s="389" t="s">
        <v>1053</v>
      </c>
    </row>
    <row r="36" spans="1:11" x14ac:dyDescent="0.2">
      <c r="A36" s="376" t="s">
        <v>76</v>
      </c>
      <c r="B36" s="357" t="s">
        <v>1062</v>
      </c>
      <c r="C36" s="376" t="s">
        <v>947</v>
      </c>
      <c r="D36" s="372" t="s">
        <v>706</v>
      </c>
      <c r="E36" s="376" t="s">
        <v>948</v>
      </c>
      <c r="F36" s="357" t="s">
        <v>949</v>
      </c>
      <c r="G36" s="376">
        <v>25</v>
      </c>
      <c r="H36" s="357" t="s">
        <v>1039</v>
      </c>
      <c r="I36" s="388" t="s">
        <v>1051</v>
      </c>
      <c r="K36" s="389" t="s">
        <v>1050</v>
      </c>
    </row>
    <row r="37" spans="1:11" x14ac:dyDescent="0.2">
      <c r="A37" s="376" t="s">
        <v>77</v>
      </c>
      <c r="B37" s="357" t="s">
        <v>1295</v>
      </c>
      <c r="C37" s="376" t="s">
        <v>947</v>
      </c>
      <c r="D37" s="372" t="s">
        <v>706</v>
      </c>
      <c r="E37" s="376" t="s">
        <v>950</v>
      </c>
      <c r="F37" s="357" t="s">
        <v>951</v>
      </c>
      <c r="G37" s="376">
        <v>25</v>
      </c>
      <c r="H37" s="357" t="s">
        <v>1039</v>
      </c>
      <c r="I37" s="388" t="s">
        <v>1051</v>
      </c>
      <c r="K37" s="389" t="s">
        <v>1050</v>
      </c>
    </row>
    <row r="38" spans="1:11" x14ac:dyDescent="0.2">
      <c r="A38" s="376" t="s">
        <v>78</v>
      </c>
      <c r="B38" s="357" t="s">
        <v>79</v>
      </c>
      <c r="C38" s="376" t="s">
        <v>947</v>
      </c>
      <c r="D38" s="372" t="s">
        <v>706</v>
      </c>
      <c r="E38" s="376" t="s">
        <v>952</v>
      </c>
      <c r="F38" s="357" t="s">
        <v>645</v>
      </c>
      <c r="G38" s="376">
        <v>25</v>
      </c>
      <c r="H38" s="357" t="s">
        <v>1039</v>
      </c>
      <c r="I38" s="388" t="s">
        <v>1051</v>
      </c>
      <c r="K38" s="389" t="s">
        <v>1050</v>
      </c>
    </row>
    <row r="39" spans="1:11" x14ac:dyDescent="0.2">
      <c r="A39" s="376" t="s">
        <v>80</v>
      </c>
      <c r="B39" s="357" t="s">
        <v>81</v>
      </c>
      <c r="C39" s="376" t="s">
        <v>947</v>
      </c>
      <c r="D39" s="372" t="s">
        <v>706</v>
      </c>
      <c r="E39" s="376" t="s">
        <v>952</v>
      </c>
      <c r="F39" s="357" t="s">
        <v>645</v>
      </c>
      <c r="G39" s="376">
        <v>25</v>
      </c>
      <c r="H39" s="357" t="s">
        <v>1039</v>
      </c>
      <c r="I39" s="388" t="s">
        <v>1051</v>
      </c>
      <c r="K39" s="389" t="s">
        <v>1050</v>
      </c>
    </row>
    <row r="40" spans="1:11" x14ac:dyDescent="0.2">
      <c r="A40" s="378" t="s">
        <v>809</v>
      </c>
      <c r="B40" s="369" t="s">
        <v>1293</v>
      </c>
      <c r="C40" s="378" t="s">
        <v>947</v>
      </c>
      <c r="D40" s="373" t="s">
        <v>706</v>
      </c>
      <c r="E40" s="378" t="s">
        <v>948</v>
      </c>
      <c r="F40" s="369" t="s">
        <v>949</v>
      </c>
      <c r="G40" s="378">
        <v>25</v>
      </c>
      <c r="H40" s="369" t="s">
        <v>1039</v>
      </c>
      <c r="I40" s="393" t="s">
        <v>1051</v>
      </c>
      <c r="J40" s="388">
        <v>1</v>
      </c>
      <c r="K40" s="389" t="s">
        <v>1050</v>
      </c>
    </row>
    <row r="41" spans="1:11" x14ac:dyDescent="0.2">
      <c r="A41" s="378" t="s">
        <v>810</v>
      </c>
      <c r="B41" s="369" t="s">
        <v>1294</v>
      </c>
      <c r="C41" s="378" t="s">
        <v>947</v>
      </c>
      <c r="D41" s="373" t="s">
        <v>706</v>
      </c>
      <c r="E41" s="378" t="s">
        <v>950</v>
      </c>
      <c r="F41" s="369" t="s">
        <v>951</v>
      </c>
      <c r="G41" s="378">
        <v>25</v>
      </c>
      <c r="H41" s="369" t="s">
        <v>1039</v>
      </c>
      <c r="I41" s="393" t="s">
        <v>1051</v>
      </c>
      <c r="K41" s="389" t="s">
        <v>1050</v>
      </c>
    </row>
    <row r="42" spans="1:11" x14ac:dyDescent="0.2">
      <c r="A42" s="378" t="s">
        <v>811</v>
      </c>
      <c r="B42" s="369" t="s">
        <v>1296</v>
      </c>
      <c r="C42" s="378" t="s">
        <v>947</v>
      </c>
      <c r="D42" s="373" t="s">
        <v>706</v>
      </c>
      <c r="E42" s="378" t="s">
        <v>952</v>
      </c>
      <c r="F42" s="369" t="s">
        <v>645</v>
      </c>
      <c r="G42" s="378">
        <v>25</v>
      </c>
      <c r="H42" s="369" t="s">
        <v>1039</v>
      </c>
      <c r="I42" s="393" t="s">
        <v>1051</v>
      </c>
      <c r="K42" s="389" t="s">
        <v>1050</v>
      </c>
    </row>
    <row r="43" spans="1:11" x14ac:dyDescent="0.2">
      <c r="A43" s="378" t="s">
        <v>812</v>
      </c>
      <c r="B43" s="369" t="s">
        <v>1297</v>
      </c>
      <c r="C43" s="378" t="s">
        <v>947</v>
      </c>
      <c r="D43" s="373" t="s">
        <v>706</v>
      </c>
      <c r="E43" s="378" t="s">
        <v>952</v>
      </c>
      <c r="F43" s="369" t="s">
        <v>645</v>
      </c>
      <c r="G43" s="378">
        <v>25</v>
      </c>
      <c r="H43" s="369" t="s">
        <v>1039</v>
      </c>
      <c r="I43" s="393" t="s">
        <v>1051</v>
      </c>
      <c r="K43" s="389" t="s">
        <v>1050</v>
      </c>
    </row>
    <row r="44" spans="1:11" x14ac:dyDescent="0.2">
      <c r="A44" s="376" t="s">
        <v>45</v>
      </c>
      <c r="B44" s="357" t="s">
        <v>1063</v>
      </c>
      <c r="C44" s="376" t="s">
        <v>0</v>
      </c>
      <c r="D44" s="372" t="s">
        <v>1</v>
      </c>
      <c r="E44" s="376" t="s">
        <v>935</v>
      </c>
      <c r="F44" s="357" t="s">
        <v>936</v>
      </c>
      <c r="G44" s="376">
        <v>12</v>
      </c>
      <c r="H44" s="357" t="s">
        <v>981</v>
      </c>
      <c r="I44" s="388" t="s">
        <v>1051</v>
      </c>
      <c r="K44" s="389" t="s">
        <v>1050</v>
      </c>
    </row>
    <row r="45" spans="1:11" x14ac:dyDescent="0.2">
      <c r="A45" s="376" t="s">
        <v>46</v>
      </c>
      <c r="B45" s="357" t="s">
        <v>1064</v>
      </c>
      <c r="C45" s="376" t="s">
        <v>0</v>
      </c>
      <c r="D45" s="372" t="s">
        <v>1</v>
      </c>
      <c r="E45" s="376" t="s">
        <v>937</v>
      </c>
      <c r="F45" s="357" t="s">
        <v>938</v>
      </c>
      <c r="G45" s="376">
        <v>12</v>
      </c>
      <c r="H45" s="357" t="s">
        <v>981</v>
      </c>
      <c r="I45" s="388" t="s">
        <v>1051</v>
      </c>
      <c r="K45" s="389" t="s">
        <v>1050</v>
      </c>
    </row>
    <row r="46" spans="1:11" x14ac:dyDescent="0.2">
      <c r="A46" s="376" t="s">
        <v>47</v>
      </c>
      <c r="B46" s="357" t="s">
        <v>1065</v>
      </c>
      <c r="C46" s="376" t="s">
        <v>0</v>
      </c>
      <c r="D46" s="372" t="s">
        <v>1</v>
      </c>
      <c r="E46" s="376" t="s">
        <v>935</v>
      </c>
      <c r="F46" s="357" t="s">
        <v>936</v>
      </c>
      <c r="G46" s="376">
        <v>12</v>
      </c>
      <c r="H46" s="357" t="s">
        <v>981</v>
      </c>
      <c r="I46" s="388" t="s">
        <v>1051</v>
      </c>
      <c r="K46" s="389" t="s">
        <v>1050</v>
      </c>
    </row>
    <row r="47" spans="1:11" x14ac:dyDescent="0.2">
      <c r="A47" s="376" t="s">
        <v>48</v>
      </c>
      <c r="B47" s="357" t="s">
        <v>1066</v>
      </c>
      <c r="C47" s="376" t="s">
        <v>0</v>
      </c>
      <c r="D47" s="372" t="s">
        <v>1</v>
      </c>
      <c r="E47" s="376" t="s">
        <v>935</v>
      </c>
      <c r="F47" s="357" t="s">
        <v>936</v>
      </c>
      <c r="G47" s="376">
        <v>12</v>
      </c>
      <c r="H47" s="357" t="s">
        <v>981</v>
      </c>
      <c r="I47" s="388" t="s">
        <v>1051</v>
      </c>
      <c r="K47" s="389" t="s">
        <v>1050</v>
      </c>
    </row>
    <row r="48" spans="1:11" x14ac:dyDescent="0.2">
      <c r="A48" s="376" t="s">
        <v>49</v>
      </c>
      <c r="B48" s="357" t="s">
        <v>1067</v>
      </c>
      <c r="C48" s="376" t="s">
        <v>0</v>
      </c>
      <c r="D48" s="372" t="s">
        <v>1</v>
      </c>
      <c r="E48" s="376" t="s">
        <v>935</v>
      </c>
      <c r="F48" s="357" t="s">
        <v>936</v>
      </c>
      <c r="G48" s="376">
        <v>12</v>
      </c>
      <c r="H48" s="357" t="s">
        <v>981</v>
      </c>
      <c r="I48" s="388" t="s">
        <v>1051</v>
      </c>
      <c r="K48" s="389" t="s">
        <v>1050</v>
      </c>
    </row>
    <row r="49" spans="1:11" x14ac:dyDescent="0.2">
      <c r="A49" s="376" t="s">
        <v>212</v>
      </c>
      <c r="B49" s="357" t="s">
        <v>213</v>
      </c>
      <c r="C49" s="376" t="s">
        <v>18</v>
      </c>
      <c r="D49" s="372" t="s">
        <v>665</v>
      </c>
      <c r="E49" s="376" t="s">
        <v>984</v>
      </c>
      <c r="F49" s="357" t="s">
        <v>649</v>
      </c>
      <c r="G49" s="376">
        <v>12</v>
      </c>
      <c r="H49" s="357" t="s">
        <v>981</v>
      </c>
      <c r="I49" s="388" t="s">
        <v>1051</v>
      </c>
      <c r="K49" s="389" t="s">
        <v>1050</v>
      </c>
    </row>
    <row r="50" spans="1:11" x14ac:dyDescent="0.2">
      <c r="A50" s="376" t="s">
        <v>50</v>
      </c>
      <c r="B50" s="357" t="s">
        <v>1068</v>
      </c>
      <c r="C50" s="376" t="s">
        <v>0</v>
      </c>
      <c r="D50" s="372" t="s">
        <v>1</v>
      </c>
      <c r="E50" s="383" t="s">
        <v>935</v>
      </c>
      <c r="F50" s="366" t="s">
        <v>936</v>
      </c>
      <c r="G50" s="376">
        <v>6</v>
      </c>
      <c r="H50" s="357" t="s">
        <v>943</v>
      </c>
      <c r="I50" s="388" t="s">
        <v>1051</v>
      </c>
      <c r="J50" s="388">
        <v>1</v>
      </c>
      <c r="K50" s="389" t="s">
        <v>1050</v>
      </c>
    </row>
    <row r="51" spans="1:11" x14ac:dyDescent="0.2">
      <c r="A51" s="376" t="s">
        <v>51</v>
      </c>
      <c r="B51" s="357" t="s">
        <v>1069</v>
      </c>
      <c r="C51" s="376" t="s">
        <v>0</v>
      </c>
      <c r="D51" s="372" t="s">
        <v>1</v>
      </c>
      <c r="E51" s="376" t="s">
        <v>940</v>
      </c>
      <c r="F51" s="357" t="s">
        <v>941</v>
      </c>
      <c r="G51" s="376">
        <v>10</v>
      </c>
      <c r="H51" s="357" t="s">
        <v>974</v>
      </c>
      <c r="I51" s="388" t="s">
        <v>1051</v>
      </c>
      <c r="K51" s="389" t="s">
        <v>1053</v>
      </c>
    </row>
    <row r="52" spans="1:11" x14ac:dyDescent="0.2">
      <c r="A52" s="376" t="s">
        <v>52</v>
      </c>
      <c r="B52" s="357" t="s">
        <v>1070</v>
      </c>
      <c r="C52" s="376" t="s">
        <v>0</v>
      </c>
      <c r="D52" s="372" t="s">
        <v>1</v>
      </c>
      <c r="E52" s="376" t="s">
        <v>935</v>
      </c>
      <c r="F52" s="357" t="s">
        <v>936</v>
      </c>
      <c r="G52" s="376">
        <v>12</v>
      </c>
      <c r="H52" s="357" t="s">
        <v>981</v>
      </c>
      <c r="I52" s="388" t="s">
        <v>1051</v>
      </c>
      <c r="K52" s="389" t="s">
        <v>1050</v>
      </c>
    </row>
    <row r="53" spans="1:11" x14ac:dyDescent="0.2">
      <c r="A53" s="376" t="s">
        <v>53</v>
      </c>
      <c r="B53" s="357" t="s">
        <v>54</v>
      </c>
      <c r="C53" s="376" t="s">
        <v>0</v>
      </c>
      <c r="D53" s="372" t="s">
        <v>1</v>
      </c>
      <c r="E53" s="376" t="s">
        <v>940</v>
      </c>
      <c r="F53" s="357" t="s">
        <v>941</v>
      </c>
      <c r="G53" s="376">
        <v>10</v>
      </c>
      <c r="H53" s="357" t="s">
        <v>974</v>
      </c>
      <c r="I53" s="388" t="s">
        <v>1051</v>
      </c>
      <c r="K53" s="389" t="s">
        <v>1053</v>
      </c>
    </row>
    <row r="54" spans="1:11" x14ac:dyDescent="0.2">
      <c r="A54" s="376" t="s">
        <v>55</v>
      </c>
      <c r="B54" s="357" t="s">
        <v>1071</v>
      </c>
      <c r="C54" s="376" t="s">
        <v>0</v>
      </c>
      <c r="D54" s="372" t="s">
        <v>1</v>
      </c>
      <c r="E54" s="376" t="s">
        <v>940</v>
      </c>
      <c r="F54" s="357" t="s">
        <v>941</v>
      </c>
      <c r="G54" s="376">
        <v>10</v>
      </c>
      <c r="H54" s="357" t="s">
        <v>974</v>
      </c>
      <c r="I54" s="388" t="s">
        <v>1051</v>
      </c>
      <c r="K54" s="389" t="s">
        <v>1050</v>
      </c>
    </row>
    <row r="55" spans="1:11" x14ac:dyDescent="0.2">
      <c r="A55" s="376" t="s">
        <v>56</v>
      </c>
      <c r="B55" s="357" t="s">
        <v>57</v>
      </c>
      <c r="C55" s="376" t="s">
        <v>0</v>
      </c>
      <c r="D55" s="372" t="s">
        <v>1</v>
      </c>
      <c r="E55" s="376" t="s">
        <v>940</v>
      </c>
      <c r="F55" s="357" t="s">
        <v>941</v>
      </c>
      <c r="G55" s="376">
        <v>10</v>
      </c>
      <c r="H55" s="357" t="s">
        <v>974</v>
      </c>
      <c r="I55" s="388" t="s">
        <v>1051</v>
      </c>
      <c r="K55" s="389" t="s">
        <v>1050</v>
      </c>
    </row>
    <row r="56" spans="1:11" x14ac:dyDescent="0.2">
      <c r="A56" s="376" t="s">
        <v>58</v>
      </c>
      <c r="B56" s="357" t="s">
        <v>1072</v>
      </c>
      <c r="C56" s="376" t="s">
        <v>0</v>
      </c>
      <c r="D56" s="372" t="s">
        <v>1</v>
      </c>
      <c r="E56" s="376" t="s">
        <v>939</v>
      </c>
      <c r="F56" s="357" t="s">
        <v>643</v>
      </c>
      <c r="G56" s="376">
        <v>6</v>
      </c>
      <c r="H56" s="357" t="s">
        <v>945</v>
      </c>
      <c r="I56" s="388" t="s">
        <v>1051</v>
      </c>
      <c r="K56" s="389" t="s">
        <v>1050</v>
      </c>
    </row>
    <row r="57" spans="1:11" x14ac:dyDescent="0.2">
      <c r="A57" s="376" t="s">
        <v>59</v>
      </c>
      <c r="B57" s="357" t="s">
        <v>1073</v>
      </c>
      <c r="C57" s="376" t="s">
        <v>0</v>
      </c>
      <c r="D57" s="372" t="s">
        <v>1</v>
      </c>
      <c r="E57" s="376" t="s">
        <v>939</v>
      </c>
      <c r="F57" s="357" t="s">
        <v>643</v>
      </c>
      <c r="G57" s="376">
        <v>10</v>
      </c>
      <c r="H57" s="357" t="s">
        <v>976</v>
      </c>
      <c r="I57" s="388" t="s">
        <v>1051</v>
      </c>
      <c r="K57" s="389" t="s">
        <v>1050</v>
      </c>
    </row>
    <row r="58" spans="1:11" x14ac:dyDescent="0.2">
      <c r="A58" s="376" t="s">
        <v>60</v>
      </c>
      <c r="B58" s="357" t="s">
        <v>1074</v>
      </c>
      <c r="C58" s="376" t="s">
        <v>0</v>
      </c>
      <c r="D58" s="372" t="s">
        <v>1</v>
      </c>
      <c r="E58" s="376" t="s">
        <v>939</v>
      </c>
      <c r="F58" s="357" t="s">
        <v>643</v>
      </c>
      <c r="G58" s="376">
        <v>10</v>
      </c>
      <c r="H58" s="357" t="s">
        <v>978</v>
      </c>
      <c r="I58" s="388" t="s">
        <v>1051</v>
      </c>
      <c r="K58" s="389" t="s">
        <v>1050</v>
      </c>
    </row>
    <row r="59" spans="1:11" x14ac:dyDescent="0.2">
      <c r="A59" s="376" t="s">
        <v>61</v>
      </c>
      <c r="B59" s="357" t="s">
        <v>1075</v>
      </c>
      <c r="C59" s="376" t="s">
        <v>0</v>
      </c>
      <c r="D59" s="372" t="s">
        <v>1</v>
      </c>
      <c r="E59" s="376" t="s">
        <v>939</v>
      </c>
      <c r="F59" s="357" t="s">
        <v>643</v>
      </c>
      <c r="G59" s="376">
        <v>7</v>
      </c>
      <c r="H59" s="357" t="s">
        <v>955</v>
      </c>
      <c r="I59" s="388" t="s">
        <v>1051</v>
      </c>
      <c r="K59" s="389" t="s">
        <v>1050</v>
      </c>
    </row>
    <row r="60" spans="1:11" x14ac:dyDescent="0.2">
      <c r="A60" s="379">
        <v>4301020105.2399998</v>
      </c>
      <c r="B60" s="357" t="s">
        <v>1076</v>
      </c>
      <c r="C60" s="376" t="s">
        <v>0</v>
      </c>
      <c r="D60" s="372" t="s">
        <v>1</v>
      </c>
      <c r="E60" s="376" t="s">
        <v>939</v>
      </c>
      <c r="F60" s="357" t="s">
        <v>643</v>
      </c>
      <c r="G60" s="376">
        <v>7</v>
      </c>
      <c r="H60" s="357" t="s">
        <v>957</v>
      </c>
      <c r="I60" s="388" t="s">
        <v>1051</v>
      </c>
      <c r="K60" s="389" t="s">
        <v>1050</v>
      </c>
    </row>
    <row r="61" spans="1:11" x14ac:dyDescent="0.2">
      <c r="A61" s="376" t="s">
        <v>63</v>
      </c>
      <c r="B61" s="357" t="s">
        <v>1077</v>
      </c>
      <c r="C61" s="376" t="s">
        <v>0</v>
      </c>
      <c r="D61" s="372" t="s">
        <v>1</v>
      </c>
      <c r="E61" s="376" t="s">
        <v>935</v>
      </c>
      <c r="F61" s="357" t="s">
        <v>936</v>
      </c>
      <c r="G61" s="376">
        <v>12</v>
      </c>
      <c r="H61" s="357" t="s">
        <v>981</v>
      </c>
      <c r="I61" s="388" t="s">
        <v>1051</v>
      </c>
      <c r="K61" s="389" t="s">
        <v>1050</v>
      </c>
    </row>
    <row r="62" spans="1:11" x14ac:dyDescent="0.2">
      <c r="A62" s="376" t="s">
        <v>64</v>
      </c>
      <c r="B62" s="357" t="s">
        <v>65</v>
      </c>
      <c r="C62" s="376" t="s">
        <v>0</v>
      </c>
      <c r="D62" s="372" t="s">
        <v>1</v>
      </c>
      <c r="E62" s="376" t="s">
        <v>940</v>
      </c>
      <c r="F62" s="357" t="s">
        <v>941</v>
      </c>
      <c r="G62" s="376">
        <v>10</v>
      </c>
      <c r="H62" s="357" t="s">
        <v>974</v>
      </c>
      <c r="I62" s="388" t="s">
        <v>1051</v>
      </c>
      <c r="K62" s="389" t="s">
        <v>1053</v>
      </c>
    </row>
    <row r="63" spans="1:11" x14ac:dyDescent="0.2">
      <c r="A63" s="376" t="s">
        <v>66</v>
      </c>
      <c r="B63" s="357" t="s">
        <v>67</v>
      </c>
      <c r="C63" s="376" t="s">
        <v>0</v>
      </c>
      <c r="D63" s="372" t="s">
        <v>1</v>
      </c>
      <c r="E63" s="376" t="s">
        <v>940</v>
      </c>
      <c r="F63" s="357" t="s">
        <v>941</v>
      </c>
      <c r="G63" s="376">
        <v>7</v>
      </c>
      <c r="H63" s="357" t="s">
        <v>953</v>
      </c>
      <c r="I63" s="388" t="s">
        <v>1051</v>
      </c>
      <c r="K63" s="389" t="s">
        <v>1053</v>
      </c>
    </row>
    <row r="64" spans="1:11" x14ac:dyDescent="0.2">
      <c r="A64" s="376" t="s">
        <v>68</v>
      </c>
      <c r="B64" s="357" t="s">
        <v>1298</v>
      </c>
      <c r="C64" s="376" t="s">
        <v>0</v>
      </c>
      <c r="D64" s="372" t="s">
        <v>1</v>
      </c>
      <c r="E64" s="376" t="s">
        <v>935</v>
      </c>
      <c r="F64" s="357" t="s">
        <v>936</v>
      </c>
      <c r="G64" s="376">
        <v>12</v>
      </c>
      <c r="H64" s="357" t="s">
        <v>981</v>
      </c>
      <c r="I64" s="388" t="s">
        <v>1051</v>
      </c>
      <c r="K64" s="389" t="s">
        <v>1050</v>
      </c>
    </row>
    <row r="65" spans="1:11" x14ac:dyDescent="0.2">
      <c r="A65" s="376" t="s">
        <v>69</v>
      </c>
      <c r="B65" s="357" t="s">
        <v>1299</v>
      </c>
      <c r="C65" s="376" t="s">
        <v>0</v>
      </c>
      <c r="D65" s="372" t="s">
        <v>1</v>
      </c>
      <c r="E65" s="376" t="s">
        <v>937</v>
      </c>
      <c r="F65" s="357" t="s">
        <v>938</v>
      </c>
      <c r="G65" s="376">
        <v>10</v>
      </c>
      <c r="H65" s="357" t="s">
        <v>974</v>
      </c>
      <c r="I65" s="388" t="s">
        <v>1051</v>
      </c>
      <c r="K65" s="389" t="s">
        <v>1050</v>
      </c>
    </row>
    <row r="66" spans="1:11" x14ac:dyDescent="0.2">
      <c r="A66" s="376" t="s">
        <v>72</v>
      </c>
      <c r="B66" s="357" t="s">
        <v>1078</v>
      </c>
      <c r="C66" s="376" t="s">
        <v>0</v>
      </c>
      <c r="D66" s="372" t="s">
        <v>1</v>
      </c>
      <c r="E66" s="399" t="s">
        <v>939</v>
      </c>
      <c r="F66" s="358" t="s">
        <v>643</v>
      </c>
      <c r="G66" s="376">
        <v>7</v>
      </c>
      <c r="H66" s="357" t="s">
        <v>959</v>
      </c>
      <c r="I66" s="388" t="s">
        <v>1051</v>
      </c>
      <c r="K66" s="389" t="s">
        <v>1050</v>
      </c>
    </row>
    <row r="67" spans="1:11" x14ac:dyDescent="0.2">
      <c r="A67" s="376" t="s">
        <v>73</v>
      </c>
      <c r="B67" s="357" t="s">
        <v>1079</v>
      </c>
      <c r="C67" s="376" t="s">
        <v>0</v>
      </c>
      <c r="D67" s="372" t="s">
        <v>1</v>
      </c>
      <c r="E67" s="399" t="s">
        <v>939</v>
      </c>
      <c r="F67" s="358" t="s">
        <v>643</v>
      </c>
      <c r="G67" s="376">
        <v>7</v>
      </c>
      <c r="H67" s="357" t="s">
        <v>959</v>
      </c>
      <c r="I67" s="388" t="s">
        <v>1051</v>
      </c>
      <c r="K67" s="389" t="s">
        <v>1050</v>
      </c>
    </row>
    <row r="68" spans="1:11" x14ac:dyDescent="0.2">
      <c r="A68" s="376" t="s">
        <v>813</v>
      </c>
      <c r="B68" s="357" t="s">
        <v>814</v>
      </c>
      <c r="C68" s="376" t="s">
        <v>0</v>
      </c>
      <c r="D68" s="372" t="s">
        <v>1</v>
      </c>
      <c r="E68" s="376" t="s">
        <v>940</v>
      </c>
      <c r="F68" s="357" t="s">
        <v>941</v>
      </c>
      <c r="G68" s="376">
        <v>5</v>
      </c>
      <c r="H68" s="357" t="s">
        <v>942</v>
      </c>
      <c r="I68" s="388" t="s">
        <v>1051</v>
      </c>
      <c r="K68" s="389" t="s">
        <v>1053</v>
      </c>
    </row>
    <row r="69" spans="1:11" x14ac:dyDescent="0.2">
      <c r="A69" s="376" t="s">
        <v>815</v>
      </c>
      <c r="B69" s="357" t="s">
        <v>816</v>
      </c>
      <c r="C69" s="376" t="s">
        <v>0</v>
      </c>
      <c r="D69" s="372" t="s">
        <v>1</v>
      </c>
      <c r="E69" s="376" t="s">
        <v>940</v>
      </c>
      <c r="F69" s="357" t="s">
        <v>941</v>
      </c>
      <c r="G69" s="376">
        <v>10</v>
      </c>
      <c r="H69" s="357" t="s">
        <v>974</v>
      </c>
      <c r="I69" s="388" t="s">
        <v>1051</v>
      </c>
      <c r="K69" s="389" t="s">
        <v>1053</v>
      </c>
    </row>
    <row r="70" spans="1:11" x14ac:dyDescent="0.2">
      <c r="A70" s="376" t="s">
        <v>817</v>
      </c>
      <c r="B70" s="357" t="s">
        <v>818</v>
      </c>
      <c r="C70" s="376" t="s">
        <v>0</v>
      </c>
      <c r="D70" s="372" t="s">
        <v>1</v>
      </c>
      <c r="E70" s="376" t="s">
        <v>939</v>
      </c>
      <c r="F70" s="357" t="s">
        <v>643</v>
      </c>
      <c r="G70" s="376">
        <v>162</v>
      </c>
      <c r="H70" s="357" t="s">
        <v>948</v>
      </c>
      <c r="I70" s="388" t="s">
        <v>1051</v>
      </c>
      <c r="K70" s="389" t="s">
        <v>1050</v>
      </c>
    </row>
    <row r="71" spans="1:11" x14ac:dyDescent="0.2">
      <c r="A71" s="376" t="s">
        <v>819</v>
      </c>
      <c r="B71" s="357" t="s">
        <v>820</v>
      </c>
      <c r="C71" s="376" t="s">
        <v>0</v>
      </c>
      <c r="D71" s="372" t="s">
        <v>1</v>
      </c>
      <c r="E71" s="376" t="s">
        <v>939</v>
      </c>
      <c r="F71" s="357" t="s">
        <v>643</v>
      </c>
      <c r="G71" s="376">
        <v>162</v>
      </c>
      <c r="H71" s="357" t="s">
        <v>950</v>
      </c>
      <c r="I71" s="388" t="s">
        <v>1051</v>
      </c>
      <c r="K71" s="389" t="s">
        <v>1050</v>
      </c>
    </row>
    <row r="72" spans="1:11" x14ac:dyDescent="0.2">
      <c r="A72" s="376" t="s">
        <v>792</v>
      </c>
      <c r="B72" s="357" t="s">
        <v>1080</v>
      </c>
      <c r="C72" s="376" t="s">
        <v>0</v>
      </c>
      <c r="D72" s="372" t="s">
        <v>1</v>
      </c>
      <c r="E72" s="376" t="s">
        <v>939</v>
      </c>
      <c r="F72" s="357" t="s">
        <v>643</v>
      </c>
      <c r="G72" s="376">
        <v>162</v>
      </c>
      <c r="H72" s="357" t="s">
        <v>952</v>
      </c>
      <c r="I72" s="388" t="s">
        <v>1051</v>
      </c>
      <c r="K72" s="389" t="s">
        <v>1050</v>
      </c>
    </row>
    <row r="73" spans="1:11" x14ac:dyDescent="0.2">
      <c r="A73" s="376" t="s">
        <v>793</v>
      </c>
      <c r="B73" s="357" t="s">
        <v>794</v>
      </c>
      <c r="C73" s="376" t="s">
        <v>0</v>
      </c>
      <c r="D73" s="372" t="s">
        <v>1</v>
      </c>
      <c r="E73" s="383" t="s">
        <v>935</v>
      </c>
      <c r="F73" s="366" t="s">
        <v>936</v>
      </c>
      <c r="G73" s="376">
        <v>162</v>
      </c>
      <c r="H73" s="357" t="s">
        <v>952</v>
      </c>
      <c r="I73" s="388" t="s">
        <v>1051</v>
      </c>
      <c r="J73" s="388">
        <v>1</v>
      </c>
      <c r="K73" s="389" t="s">
        <v>1053</v>
      </c>
    </row>
    <row r="74" spans="1:11" x14ac:dyDescent="0.2">
      <c r="A74" s="376" t="s">
        <v>795</v>
      </c>
      <c r="B74" s="357" t="s">
        <v>796</v>
      </c>
      <c r="C74" s="376" t="s">
        <v>0</v>
      </c>
      <c r="D74" s="372" t="s">
        <v>1</v>
      </c>
      <c r="E74" s="376" t="s">
        <v>939</v>
      </c>
      <c r="F74" s="357" t="s">
        <v>643</v>
      </c>
      <c r="G74" s="376">
        <v>162</v>
      </c>
      <c r="H74" s="357" t="s">
        <v>952</v>
      </c>
      <c r="I74" s="388" t="s">
        <v>1051</v>
      </c>
      <c r="K74" s="389" t="s">
        <v>1053</v>
      </c>
    </row>
    <row r="75" spans="1:11" x14ac:dyDescent="0.2">
      <c r="A75" s="376" t="s">
        <v>797</v>
      </c>
      <c r="B75" s="357" t="s">
        <v>798</v>
      </c>
      <c r="C75" s="376" t="s">
        <v>0</v>
      </c>
      <c r="D75" s="372" t="s">
        <v>1</v>
      </c>
      <c r="E75" s="376" t="s">
        <v>939</v>
      </c>
      <c r="F75" s="357" t="s">
        <v>643</v>
      </c>
      <c r="G75" s="376">
        <v>162</v>
      </c>
      <c r="H75" s="357" t="s">
        <v>952</v>
      </c>
      <c r="I75" s="388" t="s">
        <v>1051</v>
      </c>
      <c r="K75" s="389" t="s">
        <v>1053</v>
      </c>
    </row>
    <row r="76" spans="1:11" x14ac:dyDescent="0.2">
      <c r="A76" s="376" t="s">
        <v>799</v>
      </c>
      <c r="B76" s="357" t="s">
        <v>800</v>
      </c>
      <c r="C76" s="376" t="s">
        <v>0</v>
      </c>
      <c r="D76" s="372" t="s">
        <v>1</v>
      </c>
      <c r="E76" s="376" t="s">
        <v>939</v>
      </c>
      <c r="F76" s="357" t="s">
        <v>643</v>
      </c>
      <c r="G76" s="376">
        <v>162</v>
      </c>
      <c r="H76" s="357" t="s">
        <v>950</v>
      </c>
      <c r="I76" s="388" t="s">
        <v>1051</v>
      </c>
      <c r="K76" s="389" t="s">
        <v>1053</v>
      </c>
    </row>
    <row r="77" spans="1:11" x14ac:dyDescent="0.2">
      <c r="A77" s="376" t="s">
        <v>89</v>
      </c>
      <c r="B77" s="357" t="s">
        <v>90</v>
      </c>
      <c r="C77" s="376" t="s">
        <v>8</v>
      </c>
      <c r="D77" s="372" t="s">
        <v>9</v>
      </c>
      <c r="E77" s="399" t="s">
        <v>965</v>
      </c>
      <c r="F77" s="358" t="s">
        <v>966</v>
      </c>
      <c r="G77" s="376">
        <v>4</v>
      </c>
      <c r="H77" s="357" t="s">
        <v>939</v>
      </c>
      <c r="I77" s="388" t="s">
        <v>1051</v>
      </c>
      <c r="K77" s="389" t="s">
        <v>1050</v>
      </c>
    </row>
    <row r="78" spans="1:11" x14ac:dyDescent="0.2">
      <c r="A78" s="376" t="s">
        <v>91</v>
      </c>
      <c r="B78" s="357" t="s">
        <v>1081</v>
      </c>
      <c r="C78" s="376" t="s">
        <v>8</v>
      </c>
      <c r="D78" s="372" t="s">
        <v>9</v>
      </c>
      <c r="E78" s="376" t="s">
        <v>961</v>
      </c>
      <c r="F78" s="357" t="s">
        <v>962</v>
      </c>
      <c r="G78" s="376">
        <v>4</v>
      </c>
      <c r="H78" s="357" t="s">
        <v>939</v>
      </c>
      <c r="I78" s="388" t="s">
        <v>1051</v>
      </c>
      <c r="K78" s="389" t="s">
        <v>1050</v>
      </c>
    </row>
    <row r="79" spans="1:11" x14ac:dyDescent="0.2">
      <c r="A79" s="376" t="s">
        <v>92</v>
      </c>
      <c r="B79" s="357" t="s">
        <v>1082</v>
      </c>
      <c r="C79" s="376" t="s">
        <v>8</v>
      </c>
      <c r="D79" s="372" t="s">
        <v>9</v>
      </c>
      <c r="E79" s="376" t="s">
        <v>963</v>
      </c>
      <c r="F79" s="357" t="s">
        <v>964</v>
      </c>
      <c r="G79" s="376">
        <v>4</v>
      </c>
      <c r="H79" s="357" t="s">
        <v>940</v>
      </c>
      <c r="I79" s="388" t="s">
        <v>1051</v>
      </c>
      <c r="K79" s="389" t="s">
        <v>1050</v>
      </c>
    </row>
    <row r="80" spans="1:11" x14ac:dyDescent="0.2">
      <c r="A80" s="376" t="s">
        <v>93</v>
      </c>
      <c r="B80" s="357" t="s">
        <v>1083</v>
      </c>
      <c r="C80" s="376" t="s">
        <v>8</v>
      </c>
      <c r="D80" s="372" t="s">
        <v>9</v>
      </c>
      <c r="E80" s="376" t="s">
        <v>961</v>
      </c>
      <c r="F80" s="357" t="s">
        <v>962</v>
      </c>
      <c r="G80" s="376">
        <v>4</v>
      </c>
      <c r="H80" s="357" t="s">
        <v>940</v>
      </c>
      <c r="I80" s="388" t="s">
        <v>1051</v>
      </c>
      <c r="K80" s="389" t="s">
        <v>1050</v>
      </c>
    </row>
    <row r="81" spans="1:12" x14ac:dyDescent="0.2">
      <c r="A81" s="376" t="s">
        <v>94</v>
      </c>
      <c r="B81" s="357" t="s">
        <v>1084</v>
      </c>
      <c r="C81" s="376" t="s">
        <v>8</v>
      </c>
      <c r="D81" s="372" t="s">
        <v>9</v>
      </c>
      <c r="E81" s="376" t="s">
        <v>963</v>
      </c>
      <c r="F81" s="357" t="s">
        <v>964</v>
      </c>
      <c r="G81" s="376">
        <v>4</v>
      </c>
      <c r="H81" s="357" t="s">
        <v>940</v>
      </c>
      <c r="I81" s="388" t="s">
        <v>1051</v>
      </c>
      <c r="K81" s="389" t="s">
        <v>1050</v>
      </c>
    </row>
    <row r="82" spans="1:12" x14ac:dyDescent="0.2">
      <c r="A82" s="376" t="s">
        <v>95</v>
      </c>
      <c r="B82" s="357" t="s">
        <v>96</v>
      </c>
      <c r="C82" s="376" t="s">
        <v>8</v>
      </c>
      <c r="D82" s="372" t="s">
        <v>9</v>
      </c>
      <c r="E82" s="376" t="s">
        <v>965</v>
      </c>
      <c r="F82" s="357" t="s">
        <v>966</v>
      </c>
      <c r="G82" s="376">
        <v>4</v>
      </c>
      <c r="H82" s="357" t="s">
        <v>939</v>
      </c>
      <c r="I82" s="388" t="s">
        <v>1051</v>
      </c>
      <c r="K82" s="389" t="s">
        <v>1050</v>
      </c>
    </row>
    <row r="83" spans="1:12" x14ac:dyDescent="0.2">
      <c r="A83" s="376" t="s">
        <v>97</v>
      </c>
      <c r="B83" s="357" t="s">
        <v>98</v>
      </c>
      <c r="C83" s="376" t="s">
        <v>8</v>
      </c>
      <c r="D83" s="372" t="s">
        <v>9</v>
      </c>
      <c r="E83" s="376" t="s">
        <v>963</v>
      </c>
      <c r="F83" s="357" t="s">
        <v>964</v>
      </c>
      <c r="G83" s="376">
        <v>4</v>
      </c>
      <c r="H83" s="357" t="s">
        <v>940</v>
      </c>
      <c r="I83" s="388" t="s">
        <v>1051</v>
      </c>
      <c r="K83" s="389" t="s">
        <v>1050</v>
      </c>
    </row>
    <row r="84" spans="1:12" x14ac:dyDescent="0.2">
      <c r="A84" s="376" t="s">
        <v>99</v>
      </c>
      <c r="B84" s="357" t="s">
        <v>1085</v>
      </c>
      <c r="C84" s="376" t="s">
        <v>8</v>
      </c>
      <c r="D84" s="372" t="s">
        <v>9</v>
      </c>
      <c r="E84" s="376" t="s">
        <v>961</v>
      </c>
      <c r="F84" s="357" t="s">
        <v>962</v>
      </c>
      <c r="G84" s="376">
        <v>4</v>
      </c>
      <c r="H84" s="357" t="s">
        <v>935</v>
      </c>
      <c r="I84" s="388" t="s">
        <v>1051</v>
      </c>
      <c r="K84" s="389" t="s">
        <v>1050</v>
      </c>
    </row>
    <row r="85" spans="1:12" x14ac:dyDescent="0.2">
      <c r="A85" s="376" t="s">
        <v>100</v>
      </c>
      <c r="B85" s="357" t="s">
        <v>1086</v>
      </c>
      <c r="C85" s="376" t="s">
        <v>8</v>
      </c>
      <c r="D85" s="372" t="s">
        <v>9</v>
      </c>
      <c r="E85" s="376" t="s">
        <v>963</v>
      </c>
      <c r="F85" s="357" t="s">
        <v>964</v>
      </c>
      <c r="G85" s="376">
        <v>4</v>
      </c>
      <c r="H85" s="357" t="s">
        <v>939</v>
      </c>
      <c r="I85" s="388" t="s">
        <v>1051</v>
      </c>
      <c r="K85" s="389" t="s">
        <v>1050</v>
      </c>
    </row>
    <row r="86" spans="1:12" x14ac:dyDescent="0.2">
      <c r="A86" s="379" t="s">
        <v>101</v>
      </c>
      <c r="B86" s="357" t="s">
        <v>1087</v>
      </c>
      <c r="C86" s="376" t="s">
        <v>8</v>
      </c>
      <c r="D86" s="372" t="s">
        <v>9</v>
      </c>
      <c r="E86" s="376" t="s">
        <v>960</v>
      </c>
      <c r="F86" s="357" t="s">
        <v>646</v>
      </c>
      <c r="G86" s="376">
        <v>4</v>
      </c>
      <c r="H86" s="357" t="s">
        <v>935</v>
      </c>
      <c r="I86" s="388" t="s">
        <v>1051</v>
      </c>
      <c r="K86" s="389" t="s">
        <v>1050</v>
      </c>
    </row>
    <row r="87" spans="1:12" x14ac:dyDescent="0.2">
      <c r="A87" s="379" t="s">
        <v>102</v>
      </c>
      <c r="B87" s="357" t="s">
        <v>1088</v>
      </c>
      <c r="C87" s="376" t="s">
        <v>8</v>
      </c>
      <c r="D87" s="372" t="s">
        <v>9</v>
      </c>
      <c r="E87" s="376" t="s">
        <v>960</v>
      </c>
      <c r="F87" s="357" t="s">
        <v>646</v>
      </c>
      <c r="G87" s="376">
        <v>4</v>
      </c>
      <c r="H87" s="357" t="s">
        <v>940</v>
      </c>
      <c r="I87" s="388" t="s">
        <v>1051</v>
      </c>
      <c r="K87" s="389" t="s">
        <v>1050</v>
      </c>
    </row>
    <row r="88" spans="1:12" x14ac:dyDescent="0.2">
      <c r="A88" s="376" t="s">
        <v>103</v>
      </c>
      <c r="B88" s="357" t="s">
        <v>1089</v>
      </c>
      <c r="C88" s="376" t="s">
        <v>8</v>
      </c>
      <c r="D88" s="372" t="s">
        <v>9</v>
      </c>
      <c r="E88" s="376" t="s">
        <v>960</v>
      </c>
      <c r="F88" s="357" t="s">
        <v>646</v>
      </c>
      <c r="G88" s="376">
        <v>4</v>
      </c>
      <c r="H88" s="357" t="s">
        <v>940</v>
      </c>
      <c r="I88" s="388" t="s">
        <v>1051</v>
      </c>
      <c r="K88" s="389" t="s">
        <v>1050</v>
      </c>
    </row>
    <row r="89" spans="1:12" x14ac:dyDescent="0.2">
      <c r="A89" s="376" t="s">
        <v>104</v>
      </c>
      <c r="B89" s="357" t="s">
        <v>1090</v>
      </c>
      <c r="C89" s="376" t="s">
        <v>8</v>
      </c>
      <c r="D89" s="372" t="s">
        <v>9</v>
      </c>
      <c r="E89" s="376" t="s">
        <v>960</v>
      </c>
      <c r="F89" s="357" t="s">
        <v>646</v>
      </c>
      <c r="G89" s="376">
        <v>4</v>
      </c>
      <c r="H89" s="357" t="s">
        <v>935</v>
      </c>
      <c r="I89" s="388" t="s">
        <v>1051</v>
      </c>
      <c r="K89" s="389" t="s">
        <v>1050</v>
      </c>
    </row>
    <row r="90" spans="1:12" x14ac:dyDescent="0.2">
      <c r="A90" s="376" t="s">
        <v>821</v>
      </c>
      <c r="B90" s="357" t="s">
        <v>105</v>
      </c>
      <c r="C90" s="376" t="s">
        <v>8</v>
      </c>
      <c r="D90" s="372" t="s">
        <v>9</v>
      </c>
      <c r="E90" s="376" t="s">
        <v>965</v>
      </c>
      <c r="F90" s="357" t="s">
        <v>966</v>
      </c>
      <c r="G90" s="376">
        <v>4</v>
      </c>
      <c r="H90" s="357" t="s">
        <v>939</v>
      </c>
      <c r="I90" s="388" t="s">
        <v>1051</v>
      </c>
      <c r="K90" s="389" t="s">
        <v>1050</v>
      </c>
    </row>
    <row r="91" spans="1:12" x14ac:dyDescent="0.2">
      <c r="A91" s="376" t="s">
        <v>822</v>
      </c>
      <c r="B91" s="357" t="s">
        <v>106</v>
      </c>
      <c r="C91" s="376" t="s">
        <v>8</v>
      </c>
      <c r="D91" s="372" t="s">
        <v>9</v>
      </c>
      <c r="E91" s="376" t="s">
        <v>965</v>
      </c>
      <c r="F91" s="357" t="s">
        <v>966</v>
      </c>
      <c r="G91" s="376">
        <v>4</v>
      </c>
      <c r="H91" s="357" t="s">
        <v>939</v>
      </c>
      <c r="I91" s="388" t="s">
        <v>1051</v>
      </c>
      <c r="K91" s="389" t="s">
        <v>1050</v>
      </c>
    </row>
    <row r="92" spans="1:12" x14ac:dyDescent="0.2">
      <c r="A92" s="376" t="s">
        <v>107</v>
      </c>
      <c r="B92" s="357" t="s">
        <v>1091</v>
      </c>
      <c r="C92" s="376" t="s">
        <v>10</v>
      </c>
      <c r="D92" s="372" t="s">
        <v>11</v>
      </c>
      <c r="E92" s="376" t="s">
        <v>968</v>
      </c>
      <c r="F92" s="357" t="s">
        <v>969</v>
      </c>
      <c r="G92" s="376">
        <v>4</v>
      </c>
      <c r="H92" s="357" t="s">
        <v>937</v>
      </c>
      <c r="I92" s="388" t="s">
        <v>1051</v>
      </c>
      <c r="K92" s="389" t="s">
        <v>1050</v>
      </c>
    </row>
    <row r="93" spans="1:12" x14ac:dyDescent="0.2">
      <c r="A93" s="376" t="s">
        <v>108</v>
      </c>
      <c r="B93" s="357" t="s">
        <v>1092</v>
      </c>
      <c r="C93" s="376" t="s">
        <v>10</v>
      </c>
      <c r="D93" s="372" t="s">
        <v>11</v>
      </c>
      <c r="E93" s="376" t="s">
        <v>970</v>
      </c>
      <c r="F93" s="357" t="s">
        <v>971</v>
      </c>
      <c r="G93" s="376">
        <v>4</v>
      </c>
      <c r="H93" s="357" t="s">
        <v>937</v>
      </c>
      <c r="I93" s="388" t="s">
        <v>1051</v>
      </c>
      <c r="K93" s="389" t="s">
        <v>1050</v>
      </c>
    </row>
    <row r="94" spans="1:12" x14ac:dyDescent="0.2">
      <c r="A94" s="376" t="s">
        <v>109</v>
      </c>
      <c r="B94" s="357" t="s">
        <v>1093</v>
      </c>
      <c r="C94" s="376" t="s">
        <v>10</v>
      </c>
      <c r="D94" s="372" t="s">
        <v>11</v>
      </c>
      <c r="E94" s="376" t="s">
        <v>967</v>
      </c>
      <c r="F94" s="357" t="s">
        <v>647</v>
      </c>
      <c r="G94" s="376">
        <v>4</v>
      </c>
      <c r="H94" s="357" t="s">
        <v>940</v>
      </c>
      <c r="I94" s="388" t="s">
        <v>1051</v>
      </c>
      <c r="K94" s="389" t="s">
        <v>1053</v>
      </c>
    </row>
    <row r="95" spans="1:12" x14ac:dyDescent="0.2">
      <c r="A95" s="376" t="s">
        <v>110</v>
      </c>
      <c r="B95" s="357" t="s">
        <v>1094</v>
      </c>
      <c r="C95" s="376" t="s">
        <v>10</v>
      </c>
      <c r="D95" s="372" t="s">
        <v>11</v>
      </c>
      <c r="E95" s="376" t="s">
        <v>967</v>
      </c>
      <c r="F95" s="357" t="s">
        <v>647</v>
      </c>
      <c r="G95" s="376">
        <v>4</v>
      </c>
      <c r="H95" s="357" t="s">
        <v>940</v>
      </c>
      <c r="I95" s="388" t="s">
        <v>1051</v>
      </c>
      <c r="K95" s="389" t="s">
        <v>1053</v>
      </c>
    </row>
    <row r="96" spans="1:12" s="391" customFormat="1" x14ac:dyDescent="0.2">
      <c r="A96" s="380" t="s">
        <v>111</v>
      </c>
      <c r="B96" s="370" t="s">
        <v>1095</v>
      </c>
      <c r="C96" s="380" t="s">
        <v>10</v>
      </c>
      <c r="D96" s="374" t="s">
        <v>11</v>
      </c>
      <c r="E96" s="380" t="s">
        <v>968</v>
      </c>
      <c r="F96" s="370" t="s">
        <v>969</v>
      </c>
      <c r="G96" s="380">
        <v>4</v>
      </c>
      <c r="H96" s="370" t="s">
        <v>940</v>
      </c>
      <c r="I96" s="391" t="s">
        <v>1051</v>
      </c>
      <c r="J96" s="391">
        <v>1</v>
      </c>
      <c r="K96" s="392" t="s">
        <v>1053</v>
      </c>
      <c r="L96" s="388"/>
    </row>
    <row r="97" spans="1:11" x14ac:dyDescent="0.2">
      <c r="A97" s="376" t="s">
        <v>112</v>
      </c>
      <c r="B97" s="357" t="s">
        <v>1096</v>
      </c>
      <c r="C97" s="376" t="s">
        <v>10</v>
      </c>
      <c r="D97" s="372" t="s">
        <v>11</v>
      </c>
      <c r="E97" s="376" t="s">
        <v>967</v>
      </c>
      <c r="F97" s="357" t="s">
        <v>647</v>
      </c>
      <c r="G97" s="376">
        <v>4</v>
      </c>
      <c r="H97" s="357" t="s">
        <v>939</v>
      </c>
      <c r="I97" s="388" t="s">
        <v>1051</v>
      </c>
      <c r="K97" s="389" t="s">
        <v>1053</v>
      </c>
    </row>
    <row r="98" spans="1:11" x14ac:dyDescent="0.2">
      <c r="A98" s="376" t="s">
        <v>113</v>
      </c>
      <c r="B98" s="357" t="s">
        <v>1097</v>
      </c>
      <c r="C98" s="376" t="s">
        <v>10</v>
      </c>
      <c r="D98" s="372" t="s">
        <v>11</v>
      </c>
      <c r="E98" s="376" t="s">
        <v>967</v>
      </c>
      <c r="F98" s="357" t="s">
        <v>647</v>
      </c>
      <c r="G98" s="376">
        <v>4</v>
      </c>
      <c r="H98" s="357" t="s">
        <v>939</v>
      </c>
      <c r="I98" s="388" t="s">
        <v>1051</v>
      </c>
      <c r="K98" s="389" t="s">
        <v>1053</v>
      </c>
    </row>
    <row r="99" spans="1:11" x14ac:dyDescent="0.2">
      <c r="A99" s="376" t="s">
        <v>823</v>
      </c>
      <c r="B99" s="357" t="s">
        <v>824</v>
      </c>
      <c r="C99" s="376" t="s">
        <v>10</v>
      </c>
      <c r="D99" s="372" t="s">
        <v>11</v>
      </c>
      <c r="E99" s="376" t="s">
        <v>968</v>
      </c>
      <c r="F99" s="357" t="s">
        <v>969</v>
      </c>
      <c r="G99" s="376">
        <v>4</v>
      </c>
      <c r="H99" s="357" t="s">
        <v>935</v>
      </c>
      <c r="I99" s="388" t="s">
        <v>1051</v>
      </c>
      <c r="K99" s="389" t="s">
        <v>1050</v>
      </c>
    </row>
    <row r="100" spans="1:11" x14ac:dyDescent="0.2">
      <c r="A100" s="376" t="s">
        <v>825</v>
      </c>
      <c r="B100" s="357" t="s">
        <v>826</v>
      </c>
      <c r="C100" s="376" t="s">
        <v>10</v>
      </c>
      <c r="D100" s="372" t="s">
        <v>11</v>
      </c>
      <c r="E100" s="376" t="s">
        <v>970</v>
      </c>
      <c r="F100" s="357" t="s">
        <v>971</v>
      </c>
      <c r="G100" s="376">
        <v>4</v>
      </c>
      <c r="H100" s="357" t="s">
        <v>935</v>
      </c>
      <c r="I100" s="388" t="s">
        <v>1051</v>
      </c>
      <c r="K100" s="389" t="s">
        <v>1050</v>
      </c>
    </row>
    <row r="101" spans="1:11" x14ac:dyDescent="0.2">
      <c r="A101" s="376" t="s">
        <v>827</v>
      </c>
      <c r="B101" s="357" t="s">
        <v>828</v>
      </c>
      <c r="C101" s="376" t="s">
        <v>10</v>
      </c>
      <c r="D101" s="372" t="s">
        <v>11</v>
      </c>
      <c r="E101" s="376" t="s">
        <v>970</v>
      </c>
      <c r="F101" s="357" t="s">
        <v>971</v>
      </c>
      <c r="G101" s="376">
        <v>4</v>
      </c>
      <c r="H101" s="357" t="s">
        <v>937</v>
      </c>
      <c r="I101" s="388" t="s">
        <v>1051</v>
      </c>
      <c r="K101" s="389" t="s">
        <v>1050</v>
      </c>
    </row>
    <row r="102" spans="1:11" x14ac:dyDescent="0.2">
      <c r="A102" s="376" t="s">
        <v>829</v>
      </c>
      <c r="B102" s="357" t="s">
        <v>830</v>
      </c>
      <c r="C102" s="376" t="s">
        <v>10</v>
      </c>
      <c r="D102" s="372" t="s">
        <v>11</v>
      </c>
      <c r="E102" s="376" t="s">
        <v>967</v>
      </c>
      <c r="F102" s="357" t="s">
        <v>647</v>
      </c>
      <c r="G102" s="376">
        <v>4</v>
      </c>
      <c r="H102" s="357" t="s">
        <v>939</v>
      </c>
      <c r="I102" s="388" t="s">
        <v>1051</v>
      </c>
      <c r="K102" s="389" t="s">
        <v>1053</v>
      </c>
    </row>
    <row r="103" spans="1:11" x14ac:dyDescent="0.2">
      <c r="A103" s="376" t="s">
        <v>831</v>
      </c>
      <c r="B103" s="357" t="s">
        <v>832</v>
      </c>
      <c r="C103" s="376" t="s">
        <v>10</v>
      </c>
      <c r="D103" s="372" t="s">
        <v>11</v>
      </c>
      <c r="E103" s="376" t="s">
        <v>972</v>
      </c>
      <c r="F103" s="357" t="s">
        <v>973</v>
      </c>
      <c r="G103" s="376">
        <v>4</v>
      </c>
      <c r="H103" s="357" t="s">
        <v>940</v>
      </c>
      <c r="I103" s="388" t="s">
        <v>1051</v>
      </c>
      <c r="K103" s="389" t="s">
        <v>1053</v>
      </c>
    </row>
    <row r="104" spans="1:11" x14ac:dyDescent="0.2">
      <c r="A104" s="376" t="s">
        <v>833</v>
      </c>
      <c r="B104" s="357" t="s">
        <v>114</v>
      </c>
      <c r="C104" s="376" t="s">
        <v>10</v>
      </c>
      <c r="D104" s="372" t="s">
        <v>11</v>
      </c>
      <c r="E104" s="376" t="s">
        <v>972</v>
      </c>
      <c r="F104" s="357" t="s">
        <v>973</v>
      </c>
      <c r="G104" s="376">
        <v>4</v>
      </c>
      <c r="H104" s="357" t="s">
        <v>939</v>
      </c>
      <c r="I104" s="388" t="s">
        <v>1051</v>
      </c>
      <c r="K104" s="389" t="s">
        <v>1053</v>
      </c>
    </row>
    <row r="105" spans="1:11" x14ac:dyDescent="0.2">
      <c r="A105" s="376" t="s">
        <v>834</v>
      </c>
      <c r="B105" s="357" t="s">
        <v>835</v>
      </c>
      <c r="C105" s="376" t="s">
        <v>10</v>
      </c>
      <c r="D105" s="372" t="s">
        <v>11</v>
      </c>
      <c r="E105" s="376" t="s">
        <v>972</v>
      </c>
      <c r="F105" s="357" t="s">
        <v>973</v>
      </c>
      <c r="G105" s="376">
        <v>4</v>
      </c>
      <c r="H105" s="357" t="s">
        <v>939</v>
      </c>
      <c r="I105" s="388" t="s">
        <v>1051</v>
      </c>
      <c r="K105" s="389" t="s">
        <v>1053</v>
      </c>
    </row>
    <row r="106" spans="1:11" x14ac:dyDescent="0.2">
      <c r="A106" s="381" t="s">
        <v>1342</v>
      </c>
      <c r="B106" s="369" t="s">
        <v>1300</v>
      </c>
      <c r="C106" s="378" t="s">
        <v>10</v>
      </c>
      <c r="D106" s="373" t="s">
        <v>11</v>
      </c>
      <c r="E106" s="400" t="s">
        <v>967</v>
      </c>
      <c r="F106" s="371" t="s">
        <v>647</v>
      </c>
      <c r="G106" s="378">
        <v>4</v>
      </c>
      <c r="H106" s="373">
        <v>44010</v>
      </c>
      <c r="I106" s="393" t="s">
        <v>1051</v>
      </c>
      <c r="J106" s="393"/>
      <c r="K106" s="394">
        <v>2562</v>
      </c>
    </row>
    <row r="107" spans="1:11" x14ac:dyDescent="0.2">
      <c r="A107" s="376" t="s">
        <v>130</v>
      </c>
      <c r="B107" s="357" t="s">
        <v>1098</v>
      </c>
      <c r="C107" s="376" t="s">
        <v>12</v>
      </c>
      <c r="D107" s="372" t="s">
        <v>13</v>
      </c>
      <c r="E107" s="376" t="s">
        <v>976</v>
      </c>
      <c r="F107" s="357" t="s">
        <v>977</v>
      </c>
      <c r="G107" s="376">
        <v>4</v>
      </c>
      <c r="H107" s="357" t="s">
        <v>939</v>
      </c>
      <c r="I107" s="388" t="s">
        <v>1051</v>
      </c>
      <c r="K107" s="389" t="s">
        <v>1053</v>
      </c>
    </row>
    <row r="108" spans="1:11" x14ac:dyDescent="0.2">
      <c r="A108" s="376" t="s">
        <v>131</v>
      </c>
      <c r="B108" s="357" t="s">
        <v>1099</v>
      </c>
      <c r="C108" s="376" t="s">
        <v>12</v>
      </c>
      <c r="D108" s="372" t="s">
        <v>13</v>
      </c>
      <c r="E108" s="380" t="s">
        <v>976</v>
      </c>
      <c r="F108" s="370" t="s">
        <v>977</v>
      </c>
      <c r="G108" s="376">
        <v>8</v>
      </c>
      <c r="H108" s="357" t="s">
        <v>960</v>
      </c>
      <c r="I108" s="388" t="s">
        <v>1051</v>
      </c>
      <c r="J108" s="388">
        <v>1</v>
      </c>
      <c r="K108" s="389" t="s">
        <v>1050</v>
      </c>
    </row>
    <row r="109" spans="1:11" x14ac:dyDescent="0.2">
      <c r="A109" s="376" t="s">
        <v>132</v>
      </c>
      <c r="B109" s="357" t="s">
        <v>1100</v>
      </c>
      <c r="C109" s="376" t="s">
        <v>12</v>
      </c>
      <c r="D109" s="372" t="s">
        <v>13</v>
      </c>
      <c r="E109" s="380" t="s">
        <v>976</v>
      </c>
      <c r="F109" s="370" t="s">
        <v>977</v>
      </c>
      <c r="G109" s="376">
        <v>8</v>
      </c>
      <c r="H109" s="357" t="s">
        <v>960</v>
      </c>
      <c r="I109" s="388" t="s">
        <v>1051</v>
      </c>
      <c r="J109" s="388">
        <v>1</v>
      </c>
      <c r="K109" s="389" t="s">
        <v>1050</v>
      </c>
    </row>
    <row r="110" spans="1:11" x14ac:dyDescent="0.2">
      <c r="A110" s="376" t="s">
        <v>133</v>
      </c>
      <c r="B110" s="357" t="s">
        <v>134</v>
      </c>
      <c r="C110" s="376" t="s">
        <v>12</v>
      </c>
      <c r="D110" s="372" t="s">
        <v>13</v>
      </c>
      <c r="E110" s="380" t="s">
        <v>974</v>
      </c>
      <c r="F110" s="370" t="s">
        <v>975</v>
      </c>
      <c r="G110" s="376">
        <v>8</v>
      </c>
      <c r="H110" s="357" t="s">
        <v>960</v>
      </c>
      <c r="I110" s="388" t="s">
        <v>1051</v>
      </c>
      <c r="K110" s="389" t="s">
        <v>1053</v>
      </c>
    </row>
    <row r="111" spans="1:11" x14ac:dyDescent="0.2">
      <c r="A111" s="376" t="s">
        <v>135</v>
      </c>
      <c r="B111" s="357" t="s">
        <v>136</v>
      </c>
      <c r="C111" s="376" t="s">
        <v>12</v>
      </c>
      <c r="D111" s="372" t="s">
        <v>13</v>
      </c>
      <c r="E111" s="380" t="s">
        <v>974</v>
      </c>
      <c r="F111" s="370" t="s">
        <v>975</v>
      </c>
      <c r="G111" s="376">
        <v>8</v>
      </c>
      <c r="H111" s="357" t="s">
        <v>965</v>
      </c>
      <c r="I111" s="388" t="s">
        <v>1051</v>
      </c>
      <c r="K111" s="389" t="s">
        <v>1053</v>
      </c>
    </row>
    <row r="112" spans="1:11" x14ac:dyDescent="0.2">
      <c r="A112" s="376" t="s">
        <v>836</v>
      </c>
      <c r="B112" s="357" t="s">
        <v>837</v>
      </c>
      <c r="C112" s="376" t="s">
        <v>12</v>
      </c>
      <c r="D112" s="372" t="s">
        <v>13</v>
      </c>
      <c r="E112" s="380" t="s">
        <v>976</v>
      </c>
      <c r="F112" s="370" t="s">
        <v>977</v>
      </c>
      <c r="G112" s="376">
        <v>4</v>
      </c>
      <c r="H112" s="357" t="s">
        <v>939</v>
      </c>
      <c r="I112" s="388" t="s">
        <v>1051</v>
      </c>
      <c r="K112" s="389" t="s">
        <v>1053</v>
      </c>
    </row>
    <row r="113" spans="1:11" x14ac:dyDescent="0.2">
      <c r="A113" s="376" t="s">
        <v>838</v>
      </c>
      <c r="B113" s="357" t="s">
        <v>839</v>
      </c>
      <c r="C113" s="376" t="s">
        <v>12</v>
      </c>
      <c r="D113" s="372" t="s">
        <v>13</v>
      </c>
      <c r="E113" s="380" t="s">
        <v>978</v>
      </c>
      <c r="F113" s="370" t="s">
        <v>979</v>
      </c>
      <c r="G113" s="376">
        <v>4</v>
      </c>
      <c r="H113" s="357" t="s">
        <v>939</v>
      </c>
      <c r="I113" s="388" t="s">
        <v>1051</v>
      </c>
      <c r="K113" s="389" t="s">
        <v>1053</v>
      </c>
    </row>
    <row r="114" spans="1:11" x14ac:dyDescent="0.2">
      <c r="A114" s="376" t="s">
        <v>840</v>
      </c>
      <c r="B114" s="357" t="s">
        <v>841</v>
      </c>
      <c r="C114" s="376" t="s">
        <v>12</v>
      </c>
      <c r="D114" s="372" t="s">
        <v>13</v>
      </c>
      <c r="E114" s="380" t="s">
        <v>976</v>
      </c>
      <c r="F114" s="370" t="s">
        <v>977</v>
      </c>
      <c r="G114" s="376">
        <v>8</v>
      </c>
      <c r="H114" s="357" t="s">
        <v>960</v>
      </c>
      <c r="I114" s="388" t="s">
        <v>1051</v>
      </c>
      <c r="J114" s="388">
        <v>1</v>
      </c>
      <c r="K114" s="389" t="s">
        <v>1050</v>
      </c>
    </row>
    <row r="115" spans="1:11" x14ac:dyDescent="0.2">
      <c r="A115" s="376" t="s">
        <v>842</v>
      </c>
      <c r="B115" s="357" t="s">
        <v>843</v>
      </c>
      <c r="C115" s="376" t="s">
        <v>12</v>
      </c>
      <c r="D115" s="372" t="s">
        <v>13</v>
      </c>
      <c r="E115" s="380" t="s">
        <v>974</v>
      </c>
      <c r="F115" s="370" t="s">
        <v>975</v>
      </c>
      <c r="G115" s="376">
        <v>8</v>
      </c>
      <c r="H115" s="357" t="s">
        <v>965</v>
      </c>
      <c r="I115" s="388" t="s">
        <v>1051</v>
      </c>
      <c r="K115" s="389" t="s">
        <v>1053</v>
      </c>
    </row>
    <row r="116" spans="1:11" x14ac:dyDescent="0.2">
      <c r="A116" s="376" t="s">
        <v>159</v>
      </c>
      <c r="B116" s="357" t="s">
        <v>160</v>
      </c>
      <c r="C116" s="376" t="s">
        <v>16</v>
      </c>
      <c r="D116" s="372" t="s">
        <v>17</v>
      </c>
      <c r="E116" s="376" t="s">
        <v>981</v>
      </c>
      <c r="F116" s="357" t="s">
        <v>17</v>
      </c>
      <c r="G116" s="376">
        <v>9</v>
      </c>
      <c r="H116" s="357" t="s">
        <v>972</v>
      </c>
      <c r="I116" s="388" t="s">
        <v>1051</v>
      </c>
      <c r="K116" s="389" t="s">
        <v>1053</v>
      </c>
    </row>
    <row r="117" spans="1:11" x14ac:dyDescent="0.2">
      <c r="A117" s="376" t="s">
        <v>161</v>
      </c>
      <c r="B117" s="357" t="s">
        <v>1101</v>
      </c>
      <c r="C117" s="376" t="s">
        <v>16</v>
      </c>
      <c r="D117" s="372" t="s">
        <v>17</v>
      </c>
      <c r="E117" s="376" t="s">
        <v>981</v>
      </c>
      <c r="F117" s="357" t="s">
        <v>17</v>
      </c>
      <c r="G117" s="376">
        <v>10</v>
      </c>
      <c r="H117" s="357" t="s">
        <v>976</v>
      </c>
      <c r="I117" s="388" t="s">
        <v>1051</v>
      </c>
      <c r="K117" s="389" t="s">
        <v>1050</v>
      </c>
    </row>
    <row r="118" spans="1:11" x14ac:dyDescent="0.2">
      <c r="A118" s="376" t="s">
        <v>162</v>
      </c>
      <c r="B118" s="357" t="s">
        <v>1102</v>
      </c>
      <c r="C118" s="376" t="s">
        <v>16</v>
      </c>
      <c r="D118" s="372" t="s">
        <v>17</v>
      </c>
      <c r="E118" s="376" t="s">
        <v>981</v>
      </c>
      <c r="F118" s="357" t="s">
        <v>17</v>
      </c>
      <c r="G118" s="376">
        <v>10</v>
      </c>
      <c r="H118" s="357" t="s">
        <v>974</v>
      </c>
      <c r="I118" s="388" t="s">
        <v>1051</v>
      </c>
      <c r="K118" s="389" t="s">
        <v>1050</v>
      </c>
    </row>
    <row r="119" spans="1:11" x14ac:dyDescent="0.2">
      <c r="A119" s="376" t="s">
        <v>163</v>
      </c>
      <c r="B119" s="357" t="s">
        <v>164</v>
      </c>
      <c r="C119" s="376" t="s">
        <v>16</v>
      </c>
      <c r="D119" s="372" t="s">
        <v>17</v>
      </c>
      <c r="E119" s="376" t="s">
        <v>981</v>
      </c>
      <c r="F119" s="357" t="s">
        <v>17</v>
      </c>
      <c r="G119" s="376">
        <v>10</v>
      </c>
      <c r="H119" s="357" t="s">
        <v>974</v>
      </c>
      <c r="I119" s="388" t="s">
        <v>1051</v>
      </c>
      <c r="K119" s="389" t="s">
        <v>1050</v>
      </c>
    </row>
    <row r="120" spans="1:11" x14ac:dyDescent="0.2">
      <c r="A120" s="376" t="s">
        <v>165</v>
      </c>
      <c r="B120" s="357" t="s">
        <v>166</v>
      </c>
      <c r="C120" s="376" t="s">
        <v>16</v>
      </c>
      <c r="D120" s="372" t="s">
        <v>17</v>
      </c>
      <c r="E120" s="376" t="s">
        <v>981</v>
      </c>
      <c r="F120" s="357" t="s">
        <v>17</v>
      </c>
      <c r="G120" s="376">
        <v>10</v>
      </c>
      <c r="H120" s="357" t="s">
        <v>974</v>
      </c>
      <c r="I120" s="388" t="s">
        <v>1051</v>
      </c>
      <c r="K120" s="389" t="s">
        <v>1050</v>
      </c>
    </row>
    <row r="121" spans="1:11" x14ac:dyDescent="0.2">
      <c r="A121" s="376" t="s">
        <v>167</v>
      </c>
      <c r="B121" s="357" t="s">
        <v>168</v>
      </c>
      <c r="C121" s="376" t="s">
        <v>18</v>
      </c>
      <c r="D121" s="372" t="s">
        <v>665</v>
      </c>
      <c r="E121" s="376" t="s">
        <v>982</v>
      </c>
      <c r="F121" s="357" t="s">
        <v>650</v>
      </c>
      <c r="G121" s="376">
        <v>12</v>
      </c>
      <c r="H121" s="357" t="s">
        <v>981</v>
      </c>
      <c r="I121" s="388" t="s">
        <v>1051</v>
      </c>
      <c r="K121" s="389" t="s">
        <v>1050</v>
      </c>
    </row>
    <row r="122" spans="1:11" x14ac:dyDescent="0.2">
      <c r="A122" s="376" t="s">
        <v>169</v>
      </c>
      <c r="B122" s="357" t="s">
        <v>170</v>
      </c>
      <c r="C122" s="376" t="s">
        <v>18</v>
      </c>
      <c r="D122" s="372" t="s">
        <v>665</v>
      </c>
      <c r="E122" s="376" t="s">
        <v>982</v>
      </c>
      <c r="F122" s="357" t="s">
        <v>650</v>
      </c>
      <c r="G122" s="376">
        <v>12</v>
      </c>
      <c r="H122" s="357" t="s">
        <v>981</v>
      </c>
      <c r="I122" s="388" t="s">
        <v>1051</v>
      </c>
      <c r="K122" s="389" t="s">
        <v>1050</v>
      </c>
    </row>
    <row r="123" spans="1:11" x14ac:dyDescent="0.2">
      <c r="A123" s="376" t="s">
        <v>171</v>
      </c>
      <c r="B123" s="357" t="s">
        <v>1103</v>
      </c>
      <c r="C123" s="376" t="s">
        <v>16</v>
      </c>
      <c r="D123" s="372" t="s">
        <v>17</v>
      </c>
      <c r="E123" s="376" t="s">
        <v>981</v>
      </c>
      <c r="F123" s="357" t="s">
        <v>17</v>
      </c>
      <c r="G123" s="376">
        <v>10</v>
      </c>
      <c r="H123" s="357" t="s">
        <v>976</v>
      </c>
      <c r="I123" s="388" t="s">
        <v>1051</v>
      </c>
      <c r="K123" s="389" t="s">
        <v>1053</v>
      </c>
    </row>
    <row r="124" spans="1:11" x14ac:dyDescent="0.2">
      <c r="A124" s="376" t="s">
        <v>845</v>
      </c>
      <c r="B124" s="357" t="s">
        <v>846</v>
      </c>
      <c r="C124" s="376" t="s">
        <v>16</v>
      </c>
      <c r="D124" s="372" t="s">
        <v>17</v>
      </c>
      <c r="E124" s="376" t="s">
        <v>981</v>
      </c>
      <c r="F124" s="357" t="s">
        <v>17</v>
      </c>
      <c r="G124" s="376">
        <v>10</v>
      </c>
      <c r="H124" s="357" t="s">
        <v>978</v>
      </c>
      <c r="I124" s="388" t="s">
        <v>1051</v>
      </c>
      <c r="K124" s="389" t="s">
        <v>1053</v>
      </c>
    </row>
    <row r="125" spans="1:11" x14ac:dyDescent="0.2">
      <c r="A125" s="376" t="s">
        <v>847</v>
      </c>
      <c r="B125" s="357" t="s">
        <v>848</v>
      </c>
      <c r="C125" s="376" t="s">
        <v>16</v>
      </c>
      <c r="D125" s="372" t="s">
        <v>17</v>
      </c>
      <c r="E125" s="376" t="s">
        <v>981</v>
      </c>
      <c r="F125" s="357" t="s">
        <v>17</v>
      </c>
      <c r="G125" s="376">
        <v>10</v>
      </c>
      <c r="H125" s="357" t="s">
        <v>978</v>
      </c>
      <c r="I125" s="388" t="s">
        <v>1051</v>
      </c>
      <c r="K125" s="389" t="s">
        <v>1053</v>
      </c>
    </row>
    <row r="126" spans="1:11" x14ac:dyDescent="0.2">
      <c r="A126" s="376" t="s">
        <v>172</v>
      </c>
      <c r="B126" s="357" t="s">
        <v>1104</v>
      </c>
      <c r="C126" s="376" t="s">
        <v>16</v>
      </c>
      <c r="D126" s="372" t="s">
        <v>17</v>
      </c>
      <c r="E126" s="376" t="s">
        <v>981</v>
      </c>
      <c r="F126" s="357" t="s">
        <v>17</v>
      </c>
      <c r="G126" s="376">
        <v>10</v>
      </c>
      <c r="H126" s="357" t="s">
        <v>974</v>
      </c>
      <c r="I126" s="388" t="s">
        <v>1051</v>
      </c>
      <c r="K126" s="389" t="s">
        <v>1053</v>
      </c>
    </row>
    <row r="127" spans="1:11" x14ac:dyDescent="0.2">
      <c r="A127" s="376" t="s">
        <v>173</v>
      </c>
      <c r="B127" s="357" t="s">
        <v>174</v>
      </c>
      <c r="C127" s="376" t="s">
        <v>16</v>
      </c>
      <c r="D127" s="372" t="s">
        <v>17</v>
      </c>
      <c r="E127" s="376" t="s">
        <v>981</v>
      </c>
      <c r="F127" s="357" t="s">
        <v>17</v>
      </c>
      <c r="G127" s="376">
        <v>12</v>
      </c>
      <c r="H127" s="357" t="s">
        <v>981</v>
      </c>
      <c r="I127" s="388" t="s">
        <v>1051</v>
      </c>
      <c r="K127" s="389" t="s">
        <v>1050</v>
      </c>
    </row>
    <row r="128" spans="1:11" x14ac:dyDescent="0.2">
      <c r="A128" s="376" t="s">
        <v>175</v>
      </c>
      <c r="B128" s="357" t="s">
        <v>176</v>
      </c>
      <c r="C128" s="376" t="s">
        <v>16</v>
      </c>
      <c r="D128" s="372" t="s">
        <v>17</v>
      </c>
      <c r="E128" s="376" t="s">
        <v>981</v>
      </c>
      <c r="F128" s="357" t="s">
        <v>17</v>
      </c>
      <c r="G128" s="376">
        <v>12</v>
      </c>
      <c r="H128" s="357" t="s">
        <v>981</v>
      </c>
      <c r="I128" s="388" t="s">
        <v>1051</v>
      </c>
      <c r="K128" s="389" t="s">
        <v>1050</v>
      </c>
    </row>
    <row r="129" spans="1:11" x14ac:dyDescent="0.2">
      <c r="A129" s="376" t="s">
        <v>849</v>
      </c>
      <c r="B129" s="357" t="s">
        <v>850</v>
      </c>
      <c r="C129" s="376" t="s">
        <v>16</v>
      </c>
      <c r="D129" s="372" t="s">
        <v>17</v>
      </c>
      <c r="E129" s="376" t="s">
        <v>981</v>
      </c>
      <c r="F129" s="357" t="s">
        <v>17</v>
      </c>
      <c r="G129" s="376">
        <v>12</v>
      </c>
      <c r="H129" s="357" t="s">
        <v>981</v>
      </c>
      <c r="I129" s="388" t="s">
        <v>1051</v>
      </c>
      <c r="K129" s="389" t="s">
        <v>1050</v>
      </c>
    </row>
    <row r="130" spans="1:11" x14ac:dyDescent="0.2">
      <c r="A130" s="376" t="s">
        <v>141</v>
      </c>
      <c r="B130" s="357" t="s">
        <v>1105</v>
      </c>
      <c r="C130" s="376" t="s">
        <v>14</v>
      </c>
      <c r="D130" s="372" t="s">
        <v>15</v>
      </c>
      <c r="E130" s="376" t="s">
        <v>980</v>
      </c>
      <c r="F130" s="357" t="s">
        <v>15</v>
      </c>
      <c r="G130" s="376">
        <v>9</v>
      </c>
      <c r="H130" s="357" t="s">
        <v>967</v>
      </c>
      <c r="I130" s="388" t="s">
        <v>1051</v>
      </c>
      <c r="K130" s="389" t="s">
        <v>1050</v>
      </c>
    </row>
    <row r="131" spans="1:11" x14ac:dyDescent="0.2">
      <c r="A131" s="376" t="s">
        <v>214</v>
      </c>
      <c r="B131" s="357" t="s">
        <v>1106</v>
      </c>
      <c r="C131" s="376" t="s">
        <v>18</v>
      </c>
      <c r="D131" s="372" t="s">
        <v>665</v>
      </c>
      <c r="E131" s="376" t="s">
        <v>983</v>
      </c>
      <c r="F131" s="357" t="s">
        <v>648</v>
      </c>
      <c r="G131" s="376">
        <v>10</v>
      </c>
      <c r="H131" s="357" t="s">
        <v>974</v>
      </c>
      <c r="I131" s="388" t="s">
        <v>1051</v>
      </c>
      <c r="K131" s="389" t="s">
        <v>1050</v>
      </c>
    </row>
    <row r="132" spans="1:11" x14ac:dyDescent="0.2">
      <c r="A132" s="376" t="s">
        <v>177</v>
      </c>
      <c r="B132" s="357" t="s">
        <v>1107</v>
      </c>
      <c r="C132" s="376" t="s">
        <v>16</v>
      </c>
      <c r="D132" s="372" t="s">
        <v>17</v>
      </c>
      <c r="E132" s="376" t="s">
        <v>981</v>
      </c>
      <c r="F132" s="357" t="s">
        <v>17</v>
      </c>
      <c r="G132" s="376">
        <v>12</v>
      </c>
      <c r="H132" s="357" t="s">
        <v>981</v>
      </c>
      <c r="I132" s="388" t="s">
        <v>1051</v>
      </c>
      <c r="K132" s="389" t="s">
        <v>1050</v>
      </c>
    </row>
    <row r="133" spans="1:11" x14ac:dyDescent="0.2">
      <c r="A133" s="376" t="s">
        <v>178</v>
      </c>
      <c r="B133" s="357" t="s">
        <v>1108</v>
      </c>
      <c r="C133" s="376" t="s">
        <v>16</v>
      </c>
      <c r="D133" s="372" t="s">
        <v>17</v>
      </c>
      <c r="E133" s="376" t="s">
        <v>981</v>
      </c>
      <c r="F133" s="357" t="s">
        <v>17</v>
      </c>
      <c r="G133" s="376">
        <v>12</v>
      </c>
      <c r="H133" s="357" t="s">
        <v>981</v>
      </c>
      <c r="I133" s="388" t="s">
        <v>1051</v>
      </c>
      <c r="K133" s="389" t="s">
        <v>1050</v>
      </c>
    </row>
    <row r="134" spans="1:11" x14ac:dyDescent="0.2">
      <c r="A134" s="376" t="s">
        <v>179</v>
      </c>
      <c r="B134" s="357" t="s">
        <v>1109</v>
      </c>
      <c r="C134" s="376" t="s">
        <v>16</v>
      </c>
      <c r="D134" s="372" t="s">
        <v>17</v>
      </c>
      <c r="E134" s="376" t="s">
        <v>981</v>
      </c>
      <c r="F134" s="357" t="s">
        <v>17</v>
      </c>
      <c r="G134" s="376">
        <v>33</v>
      </c>
      <c r="H134" s="357" t="s">
        <v>982</v>
      </c>
      <c r="I134" s="388" t="s">
        <v>1051</v>
      </c>
      <c r="K134" s="389" t="s">
        <v>1050</v>
      </c>
    </row>
    <row r="135" spans="1:11" x14ac:dyDescent="0.2">
      <c r="A135" s="376" t="s">
        <v>180</v>
      </c>
      <c r="B135" s="357" t="s">
        <v>1110</v>
      </c>
      <c r="C135" s="376" t="s">
        <v>16</v>
      </c>
      <c r="D135" s="372" t="s">
        <v>17</v>
      </c>
      <c r="E135" s="376" t="s">
        <v>981</v>
      </c>
      <c r="F135" s="357" t="s">
        <v>17</v>
      </c>
      <c r="G135" s="376">
        <v>33</v>
      </c>
      <c r="H135" s="357" t="s">
        <v>982</v>
      </c>
      <c r="I135" s="388" t="s">
        <v>1051</v>
      </c>
      <c r="K135" s="389" t="s">
        <v>1050</v>
      </c>
    </row>
    <row r="136" spans="1:11" x14ac:dyDescent="0.2">
      <c r="A136" s="376" t="s">
        <v>181</v>
      </c>
      <c r="B136" s="357" t="s">
        <v>1111</v>
      </c>
      <c r="C136" s="376" t="s">
        <v>16</v>
      </c>
      <c r="D136" s="372" t="s">
        <v>17</v>
      </c>
      <c r="E136" s="376" t="s">
        <v>981</v>
      </c>
      <c r="F136" s="357" t="s">
        <v>17</v>
      </c>
      <c r="G136" s="376">
        <v>12</v>
      </c>
      <c r="H136" s="357" t="s">
        <v>981</v>
      </c>
      <c r="I136" s="388" t="s">
        <v>1051</v>
      </c>
      <c r="K136" s="389" t="s">
        <v>1053</v>
      </c>
    </row>
    <row r="137" spans="1:11" x14ac:dyDescent="0.2">
      <c r="A137" s="376" t="s">
        <v>851</v>
      </c>
      <c r="B137" s="357" t="s">
        <v>852</v>
      </c>
      <c r="C137" s="376" t="s">
        <v>16</v>
      </c>
      <c r="D137" s="372" t="s">
        <v>17</v>
      </c>
      <c r="E137" s="376" t="s">
        <v>981</v>
      </c>
      <c r="F137" s="357" t="s">
        <v>17</v>
      </c>
      <c r="G137" s="376">
        <v>12</v>
      </c>
      <c r="H137" s="357" t="s">
        <v>981</v>
      </c>
      <c r="I137" s="388" t="s">
        <v>1051</v>
      </c>
      <c r="K137" s="389" t="s">
        <v>1050</v>
      </c>
    </row>
    <row r="138" spans="1:11" x14ac:dyDescent="0.2">
      <c r="A138" s="376" t="s">
        <v>853</v>
      </c>
      <c r="B138" s="357" t="s">
        <v>854</v>
      </c>
      <c r="C138" s="376" t="s">
        <v>16</v>
      </c>
      <c r="D138" s="372" t="s">
        <v>17</v>
      </c>
      <c r="E138" s="376" t="s">
        <v>981</v>
      </c>
      <c r="F138" s="357" t="s">
        <v>17</v>
      </c>
      <c r="G138" s="376">
        <v>12</v>
      </c>
      <c r="H138" s="357" t="s">
        <v>981</v>
      </c>
      <c r="I138" s="388" t="s">
        <v>1051</v>
      </c>
      <c r="K138" s="389" t="s">
        <v>1053</v>
      </c>
    </row>
    <row r="139" spans="1:11" x14ac:dyDescent="0.2">
      <c r="A139" s="376" t="s">
        <v>855</v>
      </c>
      <c r="B139" s="357" t="s">
        <v>856</v>
      </c>
      <c r="C139" s="376" t="s">
        <v>16</v>
      </c>
      <c r="D139" s="372" t="s">
        <v>17</v>
      </c>
      <c r="E139" s="376" t="s">
        <v>981</v>
      </c>
      <c r="F139" s="357" t="s">
        <v>17</v>
      </c>
      <c r="G139" s="376">
        <v>12</v>
      </c>
      <c r="H139" s="357" t="s">
        <v>981</v>
      </c>
      <c r="I139" s="388" t="s">
        <v>1051</v>
      </c>
      <c r="K139" s="389" t="s">
        <v>1053</v>
      </c>
    </row>
    <row r="140" spans="1:11" x14ac:dyDescent="0.2">
      <c r="A140" s="376" t="s">
        <v>182</v>
      </c>
      <c r="B140" s="357" t="s">
        <v>1112</v>
      </c>
      <c r="C140" s="376" t="s">
        <v>16</v>
      </c>
      <c r="D140" s="372" t="s">
        <v>17</v>
      </c>
      <c r="E140" s="376" t="s">
        <v>981</v>
      </c>
      <c r="F140" s="357" t="s">
        <v>17</v>
      </c>
      <c r="G140" s="376">
        <v>12</v>
      </c>
      <c r="H140" s="357" t="s">
        <v>981</v>
      </c>
      <c r="I140" s="388" t="s">
        <v>1051</v>
      </c>
      <c r="K140" s="389" t="s">
        <v>1050</v>
      </c>
    </row>
    <row r="141" spans="1:11" x14ac:dyDescent="0.2">
      <c r="A141" s="376" t="s">
        <v>857</v>
      </c>
      <c r="B141" s="357" t="s">
        <v>858</v>
      </c>
      <c r="C141" s="376" t="s">
        <v>16</v>
      </c>
      <c r="D141" s="372" t="s">
        <v>17</v>
      </c>
      <c r="E141" s="376" t="s">
        <v>981</v>
      </c>
      <c r="F141" s="357" t="s">
        <v>17</v>
      </c>
      <c r="G141" s="376">
        <v>12</v>
      </c>
      <c r="H141" s="357" t="s">
        <v>981</v>
      </c>
      <c r="I141" s="388" t="s">
        <v>1051</v>
      </c>
      <c r="K141" s="389" t="s">
        <v>1050</v>
      </c>
    </row>
    <row r="142" spans="1:11" x14ac:dyDescent="0.2">
      <c r="A142" s="376" t="s">
        <v>183</v>
      </c>
      <c r="B142" s="357" t="s">
        <v>1113</v>
      </c>
      <c r="C142" s="376" t="s">
        <v>16</v>
      </c>
      <c r="D142" s="372" t="s">
        <v>17</v>
      </c>
      <c r="E142" s="376" t="s">
        <v>981</v>
      </c>
      <c r="F142" s="357" t="s">
        <v>17</v>
      </c>
      <c r="G142" s="376">
        <v>12</v>
      </c>
      <c r="H142" s="357" t="s">
        <v>981</v>
      </c>
      <c r="I142" s="388" t="s">
        <v>1051</v>
      </c>
      <c r="K142" s="389" t="s">
        <v>1050</v>
      </c>
    </row>
    <row r="143" spans="1:11" x14ac:dyDescent="0.2">
      <c r="A143" s="376" t="s">
        <v>184</v>
      </c>
      <c r="B143" s="357" t="s">
        <v>185</v>
      </c>
      <c r="C143" s="376" t="s">
        <v>16</v>
      </c>
      <c r="D143" s="372" t="s">
        <v>17</v>
      </c>
      <c r="E143" s="376" t="s">
        <v>981</v>
      </c>
      <c r="F143" s="357" t="s">
        <v>17</v>
      </c>
      <c r="G143" s="376">
        <v>12</v>
      </c>
      <c r="H143" s="357" t="s">
        <v>981</v>
      </c>
      <c r="I143" s="388" t="s">
        <v>1051</v>
      </c>
      <c r="K143" s="389" t="s">
        <v>1053</v>
      </c>
    </row>
    <row r="144" spans="1:11" x14ac:dyDescent="0.2">
      <c r="A144" s="376" t="s">
        <v>186</v>
      </c>
      <c r="B144" s="357" t="s">
        <v>187</v>
      </c>
      <c r="C144" s="376" t="s">
        <v>16</v>
      </c>
      <c r="D144" s="372" t="s">
        <v>17</v>
      </c>
      <c r="E144" s="376" t="s">
        <v>981</v>
      </c>
      <c r="F144" s="357" t="s">
        <v>17</v>
      </c>
      <c r="G144" s="376">
        <v>11</v>
      </c>
      <c r="H144" s="357" t="s">
        <v>980</v>
      </c>
      <c r="I144" s="388" t="s">
        <v>1051</v>
      </c>
      <c r="K144" s="389" t="s">
        <v>1050</v>
      </c>
    </row>
    <row r="145" spans="1:11" x14ac:dyDescent="0.2">
      <c r="A145" s="376" t="s">
        <v>137</v>
      </c>
      <c r="B145" s="357" t="s">
        <v>138</v>
      </c>
      <c r="C145" s="376" t="s">
        <v>12</v>
      </c>
      <c r="D145" s="372" t="s">
        <v>13</v>
      </c>
      <c r="E145" s="376" t="s">
        <v>974</v>
      </c>
      <c r="F145" s="357" t="s">
        <v>975</v>
      </c>
      <c r="G145" s="376">
        <v>9</v>
      </c>
      <c r="H145" s="357" t="s">
        <v>968</v>
      </c>
      <c r="I145" s="388" t="s">
        <v>1051</v>
      </c>
      <c r="K145" s="389" t="s">
        <v>1050</v>
      </c>
    </row>
    <row r="146" spans="1:11" x14ac:dyDescent="0.2">
      <c r="A146" s="376" t="s">
        <v>139</v>
      </c>
      <c r="B146" s="357" t="s">
        <v>140</v>
      </c>
      <c r="C146" s="376" t="s">
        <v>12</v>
      </c>
      <c r="D146" s="372" t="s">
        <v>13</v>
      </c>
      <c r="E146" s="376" t="s">
        <v>974</v>
      </c>
      <c r="F146" s="357" t="s">
        <v>975</v>
      </c>
      <c r="G146" s="376">
        <v>9</v>
      </c>
      <c r="H146" s="357" t="s">
        <v>970</v>
      </c>
      <c r="I146" s="388" t="s">
        <v>1051</v>
      </c>
      <c r="K146" s="389" t="s">
        <v>1050</v>
      </c>
    </row>
    <row r="147" spans="1:11" x14ac:dyDescent="0.2">
      <c r="A147" s="376" t="s">
        <v>188</v>
      </c>
      <c r="B147" s="357" t="s">
        <v>189</v>
      </c>
      <c r="C147" s="376" t="s">
        <v>16</v>
      </c>
      <c r="D147" s="372" t="s">
        <v>17</v>
      </c>
      <c r="E147" s="376" t="s">
        <v>981</v>
      </c>
      <c r="F147" s="357" t="s">
        <v>17</v>
      </c>
      <c r="G147" s="376">
        <v>33</v>
      </c>
      <c r="H147" s="357" t="s">
        <v>983</v>
      </c>
      <c r="I147" s="388" t="s">
        <v>1051</v>
      </c>
      <c r="K147" s="389" t="s">
        <v>1050</v>
      </c>
    </row>
    <row r="148" spans="1:11" x14ac:dyDescent="0.2">
      <c r="A148" s="376" t="s">
        <v>190</v>
      </c>
      <c r="B148" s="357" t="s">
        <v>191</v>
      </c>
      <c r="C148" s="376" t="s">
        <v>16</v>
      </c>
      <c r="D148" s="372" t="s">
        <v>17</v>
      </c>
      <c r="E148" s="376" t="s">
        <v>981</v>
      </c>
      <c r="F148" s="357" t="s">
        <v>17</v>
      </c>
      <c r="G148" s="376">
        <v>12</v>
      </c>
      <c r="H148" s="357" t="s">
        <v>981</v>
      </c>
      <c r="I148" s="388" t="s">
        <v>1051</v>
      </c>
      <c r="K148" s="389" t="s">
        <v>1050</v>
      </c>
    </row>
    <row r="149" spans="1:11" x14ac:dyDescent="0.2">
      <c r="A149" s="376" t="s">
        <v>192</v>
      </c>
      <c r="B149" s="357" t="s">
        <v>193</v>
      </c>
      <c r="C149" s="376" t="s">
        <v>16</v>
      </c>
      <c r="D149" s="372" t="s">
        <v>17</v>
      </c>
      <c r="E149" s="376" t="s">
        <v>981</v>
      </c>
      <c r="F149" s="357" t="s">
        <v>17</v>
      </c>
      <c r="G149" s="376">
        <v>12</v>
      </c>
      <c r="H149" s="357" t="s">
        <v>981</v>
      </c>
      <c r="I149" s="388" t="s">
        <v>1051</v>
      </c>
      <c r="K149" s="389" t="s">
        <v>1050</v>
      </c>
    </row>
    <row r="150" spans="1:11" x14ac:dyDescent="0.2">
      <c r="A150" s="376" t="s">
        <v>194</v>
      </c>
      <c r="B150" s="357" t="s">
        <v>195</v>
      </c>
      <c r="C150" s="376" t="s">
        <v>16</v>
      </c>
      <c r="D150" s="372" t="s">
        <v>17</v>
      </c>
      <c r="E150" s="376" t="s">
        <v>981</v>
      </c>
      <c r="F150" s="357" t="s">
        <v>17</v>
      </c>
      <c r="G150" s="376">
        <v>12</v>
      </c>
      <c r="H150" s="357" t="s">
        <v>981</v>
      </c>
      <c r="I150" s="388" t="s">
        <v>1051</v>
      </c>
      <c r="K150" s="389" t="s">
        <v>1050</v>
      </c>
    </row>
    <row r="151" spans="1:11" x14ac:dyDescent="0.2">
      <c r="A151" s="376" t="s">
        <v>196</v>
      </c>
      <c r="B151" s="357" t="s">
        <v>197</v>
      </c>
      <c r="C151" s="376" t="s">
        <v>16</v>
      </c>
      <c r="D151" s="372" t="s">
        <v>17</v>
      </c>
      <c r="E151" s="376" t="s">
        <v>981</v>
      </c>
      <c r="F151" s="357" t="s">
        <v>17</v>
      </c>
      <c r="G151" s="376">
        <v>12</v>
      </c>
      <c r="H151" s="357" t="s">
        <v>981</v>
      </c>
      <c r="I151" s="388" t="s">
        <v>1051</v>
      </c>
      <c r="K151" s="389" t="s">
        <v>1050</v>
      </c>
    </row>
    <row r="152" spans="1:11" x14ac:dyDescent="0.2">
      <c r="A152" s="376" t="s">
        <v>198</v>
      </c>
      <c r="B152" s="357" t="s">
        <v>1114</v>
      </c>
      <c r="C152" s="376" t="s">
        <v>16</v>
      </c>
      <c r="D152" s="372" t="s">
        <v>17</v>
      </c>
      <c r="E152" s="376" t="s">
        <v>981</v>
      </c>
      <c r="F152" s="357" t="s">
        <v>17</v>
      </c>
      <c r="G152" s="376">
        <v>12</v>
      </c>
      <c r="H152" s="357" t="s">
        <v>981</v>
      </c>
      <c r="I152" s="388" t="s">
        <v>1051</v>
      </c>
      <c r="K152" s="389" t="s">
        <v>1050</v>
      </c>
    </row>
    <row r="153" spans="1:11" x14ac:dyDescent="0.2">
      <c r="A153" s="376" t="s">
        <v>199</v>
      </c>
      <c r="B153" s="357" t="s">
        <v>1115</v>
      </c>
      <c r="C153" s="376" t="s">
        <v>16</v>
      </c>
      <c r="D153" s="372" t="s">
        <v>17</v>
      </c>
      <c r="E153" s="376" t="s">
        <v>981</v>
      </c>
      <c r="F153" s="357" t="s">
        <v>17</v>
      </c>
      <c r="G153" s="376">
        <v>12</v>
      </c>
      <c r="H153" s="357" t="s">
        <v>981</v>
      </c>
      <c r="I153" s="388" t="s">
        <v>1051</v>
      </c>
      <c r="K153" s="389" t="s">
        <v>1053</v>
      </c>
    </row>
    <row r="154" spans="1:11" x14ac:dyDescent="0.2">
      <c r="A154" s="376" t="s">
        <v>200</v>
      </c>
      <c r="B154" s="357" t="s">
        <v>201</v>
      </c>
      <c r="C154" s="376" t="s">
        <v>16</v>
      </c>
      <c r="D154" s="372" t="s">
        <v>17</v>
      </c>
      <c r="E154" s="376" t="s">
        <v>981</v>
      </c>
      <c r="F154" s="357" t="s">
        <v>17</v>
      </c>
      <c r="G154" s="376">
        <v>12</v>
      </c>
      <c r="H154" s="357" t="s">
        <v>981</v>
      </c>
      <c r="I154" s="388" t="s">
        <v>1051</v>
      </c>
      <c r="K154" s="389" t="s">
        <v>1053</v>
      </c>
    </row>
    <row r="155" spans="1:11" x14ac:dyDescent="0.2">
      <c r="A155" s="376" t="s">
        <v>202</v>
      </c>
      <c r="B155" s="357" t="s">
        <v>203</v>
      </c>
      <c r="C155" s="376" t="s">
        <v>16</v>
      </c>
      <c r="D155" s="372" t="s">
        <v>17</v>
      </c>
      <c r="E155" s="376" t="s">
        <v>981</v>
      </c>
      <c r="F155" s="357" t="s">
        <v>17</v>
      </c>
      <c r="G155" s="376">
        <v>12</v>
      </c>
      <c r="H155" s="357" t="s">
        <v>981</v>
      </c>
      <c r="I155" s="388" t="s">
        <v>1051</v>
      </c>
      <c r="K155" s="389" t="s">
        <v>1053</v>
      </c>
    </row>
    <row r="156" spans="1:11" x14ac:dyDescent="0.2">
      <c r="A156" s="376" t="s">
        <v>215</v>
      </c>
      <c r="B156" s="357" t="s">
        <v>216</v>
      </c>
      <c r="C156" s="376" t="s">
        <v>18</v>
      </c>
      <c r="D156" s="372" t="s">
        <v>665</v>
      </c>
      <c r="E156" s="376" t="s">
        <v>983</v>
      </c>
      <c r="F156" s="357" t="s">
        <v>648</v>
      </c>
      <c r="G156" s="376">
        <v>10</v>
      </c>
      <c r="H156" s="357" t="s">
        <v>974</v>
      </c>
      <c r="I156" s="388" t="s">
        <v>1051</v>
      </c>
      <c r="K156" s="389" t="s">
        <v>1050</v>
      </c>
    </row>
    <row r="157" spans="1:11" x14ac:dyDescent="0.2">
      <c r="A157" s="376" t="s">
        <v>204</v>
      </c>
      <c r="B157" s="357" t="s">
        <v>1116</v>
      </c>
      <c r="C157" s="376" t="s">
        <v>16</v>
      </c>
      <c r="D157" s="372" t="s">
        <v>17</v>
      </c>
      <c r="E157" s="376" t="s">
        <v>981</v>
      </c>
      <c r="F157" s="357" t="s">
        <v>17</v>
      </c>
      <c r="G157" s="376">
        <v>12</v>
      </c>
      <c r="H157" s="357" t="s">
        <v>981</v>
      </c>
      <c r="I157" s="388" t="s">
        <v>1051</v>
      </c>
      <c r="K157" s="389" t="s">
        <v>1050</v>
      </c>
    </row>
    <row r="158" spans="1:11" x14ac:dyDescent="0.2">
      <c r="A158" s="376" t="s">
        <v>205</v>
      </c>
      <c r="B158" s="357" t="s">
        <v>206</v>
      </c>
      <c r="C158" s="376" t="s">
        <v>16</v>
      </c>
      <c r="D158" s="372" t="s">
        <v>17</v>
      </c>
      <c r="E158" s="376" t="s">
        <v>981</v>
      </c>
      <c r="F158" s="357" t="s">
        <v>17</v>
      </c>
      <c r="G158" s="376">
        <v>12</v>
      </c>
      <c r="H158" s="357" t="s">
        <v>981</v>
      </c>
      <c r="I158" s="388" t="s">
        <v>1051</v>
      </c>
      <c r="K158" s="389" t="s">
        <v>1053</v>
      </c>
    </row>
    <row r="159" spans="1:11" x14ac:dyDescent="0.2">
      <c r="A159" s="376" t="s">
        <v>207</v>
      </c>
      <c r="B159" s="357" t="s">
        <v>1117</v>
      </c>
      <c r="C159" s="376" t="s">
        <v>16</v>
      </c>
      <c r="D159" s="372" t="s">
        <v>17</v>
      </c>
      <c r="E159" s="376" t="s">
        <v>981</v>
      </c>
      <c r="F159" s="357" t="s">
        <v>17</v>
      </c>
      <c r="G159" s="376">
        <v>12</v>
      </c>
      <c r="H159" s="357" t="s">
        <v>981</v>
      </c>
      <c r="I159" s="388" t="s">
        <v>1051</v>
      </c>
      <c r="K159" s="389" t="s">
        <v>1050</v>
      </c>
    </row>
    <row r="160" spans="1:11" x14ac:dyDescent="0.2">
      <c r="A160" s="376" t="s">
        <v>208</v>
      </c>
      <c r="B160" s="357" t="s">
        <v>209</v>
      </c>
      <c r="C160" s="376" t="s">
        <v>16</v>
      </c>
      <c r="D160" s="372" t="s">
        <v>17</v>
      </c>
      <c r="E160" s="376" t="s">
        <v>981</v>
      </c>
      <c r="F160" s="357" t="s">
        <v>17</v>
      </c>
      <c r="G160" s="376">
        <v>12</v>
      </c>
      <c r="H160" s="357" t="s">
        <v>981</v>
      </c>
      <c r="I160" s="388" t="s">
        <v>1051</v>
      </c>
      <c r="K160" s="389" t="s">
        <v>1050</v>
      </c>
    </row>
    <row r="161" spans="1:11" x14ac:dyDescent="0.2">
      <c r="A161" s="376" t="s">
        <v>210</v>
      </c>
      <c r="B161" s="357" t="s">
        <v>211</v>
      </c>
      <c r="C161" s="376" t="s">
        <v>16</v>
      </c>
      <c r="D161" s="372" t="s">
        <v>17</v>
      </c>
      <c r="E161" s="376" t="s">
        <v>981</v>
      </c>
      <c r="F161" s="357" t="s">
        <v>17</v>
      </c>
      <c r="G161" s="376">
        <v>12</v>
      </c>
      <c r="H161" s="357" t="s">
        <v>981</v>
      </c>
      <c r="I161" s="388" t="s">
        <v>1051</v>
      </c>
      <c r="K161" s="389" t="s">
        <v>1050</v>
      </c>
    </row>
    <row r="162" spans="1:11" x14ac:dyDescent="0.2">
      <c r="A162" s="376" t="s">
        <v>226</v>
      </c>
      <c r="B162" s="357" t="s">
        <v>227</v>
      </c>
      <c r="C162" s="376" t="s">
        <v>25</v>
      </c>
      <c r="D162" s="372" t="s">
        <v>26</v>
      </c>
      <c r="E162" s="376" t="s">
        <v>995</v>
      </c>
      <c r="F162" s="357" t="s">
        <v>996</v>
      </c>
      <c r="G162" s="376">
        <v>33</v>
      </c>
      <c r="H162" s="357" t="s">
        <v>983</v>
      </c>
      <c r="I162" s="388" t="s">
        <v>1051</v>
      </c>
      <c r="K162" s="389" t="s">
        <v>1050</v>
      </c>
    </row>
    <row r="163" spans="1:11" x14ac:dyDescent="0.2">
      <c r="A163" s="376" t="s">
        <v>228</v>
      </c>
      <c r="B163" s="357" t="s">
        <v>229</v>
      </c>
      <c r="C163" s="376" t="s">
        <v>25</v>
      </c>
      <c r="D163" s="372" t="s">
        <v>26</v>
      </c>
      <c r="E163" s="376" t="s">
        <v>995</v>
      </c>
      <c r="F163" s="357" t="s">
        <v>996</v>
      </c>
      <c r="G163" s="376">
        <v>12</v>
      </c>
      <c r="H163" s="357" t="s">
        <v>981</v>
      </c>
      <c r="I163" s="388" t="s">
        <v>1051</v>
      </c>
      <c r="K163" s="389" t="s">
        <v>1050</v>
      </c>
    </row>
    <row r="164" spans="1:11" x14ac:dyDescent="0.2">
      <c r="A164" s="376" t="s">
        <v>230</v>
      </c>
      <c r="B164" s="357" t="s">
        <v>231</v>
      </c>
      <c r="C164" s="376" t="s">
        <v>25</v>
      </c>
      <c r="D164" s="372" t="s">
        <v>26</v>
      </c>
      <c r="E164" s="376" t="s">
        <v>995</v>
      </c>
      <c r="F164" s="357" t="s">
        <v>996</v>
      </c>
      <c r="G164" s="376">
        <v>12</v>
      </c>
      <c r="H164" s="357" t="s">
        <v>981</v>
      </c>
      <c r="I164" s="388" t="s">
        <v>1051</v>
      </c>
      <c r="K164" s="389" t="s">
        <v>1050</v>
      </c>
    </row>
    <row r="165" spans="1:11" x14ac:dyDescent="0.2">
      <c r="A165" s="376" t="s">
        <v>232</v>
      </c>
      <c r="B165" s="357" t="s">
        <v>233</v>
      </c>
      <c r="C165" s="376" t="s">
        <v>25</v>
      </c>
      <c r="D165" s="372" t="s">
        <v>26</v>
      </c>
      <c r="E165" s="376" t="s">
        <v>995</v>
      </c>
      <c r="F165" s="357" t="s">
        <v>996</v>
      </c>
      <c r="G165" s="376">
        <v>12</v>
      </c>
      <c r="H165" s="357" t="s">
        <v>981</v>
      </c>
      <c r="I165" s="388" t="s">
        <v>1051</v>
      </c>
      <c r="K165" s="389" t="s">
        <v>1050</v>
      </c>
    </row>
    <row r="166" spans="1:11" x14ac:dyDescent="0.2">
      <c r="A166" s="376" t="s">
        <v>234</v>
      </c>
      <c r="B166" s="357" t="s">
        <v>235</v>
      </c>
      <c r="C166" s="376" t="s">
        <v>25</v>
      </c>
      <c r="D166" s="372" t="s">
        <v>26</v>
      </c>
      <c r="E166" s="376" t="s">
        <v>995</v>
      </c>
      <c r="F166" s="357" t="s">
        <v>996</v>
      </c>
      <c r="G166" s="376">
        <v>12</v>
      </c>
      <c r="H166" s="357" t="s">
        <v>981</v>
      </c>
      <c r="I166" s="388" t="s">
        <v>1051</v>
      </c>
      <c r="K166" s="389" t="s">
        <v>1050</v>
      </c>
    </row>
    <row r="167" spans="1:11" x14ac:dyDescent="0.2">
      <c r="A167" s="376" t="s">
        <v>236</v>
      </c>
      <c r="B167" s="357" t="s">
        <v>237</v>
      </c>
      <c r="C167" s="376" t="s">
        <v>29</v>
      </c>
      <c r="D167" s="372" t="s">
        <v>30</v>
      </c>
      <c r="E167" s="376" t="s">
        <v>997</v>
      </c>
      <c r="F167" s="357" t="s">
        <v>998</v>
      </c>
      <c r="G167" s="376">
        <v>17</v>
      </c>
      <c r="H167" s="357" t="s">
        <v>995</v>
      </c>
      <c r="I167" s="388" t="s">
        <v>1051</v>
      </c>
      <c r="K167" s="389" t="s">
        <v>1050</v>
      </c>
    </row>
    <row r="168" spans="1:11" x14ac:dyDescent="0.2">
      <c r="A168" s="376" t="s">
        <v>238</v>
      </c>
      <c r="B168" s="357" t="s">
        <v>239</v>
      </c>
      <c r="C168" s="376" t="s">
        <v>25</v>
      </c>
      <c r="D168" s="372" t="s">
        <v>26</v>
      </c>
      <c r="E168" s="376" t="s">
        <v>995</v>
      </c>
      <c r="F168" s="357" t="s">
        <v>996</v>
      </c>
      <c r="G168" s="376">
        <v>12</v>
      </c>
      <c r="H168" s="357" t="s">
        <v>981</v>
      </c>
      <c r="I168" s="388" t="s">
        <v>1051</v>
      </c>
      <c r="K168" s="389" t="s">
        <v>1050</v>
      </c>
    </row>
    <row r="169" spans="1:11" x14ac:dyDescent="0.2">
      <c r="A169" s="376" t="s">
        <v>240</v>
      </c>
      <c r="B169" s="357" t="s">
        <v>241</v>
      </c>
      <c r="C169" s="376" t="s">
        <v>25</v>
      </c>
      <c r="D169" s="372" t="s">
        <v>26</v>
      </c>
      <c r="E169" s="376" t="s">
        <v>995</v>
      </c>
      <c r="F169" s="357" t="s">
        <v>996</v>
      </c>
      <c r="G169" s="376">
        <v>17</v>
      </c>
      <c r="H169" s="357" t="s">
        <v>995</v>
      </c>
      <c r="I169" s="388" t="s">
        <v>1051</v>
      </c>
      <c r="K169" s="389" t="s">
        <v>1050</v>
      </c>
    </row>
    <row r="170" spans="1:11" x14ac:dyDescent="0.2">
      <c r="A170" s="376" t="s">
        <v>242</v>
      </c>
      <c r="B170" s="357" t="s">
        <v>243</v>
      </c>
      <c r="C170" s="376" t="s">
        <v>25</v>
      </c>
      <c r="D170" s="372" t="s">
        <v>26</v>
      </c>
      <c r="E170" s="376" t="s">
        <v>995</v>
      </c>
      <c r="F170" s="357" t="s">
        <v>996</v>
      </c>
      <c r="G170" s="376">
        <v>17</v>
      </c>
      <c r="H170" s="357" t="s">
        <v>995</v>
      </c>
      <c r="I170" s="388" t="s">
        <v>1051</v>
      </c>
      <c r="K170" s="389" t="s">
        <v>1050</v>
      </c>
    </row>
    <row r="171" spans="1:11" x14ac:dyDescent="0.2">
      <c r="A171" s="376" t="s">
        <v>244</v>
      </c>
      <c r="B171" s="357" t="s">
        <v>245</v>
      </c>
      <c r="C171" s="376" t="s">
        <v>25</v>
      </c>
      <c r="D171" s="372" t="s">
        <v>26</v>
      </c>
      <c r="E171" s="376" t="s">
        <v>995</v>
      </c>
      <c r="F171" s="357" t="s">
        <v>996</v>
      </c>
      <c r="G171" s="376">
        <v>17</v>
      </c>
      <c r="H171" s="357" t="s">
        <v>995</v>
      </c>
      <c r="I171" s="388" t="s">
        <v>1051</v>
      </c>
      <c r="K171" s="389" t="s">
        <v>1050</v>
      </c>
    </row>
    <row r="172" spans="1:11" x14ac:dyDescent="0.2">
      <c r="A172" s="376" t="s">
        <v>246</v>
      </c>
      <c r="B172" s="357" t="s">
        <v>247</v>
      </c>
      <c r="C172" s="376" t="s">
        <v>25</v>
      </c>
      <c r="D172" s="372" t="s">
        <v>26</v>
      </c>
      <c r="E172" s="376" t="s">
        <v>995</v>
      </c>
      <c r="F172" s="357" t="s">
        <v>996</v>
      </c>
      <c r="G172" s="376">
        <v>17</v>
      </c>
      <c r="H172" s="357" t="s">
        <v>995</v>
      </c>
      <c r="I172" s="388" t="s">
        <v>1051</v>
      </c>
      <c r="K172" s="389" t="s">
        <v>1050</v>
      </c>
    </row>
    <row r="173" spans="1:11" x14ac:dyDescent="0.2">
      <c r="A173" s="376" t="s">
        <v>248</v>
      </c>
      <c r="B173" s="357" t="s">
        <v>249</v>
      </c>
      <c r="C173" s="376" t="s">
        <v>25</v>
      </c>
      <c r="D173" s="372" t="s">
        <v>26</v>
      </c>
      <c r="E173" s="376" t="s">
        <v>995</v>
      </c>
      <c r="F173" s="357" t="s">
        <v>996</v>
      </c>
      <c r="G173" s="376">
        <v>17</v>
      </c>
      <c r="H173" s="357" t="s">
        <v>995</v>
      </c>
      <c r="I173" s="388" t="s">
        <v>1051</v>
      </c>
      <c r="K173" s="389" t="s">
        <v>1050</v>
      </c>
    </row>
    <row r="174" spans="1:11" x14ac:dyDescent="0.2">
      <c r="A174" s="376" t="s">
        <v>258</v>
      </c>
      <c r="B174" s="357" t="s">
        <v>259</v>
      </c>
      <c r="C174" s="376" t="s">
        <v>27</v>
      </c>
      <c r="D174" s="372" t="s">
        <v>28</v>
      </c>
      <c r="E174" s="376" t="s">
        <v>999</v>
      </c>
      <c r="F174" s="357" t="s">
        <v>1000</v>
      </c>
      <c r="G174" s="376">
        <v>18</v>
      </c>
      <c r="H174" s="357" t="s">
        <v>1003</v>
      </c>
      <c r="I174" s="388" t="s">
        <v>1051</v>
      </c>
      <c r="K174" s="389" t="s">
        <v>1050</v>
      </c>
    </row>
    <row r="175" spans="1:11" x14ac:dyDescent="0.2">
      <c r="A175" s="376" t="s">
        <v>260</v>
      </c>
      <c r="B175" s="357" t="s">
        <v>261</v>
      </c>
      <c r="C175" s="376" t="s">
        <v>27</v>
      </c>
      <c r="D175" s="372" t="s">
        <v>28</v>
      </c>
      <c r="E175" s="376" t="s">
        <v>999</v>
      </c>
      <c r="F175" s="357" t="s">
        <v>1000</v>
      </c>
      <c r="G175" s="376">
        <v>17</v>
      </c>
      <c r="H175" s="357" t="s">
        <v>995</v>
      </c>
      <c r="I175" s="388" t="s">
        <v>1051</v>
      </c>
      <c r="K175" s="389" t="s">
        <v>1050</v>
      </c>
    </row>
    <row r="176" spans="1:11" x14ac:dyDescent="0.2">
      <c r="A176" s="376" t="s">
        <v>262</v>
      </c>
      <c r="B176" s="357" t="s">
        <v>1118</v>
      </c>
      <c r="C176" s="376" t="s">
        <v>27</v>
      </c>
      <c r="D176" s="372" t="s">
        <v>28</v>
      </c>
      <c r="E176" s="376" t="s">
        <v>1001</v>
      </c>
      <c r="F176" s="357" t="s">
        <v>1002</v>
      </c>
      <c r="G176" s="376">
        <v>18</v>
      </c>
      <c r="H176" s="357" t="s">
        <v>1001</v>
      </c>
      <c r="I176" s="388" t="s">
        <v>1051</v>
      </c>
      <c r="K176" s="389" t="s">
        <v>1050</v>
      </c>
    </row>
    <row r="177" spans="1:12" x14ac:dyDescent="0.2">
      <c r="A177" s="376" t="s">
        <v>263</v>
      </c>
      <c r="B177" s="357" t="s">
        <v>264</v>
      </c>
      <c r="C177" s="376" t="s">
        <v>27</v>
      </c>
      <c r="D177" s="372" t="s">
        <v>28</v>
      </c>
      <c r="E177" s="376" t="s">
        <v>1001</v>
      </c>
      <c r="F177" s="357" t="s">
        <v>1002</v>
      </c>
      <c r="G177" s="376">
        <v>18</v>
      </c>
      <c r="H177" s="357" t="s">
        <v>1003</v>
      </c>
      <c r="I177" s="388" t="s">
        <v>1051</v>
      </c>
      <c r="K177" s="389" t="s">
        <v>1050</v>
      </c>
    </row>
    <row r="178" spans="1:12" x14ac:dyDescent="0.2">
      <c r="A178" s="376" t="s">
        <v>265</v>
      </c>
      <c r="B178" s="357" t="s">
        <v>266</v>
      </c>
      <c r="C178" s="376" t="s">
        <v>27</v>
      </c>
      <c r="D178" s="372" t="s">
        <v>28</v>
      </c>
      <c r="E178" s="376" t="s">
        <v>1003</v>
      </c>
      <c r="F178" s="357" t="s">
        <v>1004</v>
      </c>
      <c r="G178" s="376">
        <v>17</v>
      </c>
      <c r="H178" s="357" t="s">
        <v>995</v>
      </c>
      <c r="I178" s="388" t="s">
        <v>1051</v>
      </c>
      <c r="K178" s="389" t="s">
        <v>1050</v>
      </c>
    </row>
    <row r="179" spans="1:12" x14ac:dyDescent="0.2">
      <c r="A179" s="376" t="s">
        <v>267</v>
      </c>
      <c r="B179" s="357" t="s">
        <v>611</v>
      </c>
      <c r="C179" s="376" t="s">
        <v>27</v>
      </c>
      <c r="D179" s="372" t="s">
        <v>28</v>
      </c>
      <c r="E179" s="376" t="s">
        <v>1003</v>
      </c>
      <c r="F179" s="357" t="s">
        <v>1004</v>
      </c>
      <c r="G179" s="376">
        <v>17</v>
      </c>
      <c r="H179" s="357" t="s">
        <v>995</v>
      </c>
      <c r="I179" s="388" t="s">
        <v>1051</v>
      </c>
      <c r="K179" s="389" t="s">
        <v>1050</v>
      </c>
    </row>
    <row r="180" spans="1:12" x14ac:dyDescent="0.2">
      <c r="A180" s="376" t="s">
        <v>250</v>
      </c>
      <c r="B180" s="357" t="s">
        <v>1119</v>
      </c>
      <c r="C180" s="376" t="s">
        <v>25</v>
      </c>
      <c r="D180" s="372" t="s">
        <v>26</v>
      </c>
      <c r="E180" s="376" t="s">
        <v>995</v>
      </c>
      <c r="F180" s="357" t="s">
        <v>996</v>
      </c>
      <c r="G180" s="376">
        <v>19</v>
      </c>
      <c r="H180" s="357" t="s">
        <v>997</v>
      </c>
      <c r="I180" s="388" t="s">
        <v>1051</v>
      </c>
      <c r="K180" s="389" t="s">
        <v>1050</v>
      </c>
    </row>
    <row r="181" spans="1:12" x14ac:dyDescent="0.2">
      <c r="A181" s="376" t="s">
        <v>251</v>
      </c>
      <c r="B181" s="357" t="s">
        <v>1120</v>
      </c>
      <c r="C181" s="376" t="s">
        <v>25</v>
      </c>
      <c r="D181" s="372" t="s">
        <v>26</v>
      </c>
      <c r="E181" s="376" t="s">
        <v>995</v>
      </c>
      <c r="F181" s="357" t="s">
        <v>996</v>
      </c>
      <c r="G181" s="376">
        <v>17</v>
      </c>
      <c r="H181" s="357" t="s">
        <v>995</v>
      </c>
      <c r="I181" s="388" t="s">
        <v>1051</v>
      </c>
      <c r="K181" s="389" t="s">
        <v>1050</v>
      </c>
    </row>
    <row r="182" spans="1:12" x14ac:dyDescent="0.2">
      <c r="A182" s="376" t="s">
        <v>252</v>
      </c>
      <c r="B182" s="357" t="s">
        <v>1121</v>
      </c>
      <c r="C182" s="376" t="s">
        <v>25</v>
      </c>
      <c r="D182" s="372" t="s">
        <v>26</v>
      </c>
      <c r="E182" s="376" t="s">
        <v>995</v>
      </c>
      <c r="F182" s="357" t="s">
        <v>996</v>
      </c>
      <c r="G182" s="376">
        <v>17</v>
      </c>
      <c r="H182" s="357" t="s">
        <v>995</v>
      </c>
      <c r="I182" s="388" t="s">
        <v>1051</v>
      </c>
      <c r="K182" s="389" t="s">
        <v>1050</v>
      </c>
    </row>
    <row r="183" spans="1:12" x14ac:dyDescent="0.2">
      <c r="A183" s="376" t="s">
        <v>253</v>
      </c>
      <c r="B183" s="357" t="s">
        <v>1122</v>
      </c>
      <c r="C183" s="376" t="s">
        <v>25</v>
      </c>
      <c r="D183" s="372" t="s">
        <v>26</v>
      </c>
      <c r="E183" s="376" t="s">
        <v>995</v>
      </c>
      <c r="F183" s="357" t="s">
        <v>996</v>
      </c>
      <c r="G183" s="376">
        <v>17</v>
      </c>
      <c r="H183" s="357" t="s">
        <v>995</v>
      </c>
      <c r="I183" s="388" t="s">
        <v>1051</v>
      </c>
      <c r="K183" s="389" t="s">
        <v>1050</v>
      </c>
    </row>
    <row r="184" spans="1:12" x14ac:dyDescent="0.2">
      <c r="A184" s="376" t="s">
        <v>254</v>
      </c>
      <c r="B184" s="357" t="s">
        <v>1123</v>
      </c>
      <c r="C184" s="376" t="s">
        <v>25</v>
      </c>
      <c r="D184" s="372" t="s">
        <v>26</v>
      </c>
      <c r="E184" s="376" t="s">
        <v>995</v>
      </c>
      <c r="F184" s="357" t="s">
        <v>996</v>
      </c>
      <c r="G184" s="376">
        <v>17</v>
      </c>
      <c r="H184" s="357" t="s">
        <v>995</v>
      </c>
      <c r="I184" s="388" t="s">
        <v>1051</v>
      </c>
      <c r="K184" s="389" t="s">
        <v>1050</v>
      </c>
    </row>
    <row r="185" spans="1:12" x14ac:dyDescent="0.2">
      <c r="A185" s="376" t="s">
        <v>255</v>
      </c>
      <c r="B185" s="357" t="s">
        <v>1124</v>
      </c>
      <c r="C185" s="376" t="s">
        <v>25</v>
      </c>
      <c r="D185" s="372" t="s">
        <v>26</v>
      </c>
      <c r="E185" s="376" t="s">
        <v>995</v>
      </c>
      <c r="F185" s="357" t="s">
        <v>996</v>
      </c>
      <c r="G185" s="376">
        <v>17</v>
      </c>
      <c r="H185" s="357" t="s">
        <v>995</v>
      </c>
      <c r="I185" s="388" t="s">
        <v>1051</v>
      </c>
      <c r="K185" s="389" t="s">
        <v>1050</v>
      </c>
    </row>
    <row r="186" spans="1:12" x14ac:dyDescent="0.2">
      <c r="A186" s="376" t="s">
        <v>256</v>
      </c>
      <c r="B186" s="357" t="s">
        <v>1125</v>
      </c>
      <c r="C186" s="376" t="s">
        <v>25</v>
      </c>
      <c r="D186" s="372" t="s">
        <v>26</v>
      </c>
      <c r="E186" s="376" t="s">
        <v>995</v>
      </c>
      <c r="F186" s="357" t="s">
        <v>996</v>
      </c>
      <c r="G186" s="376">
        <v>17</v>
      </c>
      <c r="H186" s="357" t="s">
        <v>995</v>
      </c>
      <c r="I186" s="388" t="s">
        <v>1051</v>
      </c>
      <c r="K186" s="389" t="s">
        <v>1050</v>
      </c>
    </row>
    <row r="187" spans="1:12" x14ac:dyDescent="0.2">
      <c r="A187" s="376" t="s">
        <v>257</v>
      </c>
      <c r="B187" s="357" t="s">
        <v>1126</v>
      </c>
      <c r="C187" s="376" t="s">
        <v>25</v>
      </c>
      <c r="D187" s="372" t="s">
        <v>26</v>
      </c>
      <c r="E187" s="376" t="s">
        <v>995</v>
      </c>
      <c r="F187" s="357" t="s">
        <v>996</v>
      </c>
      <c r="G187" s="376">
        <v>18</v>
      </c>
      <c r="H187" s="357" t="s">
        <v>999</v>
      </c>
      <c r="I187" s="388" t="s">
        <v>1051</v>
      </c>
      <c r="K187" s="389" t="s">
        <v>1050</v>
      </c>
    </row>
    <row r="188" spans="1:12" x14ac:dyDescent="0.2">
      <c r="A188" s="376" t="s">
        <v>859</v>
      </c>
      <c r="B188" s="357" t="s">
        <v>860</v>
      </c>
      <c r="C188" s="376" t="s">
        <v>25</v>
      </c>
      <c r="D188" s="372" t="s">
        <v>26</v>
      </c>
      <c r="E188" s="376" t="s">
        <v>995</v>
      </c>
      <c r="F188" s="357" t="s">
        <v>996</v>
      </c>
      <c r="G188" s="376">
        <v>18</v>
      </c>
      <c r="H188" s="357" t="s">
        <v>999</v>
      </c>
      <c r="I188" s="388" t="s">
        <v>1051</v>
      </c>
      <c r="K188" s="389" t="s">
        <v>1050</v>
      </c>
    </row>
    <row r="189" spans="1:12" x14ac:dyDescent="0.2">
      <c r="A189" s="376" t="s">
        <v>861</v>
      </c>
      <c r="B189" s="357" t="s">
        <v>862</v>
      </c>
      <c r="C189" s="376" t="s">
        <v>25</v>
      </c>
      <c r="D189" s="372" t="s">
        <v>26</v>
      </c>
      <c r="E189" s="376" t="s">
        <v>995</v>
      </c>
      <c r="F189" s="357" t="s">
        <v>996</v>
      </c>
      <c r="G189" s="376">
        <v>18</v>
      </c>
      <c r="H189" s="357" t="s">
        <v>1001</v>
      </c>
      <c r="I189" s="388" t="s">
        <v>1051</v>
      </c>
      <c r="K189" s="389" t="s">
        <v>1050</v>
      </c>
    </row>
    <row r="190" spans="1:12" s="395" customFormat="1" x14ac:dyDescent="0.2">
      <c r="A190" s="376" t="s">
        <v>863</v>
      </c>
      <c r="B190" s="357" t="s">
        <v>1155</v>
      </c>
      <c r="C190" s="376" t="s">
        <v>29</v>
      </c>
      <c r="D190" s="372" t="s">
        <v>30</v>
      </c>
      <c r="E190" s="376" t="s">
        <v>997</v>
      </c>
      <c r="F190" s="357" t="s">
        <v>998</v>
      </c>
      <c r="G190" s="376">
        <v>17</v>
      </c>
      <c r="H190" s="357" t="s">
        <v>995</v>
      </c>
      <c r="I190" s="388" t="s">
        <v>1051</v>
      </c>
      <c r="J190" s="388"/>
      <c r="K190" s="389" t="s">
        <v>1050</v>
      </c>
      <c r="L190" s="388"/>
    </row>
    <row r="191" spans="1:12" x14ac:dyDescent="0.2">
      <c r="A191" s="376" t="s">
        <v>278</v>
      </c>
      <c r="B191" s="357" t="s">
        <v>279</v>
      </c>
      <c r="C191" s="376" t="s">
        <v>31</v>
      </c>
      <c r="D191" s="372" t="s">
        <v>32</v>
      </c>
      <c r="E191" s="376" t="s">
        <v>1005</v>
      </c>
      <c r="F191" s="357" t="s">
        <v>1006</v>
      </c>
      <c r="G191" s="376">
        <v>19</v>
      </c>
      <c r="H191" s="357" t="s">
        <v>997</v>
      </c>
      <c r="I191" s="388" t="s">
        <v>1051</v>
      </c>
      <c r="K191" s="389" t="s">
        <v>1053</v>
      </c>
    </row>
    <row r="192" spans="1:12" x14ac:dyDescent="0.2">
      <c r="A192" s="376" t="s">
        <v>280</v>
      </c>
      <c r="B192" s="357" t="s">
        <v>281</v>
      </c>
      <c r="C192" s="376" t="s">
        <v>31</v>
      </c>
      <c r="D192" s="372" t="s">
        <v>32</v>
      </c>
      <c r="E192" s="376" t="s">
        <v>1005</v>
      </c>
      <c r="F192" s="357" t="s">
        <v>1006</v>
      </c>
      <c r="G192" s="376">
        <v>19</v>
      </c>
      <c r="H192" s="357" t="s">
        <v>1011</v>
      </c>
      <c r="I192" s="388" t="s">
        <v>1051</v>
      </c>
      <c r="K192" s="389" t="s">
        <v>1053</v>
      </c>
    </row>
    <row r="193" spans="1:11" x14ac:dyDescent="0.2">
      <c r="A193" s="376" t="s">
        <v>282</v>
      </c>
      <c r="B193" s="357" t="s">
        <v>283</v>
      </c>
      <c r="C193" s="376" t="s">
        <v>31</v>
      </c>
      <c r="D193" s="372" t="s">
        <v>32</v>
      </c>
      <c r="E193" s="376" t="s">
        <v>1005</v>
      </c>
      <c r="F193" s="357" t="s">
        <v>1006</v>
      </c>
      <c r="G193" s="376">
        <v>19</v>
      </c>
      <c r="H193" s="357" t="s">
        <v>1011</v>
      </c>
      <c r="I193" s="388" t="s">
        <v>1051</v>
      </c>
      <c r="K193" s="389" t="s">
        <v>1053</v>
      </c>
    </row>
    <row r="194" spans="1:11" x14ac:dyDescent="0.2">
      <c r="A194" s="376" t="s">
        <v>284</v>
      </c>
      <c r="B194" s="357" t="s">
        <v>285</v>
      </c>
      <c r="C194" s="376" t="s">
        <v>31</v>
      </c>
      <c r="D194" s="372" t="s">
        <v>32</v>
      </c>
      <c r="E194" s="376" t="s">
        <v>1005</v>
      </c>
      <c r="F194" s="357" t="s">
        <v>1006</v>
      </c>
      <c r="G194" s="376">
        <v>19</v>
      </c>
      <c r="H194" s="357" t="s">
        <v>1011</v>
      </c>
      <c r="I194" s="388" t="s">
        <v>1051</v>
      </c>
      <c r="K194" s="389" t="s">
        <v>1053</v>
      </c>
    </row>
    <row r="195" spans="1:11" x14ac:dyDescent="0.2">
      <c r="A195" s="376" t="s">
        <v>286</v>
      </c>
      <c r="B195" s="357" t="s">
        <v>287</v>
      </c>
      <c r="C195" s="376" t="s">
        <v>31</v>
      </c>
      <c r="D195" s="372" t="s">
        <v>32</v>
      </c>
      <c r="E195" s="376" t="s">
        <v>1005</v>
      </c>
      <c r="F195" s="357" t="s">
        <v>1006</v>
      </c>
      <c r="G195" s="376">
        <v>20</v>
      </c>
      <c r="H195" s="357" t="s">
        <v>1005</v>
      </c>
      <c r="I195" s="388" t="s">
        <v>1051</v>
      </c>
      <c r="K195" s="389" t="s">
        <v>1050</v>
      </c>
    </row>
    <row r="196" spans="1:11" x14ac:dyDescent="0.2">
      <c r="A196" s="381" t="s">
        <v>1343</v>
      </c>
      <c r="B196" s="369" t="s">
        <v>1301</v>
      </c>
      <c r="C196" s="378" t="s">
        <v>31</v>
      </c>
      <c r="D196" s="373" t="s">
        <v>32</v>
      </c>
      <c r="E196" s="378" t="s">
        <v>1005</v>
      </c>
      <c r="F196" s="369" t="s">
        <v>1006</v>
      </c>
      <c r="G196" s="378">
        <v>20</v>
      </c>
      <c r="H196" s="369" t="s">
        <v>1005</v>
      </c>
      <c r="I196" s="393" t="s">
        <v>1051</v>
      </c>
      <c r="J196" s="393"/>
      <c r="K196" s="394">
        <v>2559</v>
      </c>
    </row>
    <row r="197" spans="1:11" x14ac:dyDescent="0.2">
      <c r="A197" s="381" t="s">
        <v>1344</v>
      </c>
      <c r="B197" s="369" t="s">
        <v>1302</v>
      </c>
      <c r="C197" s="378" t="s">
        <v>31</v>
      </c>
      <c r="D197" s="373" t="s">
        <v>32</v>
      </c>
      <c r="E197" s="378" t="s">
        <v>1005</v>
      </c>
      <c r="F197" s="369" t="s">
        <v>1006</v>
      </c>
      <c r="G197" s="378">
        <v>20</v>
      </c>
      <c r="H197" s="369" t="s">
        <v>1005</v>
      </c>
      <c r="I197" s="393" t="s">
        <v>1051</v>
      </c>
      <c r="J197" s="393"/>
      <c r="K197" s="394">
        <v>2562</v>
      </c>
    </row>
    <row r="198" spans="1:11" x14ac:dyDescent="0.2">
      <c r="A198" s="376" t="s">
        <v>289</v>
      </c>
      <c r="B198" s="357" t="s">
        <v>290</v>
      </c>
      <c r="C198" s="376" t="s">
        <v>31</v>
      </c>
      <c r="D198" s="372" t="s">
        <v>32</v>
      </c>
      <c r="E198" s="376" t="s">
        <v>1005</v>
      </c>
      <c r="F198" s="357" t="s">
        <v>1006</v>
      </c>
      <c r="G198" s="376">
        <v>20</v>
      </c>
      <c r="H198" s="357" t="s">
        <v>1005</v>
      </c>
      <c r="I198" s="388" t="s">
        <v>1051</v>
      </c>
      <c r="K198" s="389" t="s">
        <v>1053</v>
      </c>
    </row>
    <row r="199" spans="1:11" x14ac:dyDescent="0.2">
      <c r="A199" s="376" t="s">
        <v>291</v>
      </c>
      <c r="B199" s="357" t="s">
        <v>292</v>
      </c>
      <c r="C199" s="376" t="s">
        <v>31</v>
      </c>
      <c r="D199" s="372" t="s">
        <v>32</v>
      </c>
      <c r="E199" s="376" t="s">
        <v>1005</v>
      </c>
      <c r="F199" s="357" t="s">
        <v>1006</v>
      </c>
      <c r="G199" s="376">
        <v>20</v>
      </c>
      <c r="H199" s="357" t="s">
        <v>1005</v>
      </c>
      <c r="I199" s="388" t="s">
        <v>1051</v>
      </c>
      <c r="K199" s="389" t="s">
        <v>1050</v>
      </c>
    </row>
    <row r="200" spans="1:11" x14ac:dyDescent="0.2">
      <c r="A200" s="376" t="s">
        <v>271</v>
      </c>
      <c r="B200" s="357" t="s">
        <v>272</v>
      </c>
      <c r="C200" s="376" t="s">
        <v>29</v>
      </c>
      <c r="D200" s="372" t="s">
        <v>30</v>
      </c>
      <c r="E200" s="376" t="s">
        <v>1009</v>
      </c>
      <c r="F200" s="357" t="s">
        <v>1010</v>
      </c>
      <c r="G200" s="376">
        <v>20</v>
      </c>
      <c r="H200" s="357" t="s">
        <v>1005</v>
      </c>
      <c r="I200" s="388" t="s">
        <v>1051</v>
      </c>
      <c r="K200" s="389" t="s">
        <v>1050</v>
      </c>
    </row>
    <row r="201" spans="1:11" x14ac:dyDescent="0.2">
      <c r="A201" s="376" t="s">
        <v>274</v>
      </c>
      <c r="B201" s="357" t="s">
        <v>275</v>
      </c>
      <c r="C201" s="376" t="s">
        <v>29</v>
      </c>
      <c r="D201" s="372" t="s">
        <v>30</v>
      </c>
      <c r="E201" s="376" t="s">
        <v>1009</v>
      </c>
      <c r="F201" s="357" t="s">
        <v>1010</v>
      </c>
      <c r="G201" s="376">
        <v>20</v>
      </c>
      <c r="H201" s="357" t="s">
        <v>1005</v>
      </c>
      <c r="I201" s="388" t="s">
        <v>1051</v>
      </c>
      <c r="K201" s="389" t="s">
        <v>1050</v>
      </c>
    </row>
    <row r="202" spans="1:11" x14ac:dyDescent="0.2">
      <c r="A202" s="376" t="s">
        <v>276</v>
      </c>
      <c r="B202" s="367" t="s">
        <v>1303</v>
      </c>
      <c r="C202" s="376" t="s">
        <v>29</v>
      </c>
      <c r="D202" s="372" t="s">
        <v>30</v>
      </c>
      <c r="E202" s="376" t="s">
        <v>1011</v>
      </c>
      <c r="F202" s="357" t="s">
        <v>1012</v>
      </c>
      <c r="G202" s="376">
        <v>19</v>
      </c>
      <c r="H202" s="357" t="s">
        <v>1009</v>
      </c>
      <c r="I202" s="388" t="s">
        <v>1051</v>
      </c>
      <c r="K202" s="389" t="s">
        <v>1050</v>
      </c>
    </row>
    <row r="203" spans="1:11" x14ac:dyDescent="0.2">
      <c r="A203" s="376" t="s">
        <v>277</v>
      </c>
      <c r="B203" s="367" t="s">
        <v>1304</v>
      </c>
      <c r="C203" s="376" t="s">
        <v>29</v>
      </c>
      <c r="D203" s="372" t="s">
        <v>30</v>
      </c>
      <c r="E203" s="376" t="s">
        <v>1011</v>
      </c>
      <c r="F203" s="357" t="s">
        <v>1012</v>
      </c>
      <c r="G203" s="376">
        <v>19</v>
      </c>
      <c r="H203" s="357" t="s">
        <v>1009</v>
      </c>
      <c r="I203" s="388" t="s">
        <v>1051</v>
      </c>
      <c r="K203" s="389" t="s">
        <v>1050</v>
      </c>
    </row>
    <row r="204" spans="1:11" x14ac:dyDescent="0.2">
      <c r="A204" s="376" t="s">
        <v>864</v>
      </c>
      <c r="B204" s="367" t="s">
        <v>1305</v>
      </c>
      <c r="C204" s="376" t="s">
        <v>29</v>
      </c>
      <c r="D204" s="372" t="s">
        <v>30</v>
      </c>
      <c r="E204" s="376" t="s">
        <v>1007</v>
      </c>
      <c r="F204" s="357" t="s">
        <v>1008</v>
      </c>
      <c r="G204" s="376">
        <v>20</v>
      </c>
      <c r="H204" s="357" t="s">
        <v>1005</v>
      </c>
      <c r="I204" s="388" t="s">
        <v>1051</v>
      </c>
      <c r="K204" s="389" t="s">
        <v>1050</v>
      </c>
    </row>
    <row r="205" spans="1:11" x14ac:dyDescent="0.2">
      <c r="A205" s="376" t="s">
        <v>865</v>
      </c>
      <c r="B205" s="367" t="s">
        <v>1306</v>
      </c>
      <c r="C205" s="376" t="s">
        <v>29</v>
      </c>
      <c r="D205" s="372" t="s">
        <v>30</v>
      </c>
      <c r="E205" s="376" t="s">
        <v>1007</v>
      </c>
      <c r="F205" s="357" t="s">
        <v>1008</v>
      </c>
      <c r="G205" s="376">
        <v>20</v>
      </c>
      <c r="H205" s="357" t="s">
        <v>1005</v>
      </c>
      <c r="I205" s="388" t="s">
        <v>1051</v>
      </c>
      <c r="K205" s="389" t="s">
        <v>1050</v>
      </c>
    </row>
    <row r="206" spans="1:11" x14ac:dyDescent="0.2">
      <c r="A206" s="378" t="s">
        <v>1307</v>
      </c>
      <c r="B206" s="369" t="s">
        <v>1310</v>
      </c>
      <c r="C206" s="378" t="s">
        <v>29</v>
      </c>
      <c r="D206" s="373" t="s">
        <v>30</v>
      </c>
      <c r="E206" s="378" t="s">
        <v>1011</v>
      </c>
      <c r="F206" s="369" t="s">
        <v>1012</v>
      </c>
      <c r="G206" s="378">
        <v>19</v>
      </c>
      <c r="H206" s="369" t="s">
        <v>1009</v>
      </c>
      <c r="I206" s="393" t="s">
        <v>1051</v>
      </c>
      <c r="J206" s="393"/>
      <c r="K206" s="389">
        <v>2562</v>
      </c>
    </row>
    <row r="207" spans="1:11" x14ac:dyDescent="0.2">
      <c r="A207" s="378" t="s">
        <v>1308</v>
      </c>
      <c r="B207" s="369" t="s">
        <v>1311</v>
      </c>
      <c r="C207" s="378" t="s">
        <v>29</v>
      </c>
      <c r="D207" s="373" t="s">
        <v>30</v>
      </c>
      <c r="E207" s="378" t="s">
        <v>1011</v>
      </c>
      <c r="F207" s="369" t="s">
        <v>1012</v>
      </c>
      <c r="G207" s="378">
        <v>19</v>
      </c>
      <c r="H207" s="369" t="s">
        <v>1009</v>
      </c>
      <c r="I207" s="393" t="s">
        <v>1051</v>
      </c>
      <c r="J207" s="393"/>
      <c r="K207" s="389">
        <v>2562</v>
      </c>
    </row>
    <row r="208" spans="1:11" x14ac:dyDescent="0.2">
      <c r="A208" s="378" t="s">
        <v>1309</v>
      </c>
      <c r="B208" s="369" t="s">
        <v>1313</v>
      </c>
      <c r="C208" s="378" t="s">
        <v>29</v>
      </c>
      <c r="D208" s="373" t="s">
        <v>30</v>
      </c>
      <c r="E208" s="378" t="s">
        <v>1007</v>
      </c>
      <c r="F208" s="369" t="s">
        <v>1008</v>
      </c>
      <c r="G208" s="378">
        <v>20</v>
      </c>
      <c r="H208" s="369" t="s">
        <v>1005</v>
      </c>
      <c r="I208" s="393" t="s">
        <v>1051</v>
      </c>
      <c r="J208" s="393"/>
      <c r="K208" s="389">
        <v>2562</v>
      </c>
    </row>
    <row r="209" spans="1:11" x14ac:dyDescent="0.2">
      <c r="A209" s="378" t="s">
        <v>1312</v>
      </c>
      <c r="B209" s="369" t="s">
        <v>1314</v>
      </c>
      <c r="C209" s="378" t="s">
        <v>29</v>
      </c>
      <c r="D209" s="373" t="s">
        <v>30</v>
      </c>
      <c r="E209" s="378" t="s">
        <v>1007</v>
      </c>
      <c r="F209" s="369" t="s">
        <v>1008</v>
      </c>
      <c r="G209" s="378">
        <v>20</v>
      </c>
      <c r="H209" s="369" t="s">
        <v>1005</v>
      </c>
      <c r="I209" s="393" t="s">
        <v>1051</v>
      </c>
      <c r="J209" s="393"/>
      <c r="K209" s="389">
        <v>2562</v>
      </c>
    </row>
    <row r="210" spans="1:11" x14ac:dyDescent="0.2">
      <c r="A210" s="376" t="s">
        <v>866</v>
      </c>
      <c r="B210" s="357" t="s">
        <v>867</v>
      </c>
      <c r="C210" s="376" t="s">
        <v>29</v>
      </c>
      <c r="D210" s="372" t="s">
        <v>30</v>
      </c>
      <c r="E210" s="376" t="s">
        <v>1011</v>
      </c>
      <c r="F210" s="357" t="s">
        <v>1012</v>
      </c>
      <c r="G210" s="376">
        <v>19</v>
      </c>
      <c r="H210" s="357" t="s">
        <v>1011</v>
      </c>
      <c r="I210" s="388" t="s">
        <v>1051</v>
      </c>
      <c r="K210" s="389" t="s">
        <v>1050</v>
      </c>
    </row>
    <row r="211" spans="1:11" x14ac:dyDescent="0.2">
      <c r="A211" s="376" t="s">
        <v>868</v>
      </c>
      <c r="B211" s="357" t="s">
        <v>869</v>
      </c>
      <c r="C211" s="376" t="s">
        <v>29</v>
      </c>
      <c r="D211" s="372" t="s">
        <v>30</v>
      </c>
      <c r="E211" s="376" t="s">
        <v>1011</v>
      </c>
      <c r="F211" s="357" t="s">
        <v>1012</v>
      </c>
      <c r="G211" s="376">
        <v>19</v>
      </c>
      <c r="H211" s="357" t="s">
        <v>1011</v>
      </c>
      <c r="I211" s="388" t="s">
        <v>1051</v>
      </c>
      <c r="K211" s="389" t="s">
        <v>1050</v>
      </c>
    </row>
    <row r="212" spans="1:11" x14ac:dyDescent="0.2">
      <c r="A212" s="376" t="s">
        <v>870</v>
      </c>
      <c r="B212" s="357" t="s">
        <v>871</v>
      </c>
      <c r="C212" s="376" t="s">
        <v>29</v>
      </c>
      <c r="D212" s="372" t="s">
        <v>30</v>
      </c>
      <c r="E212" s="376" t="s">
        <v>1011</v>
      </c>
      <c r="F212" s="357" t="s">
        <v>1012</v>
      </c>
      <c r="G212" s="376">
        <v>19</v>
      </c>
      <c r="H212" s="357" t="s">
        <v>997</v>
      </c>
      <c r="I212" s="388" t="s">
        <v>1051</v>
      </c>
      <c r="K212" s="389" t="s">
        <v>1053</v>
      </c>
    </row>
    <row r="213" spans="1:11" x14ac:dyDescent="0.2">
      <c r="A213" s="376" t="s">
        <v>293</v>
      </c>
      <c r="B213" s="357" t="s">
        <v>294</v>
      </c>
      <c r="C213" s="376" t="s">
        <v>31</v>
      </c>
      <c r="D213" s="372" t="s">
        <v>32</v>
      </c>
      <c r="E213" s="376" t="s">
        <v>1005</v>
      </c>
      <c r="F213" s="357" t="s">
        <v>1006</v>
      </c>
      <c r="G213" s="376">
        <v>20</v>
      </c>
      <c r="H213" s="357" t="s">
        <v>1005</v>
      </c>
      <c r="I213" s="388" t="s">
        <v>1051</v>
      </c>
      <c r="K213" s="389" t="s">
        <v>1050</v>
      </c>
    </row>
    <row r="214" spans="1:11" x14ac:dyDescent="0.2">
      <c r="A214" s="376" t="s">
        <v>295</v>
      </c>
      <c r="B214" s="357" t="s">
        <v>296</v>
      </c>
      <c r="C214" s="376" t="s">
        <v>31</v>
      </c>
      <c r="D214" s="372" t="s">
        <v>32</v>
      </c>
      <c r="E214" s="376" t="s">
        <v>1005</v>
      </c>
      <c r="F214" s="357" t="s">
        <v>1006</v>
      </c>
      <c r="G214" s="376">
        <v>20</v>
      </c>
      <c r="H214" s="357" t="s">
        <v>1005</v>
      </c>
      <c r="I214" s="388" t="s">
        <v>1051</v>
      </c>
      <c r="K214" s="389" t="s">
        <v>1050</v>
      </c>
    </row>
    <row r="215" spans="1:11" x14ac:dyDescent="0.2">
      <c r="A215" s="376" t="s">
        <v>872</v>
      </c>
      <c r="B215" s="357" t="s">
        <v>873</v>
      </c>
      <c r="C215" s="376" t="s">
        <v>31</v>
      </c>
      <c r="D215" s="372" t="s">
        <v>32</v>
      </c>
      <c r="E215" s="376" t="s">
        <v>1005</v>
      </c>
      <c r="F215" s="357" t="s">
        <v>1006</v>
      </c>
      <c r="G215" s="376">
        <v>20</v>
      </c>
      <c r="H215" s="357" t="s">
        <v>1005</v>
      </c>
      <c r="I215" s="388" t="s">
        <v>1051</v>
      </c>
      <c r="K215" s="389" t="s">
        <v>1050</v>
      </c>
    </row>
    <row r="216" spans="1:11" x14ac:dyDescent="0.2">
      <c r="A216" s="376" t="s">
        <v>297</v>
      </c>
      <c r="B216" s="357" t="s">
        <v>298</v>
      </c>
      <c r="C216" s="376" t="s">
        <v>31</v>
      </c>
      <c r="D216" s="372" t="s">
        <v>32</v>
      </c>
      <c r="E216" s="376" t="s">
        <v>1005</v>
      </c>
      <c r="F216" s="357" t="s">
        <v>1006</v>
      </c>
      <c r="G216" s="376">
        <v>20</v>
      </c>
      <c r="H216" s="357" t="s">
        <v>1005</v>
      </c>
      <c r="I216" s="388" t="s">
        <v>1051</v>
      </c>
      <c r="K216" s="389" t="s">
        <v>1050</v>
      </c>
    </row>
    <row r="217" spans="1:11" x14ac:dyDescent="0.2">
      <c r="A217" s="376" t="s">
        <v>299</v>
      </c>
      <c r="B217" s="357" t="s">
        <v>300</v>
      </c>
      <c r="C217" s="376" t="s">
        <v>31</v>
      </c>
      <c r="D217" s="372" t="s">
        <v>32</v>
      </c>
      <c r="E217" s="376" t="s">
        <v>1005</v>
      </c>
      <c r="F217" s="357" t="s">
        <v>1006</v>
      </c>
      <c r="G217" s="376">
        <v>20</v>
      </c>
      <c r="H217" s="357" t="s">
        <v>1005</v>
      </c>
      <c r="I217" s="388" t="s">
        <v>1051</v>
      </c>
      <c r="K217" s="389" t="s">
        <v>1050</v>
      </c>
    </row>
    <row r="218" spans="1:11" x14ac:dyDescent="0.2">
      <c r="A218" s="376" t="s">
        <v>301</v>
      </c>
      <c r="B218" s="357" t="s">
        <v>1127</v>
      </c>
      <c r="C218" s="376" t="s">
        <v>31</v>
      </c>
      <c r="D218" s="372" t="s">
        <v>32</v>
      </c>
      <c r="E218" s="376" t="s">
        <v>1005</v>
      </c>
      <c r="F218" s="357" t="s">
        <v>1006</v>
      </c>
      <c r="G218" s="376">
        <v>20</v>
      </c>
      <c r="H218" s="357" t="s">
        <v>1005</v>
      </c>
      <c r="I218" s="388" t="s">
        <v>1051</v>
      </c>
      <c r="K218" s="389" t="s">
        <v>1050</v>
      </c>
    </row>
    <row r="219" spans="1:11" x14ac:dyDescent="0.2">
      <c r="A219" s="376" t="s">
        <v>302</v>
      </c>
      <c r="B219" s="357" t="s">
        <v>303</v>
      </c>
      <c r="C219" s="376" t="s">
        <v>31</v>
      </c>
      <c r="D219" s="372" t="s">
        <v>32</v>
      </c>
      <c r="E219" s="376" t="s">
        <v>1005</v>
      </c>
      <c r="F219" s="357" t="s">
        <v>1006</v>
      </c>
      <c r="G219" s="376">
        <v>20</v>
      </c>
      <c r="H219" s="357" t="s">
        <v>1005</v>
      </c>
      <c r="I219" s="388" t="s">
        <v>1051</v>
      </c>
      <c r="K219" s="389" t="s">
        <v>1050</v>
      </c>
    </row>
    <row r="220" spans="1:11" x14ac:dyDescent="0.2">
      <c r="A220" s="376" t="s">
        <v>304</v>
      </c>
      <c r="B220" s="357" t="s">
        <v>305</v>
      </c>
      <c r="C220" s="376" t="s">
        <v>31</v>
      </c>
      <c r="D220" s="372" t="s">
        <v>32</v>
      </c>
      <c r="E220" s="376" t="s">
        <v>1005</v>
      </c>
      <c r="F220" s="357" t="s">
        <v>1006</v>
      </c>
      <c r="G220" s="376">
        <v>20</v>
      </c>
      <c r="H220" s="357" t="s">
        <v>1005</v>
      </c>
      <c r="I220" s="388" t="s">
        <v>1051</v>
      </c>
      <c r="K220" s="389" t="s">
        <v>1053</v>
      </c>
    </row>
    <row r="221" spans="1:11" x14ac:dyDescent="0.2">
      <c r="A221" s="376" t="s">
        <v>306</v>
      </c>
      <c r="B221" s="357" t="s">
        <v>307</v>
      </c>
      <c r="C221" s="376" t="s">
        <v>31</v>
      </c>
      <c r="D221" s="372" t="s">
        <v>32</v>
      </c>
      <c r="E221" s="376" t="s">
        <v>1005</v>
      </c>
      <c r="F221" s="357" t="s">
        <v>1006</v>
      </c>
      <c r="G221" s="376">
        <v>20</v>
      </c>
      <c r="H221" s="357" t="s">
        <v>1005</v>
      </c>
      <c r="I221" s="388" t="s">
        <v>1051</v>
      </c>
      <c r="K221" s="389" t="s">
        <v>1050</v>
      </c>
    </row>
    <row r="222" spans="1:11" x14ac:dyDescent="0.2">
      <c r="A222" s="376" t="s">
        <v>308</v>
      </c>
      <c r="B222" s="357" t="s">
        <v>294</v>
      </c>
      <c r="C222" s="376" t="s">
        <v>31</v>
      </c>
      <c r="D222" s="372" t="s">
        <v>32</v>
      </c>
      <c r="E222" s="376" t="s">
        <v>1005</v>
      </c>
      <c r="F222" s="357" t="s">
        <v>1006</v>
      </c>
      <c r="G222" s="376">
        <v>20</v>
      </c>
      <c r="H222" s="357" t="s">
        <v>1005</v>
      </c>
      <c r="I222" s="388" t="s">
        <v>1051</v>
      </c>
      <c r="K222" s="389" t="s">
        <v>1050</v>
      </c>
    </row>
    <row r="223" spans="1:11" x14ac:dyDescent="0.2">
      <c r="A223" s="376" t="s">
        <v>309</v>
      </c>
      <c r="B223" s="357" t="s">
        <v>310</v>
      </c>
      <c r="C223" s="376" t="s">
        <v>31</v>
      </c>
      <c r="D223" s="372" t="s">
        <v>32</v>
      </c>
      <c r="E223" s="376" t="s">
        <v>1005</v>
      </c>
      <c r="F223" s="357" t="s">
        <v>1006</v>
      </c>
      <c r="G223" s="376">
        <v>20</v>
      </c>
      <c r="H223" s="357" t="s">
        <v>1005</v>
      </c>
      <c r="I223" s="388" t="s">
        <v>1051</v>
      </c>
      <c r="K223" s="389" t="s">
        <v>1050</v>
      </c>
    </row>
    <row r="224" spans="1:11" x14ac:dyDescent="0.2">
      <c r="A224" s="376" t="s">
        <v>874</v>
      </c>
      <c r="B224" s="357" t="s">
        <v>875</v>
      </c>
      <c r="C224" s="376" t="s">
        <v>31</v>
      </c>
      <c r="D224" s="372" t="s">
        <v>32</v>
      </c>
      <c r="E224" s="376" t="s">
        <v>1005</v>
      </c>
      <c r="F224" s="357" t="s">
        <v>1006</v>
      </c>
      <c r="G224" s="376">
        <v>20</v>
      </c>
      <c r="H224" s="357" t="s">
        <v>1005</v>
      </c>
      <c r="I224" s="388" t="s">
        <v>1051</v>
      </c>
      <c r="K224" s="389" t="s">
        <v>1050</v>
      </c>
    </row>
    <row r="225" spans="1:11" x14ac:dyDescent="0.2">
      <c r="A225" s="376" t="s">
        <v>311</v>
      </c>
      <c r="B225" s="357" t="s">
        <v>312</v>
      </c>
      <c r="C225" s="376" t="s">
        <v>31</v>
      </c>
      <c r="D225" s="372" t="s">
        <v>32</v>
      </c>
      <c r="E225" s="376" t="s">
        <v>1005</v>
      </c>
      <c r="F225" s="357" t="s">
        <v>1006</v>
      </c>
      <c r="G225" s="376">
        <v>20</v>
      </c>
      <c r="H225" s="357" t="s">
        <v>1005</v>
      </c>
      <c r="I225" s="388" t="s">
        <v>1051</v>
      </c>
      <c r="K225" s="389" t="s">
        <v>1050</v>
      </c>
    </row>
    <row r="226" spans="1:11" x14ac:dyDescent="0.2">
      <c r="A226" s="376" t="s">
        <v>313</v>
      </c>
      <c r="B226" s="357" t="s">
        <v>314</v>
      </c>
      <c r="C226" s="376" t="s">
        <v>31</v>
      </c>
      <c r="D226" s="372" t="s">
        <v>32</v>
      </c>
      <c r="E226" s="376" t="s">
        <v>1005</v>
      </c>
      <c r="F226" s="357" t="s">
        <v>1006</v>
      </c>
      <c r="G226" s="376">
        <v>21</v>
      </c>
      <c r="H226" s="357" t="s">
        <v>1013</v>
      </c>
      <c r="I226" s="388" t="s">
        <v>1051</v>
      </c>
      <c r="K226" s="389" t="s">
        <v>1050</v>
      </c>
    </row>
    <row r="227" spans="1:11" x14ac:dyDescent="0.2">
      <c r="A227" s="376" t="s">
        <v>315</v>
      </c>
      <c r="B227" s="357" t="s">
        <v>316</v>
      </c>
      <c r="C227" s="376" t="s">
        <v>31</v>
      </c>
      <c r="D227" s="372" t="s">
        <v>32</v>
      </c>
      <c r="E227" s="376" t="s">
        <v>1005</v>
      </c>
      <c r="F227" s="357" t="s">
        <v>1006</v>
      </c>
      <c r="G227" s="376">
        <v>21</v>
      </c>
      <c r="H227" s="357" t="s">
        <v>1013</v>
      </c>
      <c r="I227" s="388" t="s">
        <v>1051</v>
      </c>
      <c r="K227" s="389" t="s">
        <v>1050</v>
      </c>
    </row>
    <row r="228" spans="1:11" x14ac:dyDescent="0.2">
      <c r="A228" s="376" t="s">
        <v>317</v>
      </c>
      <c r="B228" s="367" t="s">
        <v>1320</v>
      </c>
      <c r="C228" s="376" t="s">
        <v>31</v>
      </c>
      <c r="D228" s="372" t="s">
        <v>32</v>
      </c>
      <c r="E228" s="376" t="s">
        <v>1005</v>
      </c>
      <c r="F228" s="357" t="s">
        <v>1006</v>
      </c>
      <c r="G228" s="376">
        <v>21</v>
      </c>
      <c r="H228" s="357" t="s">
        <v>1013</v>
      </c>
      <c r="I228" s="388" t="s">
        <v>1051</v>
      </c>
      <c r="K228" s="389" t="s">
        <v>1050</v>
      </c>
    </row>
    <row r="229" spans="1:11" x14ac:dyDescent="0.2">
      <c r="A229" s="378" t="s">
        <v>1315</v>
      </c>
      <c r="B229" s="369" t="s">
        <v>1318</v>
      </c>
      <c r="C229" s="378" t="s">
        <v>31</v>
      </c>
      <c r="D229" s="373" t="s">
        <v>32</v>
      </c>
      <c r="E229" s="378" t="s">
        <v>1005</v>
      </c>
      <c r="F229" s="369" t="s">
        <v>1006</v>
      </c>
      <c r="G229" s="378">
        <v>21</v>
      </c>
      <c r="H229" s="369" t="s">
        <v>1013</v>
      </c>
      <c r="I229" s="393" t="s">
        <v>1051</v>
      </c>
      <c r="K229" s="389">
        <v>2562</v>
      </c>
    </row>
    <row r="230" spans="1:11" x14ac:dyDescent="0.2">
      <c r="A230" s="376" t="s">
        <v>318</v>
      </c>
      <c r="B230" s="367" t="s">
        <v>1319</v>
      </c>
      <c r="C230" s="376" t="s">
        <v>31</v>
      </c>
      <c r="D230" s="372" t="s">
        <v>32</v>
      </c>
      <c r="E230" s="376" t="s">
        <v>1005</v>
      </c>
      <c r="F230" s="357" t="s">
        <v>1006</v>
      </c>
      <c r="G230" s="376">
        <v>23</v>
      </c>
      <c r="H230" s="357" t="s">
        <v>1025</v>
      </c>
      <c r="I230" s="388" t="s">
        <v>1051</v>
      </c>
      <c r="K230" s="389" t="s">
        <v>1053</v>
      </c>
    </row>
    <row r="231" spans="1:11" x14ac:dyDescent="0.2">
      <c r="A231" s="378" t="s">
        <v>1316</v>
      </c>
      <c r="B231" s="369" t="s">
        <v>1321</v>
      </c>
      <c r="C231" s="378" t="s">
        <v>31</v>
      </c>
      <c r="D231" s="373" t="s">
        <v>32</v>
      </c>
      <c r="E231" s="378" t="s">
        <v>1005</v>
      </c>
      <c r="F231" s="369" t="s">
        <v>1006</v>
      </c>
      <c r="G231" s="378">
        <v>23</v>
      </c>
      <c r="H231" s="369" t="s">
        <v>1025</v>
      </c>
      <c r="I231" s="393" t="s">
        <v>1051</v>
      </c>
      <c r="K231" s="389">
        <v>2562</v>
      </c>
    </row>
    <row r="232" spans="1:11" x14ac:dyDescent="0.2">
      <c r="A232" s="376" t="s">
        <v>319</v>
      </c>
      <c r="B232" s="367" t="s">
        <v>1324</v>
      </c>
      <c r="C232" s="376" t="s">
        <v>33</v>
      </c>
      <c r="D232" s="372" t="s">
        <v>34</v>
      </c>
      <c r="E232" s="376" t="s">
        <v>1013</v>
      </c>
      <c r="F232" s="357" t="s">
        <v>1014</v>
      </c>
      <c r="G232" s="376">
        <v>21</v>
      </c>
      <c r="H232" s="357" t="s">
        <v>1019</v>
      </c>
      <c r="I232" s="388" t="s">
        <v>1051</v>
      </c>
      <c r="K232" s="389" t="s">
        <v>1050</v>
      </c>
    </row>
    <row r="233" spans="1:11" x14ac:dyDescent="0.2">
      <c r="A233" s="378" t="s">
        <v>1317</v>
      </c>
      <c r="B233" s="369" t="s">
        <v>1325</v>
      </c>
      <c r="C233" s="378" t="s">
        <v>33</v>
      </c>
      <c r="D233" s="373" t="s">
        <v>34</v>
      </c>
      <c r="E233" s="378" t="s">
        <v>1013</v>
      </c>
      <c r="F233" s="369" t="s">
        <v>1014</v>
      </c>
      <c r="G233" s="378">
        <v>21</v>
      </c>
      <c r="H233" s="369" t="s">
        <v>1019</v>
      </c>
      <c r="I233" s="393" t="s">
        <v>1051</v>
      </c>
      <c r="K233" s="389">
        <v>2562</v>
      </c>
    </row>
    <row r="234" spans="1:11" x14ac:dyDescent="0.2">
      <c r="A234" s="376" t="s">
        <v>320</v>
      </c>
      <c r="B234" s="367" t="s">
        <v>1326</v>
      </c>
      <c r="C234" s="376" t="s">
        <v>33</v>
      </c>
      <c r="D234" s="372" t="s">
        <v>34</v>
      </c>
      <c r="E234" s="376" t="s">
        <v>1013</v>
      </c>
      <c r="F234" s="357" t="s">
        <v>1014</v>
      </c>
      <c r="G234" s="376">
        <v>21</v>
      </c>
      <c r="H234" s="357" t="s">
        <v>1019</v>
      </c>
      <c r="I234" s="388" t="s">
        <v>1051</v>
      </c>
      <c r="K234" s="389" t="s">
        <v>1050</v>
      </c>
    </row>
    <row r="235" spans="1:11" x14ac:dyDescent="0.2">
      <c r="A235" s="378" t="s">
        <v>1322</v>
      </c>
      <c r="B235" s="369" t="s">
        <v>1327</v>
      </c>
      <c r="C235" s="378" t="s">
        <v>33</v>
      </c>
      <c r="D235" s="373" t="s">
        <v>34</v>
      </c>
      <c r="E235" s="378" t="s">
        <v>1013</v>
      </c>
      <c r="F235" s="369" t="s">
        <v>1014</v>
      </c>
      <c r="G235" s="378">
        <v>21</v>
      </c>
      <c r="H235" s="369" t="s">
        <v>1019</v>
      </c>
      <c r="I235" s="393" t="s">
        <v>1051</v>
      </c>
      <c r="K235" s="389">
        <v>2562</v>
      </c>
    </row>
    <row r="236" spans="1:11" x14ac:dyDescent="0.2">
      <c r="A236" s="376" t="s">
        <v>321</v>
      </c>
      <c r="B236" s="367" t="s">
        <v>1328</v>
      </c>
      <c r="C236" s="376" t="s">
        <v>33</v>
      </c>
      <c r="D236" s="372" t="s">
        <v>34</v>
      </c>
      <c r="E236" s="376" t="s">
        <v>1013</v>
      </c>
      <c r="F236" s="357" t="s">
        <v>1014</v>
      </c>
      <c r="G236" s="376">
        <v>21</v>
      </c>
      <c r="H236" s="357" t="s">
        <v>1019</v>
      </c>
      <c r="I236" s="388" t="s">
        <v>1051</v>
      </c>
      <c r="K236" s="389" t="s">
        <v>1050</v>
      </c>
    </row>
    <row r="237" spans="1:11" x14ac:dyDescent="0.2">
      <c r="A237" s="378" t="s">
        <v>1323</v>
      </c>
      <c r="B237" s="369" t="s">
        <v>1329</v>
      </c>
      <c r="C237" s="378" t="s">
        <v>33</v>
      </c>
      <c r="D237" s="373" t="s">
        <v>34</v>
      </c>
      <c r="E237" s="378" t="s">
        <v>1013</v>
      </c>
      <c r="F237" s="369" t="s">
        <v>1014</v>
      </c>
      <c r="G237" s="378">
        <v>21</v>
      </c>
      <c r="H237" s="369" t="s">
        <v>1019</v>
      </c>
      <c r="I237" s="393" t="s">
        <v>1051</v>
      </c>
      <c r="K237" s="389">
        <v>2562</v>
      </c>
    </row>
    <row r="238" spans="1:11" x14ac:dyDescent="0.2">
      <c r="A238" s="376" t="s">
        <v>876</v>
      </c>
      <c r="B238" s="357" t="s">
        <v>387</v>
      </c>
      <c r="C238" s="376" t="s">
        <v>37</v>
      </c>
      <c r="D238" s="372" t="s">
        <v>38</v>
      </c>
      <c r="E238" s="376" t="s">
        <v>1025</v>
      </c>
      <c r="F238" s="357" t="s">
        <v>1026</v>
      </c>
      <c r="G238" s="376">
        <v>16</v>
      </c>
      <c r="H238" s="357" t="s">
        <v>993</v>
      </c>
      <c r="I238" s="388" t="s">
        <v>1051</v>
      </c>
      <c r="K238" s="389" t="s">
        <v>1050</v>
      </c>
    </row>
    <row r="239" spans="1:11" x14ac:dyDescent="0.2">
      <c r="A239" s="376" t="s">
        <v>877</v>
      </c>
      <c r="B239" s="357" t="s">
        <v>388</v>
      </c>
      <c r="C239" s="376" t="s">
        <v>37</v>
      </c>
      <c r="D239" s="372" t="s">
        <v>38</v>
      </c>
      <c r="E239" s="376" t="s">
        <v>1025</v>
      </c>
      <c r="F239" s="357" t="s">
        <v>1026</v>
      </c>
      <c r="G239" s="376">
        <v>23</v>
      </c>
      <c r="H239" s="357" t="s">
        <v>1025</v>
      </c>
      <c r="I239" s="388" t="s">
        <v>1051</v>
      </c>
      <c r="K239" s="389" t="s">
        <v>1050</v>
      </c>
    </row>
    <row r="240" spans="1:11" x14ac:dyDescent="0.2">
      <c r="A240" s="376" t="s">
        <v>878</v>
      </c>
      <c r="B240" s="357" t="s">
        <v>389</v>
      </c>
      <c r="C240" s="376" t="s">
        <v>37</v>
      </c>
      <c r="D240" s="372" t="s">
        <v>38</v>
      </c>
      <c r="E240" s="376" t="s">
        <v>1025</v>
      </c>
      <c r="F240" s="357" t="s">
        <v>1026</v>
      </c>
      <c r="G240" s="376">
        <v>23</v>
      </c>
      <c r="H240" s="357" t="s">
        <v>1025</v>
      </c>
      <c r="I240" s="388" t="s">
        <v>1051</v>
      </c>
      <c r="K240" s="389" t="s">
        <v>1050</v>
      </c>
    </row>
    <row r="241" spans="1:11" x14ac:dyDescent="0.2">
      <c r="A241" s="376" t="s">
        <v>879</v>
      </c>
      <c r="B241" s="357" t="s">
        <v>390</v>
      </c>
      <c r="C241" s="376" t="s">
        <v>37</v>
      </c>
      <c r="D241" s="372" t="s">
        <v>38</v>
      </c>
      <c r="E241" s="376" t="s">
        <v>1025</v>
      </c>
      <c r="F241" s="357" t="s">
        <v>1026</v>
      </c>
      <c r="G241" s="376">
        <v>163</v>
      </c>
      <c r="H241" s="357" t="s">
        <v>991</v>
      </c>
      <c r="I241" s="388" t="s">
        <v>1051</v>
      </c>
      <c r="K241" s="389" t="s">
        <v>1050</v>
      </c>
    </row>
    <row r="242" spans="1:11" x14ac:dyDescent="0.2">
      <c r="A242" s="376" t="s">
        <v>880</v>
      </c>
      <c r="B242" s="357" t="s">
        <v>391</v>
      </c>
      <c r="C242" s="376" t="s">
        <v>37</v>
      </c>
      <c r="D242" s="372" t="s">
        <v>38</v>
      </c>
      <c r="E242" s="376" t="s">
        <v>1025</v>
      </c>
      <c r="F242" s="357" t="s">
        <v>1026</v>
      </c>
      <c r="G242" s="376">
        <v>15</v>
      </c>
      <c r="H242" s="357" t="s">
        <v>987</v>
      </c>
      <c r="I242" s="388" t="s">
        <v>1051</v>
      </c>
      <c r="K242" s="389" t="s">
        <v>1053</v>
      </c>
    </row>
    <row r="243" spans="1:11" x14ac:dyDescent="0.2">
      <c r="A243" s="376" t="s">
        <v>881</v>
      </c>
      <c r="B243" s="357" t="s">
        <v>392</v>
      </c>
      <c r="C243" s="376" t="s">
        <v>37</v>
      </c>
      <c r="D243" s="372" t="s">
        <v>38</v>
      </c>
      <c r="E243" s="376" t="s">
        <v>1025</v>
      </c>
      <c r="F243" s="357" t="s">
        <v>1026</v>
      </c>
      <c r="G243" s="376">
        <v>23</v>
      </c>
      <c r="H243" s="357" t="s">
        <v>1025</v>
      </c>
      <c r="I243" s="388" t="s">
        <v>1051</v>
      </c>
      <c r="K243" s="389" t="s">
        <v>1050</v>
      </c>
    </row>
    <row r="244" spans="1:11" x14ac:dyDescent="0.2">
      <c r="A244" s="376" t="s">
        <v>882</v>
      </c>
      <c r="B244" s="357" t="s">
        <v>397</v>
      </c>
      <c r="C244" s="376" t="s">
        <v>37</v>
      </c>
      <c r="D244" s="372" t="s">
        <v>38</v>
      </c>
      <c r="E244" s="376" t="s">
        <v>1025</v>
      </c>
      <c r="F244" s="357" t="s">
        <v>1026</v>
      </c>
      <c r="G244" s="376">
        <v>21</v>
      </c>
      <c r="H244" s="357" t="s">
        <v>1013</v>
      </c>
      <c r="I244" s="388" t="s">
        <v>1051</v>
      </c>
      <c r="K244" s="389" t="s">
        <v>1050</v>
      </c>
    </row>
    <row r="245" spans="1:11" x14ac:dyDescent="0.2">
      <c r="A245" s="376" t="s">
        <v>883</v>
      </c>
      <c r="B245" s="357" t="s">
        <v>398</v>
      </c>
      <c r="C245" s="376" t="s">
        <v>37</v>
      </c>
      <c r="D245" s="372" t="s">
        <v>38</v>
      </c>
      <c r="E245" s="376" t="s">
        <v>1025</v>
      </c>
      <c r="F245" s="357" t="s">
        <v>1026</v>
      </c>
      <c r="G245" s="376">
        <v>21</v>
      </c>
      <c r="H245" s="357" t="s">
        <v>1013</v>
      </c>
      <c r="I245" s="388" t="s">
        <v>1051</v>
      </c>
      <c r="K245" s="389" t="s">
        <v>1050</v>
      </c>
    </row>
    <row r="246" spans="1:11" x14ac:dyDescent="0.2">
      <c r="A246" s="376" t="s">
        <v>884</v>
      </c>
      <c r="B246" s="357" t="s">
        <v>399</v>
      </c>
      <c r="C246" s="376" t="s">
        <v>37</v>
      </c>
      <c r="D246" s="372" t="s">
        <v>38</v>
      </c>
      <c r="E246" s="376" t="s">
        <v>1025</v>
      </c>
      <c r="F246" s="357" t="s">
        <v>1026</v>
      </c>
      <c r="G246" s="376">
        <v>21</v>
      </c>
      <c r="H246" s="357" t="s">
        <v>1013</v>
      </c>
      <c r="I246" s="388" t="s">
        <v>1051</v>
      </c>
      <c r="K246" s="389" t="s">
        <v>1050</v>
      </c>
    </row>
    <row r="247" spans="1:11" x14ac:dyDescent="0.2">
      <c r="A247" s="376" t="s">
        <v>322</v>
      </c>
      <c r="B247" s="357" t="s">
        <v>323</v>
      </c>
      <c r="C247" s="376" t="s">
        <v>33</v>
      </c>
      <c r="D247" s="372" t="s">
        <v>34</v>
      </c>
      <c r="E247" s="376" t="s">
        <v>1015</v>
      </c>
      <c r="F247" s="357" t="s">
        <v>1016</v>
      </c>
      <c r="G247" s="376">
        <v>21</v>
      </c>
      <c r="H247" s="357" t="s">
        <v>1015</v>
      </c>
      <c r="I247" s="388" t="s">
        <v>1051</v>
      </c>
      <c r="K247" s="389" t="s">
        <v>1050</v>
      </c>
    </row>
    <row r="248" spans="1:11" x14ac:dyDescent="0.2">
      <c r="A248" s="376" t="s">
        <v>324</v>
      </c>
      <c r="B248" s="357" t="s">
        <v>325</v>
      </c>
      <c r="C248" s="376" t="s">
        <v>33</v>
      </c>
      <c r="D248" s="372" t="s">
        <v>34</v>
      </c>
      <c r="E248" s="376" t="s">
        <v>1015</v>
      </c>
      <c r="F248" s="357" t="s">
        <v>1016</v>
      </c>
      <c r="G248" s="376">
        <v>21</v>
      </c>
      <c r="H248" s="357" t="s">
        <v>1017</v>
      </c>
      <c r="I248" s="388" t="s">
        <v>1051</v>
      </c>
      <c r="K248" s="389" t="s">
        <v>1050</v>
      </c>
    </row>
    <row r="249" spans="1:11" x14ac:dyDescent="0.2">
      <c r="A249" s="376" t="s">
        <v>326</v>
      </c>
      <c r="B249" s="357" t="s">
        <v>327</v>
      </c>
      <c r="C249" s="376" t="s">
        <v>33</v>
      </c>
      <c r="D249" s="372" t="s">
        <v>34</v>
      </c>
      <c r="E249" s="376" t="s">
        <v>1015</v>
      </c>
      <c r="F249" s="357" t="s">
        <v>1016</v>
      </c>
      <c r="G249" s="376">
        <v>21</v>
      </c>
      <c r="H249" s="357" t="s">
        <v>1017</v>
      </c>
      <c r="I249" s="388" t="s">
        <v>1051</v>
      </c>
      <c r="K249" s="389" t="s">
        <v>1050</v>
      </c>
    </row>
    <row r="250" spans="1:11" x14ac:dyDescent="0.2">
      <c r="A250" s="376" t="s">
        <v>328</v>
      </c>
      <c r="B250" s="357" t="s">
        <v>329</v>
      </c>
      <c r="C250" s="376" t="s">
        <v>33</v>
      </c>
      <c r="D250" s="372" t="s">
        <v>34</v>
      </c>
      <c r="E250" s="376" t="s">
        <v>1015</v>
      </c>
      <c r="F250" s="357" t="s">
        <v>1016</v>
      </c>
      <c r="G250" s="376">
        <v>21</v>
      </c>
      <c r="H250" s="357" t="s">
        <v>1017</v>
      </c>
      <c r="I250" s="388" t="s">
        <v>1051</v>
      </c>
      <c r="K250" s="389" t="s">
        <v>1050</v>
      </c>
    </row>
    <row r="251" spans="1:11" x14ac:dyDescent="0.2">
      <c r="A251" s="376" t="s">
        <v>330</v>
      </c>
      <c r="B251" s="357" t="s">
        <v>331</v>
      </c>
      <c r="C251" s="376" t="s">
        <v>33</v>
      </c>
      <c r="D251" s="372" t="s">
        <v>34</v>
      </c>
      <c r="E251" s="376" t="s">
        <v>1015</v>
      </c>
      <c r="F251" s="357" t="s">
        <v>1016</v>
      </c>
      <c r="G251" s="376">
        <v>21</v>
      </c>
      <c r="H251" s="357" t="s">
        <v>1017</v>
      </c>
      <c r="I251" s="388" t="s">
        <v>1051</v>
      </c>
      <c r="K251" s="389" t="s">
        <v>1050</v>
      </c>
    </row>
    <row r="252" spans="1:11" x14ac:dyDescent="0.2">
      <c r="A252" s="376" t="s">
        <v>332</v>
      </c>
      <c r="B252" s="357" t="s">
        <v>333</v>
      </c>
      <c r="C252" s="376" t="s">
        <v>33</v>
      </c>
      <c r="D252" s="372" t="s">
        <v>34</v>
      </c>
      <c r="E252" s="376" t="s">
        <v>1015</v>
      </c>
      <c r="F252" s="357" t="s">
        <v>1016</v>
      </c>
      <c r="G252" s="376">
        <v>21</v>
      </c>
      <c r="H252" s="357" t="s">
        <v>1017</v>
      </c>
      <c r="I252" s="388" t="s">
        <v>1051</v>
      </c>
      <c r="K252" s="389" t="s">
        <v>1050</v>
      </c>
    </row>
    <row r="253" spans="1:11" x14ac:dyDescent="0.2">
      <c r="A253" s="376" t="s">
        <v>334</v>
      </c>
      <c r="B253" s="357" t="s">
        <v>335</v>
      </c>
      <c r="C253" s="376" t="s">
        <v>33</v>
      </c>
      <c r="D253" s="372" t="s">
        <v>34</v>
      </c>
      <c r="E253" s="376" t="s">
        <v>1015</v>
      </c>
      <c r="F253" s="357" t="s">
        <v>1016</v>
      </c>
      <c r="G253" s="376">
        <v>23</v>
      </c>
      <c r="H253" s="357" t="s">
        <v>1025</v>
      </c>
      <c r="I253" s="388" t="s">
        <v>1051</v>
      </c>
      <c r="K253" s="389" t="s">
        <v>1053</v>
      </c>
    </row>
    <row r="254" spans="1:11" x14ac:dyDescent="0.2">
      <c r="A254" s="376" t="s">
        <v>336</v>
      </c>
      <c r="B254" s="357" t="s">
        <v>337</v>
      </c>
      <c r="C254" s="376" t="s">
        <v>33</v>
      </c>
      <c r="D254" s="372" t="s">
        <v>34</v>
      </c>
      <c r="E254" s="376" t="s">
        <v>1015</v>
      </c>
      <c r="F254" s="357" t="s">
        <v>1016</v>
      </c>
      <c r="G254" s="376">
        <v>21</v>
      </c>
      <c r="H254" s="357" t="s">
        <v>1019</v>
      </c>
      <c r="I254" s="388" t="s">
        <v>1051</v>
      </c>
      <c r="K254" s="389" t="s">
        <v>1050</v>
      </c>
    </row>
    <row r="255" spans="1:11" x14ac:dyDescent="0.2">
      <c r="A255" s="376" t="s">
        <v>338</v>
      </c>
      <c r="B255" s="357" t="s">
        <v>339</v>
      </c>
      <c r="C255" s="376" t="s">
        <v>33</v>
      </c>
      <c r="D255" s="372" t="s">
        <v>34</v>
      </c>
      <c r="E255" s="376" t="s">
        <v>1017</v>
      </c>
      <c r="F255" s="357" t="s">
        <v>1018</v>
      </c>
      <c r="G255" s="376">
        <v>23</v>
      </c>
      <c r="H255" s="357" t="s">
        <v>1025</v>
      </c>
      <c r="I255" s="388" t="s">
        <v>1051</v>
      </c>
      <c r="K255" s="389" t="s">
        <v>1053</v>
      </c>
    </row>
    <row r="256" spans="1:11" x14ac:dyDescent="0.2">
      <c r="A256" s="376" t="s">
        <v>340</v>
      </c>
      <c r="B256" s="357" t="s">
        <v>341</v>
      </c>
      <c r="C256" s="376" t="s">
        <v>33</v>
      </c>
      <c r="D256" s="372" t="s">
        <v>34</v>
      </c>
      <c r="E256" s="376" t="s">
        <v>1017</v>
      </c>
      <c r="F256" s="357" t="s">
        <v>1018</v>
      </c>
      <c r="G256" s="376">
        <v>23</v>
      </c>
      <c r="H256" s="357" t="s">
        <v>1025</v>
      </c>
      <c r="I256" s="388" t="s">
        <v>1051</v>
      </c>
      <c r="K256" s="389" t="s">
        <v>1053</v>
      </c>
    </row>
    <row r="257" spans="1:11" x14ac:dyDescent="0.2">
      <c r="A257" s="376" t="s">
        <v>342</v>
      </c>
      <c r="B257" s="357" t="s">
        <v>1128</v>
      </c>
      <c r="C257" s="376" t="s">
        <v>33</v>
      </c>
      <c r="D257" s="372" t="s">
        <v>34</v>
      </c>
      <c r="E257" s="376" t="s">
        <v>1017</v>
      </c>
      <c r="F257" s="357" t="s">
        <v>1018</v>
      </c>
      <c r="G257" s="376">
        <v>23</v>
      </c>
      <c r="H257" s="357" t="s">
        <v>1025</v>
      </c>
      <c r="I257" s="388" t="s">
        <v>1051</v>
      </c>
      <c r="K257" s="389" t="s">
        <v>1053</v>
      </c>
    </row>
    <row r="258" spans="1:11" x14ac:dyDescent="0.2">
      <c r="A258" s="376" t="s">
        <v>343</v>
      </c>
      <c r="B258" s="357" t="s">
        <v>344</v>
      </c>
      <c r="C258" s="376" t="s">
        <v>33</v>
      </c>
      <c r="D258" s="372" t="s">
        <v>34</v>
      </c>
      <c r="E258" s="376" t="s">
        <v>1017</v>
      </c>
      <c r="F258" s="357" t="s">
        <v>1018</v>
      </c>
      <c r="G258" s="376">
        <v>23</v>
      </c>
      <c r="H258" s="357" t="s">
        <v>1025</v>
      </c>
      <c r="I258" s="388" t="s">
        <v>1051</v>
      </c>
      <c r="K258" s="389" t="s">
        <v>1053</v>
      </c>
    </row>
    <row r="259" spans="1:11" x14ac:dyDescent="0.2">
      <c r="A259" s="376" t="s">
        <v>345</v>
      </c>
      <c r="B259" s="357" t="s">
        <v>346</v>
      </c>
      <c r="C259" s="376" t="s">
        <v>33</v>
      </c>
      <c r="D259" s="372" t="s">
        <v>34</v>
      </c>
      <c r="E259" s="376" t="s">
        <v>1017</v>
      </c>
      <c r="F259" s="357" t="s">
        <v>1018</v>
      </c>
      <c r="G259" s="376">
        <v>23</v>
      </c>
      <c r="H259" s="357" t="s">
        <v>1025</v>
      </c>
      <c r="I259" s="388" t="s">
        <v>1051</v>
      </c>
      <c r="K259" s="389" t="s">
        <v>1053</v>
      </c>
    </row>
    <row r="260" spans="1:11" x14ac:dyDescent="0.2">
      <c r="A260" s="376" t="s">
        <v>885</v>
      </c>
      <c r="B260" s="357" t="s">
        <v>886</v>
      </c>
      <c r="C260" s="376" t="s">
        <v>37</v>
      </c>
      <c r="D260" s="372" t="s">
        <v>38</v>
      </c>
      <c r="E260" s="376" t="s">
        <v>1025</v>
      </c>
      <c r="F260" s="357" t="s">
        <v>1026</v>
      </c>
      <c r="G260" s="376">
        <v>21</v>
      </c>
      <c r="H260" s="357" t="s">
        <v>1013</v>
      </c>
      <c r="I260" s="388" t="s">
        <v>1051</v>
      </c>
      <c r="K260" s="389" t="s">
        <v>1053</v>
      </c>
    </row>
    <row r="261" spans="1:11" x14ac:dyDescent="0.2">
      <c r="A261" s="376" t="s">
        <v>347</v>
      </c>
      <c r="B261" s="357" t="s">
        <v>348</v>
      </c>
      <c r="C261" s="376" t="s">
        <v>33</v>
      </c>
      <c r="D261" s="372" t="s">
        <v>34</v>
      </c>
      <c r="E261" s="376" t="s">
        <v>1019</v>
      </c>
      <c r="F261" s="357" t="s">
        <v>1020</v>
      </c>
      <c r="G261" s="376">
        <v>21</v>
      </c>
      <c r="H261" s="357" t="s">
        <v>1015</v>
      </c>
      <c r="I261" s="388" t="s">
        <v>1051</v>
      </c>
      <c r="K261" s="389" t="s">
        <v>1050</v>
      </c>
    </row>
    <row r="262" spans="1:11" x14ac:dyDescent="0.2">
      <c r="A262" s="376" t="s">
        <v>349</v>
      </c>
      <c r="B262" s="357" t="s">
        <v>350</v>
      </c>
      <c r="C262" s="376" t="s">
        <v>33</v>
      </c>
      <c r="D262" s="372" t="s">
        <v>34</v>
      </c>
      <c r="E262" s="376" t="s">
        <v>1019</v>
      </c>
      <c r="F262" s="357" t="s">
        <v>1020</v>
      </c>
      <c r="G262" s="376">
        <v>21</v>
      </c>
      <c r="H262" s="357" t="s">
        <v>1015</v>
      </c>
      <c r="I262" s="388" t="s">
        <v>1051</v>
      </c>
      <c r="K262" s="389" t="s">
        <v>1050</v>
      </c>
    </row>
    <row r="263" spans="1:11" x14ac:dyDescent="0.2">
      <c r="A263" s="376" t="s">
        <v>351</v>
      </c>
      <c r="B263" s="357" t="s">
        <v>352</v>
      </c>
      <c r="C263" s="376" t="s">
        <v>33</v>
      </c>
      <c r="D263" s="372" t="s">
        <v>34</v>
      </c>
      <c r="E263" s="376" t="s">
        <v>1019</v>
      </c>
      <c r="F263" s="357" t="s">
        <v>1020</v>
      </c>
      <c r="G263" s="376">
        <v>21</v>
      </c>
      <c r="H263" s="357" t="s">
        <v>1015</v>
      </c>
      <c r="I263" s="388" t="s">
        <v>1051</v>
      </c>
      <c r="K263" s="389" t="s">
        <v>1050</v>
      </c>
    </row>
    <row r="264" spans="1:11" x14ac:dyDescent="0.2">
      <c r="A264" s="376" t="s">
        <v>353</v>
      </c>
      <c r="B264" s="357" t="s">
        <v>354</v>
      </c>
      <c r="C264" s="376" t="s">
        <v>33</v>
      </c>
      <c r="D264" s="372" t="s">
        <v>34</v>
      </c>
      <c r="E264" s="376" t="s">
        <v>1019</v>
      </c>
      <c r="F264" s="357" t="s">
        <v>1020</v>
      </c>
      <c r="G264" s="376">
        <v>21</v>
      </c>
      <c r="H264" s="357" t="s">
        <v>1015</v>
      </c>
      <c r="I264" s="388" t="s">
        <v>1051</v>
      </c>
      <c r="K264" s="389" t="s">
        <v>1050</v>
      </c>
    </row>
    <row r="265" spans="1:11" x14ac:dyDescent="0.2">
      <c r="A265" s="376" t="s">
        <v>355</v>
      </c>
      <c r="B265" s="357" t="s">
        <v>356</v>
      </c>
      <c r="C265" s="376" t="s">
        <v>33</v>
      </c>
      <c r="D265" s="372" t="s">
        <v>34</v>
      </c>
      <c r="E265" s="376" t="s">
        <v>1019</v>
      </c>
      <c r="F265" s="357" t="s">
        <v>1020</v>
      </c>
      <c r="G265" s="376">
        <v>21</v>
      </c>
      <c r="H265" s="357" t="s">
        <v>1015</v>
      </c>
      <c r="I265" s="388" t="s">
        <v>1051</v>
      </c>
      <c r="K265" s="389" t="s">
        <v>1050</v>
      </c>
    </row>
    <row r="266" spans="1:11" x14ac:dyDescent="0.2">
      <c r="A266" s="376" t="s">
        <v>357</v>
      </c>
      <c r="B266" s="357" t="s">
        <v>358</v>
      </c>
      <c r="C266" s="376" t="s">
        <v>33</v>
      </c>
      <c r="D266" s="372" t="s">
        <v>34</v>
      </c>
      <c r="E266" s="376" t="s">
        <v>1019</v>
      </c>
      <c r="F266" s="357" t="s">
        <v>1020</v>
      </c>
      <c r="G266" s="376">
        <v>21</v>
      </c>
      <c r="H266" s="357" t="s">
        <v>1015</v>
      </c>
      <c r="I266" s="388" t="s">
        <v>1051</v>
      </c>
      <c r="K266" s="389" t="s">
        <v>1050</v>
      </c>
    </row>
    <row r="267" spans="1:11" x14ac:dyDescent="0.2">
      <c r="A267" s="376" t="s">
        <v>359</v>
      </c>
      <c r="B267" s="367" t="s">
        <v>1129</v>
      </c>
      <c r="C267" s="376" t="s">
        <v>33</v>
      </c>
      <c r="D267" s="372" t="s">
        <v>34</v>
      </c>
      <c r="E267" s="376" t="s">
        <v>1021</v>
      </c>
      <c r="F267" s="357" t="s">
        <v>1022</v>
      </c>
      <c r="G267" s="376">
        <v>23</v>
      </c>
      <c r="H267" s="357" t="s">
        <v>1025</v>
      </c>
      <c r="I267" s="388" t="s">
        <v>1051</v>
      </c>
      <c r="K267" s="389" t="s">
        <v>1053</v>
      </c>
    </row>
    <row r="268" spans="1:11" x14ac:dyDescent="0.2">
      <c r="A268" s="376" t="s">
        <v>361</v>
      </c>
      <c r="B268" s="357" t="s">
        <v>1130</v>
      </c>
      <c r="C268" s="376" t="s">
        <v>33</v>
      </c>
      <c r="D268" s="372" t="s">
        <v>34</v>
      </c>
      <c r="E268" s="376" t="s">
        <v>1019</v>
      </c>
      <c r="F268" s="357" t="s">
        <v>1020</v>
      </c>
      <c r="G268" s="376">
        <v>21</v>
      </c>
      <c r="H268" s="357" t="s">
        <v>1015</v>
      </c>
      <c r="I268" s="388" t="s">
        <v>1051</v>
      </c>
      <c r="K268" s="389" t="s">
        <v>1050</v>
      </c>
    </row>
    <row r="269" spans="1:11" x14ac:dyDescent="0.2">
      <c r="A269" s="376" t="s">
        <v>362</v>
      </c>
      <c r="B269" s="357" t="s">
        <v>363</v>
      </c>
      <c r="C269" s="376" t="s">
        <v>33</v>
      </c>
      <c r="D269" s="372" t="s">
        <v>34</v>
      </c>
      <c r="E269" s="376" t="s">
        <v>1021</v>
      </c>
      <c r="F269" s="357" t="s">
        <v>1022</v>
      </c>
      <c r="G269" s="376">
        <v>23</v>
      </c>
      <c r="H269" s="357" t="s">
        <v>1025</v>
      </c>
      <c r="I269" s="388" t="s">
        <v>1051</v>
      </c>
      <c r="K269" s="389" t="s">
        <v>1053</v>
      </c>
    </row>
    <row r="270" spans="1:11" x14ac:dyDescent="0.2">
      <c r="A270" s="376" t="s">
        <v>364</v>
      </c>
      <c r="B270" s="357" t="s">
        <v>365</v>
      </c>
      <c r="C270" s="376" t="s">
        <v>33</v>
      </c>
      <c r="D270" s="372" t="s">
        <v>34</v>
      </c>
      <c r="E270" s="376" t="s">
        <v>1021</v>
      </c>
      <c r="F270" s="357" t="s">
        <v>1022</v>
      </c>
      <c r="G270" s="376">
        <v>23</v>
      </c>
      <c r="H270" s="357" t="s">
        <v>1025</v>
      </c>
      <c r="I270" s="388" t="s">
        <v>1051</v>
      </c>
      <c r="K270" s="389" t="s">
        <v>1053</v>
      </c>
    </row>
    <row r="271" spans="1:11" x14ac:dyDescent="0.2">
      <c r="A271" s="376" t="s">
        <v>366</v>
      </c>
      <c r="B271" s="357" t="s">
        <v>367</v>
      </c>
      <c r="C271" s="376" t="s">
        <v>33</v>
      </c>
      <c r="D271" s="372" t="s">
        <v>34</v>
      </c>
      <c r="E271" s="376" t="s">
        <v>1013</v>
      </c>
      <c r="F271" s="357" t="s">
        <v>1014</v>
      </c>
      <c r="G271" s="376">
        <v>21</v>
      </c>
      <c r="H271" s="357" t="s">
        <v>1019</v>
      </c>
      <c r="I271" s="388" t="s">
        <v>1051</v>
      </c>
      <c r="K271" s="389" t="s">
        <v>1050</v>
      </c>
    </row>
    <row r="272" spans="1:11" x14ac:dyDescent="0.2">
      <c r="A272" s="376" t="s">
        <v>368</v>
      </c>
      <c r="B272" s="357" t="s">
        <v>369</v>
      </c>
      <c r="C272" s="376" t="s">
        <v>33</v>
      </c>
      <c r="D272" s="372" t="s">
        <v>34</v>
      </c>
      <c r="E272" s="376" t="s">
        <v>1013</v>
      </c>
      <c r="F272" s="357" t="s">
        <v>1014</v>
      </c>
      <c r="G272" s="376">
        <v>21</v>
      </c>
      <c r="H272" s="357" t="s">
        <v>1019</v>
      </c>
      <c r="I272" s="388" t="s">
        <v>1051</v>
      </c>
      <c r="K272" s="389" t="s">
        <v>1050</v>
      </c>
    </row>
    <row r="273" spans="1:11" x14ac:dyDescent="0.2">
      <c r="A273" s="376" t="s">
        <v>378</v>
      </c>
      <c r="B273" s="357" t="s">
        <v>379</v>
      </c>
      <c r="C273" s="376" t="s">
        <v>35</v>
      </c>
      <c r="D273" s="372" t="s">
        <v>36</v>
      </c>
      <c r="E273" s="376" t="s">
        <v>1023</v>
      </c>
      <c r="F273" s="357" t="s">
        <v>1024</v>
      </c>
      <c r="G273" s="376">
        <v>21</v>
      </c>
      <c r="H273" s="357" t="s">
        <v>1013</v>
      </c>
      <c r="I273" s="388" t="s">
        <v>1051</v>
      </c>
      <c r="K273" s="389" t="s">
        <v>1050</v>
      </c>
    </row>
    <row r="274" spans="1:11" x14ac:dyDescent="0.2">
      <c r="A274" s="376" t="s">
        <v>380</v>
      </c>
      <c r="B274" s="357" t="s">
        <v>1131</v>
      </c>
      <c r="C274" s="376" t="s">
        <v>35</v>
      </c>
      <c r="D274" s="372" t="s">
        <v>36</v>
      </c>
      <c r="E274" s="376" t="s">
        <v>1023</v>
      </c>
      <c r="F274" s="357" t="s">
        <v>1024</v>
      </c>
      <c r="G274" s="376">
        <v>21</v>
      </c>
      <c r="H274" s="357" t="s">
        <v>1013</v>
      </c>
      <c r="I274" s="388" t="s">
        <v>1051</v>
      </c>
      <c r="K274" s="389" t="s">
        <v>1050</v>
      </c>
    </row>
    <row r="275" spans="1:11" x14ac:dyDescent="0.2">
      <c r="A275" s="376" t="s">
        <v>381</v>
      </c>
      <c r="B275" s="357" t="s">
        <v>382</v>
      </c>
      <c r="C275" s="376" t="s">
        <v>35</v>
      </c>
      <c r="D275" s="372" t="s">
        <v>36</v>
      </c>
      <c r="E275" s="376" t="s">
        <v>1023</v>
      </c>
      <c r="F275" s="357" t="s">
        <v>1024</v>
      </c>
      <c r="G275" s="376">
        <v>14</v>
      </c>
      <c r="H275" s="357" t="s">
        <v>985</v>
      </c>
      <c r="I275" s="388" t="s">
        <v>1051</v>
      </c>
      <c r="K275" s="389" t="s">
        <v>1050</v>
      </c>
    </row>
    <row r="276" spans="1:11" x14ac:dyDescent="0.2">
      <c r="A276" s="376" t="s">
        <v>383</v>
      </c>
      <c r="B276" s="357" t="s">
        <v>384</v>
      </c>
      <c r="C276" s="376" t="s">
        <v>35</v>
      </c>
      <c r="D276" s="372" t="s">
        <v>36</v>
      </c>
      <c r="E276" s="376" t="s">
        <v>1023</v>
      </c>
      <c r="F276" s="357" t="s">
        <v>1024</v>
      </c>
      <c r="G276" s="376">
        <v>15</v>
      </c>
      <c r="H276" s="357" t="s">
        <v>987</v>
      </c>
      <c r="I276" s="388" t="s">
        <v>1051</v>
      </c>
      <c r="K276" s="389" t="s">
        <v>1050</v>
      </c>
    </row>
    <row r="277" spans="1:11" x14ac:dyDescent="0.2">
      <c r="A277" s="376" t="s">
        <v>385</v>
      </c>
      <c r="B277" s="357" t="s">
        <v>386</v>
      </c>
      <c r="C277" s="376" t="s">
        <v>35</v>
      </c>
      <c r="D277" s="372" t="s">
        <v>36</v>
      </c>
      <c r="E277" s="376" t="s">
        <v>1023</v>
      </c>
      <c r="F277" s="357" t="s">
        <v>1024</v>
      </c>
      <c r="G277" s="376">
        <v>15</v>
      </c>
      <c r="H277" s="357" t="s">
        <v>989</v>
      </c>
      <c r="I277" s="388" t="s">
        <v>1051</v>
      </c>
      <c r="K277" s="389" t="s">
        <v>1050</v>
      </c>
    </row>
    <row r="278" spans="1:11" x14ac:dyDescent="0.2">
      <c r="A278" s="376" t="s">
        <v>370</v>
      </c>
      <c r="B278" s="357" t="s">
        <v>371</v>
      </c>
      <c r="C278" s="376" t="s">
        <v>33</v>
      </c>
      <c r="D278" s="372" t="s">
        <v>34</v>
      </c>
      <c r="E278" s="376" t="s">
        <v>1013</v>
      </c>
      <c r="F278" s="357" t="s">
        <v>1014</v>
      </c>
      <c r="G278" s="376">
        <v>21</v>
      </c>
      <c r="H278" s="357" t="s">
        <v>1021</v>
      </c>
      <c r="I278" s="388" t="s">
        <v>1051</v>
      </c>
      <c r="K278" s="389" t="s">
        <v>1050</v>
      </c>
    </row>
    <row r="279" spans="1:11" x14ac:dyDescent="0.2">
      <c r="A279" s="376" t="s">
        <v>372</v>
      </c>
      <c r="B279" s="357" t="s">
        <v>373</v>
      </c>
      <c r="C279" s="376" t="s">
        <v>33</v>
      </c>
      <c r="D279" s="372" t="s">
        <v>34</v>
      </c>
      <c r="E279" s="376" t="s">
        <v>1013</v>
      </c>
      <c r="F279" s="357" t="s">
        <v>1014</v>
      </c>
      <c r="G279" s="376">
        <v>21</v>
      </c>
      <c r="H279" s="357" t="s">
        <v>1019</v>
      </c>
      <c r="I279" s="388" t="s">
        <v>1051</v>
      </c>
      <c r="K279" s="389" t="s">
        <v>1050</v>
      </c>
    </row>
    <row r="280" spans="1:11" x14ac:dyDescent="0.2">
      <c r="A280" s="376" t="s">
        <v>217</v>
      </c>
      <c r="B280" s="357" t="s">
        <v>218</v>
      </c>
      <c r="C280" s="376" t="s">
        <v>19</v>
      </c>
      <c r="D280" s="372" t="s">
        <v>20</v>
      </c>
      <c r="E280" s="376" t="s">
        <v>985</v>
      </c>
      <c r="F280" s="357" t="s">
        <v>986</v>
      </c>
      <c r="G280" s="376">
        <v>12</v>
      </c>
      <c r="H280" s="357" t="s">
        <v>981</v>
      </c>
      <c r="I280" s="388" t="s">
        <v>1051</v>
      </c>
      <c r="K280" s="389" t="s">
        <v>1050</v>
      </c>
    </row>
    <row r="281" spans="1:11" x14ac:dyDescent="0.2">
      <c r="A281" s="376" t="s">
        <v>219</v>
      </c>
      <c r="B281" s="357" t="s">
        <v>1132</v>
      </c>
      <c r="C281" s="376" t="s">
        <v>21</v>
      </c>
      <c r="D281" s="372" t="s">
        <v>22</v>
      </c>
      <c r="E281" s="376" t="s">
        <v>987</v>
      </c>
      <c r="F281" s="357" t="s">
        <v>988</v>
      </c>
      <c r="G281" s="376">
        <v>12</v>
      </c>
      <c r="H281" s="357" t="s">
        <v>981</v>
      </c>
      <c r="I281" s="388" t="s">
        <v>1051</v>
      </c>
      <c r="K281" s="389" t="s">
        <v>1050</v>
      </c>
    </row>
    <row r="282" spans="1:11" x14ac:dyDescent="0.2">
      <c r="A282" s="376" t="s">
        <v>221</v>
      </c>
      <c r="B282" s="357" t="s">
        <v>1133</v>
      </c>
      <c r="C282" s="376" t="s">
        <v>21</v>
      </c>
      <c r="D282" s="372" t="s">
        <v>22</v>
      </c>
      <c r="E282" s="376" t="s">
        <v>989</v>
      </c>
      <c r="F282" s="357" t="s">
        <v>990</v>
      </c>
      <c r="G282" s="376">
        <v>12</v>
      </c>
      <c r="H282" s="357" t="s">
        <v>981</v>
      </c>
      <c r="I282" s="388" t="s">
        <v>1051</v>
      </c>
      <c r="K282" s="389" t="s">
        <v>1050</v>
      </c>
    </row>
    <row r="283" spans="1:11" x14ac:dyDescent="0.2">
      <c r="A283" s="376" t="s">
        <v>224</v>
      </c>
      <c r="B283" s="357" t="s">
        <v>225</v>
      </c>
      <c r="C283" s="376" t="s">
        <v>23</v>
      </c>
      <c r="D283" s="372" t="s">
        <v>24</v>
      </c>
      <c r="E283" s="376" t="s">
        <v>993</v>
      </c>
      <c r="F283" s="357" t="s">
        <v>994</v>
      </c>
      <c r="G283" s="376">
        <v>12</v>
      </c>
      <c r="H283" s="357" t="s">
        <v>981</v>
      </c>
      <c r="I283" s="388" t="s">
        <v>1051</v>
      </c>
      <c r="K283" s="389" t="s">
        <v>1050</v>
      </c>
    </row>
    <row r="284" spans="1:11" x14ac:dyDescent="0.2">
      <c r="A284" s="376" t="s">
        <v>393</v>
      </c>
      <c r="B284" s="357" t="s">
        <v>394</v>
      </c>
      <c r="C284" s="376" t="s">
        <v>37</v>
      </c>
      <c r="D284" s="372" t="s">
        <v>38</v>
      </c>
      <c r="E284" s="376" t="s">
        <v>1025</v>
      </c>
      <c r="F284" s="357" t="s">
        <v>1026</v>
      </c>
      <c r="G284" s="376">
        <v>21</v>
      </c>
      <c r="H284" s="357" t="s">
        <v>1013</v>
      </c>
      <c r="I284" s="388" t="s">
        <v>1051</v>
      </c>
      <c r="K284" s="389" t="s">
        <v>1050</v>
      </c>
    </row>
    <row r="285" spans="1:11" x14ac:dyDescent="0.2">
      <c r="A285" s="376" t="s">
        <v>395</v>
      </c>
      <c r="B285" s="357" t="s">
        <v>396</v>
      </c>
      <c r="C285" s="376" t="s">
        <v>37</v>
      </c>
      <c r="D285" s="372" t="s">
        <v>38</v>
      </c>
      <c r="E285" s="376" t="s">
        <v>1025</v>
      </c>
      <c r="F285" s="357" t="s">
        <v>1026</v>
      </c>
      <c r="G285" s="376">
        <v>25</v>
      </c>
      <c r="H285" s="357" t="s">
        <v>1039</v>
      </c>
      <c r="I285" s="388" t="s">
        <v>1051</v>
      </c>
      <c r="K285" s="389" t="s">
        <v>1053</v>
      </c>
    </row>
    <row r="286" spans="1:11" x14ac:dyDescent="0.2">
      <c r="A286" s="376" t="s">
        <v>222</v>
      </c>
      <c r="B286" s="357" t="s">
        <v>223</v>
      </c>
      <c r="C286" s="376" t="s">
        <v>707</v>
      </c>
      <c r="D286" s="372" t="s">
        <v>708</v>
      </c>
      <c r="E286" s="376" t="s">
        <v>991</v>
      </c>
      <c r="F286" s="357" t="s">
        <v>992</v>
      </c>
      <c r="G286" s="376">
        <v>12</v>
      </c>
      <c r="H286" s="357" t="s">
        <v>981</v>
      </c>
      <c r="I286" s="388" t="s">
        <v>1051</v>
      </c>
      <c r="K286" s="389" t="s">
        <v>1050</v>
      </c>
    </row>
    <row r="287" spans="1:11" x14ac:dyDescent="0.2">
      <c r="A287" s="376" t="s">
        <v>887</v>
      </c>
      <c r="B287" s="357" t="s">
        <v>888</v>
      </c>
      <c r="C287" s="376" t="s">
        <v>21</v>
      </c>
      <c r="D287" s="372" t="s">
        <v>22</v>
      </c>
      <c r="E287" s="376" t="s">
        <v>987</v>
      </c>
      <c r="F287" s="357" t="s">
        <v>988</v>
      </c>
      <c r="G287" s="376">
        <v>12</v>
      </c>
      <c r="H287" s="357" t="s">
        <v>981</v>
      </c>
      <c r="I287" s="388" t="s">
        <v>1051</v>
      </c>
      <c r="K287" s="389" t="s">
        <v>1050</v>
      </c>
    </row>
    <row r="288" spans="1:11" x14ac:dyDescent="0.2">
      <c r="A288" s="378" t="s">
        <v>400</v>
      </c>
      <c r="B288" s="369" t="s">
        <v>1134</v>
      </c>
      <c r="C288" s="378" t="s">
        <v>37</v>
      </c>
      <c r="D288" s="373" t="s">
        <v>38</v>
      </c>
      <c r="E288" s="378" t="s">
        <v>1025</v>
      </c>
      <c r="F288" s="369" t="s">
        <v>1026</v>
      </c>
      <c r="G288" s="378">
        <v>21</v>
      </c>
      <c r="H288" s="369" t="s">
        <v>1013</v>
      </c>
      <c r="I288" s="393" t="s">
        <v>1051</v>
      </c>
      <c r="K288" s="389" t="s">
        <v>1050</v>
      </c>
    </row>
    <row r="289" spans="1:11" x14ac:dyDescent="0.2">
      <c r="A289" s="376" t="s">
        <v>374</v>
      </c>
      <c r="B289" s="357" t="s">
        <v>375</v>
      </c>
      <c r="C289" s="376" t="s">
        <v>33</v>
      </c>
      <c r="D289" s="372" t="s">
        <v>34</v>
      </c>
      <c r="E289" s="376" t="s">
        <v>1013</v>
      </c>
      <c r="F289" s="357" t="s">
        <v>1014</v>
      </c>
      <c r="G289" s="376">
        <v>21</v>
      </c>
      <c r="H289" s="357" t="s">
        <v>1021</v>
      </c>
      <c r="I289" s="388" t="s">
        <v>1051</v>
      </c>
      <c r="K289" s="389" t="s">
        <v>1050</v>
      </c>
    </row>
    <row r="290" spans="1:11" x14ac:dyDescent="0.2">
      <c r="A290" s="376" t="s">
        <v>376</v>
      </c>
      <c r="B290" s="357" t="s">
        <v>377</v>
      </c>
      <c r="C290" s="376" t="s">
        <v>33</v>
      </c>
      <c r="D290" s="372" t="s">
        <v>34</v>
      </c>
      <c r="E290" s="376" t="s">
        <v>1013</v>
      </c>
      <c r="F290" s="357" t="s">
        <v>1014</v>
      </c>
      <c r="G290" s="376">
        <v>21</v>
      </c>
      <c r="H290" s="357" t="s">
        <v>1021</v>
      </c>
      <c r="I290" s="388" t="s">
        <v>1051</v>
      </c>
      <c r="K290" s="389" t="s">
        <v>1050</v>
      </c>
    </row>
    <row r="291" spans="1:11" x14ac:dyDescent="0.2">
      <c r="A291" s="376" t="s">
        <v>491</v>
      </c>
      <c r="B291" s="357" t="s">
        <v>1135</v>
      </c>
      <c r="C291" s="376" t="s">
        <v>33</v>
      </c>
      <c r="D291" s="372" t="s">
        <v>34</v>
      </c>
      <c r="E291" s="376" t="s">
        <v>1013</v>
      </c>
      <c r="F291" s="357" t="s">
        <v>1014</v>
      </c>
      <c r="G291" s="376">
        <v>21</v>
      </c>
      <c r="H291" s="357" t="s">
        <v>1013</v>
      </c>
      <c r="I291" s="388" t="s">
        <v>1051</v>
      </c>
      <c r="K291" s="389" t="s">
        <v>1050</v>
      </c>
    </row>
    <row r="292" spans="1:11" x14ac:dyDescent="0.2">
      <c r="A292" s="376" t="s">
        <v>889</v>
      </c>
      <c r="B292" s="357" t="s">
        <v>890</v>
      </c>
      <c r="C292" s="376" t="s">
        <v>33</v>
      </c>
      <c r="D292" s="372" t="s">
        <v>34</v>
      </c>
      <c r="E292" s="376" t="s">
        <v>1013</v>
      </c>
      <c r="F292" s="357" t="s">
        <v>1014</v>
      </c>
      <c r="G292" s="376">
        <v>21</v>
      </c>
      <c r="H292" s="357" t="s">
        <v>1013</v>
      </c>
      <c r="I292" s="388" t="s">
        <v>1051</v>
      </c>
      <c r="K292" s="389" t="s">
        <v>1050</v>
      </c>
    </row>
    <row r="293" spans="1:11" x14ac:dyDescent="0.2">
      <c r="A293" s="376" t="s">
        <v>492</v>
      </c>
      <c r="B293" s="357" t="s">
        <v>493</v>
      </c>
      <c r="C293" s="376" t="s">
        <v>33</v>
      </c>
      <c r="D293" s="372" t="s">
        <v>34</v>
      </c>
      <c r="E293" s="376" t="s">
        <v>1013</v>
      </c>
      <c r="F293" s="357" t="s">
        <v>1014</v>
      </c>
      <c r="G293" s="376">
        <v>22</v>
      </c>
      <c r="H293" s="357" t="s">
        <v>1023</v>
      </c>
      <c r="I293" s="388" t="s">
        <v>1051</v>
      </c>
      <c r="K293" s="389" t="s">
        <v>1050</v>
      </c>
    </row>
    <row r="294" spans="1:11" x14ac:dyDescent="0.2">
      <c r="A294" s="376" t="s">
        <v>891</v>
      </c>
      <c r="B294" s="357" t="s">
        <v>892</v>
      </c>
      <c r="C294" s="376" t="s">
        <v>41</v>
      </c>
      <c r="D294" s="372" t="s">
        <v>42</v>
      </c>
      <c r="E294" s="376" t="s">
        <v>1039</v>
      </c>
      <c r="F294" s="357" t="s">
        <v>1040</v>
      </c>
      <c r="G294" s="376">
        <v>164</v>
      </c>
      <c r="H294" s="357" t="s">
        <v>1041</v>
      </c>
      <c r="I294" s="388" t="s">
        <v>1051</v>
      </c>
      <c r="K294" s="389" t="s">
        <v>1050</v>
      </c>
    </row>
    <row r="295" spans="1:11" x14ac:dyDescent="0.2">
      <c r="A295" s="376" t="s">
        <v>494</v>
      </c>
      <c r="B295" s="357" t="s">
        <v>495</v>
      </c>
      <c r="C295" s="376" t="s">
        <v>33</v>
      </c>
      <c r="D295" s="372" t="s">
        <v>34</v>
      </c>
      <c r="E295" s="376" t="s">
        <v>1013</v>
      </c>
      <c r="F295" s="357" t="s">
        <v>1014</v>
      </c>
      <c r="G295" s="376">
        <v>22</v>
      </c>
      <c r="H295" s="357" t="s">
        <v>1023</v>
      </c>
      <c r="I295" s="388" t="s">
        <v>1051</v>
      </c>
      <c r="K295" s="389" t="s">
        <v>1050</v>
      </c>
    </row>
    <row r="296" spans="1:11" x14ac:dyDescent="0.2">
      <c r="A296" s="376" t="s">
        <v>496</v>
      </c>
      <c r="B296" s="357" t="s">
        <v>497</v>
      </c>
      <c r="C296" s="376" t="s">
        <v>33</v>
      </c>
      <c r="D296" s="372" t="s">
        <v>34</v>
      </c>
      <c r="E296" s="376" t="s">
        <v>1013</v>
      </c>
      <c r="F296" s="357" t="s">
        <v>1014</v>
      </c>
      <c r="G296" s="376">
        <v>22</v>
      </c>
      <c r="H296" s="357" t="s">
        <v>1023</v>
      </c>
      <c r="I296" s="388" t="s">
        <v>1051</v>
      </c>
      <c r="K296" s="389" t="s">
        <v>1050</v>
      </c>
    </row>
    <row r="297" spans="1:11" x14ac:dyDescent="0.2">
      <c r="A297" s="376" t="s">
        <v>499</v>
      </c>
      <c r="B297" s="357" t="s">
        <v>1330</v>
      </c>
      <c r="C297" s="376" t="s">
        <v>41</v>
      </c>
      <c r="D297" s="372" t="s">
        <v>42</v>
      </c>
      <c r="E297" s="376" t="s">
        <v>1033</v>
      </c>
      <c r="F297" s="357" t="s">
        <v>1034</v>
      </c>
      <c r="G297" s="376">
        <v>164</v>
      </c>
      <c r="H297" s="357" t="s">
        <v>1041</v>
      </c>
      <c r="I297" s="388" t="s">
        <v>1051</v>
      </c>
      <c r="K297" s="389" t="s">
        <v>1053</v>
      </c>
    </row>
    <row r="298" spans="1:11" x14ac:dyDescent="0.2">
      <c r="A298" s="376" t="s">
        <v>500</v>
      </c>
      <c r="B298" s="367" t="s">
        <v>1331</v>
      </c>
      <c r="C298" s="376" t="s">
        <v>41</v>
      </c>
      <c r="D298" s="372" t="s">
        <v>42</v>
      </c>
      <c r="E298" s="376" t="s">
        <v>1035</v>
      </c>
      <c r="F298" s="357" t="s">
        <v>1036</v>
      </c>
      <c r="G298" s="376">
        <v>164</v>
      </c>
      <c r="H298" s="357" t="s">
        <v>1041</v>
      </c>
      <c r="I298" s="388" t="s">
        <v>1051</v>
      </c>
      <c r="K298" s="389" t="s">
        <v>1050</v>
      </c>
    </row>
    <row r="299" spans="1:11" x14ac:dyDescent="0.2">
      <c r="A299" s="376" t="s">
        <v>893</v>
      </c>
      <c r="B299" s="357" t="s">
        <v>894</v>
      </c>
      <c r="C299" s="376" t="s">
        <v>33</v>
      </c>
      <c r="D299" s="372" t="s">
        <v>34</v>
      </c>
      <c r="E299" s="376" t="s">
        <v>1013</v>
      </c>
      <c r="F299" s="357" t="s">
        <v>1014</v>
      </c>
      <c r="G299" s="376">
        <v>22</v>
      </c>
      <c r="H299" s="357" t="s">
        <v>1023</v>
      </c>
      <c r="I299" s="388" t="s">
        <v>1051</v>
      </c>
      <c r="K299" s="389" t="s">
        <v>1050</v>
      </c>
    </row>
    <row r="300" spans="1:11" x14ac:dyDescent="0.2">
      <c r="A300" s="378" t="s">
        <v>1332</v>
      </c>
      <c r="B300" s="369" t="s">
        <v>1333</v>
      </c>
      <c r="C300" s="378" t="s">
        <v>41</v>
      </c>
      <c r="D300" s="373" t="s">
        <v>42</v>
      </c>
      <c r="E300" s="378" t="s">
        <v>1035</v>
      </c>
      <c r="F300" s="369" t="s">
        <v>1036</v>
      </c>
      <c r="G300" s="378">
        <v>164</v>
      </c>
      <c r="H300" s="369" t="s">
        <v>1041</v>
      </c>
      <c r="I300" s="388" t="s">
        <v>1051</v>
      </c>
    </row>
    <row r="301" spans="1:11" x14ac:dyDescent="0.2">
      <c r="A301" s="376" t="s">
        <v>501</v>
      </c>
      <c r="B301" s="357" t="s">
        <v>1136</v>
      </c>
      <c r="C301" s="376" t="s">
        <v>41</v>
      </c>
      <c r="D301" s="372" t="s">
        <v>42</v>
      </c>
      <c r="E301" s="376" t="s">
        <v>1037</v>
      </c>
      <c r="F301" s="357" t="s">
        <v>1038</v>
      </c>
      <c r="G301" s="376">
        <v>164</v>
      </c>
      <c r="H301" s="357" t="s">
        <v>1041</v>
      </c>
      <c r="I301" s="388" t="s">
        <v>1051</v>
      </c>
      <c r="K301" s="389" t="s">
        <v>1050</v>
      </c>
    </row>
    <row r="302" spans="1:11" x14ac:dyDescent="0.2">
      <c r="A302" s="376" t="s">
        <v>502</v>
      </c>
      <c r="B302" s="357" t="s">
        <v>1137</v>
      </c>
      <c r="C302" s="376" t="s">
        <v>41</v>
      </c>
      <c r="D302" s="372" t="s">
        <v>42</v>
      </c>
      <c r="E302" s="376" t="s">
        <v>1037</v>
      </c>
      <c r="F302" s="357" t="s">
        <v>1038</v>
      </c>
      <c r="G302" s="376">
        <v>164</v>
      </c>
      <c r="H302" s="357" t="s">
        <v>1041</v>
      </c>
      <c r="I302" s="388" t="s">
        <v>1051</v>
      </c>
      <c r="K302" s="389" t="s">
        <v>1050</v>
      </c>
    </row>
    <row r="303" spans="1:11" x14ac:dyDescent="0.2">
      <c r="A303" s="376" t="s">
        <v>895</v>
      </c>
      <c r="B303" s="357" t="s">
        <v>896</v>
      </c>
      <c r="C303" s="376" t="s">
        <v>41</v>
      </c>
      <c r="D303" s="372" t="s">
        <v>42</v>
      </c>
      <c r="E303" s="376" t="s">
        <v>1037</v>
      </c>
      <c r="F303" s="357" t="s">
        <v>1038</v>
      </c>
      <c r="G303" s="376">
        <v>164</v>
      </c>
      <c r="H303" s="357" t="s">
        <v>1041</v>
      </c>
      <c r="I303" s="388" t="s">
        <v>1051</v>
      </c>
      <c r="K303" s="389" t="s">
        <v>1050</v>
      </c>
    </row>
    <row r="304" spans="1:11" x14ac:dyDescent="0.2">
      <c r="A304" s="376" t="s">
        <v>503</v>
      </c>
      <c r="B304" s="357" t="s">
        <v>504</v>
      </c>
      <c r="C304" s="376" t="s">
        <v>41</v>
      </c>
      <c r="D304" s="372" t="s">
        <v>42</v>
      </c>
      <c r="E304" s="376" t="s">
        <v>1033</v>
      </c>
      <c r="F304" s="357" t="s">
        <v>1034</v>
      </c>
      <c r="G304" s="376">
        <v>164</v>
      </c>
      <c r="H304" s="357" t="s">
        <v>1041</v>
      </c>
      <c r="I304" s="388" t="s">
        <v>1051</v>
      </c>
      <c r="K304" s="389" t="s">
        <v>1050</v>
      </c>
    </row>
    <row r="305" spans="1:11" x14ac:dyDescent="0.2">
      <c r="A305" s="376" t="s">
        <v>505</v>
      </c>
      <c r="B305" s="357" t="s">
        <v>506</v>
      </c>
      <c r="C305" s="376" t="s">
        <v>41</v>
      </c>
      <c r="D305" s="372" t="s">
        <v>42</v>
      </c>
      <c r="E305" s="376" t="s">
        <v>1037</v>
      </c>
      <c r="F305" s="357" t="s">
        <v>1038</v>
      </c>
      <c r="G305" s="376">
        <v>164</v>
      </c>
      <c r="H305" s="357" t="s">
        <v>1041</v>
      </c>
      <c r="I305" s="388" t="s">
        <v>1051</v>
      </c>
      <c r="K305" s="389" t="s">
        <v>1050</v>
      </c>
    </row>
    <row r="306" spans="1:11" x14ac:dyDescent="0.2">
      <c r="A306" s="376" t="s">
        <v>897</v>
      </c>
      <c r="B306" s="357" t="s">
        <v>898</v>
      </c>
      <c r="C306" s="376" t="s">
        <v>29</v>
      </c>
      <c r="D306" s="372" t="s">
        <v>30</v>
      </c>
      <c r="E306" s="376" t="s">
        <v>997</v>
      </c>
      <c r="F306" s="357" t="s">
        <v>998</v>
      </c>
      <c r="G306" s="376">
        <v>17</v>
      </c>
      <c r="H306" s="357" t="s">
        <v>995</v>
      </c>
      <c r="I306" s="388" t="s">
        <v>1051</v>
      </c>
      <c r="K306" s="389" t="s">
        <v>1050</v>
      </c>
    </row>
    <row r="307" spans="1:11" x14ac:dyDescent="0.2">
      <c r="A307" s="376" t="s">
        <v>899</v>
      </c>
      <c r="B307" s="357" t="s">
        <v>900</v>
      </c>
      <c r="C307" s="376" t="s">
        <v>29</v>
      </c>
      <c r="D307" s="372" t="s">
        <v>30</v>
      </c>
      <c r="E307" s="376" t="s">
        <v>997</v>
      </c>
      <c r="F307" s="357" t="s">
        <v>998</v>
      </c>
      <c r="G307" s="376">
        <v>17</v>
      </c>
      <c r="H307" s="357" t="s">
        <v>995</v>
      </c>
      <c r="I307" s="388" t="s">
        <v>1051</v>
      </c>
      <c r="K307" s="389" t="s">
        <v>1050</v>
      </c>
    </row>
    <row r="308" spans="1:11" x14ac:dyDescent="0.2">
      <c r="A308" s="376" t="s">
        <v>901</v>
      </c>
      <c r="B308" s="357" t="s">
        <v>902</v>
      </c>
      <c r="C308" s="376" t="s">
        <v>29</v>
      </c>
      <c r="D308" s="372" t="s">
        <v>30</v>
      </c>
      <c r="E308" s="376" t="s">
        <v>997</v>
      </c>
      <c r="F308" s="357" t="s">
        <v>998</v>
      </c>
      <c r="G308" s="376">
        <v>17</v>
      </c>
      <c r="H308" s="357" t="s">
        <v>995</v>
      </c>
      <c r="I308" s="388" t="s">
        <v>1051</v>
      </c>
      <c r="K308" s="389" t="s">
        <v>1050</v>
      </c>
    </row>
    <row r="309" spans="1:11" x14ac:dyDescent="0.2">
      <c r="A309" s="376" t="s">
        <v>903</v>
      </c>
      <c r="B309" s="357" t="s">
        <v>1334</v>
      </c>
      <c r="C309" s="376" t="s">
        <v>29</v>
      </c>
      <c r="D309" s="372" t="s">
        <v>30</v>
      </c>
      <c r="E309" s="376" t="s">
        <v>997</v>
      </c>
      <c r="F309" s="357" t="s">
        <v>998</v>
      </c>
      <c r="G309" s="376">
        <v>17</v>
      </c>
      <c r="H309" s="357" t="s">
        <v>995</v>
      </c>
      <c r="I309" s="388" t="s">
        <v>1051</v>
      </c>
      <c r="K309" s="389" t="s">
        <v>1053</v>
      </c>
    </row>
    <row r="310" spans="1:11" x14ac:dyDescent="0.2">
      <c r="A310" s="376" t="s">
        <v>904</v>
      </c>
      <c r="B310" s="357" t="s">
        <v>905</v>
      </c>
      <c r="C310" s="376" t="s">
        <v>29</v>
      </c>
      <c r="D310" s="372" t="s">
        <v>30</v>
      </c>
      <c r="E310" s="376" t="s">
        <v>997</v>
      </c>
      <c r="F310" s="357" t="s">
        <v>998</v>
      </c>
      <c r="G310" s="376">
        <v>17</v>
      </c>
      <c r="H310" s="357" t="s">
        <v>995</v>
      </c>
      <c r="I310" s="388" t="s">
        <v>1051</v>
      </c>
      <c r="K310" s="389" t="s">
        <v>1053</v>
      </c>
    </row>
    <row r="311" spans="1:11" x14ac:dyDescent="0.2">
      <c r="A311" s="376" t="s">
        <v>906</v>
      </c>
      <c r="B311" s="357" t="s">
        <v>268</v>
      </c>
      <c r="C311" s="376" t="s">
        <v>29</v>
      </c>
      <c r="D311" s="372" t="s">
        <v>30</v>
      </c>
      <c r="E311" s="376" t="s">
        <v>997</v>
      </c>
      <c r="F311" s="357" t="s">
        <v>998</v>
      </c>
      <c r="G311" s="376">
        <v>19</v>
      </c>
      <c r="H311" s="357" t="s">
        <v>997</v>
      </c>
      <c r="I311" s="395" t="s">
        <v>1051</v>
      </c>
      <c r="J311" s="395"/>
      <c r="K311" s="396" t="s">
        <v>1053</v>
      </c>
    </row>
    <row r="312" spans="1:11" x14ac:dyDescent="0.2">
      <c r="A312" s="376" t="s">
        <v>907</v>
      </c>
      <c r="B312" s="357" t="s">
        <v>269</v>
      </c>
      <c r="C312" s="376" t="s">
        <v>29</v>
      </c>
      <c r="D312" s="372" t="s">
        <v>30</v>
      </c>
      <c r="E312" s="376" t="s">
        <v>997</v>
      </c>
      <c r="F312" s="357" t="s">
        <v>998</v>
      </c>
      <c r="G312" s="376">
        <v>20</v>
      </c>
      <c r="H312" s="357" t="s">
        <v>1005</v>
      </c>
      <c r="I312" s="388" t="s">
        <v>1051</v>
      </c>
      <c r="K312" s="389" t="s">
        <v>1050</v>
      </c>
    </row>
    <row r="313" spans="1:11" x14ac:dyDescent="0.2">
      <c r="A313" s="376" t="s">
        <v>908</v>
      </c>
      <c r="B313" s="357" t="s">
        <v>270</v>
      </c>
      <c r="C313" s="376" t="s">
        <v>29</v>
      </c>
      <c r="D313" s="372" t="s">
        <v>30</v>
      </c>
      <c r="E313" s="376" t="s">
        <v>997</v>
      </c>
      <c r="F313" s="357" t="s">
        <v>998</v>
      </c>
      <c r="G313" s="376">
        <v>20</v>
      </c>
      <c r="H313" s="357" t="s">
        <v>1005</v>
      </c>
      <c r="I313" s="388" t="s">
        <v>1051</v>
      </c>
      <c r="K313" s="389" t="s">
        <v>1050</v>
      </c>
    </row>
    <row r="314" spans="1:11" x14ac:dyDescent="0.2">
      <c r="A314" s="376" t="s">
        <v>909</v>
      </c>
      <c r="B314" s="357" t="s">
        <v>910</v>
      </c>
      <c r="C314" s="376" t="s">
        <v>29</v>
      </c>
      <c r="D314" s="372" t="s">
        <v>30</v>
      </c>
      <c r="E314" s="376" t="s">
        <v>997</v>
      </c>
      <c r="F314" s="357" t="s">
        <v>998</v>
      </c>
      <c r="G314" s="376">
        <v>20</v>
      </c>
      <c r="H314" s="357" t="s">
        <v>1005</v>
      </c>
      <c r="I314" s="388" t="s">
        <v>1051</v>
      </c>
      <c r="K314" s="389" t="s">
        <v>1050</v>
      </c>
    </row>
    <row r="315" spans="1:11" x14ac:dyDescent="0.2">
      <c r="A315" s="376" t="s">
        <v>911</v>
      </c>
      <c r="B315" s="357" t="s">
        <v>273</v>
      </c>
      <c r="C315" s="376" t="s">
        <v>29</v>
      </c>
      <c r="D315" s="372" t="s">
        <v>30</v>
      </c>
      <c r="E315" s="376" t="s">
        <v>997</v>
      </c>
      <c r="F315" s="357" t="s">
        <v>998</v>
      </c>
      <c r="G315" s="376">
        <v>20</v>
      </c>
      <c r="H315" s="357" t="s">
        <v>1005</v>
      </c>
      <c r="I315" s="388" t="s">
        <v>1051</v>
      </c>
      <c r="K315" s="389" t="s">
        <v>1050</v>
      </c>
    </row>
    <row r="316" spans="1:11" x14ac:dyDescent="0.2">
      <c r="A316" s="376" t="s">
        <v>1335</v>
      </c>
      <c r="B316" s="357" t="s">
        <v>1336</v>
      </c>
      <c r="C316" s="376" t="s">
        <v>29</v>
      </c>
      <c r="D316" s="372" t="s">
        <v>30</v>
      </c>
      <c r="E316" s="376" t="s">
        <v>997</v>
      </c>
      <c r="F316" s="357" t="s">
        <v>998</v>
      </c>
      <c r="G316" s="376">
        <v>17</v>
      </c>
      <c r="H316" s="357" t="s">
        <v>995</v>
      </c>
      <c r="I316" s="388" t="s">
        <v>1051</v>
      </c>
    </row>
    <row r="317" spans="1:11" x14ac:dyDescent="0.2">
      <c r="A317" s="376" t="s">
        <v>401</v>
      </c>
      <c r="B317" s="357" t="s">
        <v>402</v>
      </c>
      <c r="C317" s="376" t="s">
        <v>39</v>
      </c>
      <c r="D317" s="372" t="s">
        <v>40</v>
      </c>
      <c r="E317" s="376" t="s">
        <v>1027</v>
      </c>
      <c r="F317" s="357" t="s">
        <v>1028</v>
      </c>
      <c r="G317" s="376">
        <v>21</v>
      </c>
      <c r="H317" s="357" t="s">
        <v>1013</v>
      </c>
      <c r="I317" s="388" t="s">
        <v>1051</v>
      </c>
      <c r="K317" s="389" t="s">
        <v>1050</v>
      </c>
    </row>
    <row r="318" spans="1:11" x14ac:dyDescent="0.2">
      <c r="A318" s="376" t="s">
        <v>403</v>
      </c>
      <c r="B318" s="357" t="s">
        <v>404</v>
      </c>
      <c r="C318" s="376" t="s">
        <v>39</v>
      </c>
      <c r="D318" s="372" t="s">
        <v>40</v>
      </c>
      <c r="E318" s="376" t="s">
        <v>1027</v>
      </c>
      <c r="F318" s="357" t="s">
        <v>1028</v>
      </c>
      <c r="G318" s="376">
        <v>21</v>
      </c>
      <c r="H318" s="357" t="s">
        <v>1013</v>
      </c>
      <c r="I318" s="388" t="s">
        <v>1051</v>
      </c>
      <c r="K318" s="389" t="s">
        <v>1050</v>
      </c>
    </row>
    <row r="319" spans="1:11" x14ac:dyDescent="0.2">
      <c r="A319" s="376" t="s">
        <v>405</v>
      </c>
      <c r="B319" s="357" t="s">
        <v>406</v>
      </c>
      <c r="C319" s="376" t="s">
        <v>39</v>
      </c>
      <c r="D319" s="372" t="s">
        <v>40</v>
      </c>
      <c r="E319" s="376" t="s">
        <v>1027</v>
      </c>
      <c r="F319" s="357" t="s">
        <v>1028</v>
      </c>
      <c r="G319" s="376">
        <v>25</v>
      </c>
      <c r="H319" s="357" t="s">
        <v>1033</v>
      </c>
      <c r="I319" s="388" t="s">
        <v>1051</v>
      </c>
      <c r="K319" s="389" t="s">
        <v>1050</v>
      </c>
    </row>
    <row r="320" spans="1:11" x14ac:dyDescent="0.2">
      <c r="A320" s="376" t="s">
        <v>407</v>
      </c>
      <c r="B320" s="357" t="s">
        <v>408</v>
      </c>
      <c r="C320" s="376" t="s">
        <v>39</v>
      </c>
      <c r="D320" s="372" t="s">
        <v>40</v>
      </c>
      <c r="E320" s="376" t="s">
        <v>1027</v>
      </c>
      <c r="F320" s="357" t="s">
        <v>1028</v>
      </c>
      <c r="G320" s="376">
        <v>25</v>
      </c>
      <c r="H320" s="357" t="s">
        <v>1035</v>
      </c>
      <c r="I320" s="388" t="s">
        <v>1051</v>
      </c>
      <c r="K320" s="389" t="s">
        <v>1050</v>
      </c>
    </row>
    <row r="321" spans="1:11" x14ac:dyDescent="0.2">
      <c r="A321" s="376" t="s">
        <v>409</v>
      </c>
      <c r="B321" s="357" t="s">
        <v>410</v>
      </c>
      <c r="C321" s="376" t="s">
        <v>39</v>
      </c>
      <c r="D321" s="372" t="s">
        <v>40</v>
      </c>
      <c r="E321" s="376" t="s">
        <v>1027</v>
      </c>
      <c r="F321" s="357" t="s">
        <v>1028</v>
      </c>
      <c r="G321" s="376">
        <v>21</v>
      </c>
      <c r="H321" s="357" t="s">
        <v>1013</v>
      </c>
      <c r="I321" s="388" t="s">
        <v>1051</v>
      </c>
      <c r="K321" s="389" t="s">
        <v>1053</v>
      </c>
    </row>
    <row r="322" spans="1:11" x14ac:dyDescent="0.2">
      <c r="A322" s="376" t="s">
        <v>411</v>
      </c>
      <c r="B322" s="357" t="s">
        <v>412</v>
      </c>
      <c r="C322" s="376" t="s">
        <v>39</v>
      </c>
      <c r="D322" s="372" t="s">
        <v>40</v>
      </c>
      <c r="E322" s="376" t="s">
        <v>1027</v>
      </c>
      <c r="F322" s="357" t="s">
        <v>1028</v>
      </c>
      <c r="G322" s="376">
        <v>25</v>
      </c>
      <c r="H322" s="357" t="s">
        <v>1037</v>
      </c>
      <c r="I322" s="388" t="s">
        <v>1051</v>
      </c>
      <c r="K322" s="389" t="s">
        <v>1050</v>
      </c>
    </row>
    <row r="323" spans="1:11" x14ac:dyDescent="0.2">
      <c r="A323" s="376" t="s">
        <v>413</v>
      </c>
      <c r="B323" s="357" t="s">
        <v>414</v>
      </c>
      <c r="C323" s="376" t="s">
        <v>39</v>
      </c>
      <c r="D323" s="372" t="s">
        <v>40</v>
      </c>
      <c r="E323" s="376" t="s">
        <v>1027</v>
      </c>
      <c r="F323" s="357" t="s">
        <v>1028</v>
      </c>
      <c r="G323" s="376">
        <v>25</v>
      </c>
      <c r="H323" s="357" t="s">
        <v>1037</v>
      </c>
      <c r="I323" s="388" t="s">
        <v>1051</v>
      </c>
      <c r="K323" s="389" t="s">
        <v>1050</v>
      </c>
    </row>
    <row r="324" spans="1:11" x14ac:dyDescent="0.2">
      <c r="A324" s="376" t="s">
        <v>415</v>
      </c>
      <c r="B324" s="357" t="s">
        <v>416</v>
      </c>
      <c r="C324" s="376" t="s">
        <v>39</v>
      </c>
      <c r="D324" s="372" t="s">
        <v>40</v>
      </c>
      <c r="E324" s="376" t="s">
        <v>1027</v>
      </c>
      <c r="F324" s="357" t="s">
        <v>1028</v>
      </c>
      <c r="G324" s="376">
        <v>25</v>
      </c>
      <c r="H324" s="357" t="s">
        <v>1037</v>
      </c>
      <c r="I324" s="388" t="s">
        <v>1051</v>
      </c>
      <c r="K324" s="389" t="s">
        <v>1053</v>
      </c>
    </row>
    <row r="325" spans="1:11" x14ac:dyDescent="0.2">
      <c r="A325" s="376" t="s">
        <v>417</v>
      </c>
      <c r="B325" s="357" t="s">
        <v>418</v>
      </c>
      <c r="C325" s="376" t="s">
        <v>39</v>
      </c>
      <c r="D325" s="372" t="s">
        <v>40</v>
      </c>
      <c r="E325" s="376" t="s">
        <v>1027</v>
      </c>
      <c r="F325" s="357" t="s">
        <v>1028</v>
      </c>
      <c r="G325" s="376">
        <v>25</v>
      </c>
      <c r="H325" s="357" t="s">
        <v>1033</v>
      </c>
      <c r="I325" s="388" t="s">
        <v>1051</v>
      </c>
      <c r="K325" s="389" t="s">
        <v>1050</v>
      </c>
    </row>
    <row r="326" spans="1:11" x14ac:dyDescent="0.2">
      <c r="A326" s="376" t="s">
        <v>419</v>
      </c>
      <c r="B326" s="357" t="s">
        <v>420</v>
      </c>
      <c r="C326" s="376" t="s">
        <v>39</v>
      </c>
      <c r="D326" s="372" t="s">
        <v>40</v>
      </c>
      <c r="E326" s="376" t="s">
        <v>1029</v>
      </c>
      <c r="F326" s="357" t="s">
        <v>1030</v>
      </c>
      <c r="G326" s="376">
        <v>24</v>
      </c>
      <c r="H326" s="357" t="s">
        <v>1027</v>
      </c>
      <c r="I326" s="388" t="s">
        <v>1051</v>
      </c>
      <c r="K326" s="389" t="s">
        <v>1050</v>
      </c>
    </row>
    <row r="327" spans="1:11" x14ac:dyDescent="0.2">
      <c r="A327" s="376" t="s">
        <v>421</v>
      </c>
      <c r="B327" s="357" t="s">
        <v>422</v>
      </c>
      <c r="C327" s="376" t="s">
        <v>39</v>
      </c>
      <c r="D327" s="372" t="s">
        <v>40</v>
      </c>
      <c r="E327" s="376" t="s">
        <v>1029</v>
      </c>
      <c r="F327" s="357" t="s">
        <v>1030</v>
      </c>
      <c r="G327" s="376">
        <v>24</v>
      </c>
      <c r="H327" s="357" t="s">
        <v>1027</v>
      </c>
      <c r="I327" s="388" t="s">
        <v>1051</v>
      </c>
      <c r="K327" s="389" t="s">
        <v>1050</v>
      </c>
    </row>
    <row r="328" spans="1:11" x14ac:dyDescent="0.2">
      <c r="A328" s="376" t="s">
        <v>423</v>
      </c>
      <c r="B328" s="357" t="s">
        <v>424</v>
      </c>
      <c r="C328" s="376" t="s">
        <v>39</v>
      </c>
      <c r="D328" s="372" t="s">
        <v>40</v>
      </c>
      <c r="E328" s="376" t="s">
        <v>1029</v>
      </c>
      <c r="F328" s="357" t="s">
        <v>1030</v>
      </c>
      <c r="G328" s="376">
        <v>24</v>
      </c>
      <c r="H328" s="357" t="s">
        <v>1027</v>
      </c>
      <c r="I328" s="388" t="s">
        <v>1051</v>
      </c>
      <c r="K328" s="389" t="s">
        <v>1050</v>
      </c>
    </row>
    <row r="329" spans="1:11" x14ac:dyDescent="0.2">
      <c r="A329" s="376" t="s">
        <v>425</v>
      </c>
      <c r="B329" s="357" t="s">
        <v>426</v>
      </c>
      <c r="C329" s="376" t="s">
        <v>39</v>
      </c>
      <c r="D329" s="372" t="s">
        <v>40</v>
      </c>
      <c r="E329" s="376" t="s">
        <v>1029</v>
      </c>
      <c r="F329" s="357" t="s">
        <v>1030</v>
      </c>
      <c r="G329" s="376">
        <v>24</v>
      </c>
      <c r="H329" s="357" t="s">
        <v>1027</v>
      </c>
      <c r="I329" s="388" t="s">
        <v>1051</v>
      </c>
      <c r="K329" s="389" t="s">
        <v>1050</v>
      </c>
    </row>
    <row r="330" spans="1:11" x14ac:dyDescent="0.2">
      <c r="A330" s="376" t="s">
        <v>427</v>
      </c>
      <c r="B330" s="357" t="s">
        <v>428</v>
      </c>
      <c r="C330" s="376" t="s">
        <v>39</v>
      </c>
      <c r="D330" s="372" t="s">
        <v>40</v>
      </c>
      <c r="E330" s="376" t="s">
        <v>1029</v>
      </c>
      <c r="F330" s="357" t="s">
        <v>1030</v>
      </c>
      <c r="G330" s="376">
        <v>24</v>
      </c>
      <c r="H330" s="357" t="s">
        <v>1027</v>
      </c>
      <c r="I330" s="388" t="s">
        <v>1051</v>
      </c>
      <c r="K330" s="389" t="s">
        <v>1050</v>
      </c>
    </row>
    <row r="331" spans="1:11" x14ac:dyDescent="0.2">
      <c r="A331" s="376" t="s">
        <v>429</v>
      </c>
      <c r="B331" s="357" t="s">
        <v>430</v>
      </c>
      <c r="C331" s="376" t="s">
        <v>39</v>
      </c>
      <c r="D331" s="372" t="s">
        <v>40</v>
      </c>
      <c r="E331" s="376" t="s">
        <v>1029</v>
      </c>
      <c r="F331" s="357" t="s">
        <v>1030</v>
      </c>
      <c r="G331" s="376">
        <v>24</v>
      </c>
      <c r="H331" s="357" t="s">
        <v>1027</v>
      </c>
      <c r="I331" s="388" t="s">
        <v>1051</v>
      </c>
      <c r="K331" s="389" t="s">
        <v>1050</v>
      </c>
    </row>
    <row r="332" spans="1:11" x14ac:dyDescent="0.2">
      <c r="A332" s="376" t="s">
        <v>431</v>
      </c>
      <c r="B332" s="357" t="s">
        <v>432</v>
      </c>
      <c r="C332" s="376" t="s">
        <v>39</v>
      </c>
      <c r="D332" s="372" t="s">
        <v>40</v>
      </c>
      <c r="E332" s="376" t="s">
        <v>1029</v>
      </c>
      <c r="F332" s="357" t="s">
        <v>1030</v>
      </c>
      <c r="G332" s="376">
        <v>24</v>
      </c>
      <c r="H332" s="357" t="s">
        <v>1027</v>
      </c>
      <c r="I332" s="388" t="s">
        <v>1051</v>
      </c>
      <c r="K332" s="389" t="s">
        <v>1050</v>
      </c>
    </row>
    <row r="333" spans="1:11" x14ac:dyDescent="0.2">
      <c r="A333" s="376" t="s">
        <v>433</v>
      </c>
      <c r="B333" s="357" t="s">
        <v>434</v>
      </c>
      <c r="C333" s="376" t="s">
        <v>39</v>
      </c>
      <c r="D333" s="372" t="s">
        <v>40</v>
      </c>
      <c r="E333" s="376" t="s">
        <v>1029</v>
      </c>
      <c r="F333" s="357" t="s">
        <v>1030</v>
      </c>
      <c r="G333" s="376">
        <v>24</v>
      </c>
      <c r="H333" s="357" t="s">
        <v>1027</v>
      </c>
      <c r="I333" s="388" t="s">
        <v>1051</v>
      </c>
      <c r="K333" s="389" t="s">
        <v>1050</v>
      </c>
    </row>
    <row r="334" spans="1:11" x14ac:dyDescent="0.2">
      <c r="A334" s="376" t="s">
        <v>912</v>
      </c>
      <c r="B334" s="357" t="s">
        <v>913</v>
      </c>
      <c r="C334" s="376" t="s">
        <v>39</v>
      </c>
      <c r="D334" s="372" t="s">
        <v>40</v>
      </c>
      <c r="E334" s="376" t="s">
        <v>1029</v>
      </c>
      <c r="F334" s="357" t="s">
        <v>1030</v>
      </c>
      <c r="G334" s="376">
        <v>24</v>
      </c>
      <c r="H334" s="357" t="s">
        <v>1029</v>
      </c>
      <c r="I334" s="388" t="s">
        <v>1051</v>
      </c>
      <c r="K334" s="389" t="s">
        <v>1050</v>
      </c>
    </row>
    <row r="335" spans="1:11" x14ac:dyDescent="0.2">
      <c r="A335" s="376" t="s">
        <v>435</v>
      </c>
      <c r="B335" s="357" t="s">
        <v>436</v>
      </c>
      <c r="C335" s="376" t="s">
        <v>39</v>
      </c>
      <c r="D335" s="372" t="s">
        <v>40</v>
      </c>
      <c r="E335" s="376" t="s">
        <v>1029</v>
      </c>
      <c r="F335" s="357" t="s">
        <v>1030</v>
      </c>
      <c r="G335" s="376">
        <v>24</v>
      </c>
      <c r="H335" s="357" t="s">
        <v>1029</v>
      </c>
      <c r="I335" s="388" t="s">
        <v>1051</v>
      </c>
      <c r="K335" s="389" t="s">
        <v>1050</v>
      </c>
    </row>
    <row r="336" spans="1:11" x14ac:dyDescent="0.2">
      <c r="A336" s="376" t="s">
        <v>914</v>
      </c>
      <c r="B336" s="357" t="s">
        <v>915</v>
      </c>
      <c r="C336" s="376" t="s">
        <v>39</v>
      </c>
      <c r="D336" s="372" t="s">
        <v>40</v>
      </c>
      <c r="E336" s="376" t="s">
        <v>1029</v>
      </c>
      <c r="F336" s="357" t="s">
        <v>1030</v>
      </c>
      <c r="G336" s="376">
        <v>24</v>
      </c>
      <c r="H336" s="357" t="s">
        <v>1029</v>
      </c>
      <c r="I336" s="388" t="s">
        <v>1051</v>
      </c>
      <c r="K336" s="389" t="s">
        <v>1050</v>
      </c>
    </row>
    <row r="337" spans="1:11" x14ac:dyDescent="0.2">
      <c r="A337" s="376" t="s">
        <v>916</v>
      </c>
      <c r="B337" s="357" t="s">
        <v>917</v>
      </c>
      <c r="C337" s="376" t="s">
        <v>39</v>
      </c>
      <c r="D337" s="372" t="s">
        <v>40</v>
      </c>
      <c r="E337" s="376" t="s">
        <v>1029</v>
      </c>
      <c r="F337" s="357" t="s">
        <v>1030</v>
      </c>
      <c r="G337" s="376">
        <v>24</v>
      </c>
      <c r="H337" s="357" t="s">
        <v>1029</v>
      </c>
      <c r="I337" s="388" t="s">
        <v>1051</v>
      </c>
      <c r="K337" s="389" t="s">
        <v>1050</v>
      </c>
    </row>
    <row r="338" spans="1:11" x14ac:dyDescent="0.2">
      <c r="A338" s="376" t="s">
        <v>918</v>
      </c>
      <c r="B338" s="357" t="s">
        <v>919</v>
      </c>
      <c r="C338" s="376" t="s">
        <v>39</v>
      </c>
      <c r="D338" s="372" t="s">
        <v>40</v>
      </c>
      <c r="E338" s="376" t="s">
        <v>1029</v>
      </c>
      <c r="F338" s="357" t="s">
        <v>1030</v>
      </c>
      <c r="G338" s="376">
        <v>24</v>
      </c>
      <c r="H338" s="357" t="s">
        <v>1029</v>
      </c>
      <c r="I338" s="388" t="s">
        <v>1051</v>
      </c>
      <c r="K338" s="389" t="s">
        <v>1050</v>
      </c>
    </row>
    <row r="339" spans="1:11" x14ac:dyDescent="0.2">
      <c r="A339" s="376" t="s">
        <v>437</v>
      </c>
      <c r="B339" s="357" t="s">
        <v>438</v>
      </c>
      <c r="C339" s="376" t="s">
        <v>39</v>
      </c>
      <c r="D339" s="372" t="s">
        <v>40</v>
      </c>
      <c r="E339" s="376" t="s">
        <v>1029</v>
      </c>
      <c r="F339" s="357" t="s">
        <v>1030</v>
      </c>
      <c r="G339" s="376">
        <v>24</v>
      </c>
      <c r="H339" s="357" t="s">
        <v>1029</v>
      </c>
      <c r="I339" s="388" t="s">
        <v>1051</v>
      </c>
      <c r="K339" s="389" t="s">
        <v>1050</v>
      </c>
    </row>
    <row r="340" spans="1:11" x14ac:dyDescent="0.2">
      <c r="A340" s="376" t="s">
        <v>439</v>
      </c>
      <c r="B340" s="357" t="s">
        <v>440</v>
      </c>
      <c r="C340" s="376" t="s">
        <v>39</v>
      </c>
      <c r="D340" s="372" t="s">
        <v>40</v>
      </c>
      <c r="E340" s="376" t="s">
        <v>1031</v>
      </c>
      <c r="F340" s="357" t="s">
        <v>1032</v>
      </c>
      <c r="G340" s="376">
        <v>24</v>
      </c>
      <c r="H340" s="357" t="s">
        <v>1027</v>
      </c>
      <c r="I340" s="388" t="s">
        <v>1051</v>
      </c>
      <c r="K340" s="389" t="s">
        <v>1050</v>
      </c>
    </row>
    <row r="341" spans="1:11" x14ac:dyDescent="0.2">
      <c r="A341" s="376" t="s">
        <v>441</v>
      </c>
      <c r="B341" s="357" t="s">
        <v>442</v>
      </c>
      <c r="C341" s="376" t="s">
        <v>39</v>
      </c>
      <c r="D341" s="372" t="s">
        <v>40</v>
      </c>
      <c r="E341" s="376" t="s">
        <v>1031</v>
      </c>
      <c r="F341" s="357" t="s">
        <v>1032</v>
      </c>
      <c r="G341" s="376">
        <v>24</v>
      </c>
      <c r="H341" s="357" t="s">
        <v>1027</v>
      </c>
      <c r="I341" s="388" t="s">
        <v>1051</v>
      </c>
      <c r="K341" s="389" t="s">
        <v>1050</v>
      </c>
    </row>
    <row r="342" spans="1:11" x14ac:dyDescent="0.2">
      <c r="A342" s="376" t="s">
        <v>443</v>
      </c>
      <c r="B342" s="357" t="s">
        <v>444</v>
      </c>
      <c r="C342" s="376" t="s">
        <v>39</v>
      </c>
      <c r="D342" s="372" t="s">
        <v>40</v>
      </c>
      <c r="E342" s="376" t="s">
        <v>1027</v>
      </c>
      <c r="F342" s="357" t="s">
        <v>1028</v>
      </c>
      <c r="G342" s="376">
        <v>25</v>
      </c>
      <c r="H342" s="357" t="s">
        <v>1037</v>
      </c>
      <c r="I342" s="388" t="s">
        <v>1051</v>
      </c>
      <c r="K342" s="389" t="s">
        <v>1050</v>
      </c>
    </row>
    <row r="343" spans="1:11" x14ac:dyDescent="0.2">
      <c r="A343" s="376" t="s">
        <v>445</v>
      </c>
      <c r="B343" s="357" t="s">
        <v>446</v>
      </c>
      <c r="C343" s="376" t="s">
        <v>39</v>
      </c>
      <c r="D343" s="372" t="s">
        <v>40</v>
      </c>
      <c r="E343" s="376" t="s">
        <v>1027</v>
      </c>
      <c r="F343" s="357" t="s">
        <v>1028</v>
      </c>
      <c r="G343" s="376">
        <v>19</v>
      </c>
      <c r="H343" s="357" t="s">
        <v>997</v>
      </c>
      <c r="I343" s="388" t="s">
        <v>1051</v>
      </c>
      <c r="K343" s="389" t="s">
        <v>1053</v>
      </c>
    </row>
    <row r="344" spans="1:11" x14ac:dyDescent="0.2">
      <c r="A344" s="376" t="s">
        <v>447</v>
      </c>
      <c r="B344" s="357" t="s">
        <v>448</v>
      </c>
      <c r="C344" s="376" t="s">
        <v>39</v>
      </c>
      <c r="D344" s="372" t="s">
        <v>40</v>
      </c>
      <c r="E344" s="376" t="s">
        <v>1027</v>
      </c>
      <c r="F344" s="357" t="s">
        <v>1028</v>
      </c>
      <c r="G344" s="376">
        <v>19</v>
      </c>
      <c r="H344" s="357" t="s">
        <v>997</v>
      </c>
      <c r="I344" s="388" t="s">
        <v>1051</v>
      </c>
      <c r="K344" s="389" t="s">
        <v>1053</v>
      </c>
    </row>
    <row r="345" spans="1:11" x14ac:dyDescent="0.2">
      <c r="A345" s="376" t="s">
        <v>449</v>
      </c>
      <c r="B345" s="357" t="s">
        <v>450</v>
      </c>
      <c r="C345" s="376" t="s">
        <v>39</v>
      </c>
      <c r="D345" s="372" t="s">
        <v>40</v>
      </c>
      <c r="E345" s="376" t="s">
        <v>1027</v>
      </c>
      <c r="F345" s="357" t="s">
        <v>1028</v>
      </c>
      <c r="G345" s="376">
        <v>19</v>
      </c>
      <c r="H345" s="357" t="s">
        <v>997</v>
      </c>
      <c r="I345" s="388" t="s">
        <v>1051</v>
      </c>
      <c r="K345" s="389" t="s">
        <v>1053</v>
      </c>
    </row>
    <row r="346" spans="1:11" x14ac:dyDescent="0.2">
      <c r="A346" s="376" t="s">
        <v>451</v>
      </c>
      <c r="B346" s="357" t="s">
        <v>452</v>
      </c>
      <c r="C346" s="376" t="s">
        <v>39</v>
      </c>
      <c r="D346" s="372" t="s">
        <v>40</v>
      </c>
      <c r="E346" s="376" t="s">
        <v>1027</v>
      </c>
      <c r="F346" s="357" t="s">
        <v>1028</v>
      </c>
      <c r="G346" s="376">
        <v>19</v>
      </c>
      <c r="H346" s="357" t="s">
        <v>997</v>
      </c>
      <c r="I346" s="388" t="s">
        <v>1051</v>
      </c>
      <c r="K346" s="389" t="s">
        <v>1053</v>
      </c>
    </row>
    <row r="347" spans="1:11" x14ac:dyDescent="0.2">
      <c r="A347" s="376" t="s">
        <v>453</v>
      </c>
      <c r="B347" s="357" t="s">
        <v>454</v>
      </c>
      <c r="C347" s="376" t="s">
        <v>39</v>
      </c>
      <c r="D347" s="372" t="s">
        <v>40</v>
      </c>
      <c r="E347" s="376" t="s">
        <v>1027</v>
      </c>
      <c r="F347" s="357" t="s">
        <v>1028</v>
      </c>
      <c r="G347" s="376">
        <v>19</v>
      </c>
      <c r="H347" s="357" t="s">
        <v>997</v>
      </c>
      <c r="I347" s="388" t="s">
        <v>1051</v>
      </c>
      <c r="K347" s="389" t="s">
        <v>1053</v>
      </c>
    </row>
    <row r="348" spans="1:11" x14ac:dyDescent="0.2">
      <c r="A348" s="376" t="s">
        <v>455</v>
      </c>
      <c r="B348" s="357" t="s">
        <v>456</v>
      </c>
      <c r="C348" s="376" t="s">
        <v>39</v>
      </c>
      <c r="D348" s="372" t="s">
        <v>40</v>
      </c>
      <c r="E348" s="376" t="s">
        <v>1027</v>
      </c>
      <c r="F348" s="357" t="s">
        <v>1028</v>
      </c>
      <c r="G348" s="376">
        <v>19</v>
      </c>
      <c r="H348" s="357" t="s">
        <v>997</v>
      </c>
      <c r="I348" s="388" t="s">
        <v>1051</v>
      </c>
      <c r="K348" s="389" t="s">
        <v>1053</v>
      </c>
    </row>
    <row r="349" spans="1:11" x14ac:dyDescent="0.2">
      <c r="A349" s="376" t="s">
        <v>457</v>
      </c>
      <c r="B349" s="357" t="s">
        <v>458</v>
      </c>
      <c r="C349" s="376" t="s">
        <v>39</v>
      </c>
      <c r="D349" s="372" t="s">
        <v>40</v>
      </c>
      <c r="E349" s="376" t="s">
        <v>1027</v>
      </c>
      <c r="F349" s="357" t="s">
        <v>1028</v>
      </c>
      <c r="G349" s="376">
        <v>19</v>
      </c>
      <c r="H349" s="357" t="s">
        <v>997</v>
      </c>
      <c r="I349" s="388" t="s">
        <v>1051</v>
      </c>
      <c r="K349" s="389" t="s">
        <v>1053</v>
      </c>
    </row>
    <row r="350" spans="1:11" x14ac:dyDescent="0.2">
      <c r="A350" s="376" t="s">
        <v>459</v>
      </c>
      <c r="B350" s="357" t="s">
        <v>460</v>
      </c>
      <c r="C350" s="376" t="s">
        <v>39</v>
      </c>
      <c r="D350" s="372" t="s">
        <v>40</v>
      </c>
      <c r="E350" s="376" t="s">
        <v>1027</v>
      </c>
      <c r="F350" s="357" t="s">
        <v>1028</v>
      </c>
      <c r="G350" s="376">
        <v>19</v>
      </c>
      <c r="H350" s="357" t="s">
        <v>997</v>
      </c>
      <c r="I350" s="388" t="s">
        <v>1051</v>
      </c>
      <c r="K350" s="389" t="s">
        <v>1053</v>
      </c>
    </row>
    <row r="351" spans="1:11" x14ac:dyDescent="0.2">
      <c r="A351" s="376" t="s">
        <v>461</v>
      </c>
      <c r="B351" s="357" t="s">
        <v>462</v>
      </c>
      <c r="C351" s="376" t="s">
        <v>39</v>
      </c>
      <c r="D351" s="372" t="s">
        <v>40</v>
      </c>
      <c r="E351" s="376" t="s">
        <v>1027</v>
      </c>
      <c r="F351" s="357" t="s">
        <v>1028</v>
      </c>
      <c r="G351" s="376">
        <v>19</v>
      </c>
      <c r="H351" s="357" t="s">
        <v>997</v>
      </c>
      <c r="I351" s="388" t="s">
        <v>1051</v>
      </c>
      <c r="K351" s="389" t="s">
        <v>1053</v>
      </c>
    </row>
    <row r="352" spans="1:11" x14ac:dyDescent="0.2">
      <c r="A352" s="376" t="s">
        <v>463</v>
      </c>
      <c r="B352" s="357" t="s">
        <v>464</v>
      </c>
      <c r="C352" s="376" t="s">
        <v>39</v>
      </c>
      <c r="D352" s="372" t="s">
        <v>40</v>
      </c>
      <c r="E352" s="376" t="s">
        <v>1029</v>
      </c>
      <c r="F352" s="357" t="s">
        <v>1030</v>
      </c>
      <c r="G352" s="376">
        <v>24</v>
      </c>
      <c r="H352" s="357" t="s">
        <v>1029</v>
      </c>
      <c r="I352" s="388" t="s">
        <v>1051</v>
      </c>
      <c r="K352" s="389" t="s">
        <v>1050</v>
      </c>
    </row>
    <row r="353" spans="1:11" x14ac:dyDescent="0.2">
      <c r="A353" s="376" t="s">
        <v>465</v>
      </c>
      <c r="B353" s="357" t="s">
        <v>466</v>
      </c>
      <c r="C353" s="376" t="s">
        <v>39</v>
      </c>
      <c r="D353" s="372" t="s">
        <v>40</v>
      </c>
      <c r="E353" s="376" t="s">
        <v>1029</v>
      </c>
      <c r="F353" s="357" t="s">
        <v>1030</v>
      </c>
      <c r="G353" s="376">
        <v>24</v>
      </c>
      <c r="H353" s="357" t="s">
        <v>1029</v>
      </c>
      <c r="I353" s="388" t="s">
        <v>1051</v>
      </c>
      <c r="K353" s="389" t="s">
        <v>1050</v>
      </c>
    </row>
    <row r="354" spans="1:11" x14ac:dyDescent="0.2">
      <c r="A354" s="376" t="s">
        <v>467</v>
      </c>
      <c r="B354" s="357" t="s">
        <v>468</v>
      </c>
      <c r="C354" s="376" t="s">
        <v>39</v>
      </c>
      <c r="D354" s="372" t="s">
        <v>40</v>
      </c>
      <c r="E354" s="376" t="s">
        <v>1029</v>
      </c>
      <c r="F354" s="357" t="s">
        <v>1030</v>
      </c>
      <c r="G354" s="376">
        <v>24</v>
      </c>
      <c r="H354" s="357" t="s">
        <v>1029</v>
      </c>
      <c r="I354" s="388" t="s">
        <v>1051</v>
      </c>
      <c r="K354" s="389" t="s">
        <v>1053</v>
      </c>
    </row>
    <row r="355" spans="1:11" x14ac:dyDescent="0.2">
      <c r="A355" s="376" t="s">
        <v>469</v>
      </c>
      <c r="B355" s="357" t="s">
        <v>470</v>
      </c>
      <c r="C355" s="376" t="s">
        <v>39</v>
      </c>
      <c r="D355" s="372" t="s">
        <v>40</v>
      </c>
      <c r="E355" s="376" t="s">
        <v>1029</v>
      </c>
      <c r="F355" s="357" t="s">
        <v>1030</v>
      </c>
      <c r="G355" s="376">
        <v>24</v>
      </c>
      <c r="H355" s="357" t="s">
        <v>1029</v>
      </c>
      <c r="I355" s="388" t="s">
        <v>1051</v>
      </c>
      <c r="K355" s="389" t="s">
        <v>1050</v>
      </c>
    </row>
    <row r="356" spans="1:11" x14ac:dyDescent="0.2">
      <c r="A356" s="376" t="s">
        <v>471</v>
      </c>
      <c r="B356" s="357" t="s">
        <v>472</v>
      </c>
      <c r="C356" s="376" t="s">
        <v>39</v>
      </c>
      <c r="D356" s="372" t="s">
        <v>40</v>
      </c>
      <c r="E356" s="376" t="s">
        <v>1029</v>
      </c>
      <c r="F356" s="357" t="s">
        <v>1030</v>
      </c>
      <c r="G356" s="376">
        <v>24</v>
      </c>
      <c r="H356" s="357" t="s">
        <v>1029</v>
      </c>
      <c r="I356" s="388" t="s">
        <v>1051</v>
      </c>
      <c r="K356" s="389" t="s">
        <v>1053</v>
      </c>
    </row>
    <row r="357" spans="1:11" x14ac:dyDescent="0.2">
      <c r="A357" s="376" t="s">
        <v>473</v>
      </c>
      <c r="B357" s="357" t="s">
        <v>474</v>
      </c>
      <c r="C357" s="376" t="s">
        <v>39</v>
      </c>
      <c r="D357" s="372" t="s">
        <v>40</v>
      </c>
      <c r="E357" s="376" t="s">
        <v>1029</v>
      </c>
      <c r="F357" s="357" t="s">
        <v>1030</v>
      </c>
      <c r="G357" s="376">
        <v>24</v>
      </c>
      <c r="H357" s="357" t="s">
        <v>1029</v>
      </c>
      <c r="I357" s="388" t="s">
        <v>1051</v>
      </c>
      <c r="K357" s="389" t="s">
        <v>1053</v>
      </c>
    </row>
    <row r="358" spans="1:11" x14ac:dyDescent="0.2">
      <c r="A358" s="376" t="s">
        <v>475</v>
      </c>
      <c r="B358" s="357" t="s">
        <v>476</v>
      </c>
      <c r="C358" s="376" t="s">
        <v>39</v>
      </c>
      <c r="D358" s="372" t="s">
        <v>40</v>
      </c>
      <c r="E358" s="376" t="s">
        <v>1029</v>
      </c>
      <c r="F358" s="357" t="s">
        <v>1030</v>
      </c>
      <c r="G358" s="376">
        <v>24</v>
      </c>
      <c r="H358" s="357" t="s">
        <v>1029</v>
      </c>
      <c r="I358" s="388" t="s">
        <v>1051</v>
      </c>
      <c r="K358" s="389" t="s">
        <v>1053</v>
      </c>
    </row>
    <row r="359" spans="1:11" x14ac:dyDescent="0.2">
      <c r="A359" s="376" t="s">
        <v>477</v>
      </c>
      <c r="B359" s="357" t="s">
        <v>478</v>
      </c>
      <c r="C359" s="376" t="s">
        <v>39</v>
      </c>
      <c r="D359" s="372" t="s">
        <v>40</v>
      </c>
      <c r="E359" s="376" t="s">
        <v>1029</v>
      </c>
      <c r="F359" s="357" t="s">
        <v>1030</v>
      </c>
      <c r="G359" s="376">
        <v>24</v>
      </c>
      <c r="H359" s="357" t="s">
        <v>1029</v>
      </c>
      <c r="I359" s="388" t="s">
        <v>1051</v>
      </c>
      <c r="K359" s="389" t="s">
        <v>1050</v>
      </c>
    </row>
    <row r="360" spans="1:11" x14ac:dyDescent="0.2">
      <c r="A360" s="376" t="s">
        <v>479</v>
      </c>
      <c r="B360" s="357" t="s">
        <v>480</v>
      </c>
      <c r="C360" s="376" t="s">
        <v>39</v>
      </c>
      <c r="D360" s="372" t="s">
        <v>40</v>
      </c>
      <c r="E360" s="376" t="s">
        <v>1029</v>
      </c>
      <c r="F360" s="357" t="s">
        <v>1030</v>
      </c>
      <c r="G360" s="376">
        <v>24</v>
      </c>
      <c r="H360" s="357" t="s">
        <v>1031</v>
      </c>
      <c r="I360" s="388" t="s">
        <v>1051</v>
      </c>
      <c r="K360" s="389" t="s">
        <v>1050</v>
      </c>
    </row>
    <row r="361" spans="1:11" x14ac:dyDescent="0.2">
      <c r="A361" s="376" t="s">
        <v>481</v>
      </c>
      <c r="B361" s="357" t="s">
        <v>482</v>
      </c>
      <c r="C361" s="376" t="s">
        <v>39</v>
      </c>
      <c r="D361" s="372" t="s">
        <v>40</v>
      </c>
      <c r="E361" s="376" t="s">
        <v>1029</v>
      </c>
      <c r="F361" s="357" t="s">
        <v>1030</v>
      </c>
      <c r="G361" s="376">
        <v>24</v>
      </c>
      <c r="H361" s="357" t="s">
        <v>1031</v>
      </c>
      <c r="I361" s="388" t="s">
        <v>1051</v>
      </c>
      <c r="K361" s="389" t="s">
        <v>1050</v>
      </c>
    </row>
    <row r="362" spans="1:11" x14ac:dyDescent="0.2">
      <c r="A362" s="376" t="s">
        <v>483</v>
      </c>
      <c r="B362" s="357" t="s">
        <v>484</v>
      </c>
      <c r="C362" s="376" t="s">
        <v>39</v>
      </c>
      <c r="D362" s="372" t="s">
        <v>40</v>
      </c>
      <c r="E362" s="376" t="s">
        <v>1031</v>
      </c>
      <c r="F362" s="357" t="s">
        <v>1032</v>
      </c>
      <c r="G362" s="376">
        <v>24</v>
      </c>
      <c r="H362" s="357" t="s">
        <v>1027</v>
      </c>
      <c r="I362" s="388" t="s">
        <v>1051</v>
      </c>
      <c r="K362" s="389" t="s">
        <v>1050</v>
      </c>
    </row>
    <row r="363" spans="1:11" x14ac:dyDescent="0.2">
      <c r="A363" s="376" t="s">
        <v>485</v>
      </c>
      <c r="B363" s="357" t="s">
        <v>486</v>
      </c>
      <c r="C363" s="376" t="s">
        <v>39</v>
      </c>
      <c r="D363" s="372" t="s">
        <v>40</v>
      </c>
      <c r="E363" s="376" t="s">
        <v>1031</v>
      </c>
      <c r="F363" s="357" t="s">
        <v>1032</v>
      </c>
      <c r="G363" s="376">
        <v>24</v>
      </c>
      <c r="H363" s="357" t="s">
        <v>1027</v>
      </c>
      <c r="I363" s="388" t="s">
        <v>1051</v>
      </c>
      <c r="K363" s="389" t="s">
        <v>1050</v>
      </c>
    </row>
    <row r="364" spans="1:11" x14ac:dyDescent="0.2">
      <c r="A364" s="376" t="s">
        <v>487</v>
      </c>
      <c r="B364" s="357" t="s">
        <v>488</v>
      </c>
      <c r="C364" s="376" t="s">
        <v>39</v>
      </c>
      <c r="D364" s="372" t="s">
        <v>40</v>
      </c>
      <c r="E364" s="376" t="s">
        <v>1027</v>
      </c>
      <c r="F364" s="357" t="s">
        <v>1028</v>
      </c>
      <c r="G364" s="376">
        <v>19</v>
      </c>
      <c r="H364" s="357" t="s">
        <v>997</v>
      </c>
      <c r="I364" s="388" t="s">
        <v>1051</v>
      </c>
      <c r="K364" s="389" t="s">
        <v>1053</v>
      </c>
    </row>
    <row r="365" spans="1:11" x14ac:dyDescent="0.2">
      <c r="A365" s="376" t="s">
        <v>489</v>
      </c>
      <c r="B365" s="357" t="s">
        <v>490</v>
      </c>
      <c r="C365" s="376" t="s">
        <v>39</v>
      </c>
      <c r="D365" s="372" t="s">
        <v>40</v>
      </c>
      <c r="E365" s="376" t="s">
        <v>1027</v>
      </c>
      <c r="F365" s="357" t="s">
        <v>1028</v>
      </c>
      <c r="G365" s="376">
        <v>24</v>
      </c>
      <c r="H365" s="357" t="s">
        <v>1027</v>
      </c>
      <c r="I365" s="388" t="s">
        <v>1051</v>
      </c>
      <c r="K365" s="389" t="s">
        <v>1050</v>
      </c>
    </row>
    <row r="366" spans="1:11" x14ac:dyDescent="0.2">
      <c r="A366" s="376" t="s">
        <v>507</v>
      </c>
      <c r="B366" s="357" t="s">
        <v>508</v>
      </c>
      <c r="C366" s="376" t="s">
        <v>41</v>
      </c>
      <c r="D366" s="372" t="s">
        <v>42</v>
      </c>
      <c r="E366" s="376" t="s">
        <v>1039</v>
      </c>
      <c r="F366" s="357" t="s">
        <v>1040</v>
      </c>
      <c r="G366" s="376">
        <v>164</v>
      </c>
      <c r="H366" s="357" t="s">
        <v>1041</v>
      </c>
      <c r="I366" s="388" t="s">
        <v>1051</v>
      </c>
      <c r="K366" s="389" t="s">
        <v>1050</v>
      </c>
    </row>
    <row r="367" spans="1:11" x14ac:dyDescent="0.2">
      <c r="A367" s="376" t="s">
        <v>509</v>
      </c>
      <c r="B367" s="357" t="s">
        <v>510</v>
      </c>
      <c r="C367" s="376" t="s">
        <v>41</v>
      </c>
      <c r="D367" s="372" t="s">
        <v>42</v>
      </c>
      <c r="E367" s="376" t="s">
        <v>1039</v>
      </c>
      <c r="F367" s="357" t="s">
        <v>1040</v>
      </c>
      <c r="G367" s="376">
        <v>164</v>
      </c>
      <c r="H367" s="357" t="s">
        <v>1041</v>
      </c>
      <c r="I367" s="388" t="s">
        <v>1051</v>
      </c>
      <c r="K367" s="389" t="s">
        <v>1050</v>
      </c>
    </row>
    <row r="368" spans="1:11" x14ac:dyDescent="0.2">
      <c r="A368" s="376" t="s">
        <v>920</v>
      </c>
      <c r="B368" s="357" t="s">
        <v>921</v>
      </c>
      <c r="C368" s="376" t="s">
        <v>41</v>
      </c>
      <c r="D368" s="372" t="s">
        <v>42</v>
      </c>
      <c r="E368" s="376" t="s">
        <v>1039</v>
      </c>
      <c r="F368" s="357" t="s">
        <v>1040</v>
      </c>
      <c r="G368" s="376">
        <v>164</v>
      </c>
      <c r="H368" s="357" t="s">
        <v>1041</v>
      </c>
      <c r="I368" s="388" t="s">
        <v>1051</v>
      </c>
      <c r="K368" s="389" t="s">
        <v>1050</v>
      </c>
    </row>
    <row r="369" spans="1:11" x14ac:dyDescent="0.2">
      <c r="A369" s="376" t="s">
        <v>511</v>
      </c>
      <c r="B369" s="357" t="s">
        <v>1138</v>
      </c>
      <c r="C369" s="376" t="s">
        <v>709</v>
      </c>
      <c r="D369" s="372" t="s">
        <v>710</v>
      </c>
      <c r="E369" s="376" t="s">
        <v>1041</v>
      </c>
      <c r="F369" s="357" t="s">
        <v>1042</v>
      </c>
      <c r="G369" s="376">
        <v>24</v>
      </c>
      <c r="H369" s="357" t="s">
        <v>1027</v>
      </c>
      <c r="I369" s="388" t="s">
        <v>1051</v>
      </c>
      <c r="K369" s="389" t="s">
        <v>1050</v>
      </c>
    </row>
    <row r="370" spans="1:11" x14ac:dyDescent="0.2">
      <c r="A370" s="376" t="s">
        <v>512</v>
      </c>
      <c r="B370" s="357" t="s">
        <v>513</v>
      </c>
      <c r="C370" s="376" t="s">
        <v>709</v>
      </c>
      <c r="D370" s="372" t="s">
        <v>710</v>
      </c>
      <c r="E370" s="376" t="s">
        <v>1041</v>
      </c>
      <c r="F370" s="357" t="s">
        <v>1042</v>
      </c>
      <c r="G370" s="376">
        <v>24</v>
      </c>
      <c r="H370" s="357" t="s">
        <v>1027</v>
      </c>
      <c r="I370" s="388" t="s">
        <v>1051</v>
      </c>
      <c r="K370" s="389" t="s">
        <v>1050</v>
      </c>
    </row>
    <row r="371" spans="1:11" x14ac:dyDescent="0.2">
      <c r="A371" s="376" t="s">
        <v>514</v>
      </c>
      <c r="B371" s="357" t="s">
        <v>515</v>
      </c>
      <c r="C371" s="376" t="s">
        <v>709</v>
      </c>
      <c r="D371" s="372" t="s">
        <v>710</v>
      </c>
      <c r="E371" s="376" t="s">
        <v>1041</v>
      </c>
      <c r="F371" s="357" t="s">
        <v>1042</v>
      </c>
      <c r="G371" s="376">
        <v>24</v>
      </c>
      <c r="H371" s="357" t="s">
        <v>1027</v>
      </c>
      <c r="I371" s="388" t="s">
        <v>1051</v>
      </c>
      <c r="K371" s="389" t="s">
        <v>1050</v>
      </c>
    </row>
    <row r="372" spans="1:11" x14ac:dyDescent="0.2">
      <c r="A372" s="376" t="s">
        <v>516</v>
      </c>
      <c r="B372" s="357" t="s">
        <v>1139</v>
      </c>
      <c r="C372" s="376" t="s">
        <v>709</v>
      </c>
      <c r="D372" s="372" t="s">
        <v>710</v>
      </c>
      <c r="E372" s="376" t="s">
        <v>1041</v>
      </c>
      <c r="F372" s="357" t="s">
        <v>1042</v>
      </c>
      <c r="G372" s="376">
        <v>24</v>
      </c>
      <c r="H372" s="357" t="s">
        <v>1027</v>
      </c>
      <c r="I372" s="388" t="s">
        <v>1051</v>
      </c>
      <c r="K372" s="389" t="s">
        <v>1050</v>
      </c>
    </row>
    <row r="373" spans="1:11" x14ac:dyDescent="0.2">
      <c r="A373" s="376" t="s">
        <v>517</v>
      </c>
      <c r="B373" s="357" t="s">
        <v>1140</v>
      </c>
      <c r="C373" s="376" t="s">
        <v>709</v>
      </c>
      <c r="D373" s="372" t="s">
        <v>710</v>
      </c>
      <c r="E373" s="376" t="s">
        <v>1041</v>
      </c>
      <c r="F373" s="357" t="s">
        <v>1042</v>
      </c>
      <c r="G373" s="376">
        <v>24</v>
      </c>
      <c r="H373" s="357" t="s">
        <v>1027</v>
      </c>
      <c r="I373" s="388" t="s">
        <v>1051</v>
      </c>
      <c r="K373" s="389" t="s">
        <v>1050</v>
      </c>
    </row>
    <row r="374" spans="1:11" x14ac:dyDescent="0.2">
      <c r="A374" s="376" t="s">
        <v>922</v>
      </c>
      <c r="B374" s="357" t="s">
        <v>923</v>
      </c>
      <c r="C374" s="376" t="s">
        <v>709</v>
      </c>
      <c r="D374" s="372" t="s">
        <v>710</v>
      </c>
      <c r="E374" s="376" t="s">
        <v>1041</v>
      </c>
      <c r="F374" s="357" t="s">
        <v>1042</v>
      </c>
      <c r="G374" s="376">
        <v>24</v>
      </c>
      <c r="H374" s="357" t="s">
        <v>1027</v>
      </c>
      <c r="I374" s="388" t="s">
        <v>1051</v>
      </c>
      <c r="K374" s="389" t="s">
        <v>1050</v>
      </c>
    </row>
    <row r="375" spans="1:11" x14ac:dyDescent="0.2">
      <c r="A375" s="376" t="s">
        <v>518</v>
      </c>
      <c r="B375" s="357" t="s">
        <v>1345</v>
      </c>
      <c r="C375" s="376" t="s">
        <v>709</v>
      </c>
      <c r="D375" s="372" t="s">
        <v>710</v>
      </c>
      <c r="E375" s="376" t="s">
        <v>1041</v>
      </c>
      <c r="F375" s="357" t="s">
        <v>1042</v>
      </c>
      <c r="G375" s="376">
        <v>24</v>
      </c>
      <c r="H375" s="357" t="s">
        <v>1029</v>
      </c>
      <c r="I375" s="388" t="s">
        <v>1051</v>
      </c>
      <c r="K375" s="389" t="s">
        <v>1050</v>
      </c>
    </row>
    <row r="376" spans="1:11" x14ac:dyDescent="0.2">
      <c r="A376" s="376" t="s">
        <v>519</v>
      </c>
      <c r="B376" s="357" t="s">
        <v>1141</v>
      </c>
      <c r="C376" s="376" t="s">
        <v>709</v>
      </c>
      <c r="D376" s="372" t="s">
        <v>710</v>
      </c>
      <c r="E376" s="376" t="s">
        <v>1041</v>
      </c>
      <c r="F376" s="357" t="s">
        <v>1042</v>
      </c>
      <c r="G376" s="376">
        <v>24</v>
      </c>
      <c r="H376" s="357" t="s">
        <v>1029</v>
      </c>
      <c r="I376" s="388" t="s">
        <v>1051</v>
      </c>
      <c r="K376" s="389" t="s">
        <v>1050</v>
      </c>
    </row>
    <row r="377" spans="1:11" x14ac:dyDescent="0.2">
      <c r="A377" s="376" t="s">
        <v>520</v>
      </c>
      <c r="B377" s="357" t="s">
        <v>1142</v>
      </c>
      <c r="C377" s="376" t="s">
        <v>709</v>
      </c>
      <c r="D377" s="372" t="s">
        <v>710</v>
      </c>
      <c r="E377" s="376" t="s">
        <v>1041</v>
      </c>
      <c r="F377" s="357" t="s">
        <v>1042</v>
      </c>
      <c r="G377" s="376">
        <v>24</v>
      </c>
      <c r="H377" s="357" t="s">
        <v>1029</v>
      </c>
      <c r="I377" s="388" t="s">
        <v>1051</v>
      </c>
      <c r="K377" s="389" t="s">
        <v>1050</v>
      </c>
    </row>
    <row r="378" spans="1:11" x14ac:dyDescent="0.2">
      <c r="A378" s="376" t="s">
        <v>521</v>
      </c>
      <c r="B378" s="357" t="s">
        <v>1143</v>
      </c>
      <c r="C378" s="376" t="s">
        <v>709</v>
      </c>
      <c r="D378" s="372" t="s">
        <v>710</v>
      </c>
      <c r="E378" s="376" t="s">
        <v>1041</v>
      </c>
      <c r="F378" s="357" t="s">
        <v>1042</v>
      </c>
      <c r="G378" s="376">
        <v>24</v>
      </c>
      <c r="H378" s="357" t="s">
        <v>1029</v>
      </c>
      <c r="I378" s="388" t="s">
        <v>1051</v>
      </c>
      <c r="K378" s="389" t="s">
        <v>1050</v>
      </c>
    </row>
    <row r="379" spans="1:11" x14ac:dyDescent="0.2">
      <c r="A379" s="376" t="s">
        <v>522</v>
      </c>
      <c r="B379" s="357" t="s">
        <v>1144</v>
      </c>
      <c r="C379" s="376" t="s">
        <v>709</v>
      </c>
      <c r="D379" s="372" t="s">
        <v>710</v>
      </c>
      <c r="E379" s="376" t="s">
        <v>1041</v>
      </c>
      <c r="F379" s="357" t="s">
        <v>1042</v>
      </c>
      <c r="G379" s="376">
        <v>24</v>
      </c>
      <c r="H379" s="357" t="s">
        <v>1029</v>
      </c>
      <c r="I379" s="388" t="s">
        <v>1051</v>
      </c>
      <c r="K379" s="389" t="s">
        <v>1050</v>
      </c>
    </row>
    <row r="380" spans="1:11" x14ac:dyDescent="0.2">
      <c r="A380" s="376" t="s">
        <v>523</v>
      </c>
      <c r="B380" s="357" t="s">
        <v>524</v>
      </c>
      <c r="C380" s="376" t="s">
        <v>709</v>
      </c>
      <c r="D380" s="372" t="s">
        <v>710</v>
      </c>
      <c r="E380" s="376" t="s">
        <v>1041</v>
      </c>
      <c r="F380" s="357" t="s">
        <v>1042</v>
      </c>
      <c r="G380" s="376">
        <v>24</v>
      </c>
      <c r="H380" s="357" t="s">
        <v>1031</v>
      </c>
      <c r="I380" s="388" t="s">
        <v>1051</v>
      </c>
      <c r="K380" s="389" t="s">
        <v>1050</v>
      </c>
    </row>
    <row r="381" spans="1:11" x14ac:dyDescent="0.2">
      <c r="A381" s="376" t="s">
        <v>525</v>
      </c>
      <c r="B381" s="357" t="s">
        <v>526</v>
      </c>
      <c r="C381" s="376" t="s">
        <v>709</v>
      </c>
      <c r="D381" s="372" t="s">
        <v>710</v>
      </c>
      <c r="E381" s="376" t="s">
        <v>1041</v>
      </c>
      <c r="F381" s="357" t="s">
        <v>1042</v>
      </c>
      <c r="G381" s="376">
        <v>24</v>
      </c>
      <c r="H381" s="357" t="s">
        <v>1031</v>
      </c>
      <c r="I381" s="388" t="s">
        <v>1051</v>
      </c>
      <c r="K381" s="389" t="s">
        <v>1050</v>
      </c>
    </row>
    <row r="382" spans="1:11" x14ac:dyDescent="0.2">
      <c r="A382" s="376" t="s">
        <v>527</v>
      </c>
      <c r="B382" s="357" t="s">
        <v>1145</v>
      </c>
      <c r="C382" s="376" t="s">
        <v>709</v>
      </c>
      <c r="D382" s="372" t="s">
        <v>710</v>
      </c>
      <c r="E382" s="376" t="s">
        <v>1041</v>
      </c>
      <c r="F382" s="357" t="s">
        <v>1042</v>
      </c>
      <c r="G382" s="376">
        <v>24</v>
      </c>
      <c r="H382" s="357" t="s">
        <v>1027</v>
      </c>
      <c r="I382" s="388" t="s">
        <v>1051</v>
      </c>
      <c r="K382" s="389" t="s">
        <v>1050</v>
      </c>
    </row>
    <row r="383" spans="1:11" x14ac:dyDescent="0.2">
      <c r="A383" s="376" t="s">
        <v>528</v>
      </c>
      <c r="B383" s="357" t="s">
        <v>1146</v>
      </c>
      <c r="C383" s="376" t="s">
        <v>709</v>
      </c>
      <c r="D383" s="372" t="s">
        <v>710</v>
      </c>
      <c r="E383" s="376" t="s">
        <v>1041</v>
      </c>
      <c r="F383" s="357" t="s">
        <v>1042</v>
      </c>
      <c r="G383" s="376">
        <v>24</v>
      </c>
      <c r="H383" s="357" t="s">
        <v>1027</v>
      </c>
      <c r="I383" s="388" t="s">
        <v>1051</v>
      </c>
      <c r="K383" s="389" t="s">
        <v>1050</v>
      </c>
    </row>
    <row r="384" spans="1:11" x14ac:dyDescent="0.2">
      <c r="A384" s="379" t="s">
        <v>1346</v>
      </c>
      <c r="B384" s="357" t="s">
        <v>1337</v>
      </c>
      <c r="C384" s="376" t="s">
        <v>41</v>
      </c>
      <c r="D384" s="372" t="s">
        <v>42</v>
      </c>
      <c r="E384" s="376" t="s">
        <v>1039</v>
      </c>
      <c r="F384" s="357" t="s">
        <v>1040</v>
      </c>
      <c r="G384" s="376">
        <v>164</v>
      </c>
      <c r="H384" s="357" t="s">
        <v>1041</v>
      </c>
      <c r="I384" s="388" t="s">
        <v>1051</v>
      </c>
      <c r="K384" s="389">
        <v>2562</v>
      </c>
    </row>
    <row r="385" spans="1:11" x14ac:dyDescent="0.2">
      <c r="A385" s="376" t="s">
        <v>529</v>
      </c>
      <c r="B385" s="357" t="s">
        <v>530</v>
      </c>
      <c r="C385" s="376" t="s">
        <v>41</v>
      </c>
      <c r="D385" s="372" t="s">
        <v>42</v>
      </c>
      <c r="E385" s="376" t="s">
        <v>1039</v>
      </c>
      <c r="F385" s="357" t="s">
        <v>1040</v>
      </c>
      <c r="G385" s="376">
        <v>164</v>
      </c>
      <c r="H385" s="357" t="s">
        <v>1041</v>
      </c>
      <c r="I385" s="388" t="s">
        <v>1051</v>
      </c>
      <c r="K385" s="389" t="s">
        <v>1050</v>
      </c>
    </row>
    <row r="386" spans="1:11" x14ac:dyDescent="0.2">
      <c r="A386" s="376" t="s">
        <v>531</v>
      </c>
      <c r="B386" s="357" t="s">
        <v>532</v>
      </c>
      <c r="C386" s="376" t="s">
        <v>41</v>
      </c>
      <c r="D386" s="372" t="s">
        <v>42</v>
      </c>
      <c r="E386" s="376" t="s">
        <v>1039</v>
      </c>
      <c r="F386" s="357" t="s">
        <v>1040</v>
      </c>
      <c r="G386" s="376">
        <v>164</v>
      </c>
      <c r="H386" s="357" t="s">
        <v>1041</v>
      </c>
      <c r="I386" s="388" t="s">
        <v>1051</v>
      </c>
      <c r="K386" s="389" t="s">
        <v>1050</v>
      </c>
    </row>
    <row r="387" spans="1:11" x14ac:dyDescent="0.2">
      <c r="A387" s="376" t="s">
        <v>533</v>
      </c>
      <c r="B387" s="357" t="s">
        <v>534</v>
      </c>
      <c r="C387" s="376" t="s">
        <v>41</v>
      </c>
      <c r="D387" s="372" t="s">
        <v>42</v>
      </c>
      <c r="E387" s="376" t="s">
        <v>1039</v>
      </c>
      <c r="F387" s="357" t="s">
        <v>1040</v>
      </c>
      <c r="G387" s="376">
        <v>164</v>
      </c>
      <c r="H387" s="357" t="s">
        <v>1041</v>
      </c>
      <c r="I387" s="388" t="s">
        <v>1051</v>
      </c>
      <c r="K387" s="389" t="s">
        <v>1050</v>
      </c>
    </row>
    <row r="388" spans="1:11" x14ac:dyDescent="0.2">
      <c r="A388" s="376" t="s">
        <v>535</v>
      </c>
      <c r="B388" s="357" t="s">
        <v>536</v>
      </c>
      <c r="C388" s="376" t="s">
        <v>41</v>
      </c>
      <c r="D388" s="372" t="s">
        <v>42</v>
      </c>
      <c r="E388" s="376" t="s">
        <v>1039</v>
      </c>
      <c r="F388" s="357" t="s">
        <v>1040</v>
      </c>
      <c r="G388" s="376">
        <v>164</v>
      </c>
      <c r="H388" s="357" t="s">
        <v>1041</v>
      </c>
      <c r="I388" s="388" t="s">
        <v>1051</v>
      </c>
      <c r="K388" s="389" t="s">
        <v>1050</v>
      </c>
    </row>
    <row r="389" spans="1:11" x14ac:dyDescent="0.2">
      <c r="A389" s="376" t="s">
        <v>537</v>
      </c>
      <c r="B389" s="357" t="s">
        <v>538</v>
      </c>
      <c r="C389" s="376" t="s">
        <v>41</v>
      </c>
      <c r="D389" s="372" t="s">
        <v>42</v>
      </c>
      <c r="E389" s="376" t="s">
        <v>1039</v>
      </c>
      <c r="F389" s="357" t="s">
        <v>1040</v>
      </c>
      <c r="G389" s="376">
        <v>164</v>
      </c>
      <c r="H389" s="357" t="s">
        <v>1041</v>
      </c>
      <c r="I389" s="388" t="s">
        <v>1051</v>
      </c>
      <c r="K389" s="389" t="s">
        <v>1050</v>
      </c>
    </row>
    <row r="390" spans="1:11" x14ac:dyDescent="0.2">
      <c r="A390" s="376" t="s">
        <v>539</v>
      </c>
      <c r="B390" s="357" t="s">
        <v>540</v>
      </c>
      <c r="C390" s="376" t="s">
        <v>41</v>
      </c>
      <c r="D390" s="372" t="s">
        <v>42</v>
      </c>
      <c r="E390" s="376" t="s">
        <v>1039</v>
      </c>
      <c r="F390" s="357" t="s">
        <v>1040</v>
      </c>
      <c r="G390" s="376">
        <v>164</v>
      </c>
      <c r="H390" s="357" t="s">
        <v>1041</v>
      </c>
      <c r="I390" s="388" t="s">
        <v>1051</v>
      </c>
      <c r="K390" s="389" t="s">
        <v>1053</v>
      </c>
    </row>
    <row r="391" spans="1:11" x14ac:dyDescent="0.2">
      <c r="A391" s="376" t="s">
        <v>541</v>
      </c>
      <c r="B391" s="357" t="s">
        <v>542</v>
      </c>
      <c r="C391" s="376" t="s">
        <v>41</v>
      </c>
      <c r="D391" s="372" t="s">
        <v>42</v>
      </c>
      <c r="E391" s="376" t="s">
        <v>1039</v>
      </c>
      <c r="F391" s="357" t="s">
        <v>1040</v>
      </c>
      <c r="G391" s="376">
        <v>164</v>
      </c>
      <c r="H391" s="357" t="s">
        <v>1041</v>
      </c>
      <c r="I391" s="388" t="s">
        <v>1051</v>
      </c>
      <c r="K391" s="389" t="s">
        <v>1050</v>
      </c>
    </row>
    <row r="392" spans="1:11" x14ac:dyDescent="0.2">
      <c r="A392" s="376" t="s">
        <v>543</v>
      </c>
      <c r="B392" s="357" t="s">
        <v>544</v>
      </c>
      <c r="C392" s="376" t="s">
        <v>41</v>
      </c>
      <c r="D392" s="372" t="s">
        <v>42</v>
      </c>
      <c r="E392" s="376" t="s">
        <v>1039</v>
      </c>
      <c r="F392" s="357" t="s">
        <v>1040</v>
      </c>
      <c r="G392" s="376">
        <v>164</v>
      </c>
      <c r="H392" s="357" t="s">
        <v>1041</v>
      </c>
      <c r="I392" s="388" t="s">
        <v>1051</v>
      </c>
      <c r="K392" s="389" t="s">
        <v>1050</v>
      </c>
    </row>
    <row r="393" spans="1:11" x14ac:dyDescent="0.2">
      <c r="A393" s="376" t="s">
        <v>545</v>
      </c>
      <c r="B393" s="357" t="s">
        <v>546</v>
      </c>
      <c r="C393" s="376" t="s">
        <v>41</v>
      </c>
      <c r="D393" s="372" t="s">
        <v>42</v>
      </c>
      <c r="E393" s="376" t="s">
        <v>1039</v>
      </c>
      <c r="F393" s="357" t="s">
        <v>1040</v>
      </c>
      <c r="G393" s="376">
        <v>164</v>
      </c>
      <c r="H393" s="357" t="s">
        <v>1041</v>
      </c>
      <c r="I393" s="388" t="s">
        <v>1051</v>
      </c>
      <c r="K393" s="389" t="s">
        <v>1050</v>
      </c>
    </row>
    <row r="394" spans="1:11" x14ac:dyDescent="0.2">
      <c r="A394" s="376" t="s">
        <v>547</v>
      </c>
      <c r="B394" s="357" t="s">
        <v>548</v>
      </c>
      <c r="C394" s="376" t="s">
        <v>41</v>
      </c>
      <c r="D394" s="372" t="s">
        <v>42</v>
      </c>
      <c r="E394" s="376" t="s">
        <v>1039</v>
      </c>
      <c r="F394" s="357" t="s">
        <v>1040</v>
      </c>
      <c r="G394" s="376">
        <v>164</v>
      </c>
      <c r="H394" s="357" t="s">
        <v>1041</v>
      </c>
      <c r="I394" s="388" t="s">
        <v>1051</v>
      </c>
      <c r="K394" s="389" t="s">
        <v>1050</v>
      </c>
    </row>
    <row r="395" spans="1:11" x14ac:dyDescent="0.2">
      <c r="A395" s="376" t="s">
        <v>549</v>
      </c>
      <c r="B395" s="357" t="s">
        <v>550</v>
      </c>
      <c r="C395" s="376" t="s">
        <v>41</v>
      </c>
      <c r="D395" s="372" t="s">
        <v>42</v>
      </c>
      <c r="E395" s="376" t="s">
        <v>1039</v>
      </c>
      <c r="F395" s="357" t="s">
        <v>1040</v>
      </c>
      <c r="G395" s="376">
        <v>164</v>
      </c>
      <c r="H395" s="357" t="s">
        <v>1041</v>
      </c>
      <c r="I395" s="388" t="s">
        <v>1051</v>
      </c>
      <c r="K395" s="389" t="s">
        <v>1050</v>
      </c>
    </row>
    <row r="396" spans="1:11" x14ac:dyDescent="0.2">
      <c r="A396" s="376" t="s">
        <v>551</v>
      </c>
      <c r="B396" s="357" t="s">
        <v>552</v>
      </c>
      <c r="C396" s="376" t="s">
        <v>41</v>
      </c>
      <c r="D396" s="372" t="s">
        <v>42</v>
      </c>
      <c r="E396" s="376" t="s">
        <v>1039</v>
      </c>
      <c r="F396" s="357" t="s">
        <v>1040</v>
      </c>
      <c r="G396" s="376">
        <v>164</v>
      </c>
      <c r="H396" s="357" t="s">
        <v>1041</v>
      </c>
      <c r="I396" s="388" t="s">
        <v>1051</v>
      </c>
      <c r="K396" s="389" t="s">
        <v>1050</v>
      </c>
    </row>
    <row r="397" spans="1:11" x14ac:dyDescent="0.2">
      <c r="A397" s="376" t="s">
        <v>553</v>
      </c>
      <c r="B397" s="357" t="s">
        <v>554</v>
      </c>
      <c r="C397" s="376" t="s">
        <v>41</v>
      </c>
      <c r="D397" s="372" t="s">
        <v>42</v>
      </c>
      <c r="E397" s="376" t="s">
        <v>1039</v>
      </c>
      <c r="F397" s="357" t="s">
        <v>1040</v>
      </c>
      <c r="G397" s="376">
        <v>25</v>
      </c>
      <c r="H397" s="357" t="s">
        <v>1039</v>
      </c>
      <c r="I397" s="388" t="s">
        <v>1051</v>
      </c>
      <c r="K397" s="389" t="s">
        <v>1050</v>
      </c>
    </row>
    <row r="398" spans="1:11" x14ac:dyDescent="0.2">
      <c r="A398" s="376" t="s">
        <v>555</v>
      </c>
      <c r="B398" s="357" t="s">
        <v>556</v>
      </c>
      <c r="C398" s="376" t="s">
        <v>41</v>
      </c>
      <c r="D398" s="372" t="s">
        <v>42</v>
      </c>
      <c r="E398" s="376" t="s">
        <v>1039</v>
      </c>
      <c r="F398" s="357" t="s">
        <v>1040</v>
      </c>
      <c r="G398" s="376">
        <v>25</v>
      </c>
      <c r="H398" s="357" t="s">
        <v>1039</v>
      </c>
      <c r="I398" s="388" t="s">
        <v>1051</v>
      </c>
      <c r="K398" s="389" t="s">
        <v>1050</v>
      </c>
    </row>
    <row r="399" spans="1:11" x14ac:dyDescent="0.2">
      <c r="A399" s="376" t="s">
        <v>557</v>
      </c>
      <c r="B399" s="357" t="s">
        <v>558</v>
      </c>
      <c r="C399" s="376" t="s">
        <v>41</v>
      </c>
      <c r="D399" s="372" t="s">
        <v>42</v>
      </c>
      <c r="E399" s="376" t="s">
        <v>1039</v>
      </c>
      <c r="F399" s="357" t="s">
        <v>1040</v>
      </c>
      <c r="G399" s="376">
        <v>25</v>
      </c>
      <c r="H399" s="357" t="s">
        <v>1039</v>
      </c>
      <c r="I399" s="388" t="s">
        <v>1051</v>
      </c>
      <c r="K399" s="389" t="s">
        <v>1050</v>
      </c>
    </row>
    <row r="400" spans="1:11" x14ac:dyDescent="0.2">
      <c r="A400" s="376" t="s">
        <v>559</v>
      </c>
      <c r="B400" s="357" t="s">
        <v>560</v>
      </c>
      <c r="C400" s="376" t="s">
        <v>41</v>
      </c>
      <c r="D400" s="372" t="s">
        <v>42</v>
      </c>
      <c r="E400" s="376" t="s">
        <v>1039</v>
      </c>
      <c r="F400" s="357" t="s">
        <v>1040</v>
      </c>
      <c r="G400" s="376">
        <v>25</v>
      </c>
      <c r="H400" s="357" t="s">
        <v>1039</v>
      </c>
      <c r="I400" s="388" t="s">
        <v>1051</v>
      </c>
      <c r="K400" s="389" t="s">
        <v>1050</v>
      </c>
    </row>
    <row r="401" spans="1:11" x14ac:dyDescent="0.2">
      <c r="A401" s="376" t="s">
        <v>561</v>
      </c>
      <c r="B401" s="357" t="s">
        <v>562</v>
      </c>
      <c r="C401" s="376" t="s">
        <v>41</v>
      </c>
      <c r="D401" s="372" t="s">
        <v>42</v>
      </c>
      <c r="E401" s="376" t="s">
        <v>1039</v>
      </c>
      <c r="F401" s="357" t="s">
        <v>1040</v>
      </c>
      <c r="G401" s="376">
        <v>25</v>
      </c>
      <c r="H401" s="357" t="s">
        <v>1039</v>
      </c>
      <c r="I401" s="388" t="s">
        <v>1051</v>
      </c>
      <c r="K401" s="389" t="s">
        <v>1050</v>
      </c>
    </row>
    <row r="402" spans="1:11" x14ac:dyDescent="0.2">
      <c r="A402" s="376" t="s">
        <v>563</v>
      </c>
      <c r="B402" s="357" t="s">
        <v>564</v>
      </c>
      <c r="C402" s="376" t="s">
        <v>41</v>
      </c>
      <c r="D402" s="372" t="s">
        <v>42</v>
      </c>
      <c r="E402" s="376" t="s">
        <v>1039</v>
      </c>
      <c r="F402" s="357" t="s">
        <v>1040</v>
      </c>
      <c r="G402" s="376">
        <v>25</v>
      </c>
      <c r="H402" s="357" t="s">
        <v>1039</v>
      </c>
      <c r="I402" s="388" t="s">
        <v>1051</v>
      </c>
      <c r="K402" s="389" t="s">
        <v>1050</v>
      </c>
    </row>
    <row r="403" spans="1:11" x14ac:dyDescent="0.2">
      <c r="A403" s="376" t="s">
        <v>565</v>
      </c>
      <c r="B403" s="357" t="s">
        <v>566</v>
      </c>
      <c r="C403" s="376" t="s">
        <v>41</v>
      </c>
      <c r="D403" s="372" t="s">
        <v>42</v>
      </c>
      <c r="E403" s="376" t="s">
        <v>1039</v>
      </c>
      <c r="F403" s="357" t="s">
        <v>1040</v>
      </c>
      <c r="G403" s="376">
        <v>25</v>
      </c>
      <c r="H403" s="357" t="s">
        <v>1039</v>
      </c>
      <c r="I403" s="388" t="s">
        <v>1051</v>
      </c>
      <c r="K403" s="389" t="s">
        <v>1050</v>
      </c>
    </row>
    <row r="404" spans="1:11" x14ac:dyDescent="0.2">
      <c r="A404" s="376" t="s">
        <v>567</v>
      </c>
      <c r="B404" s="357" t="s">
        <v>568</v>
      </c>
      <c r="C404" s="376" t="s">
        <v>41</v>
      </c>
      <c r="D404" s="372" t="s">
        <v>42</v>
      </c>
      <c r="E404" s="376" t="s">
        <v>1039</v>
      </c>
      <c r="F404" s="357" t="s">
        <v>1040</v>
      </c>
      <c r="G404" s="376">
        <v>25</v>
      </c>
      <c r="H404" s="357" t="s">
        <v>1039</v>
      </c>
      <c r="I404" s="388" t="s">
        <v>1051</v>
      </c>
      <c r="K404" s="389" t="s">
        <v>1050</v>
      </c>
    </row>
    <row r="405" spans="1:11" x14ac:dyDescent="0.2">
      <c r="A405" s="376" t="s">
        <v>924</v>
      </c>
      <c r="B405" s="357" t="s">
        <v>925</v>
      </c>
      <c r="C405" s="376" t="s">
        <v>41</v>
      </c>
      <c r="D405" s="372" t="s">
        <v>42</v>
      </c>
      <c r="E405" s="376" t="s">
        <v>1039</v>
      </c>
      <c r="F405" s="357" t="s">
        <v>1040</v>
      </c>
      <c r="G405" s="376">
        <v>25</v>
      </c>
      <c r="H405" s="357" t="s">
        <v>1039</v>
      </c>
      <c r="I405" s="388" t="s">
        <v>1051</v>
      </c>
      <c r="K405" s="389" t="s">
        <v>1050</v>
      </c>
    </row>
    <row r="406" spans="1:11" x14ac:dyDescent="0.2">
      <c r="A406" s="376" t="s">
        <v>926</v>
      </c>
      <c r="B406" s="357" t="s">
        <v>927</v>
      </c>
      <c r="C406" s="376" t="s">
        <v>41</v>
      </c>
      <c r="D406" s="372" t="s">
        <v>42</v>
      </c>
      <c r="E406" s="376" t="s">
        <v>1039</v>
      </c>
      <c r="F406" s="357" t="s">
        <v>1040</v>
      </c>
      <c r="G406" s="376">
        <v>25</v>
      </c>
      <c r="H406" s="357" t="s">
        <v>1039</v>
      </c>
      <c r="I406" s="388" t="s">
        <v>1051</v>
      </c>
      <c r="K406" s="389" t="s">
        <v>1050</v>
      </c>
    </row>
    <row r="407" spans="1:11" x14ac:dyDescent="0.2">
      <c r="A407" s="376" t="s">
        <v>928</v>
      </c>
      <c r="B407" s="357" t="s">
        <v>929</v>
      </c>
      <c r="C407" s="376" t="s">
        <v>41</v>
      </c>
      <c r="D407" s="372" t="s">
        <v>42</v>
      </c>
      <c r="E407" s="376" t="s">
        <v>1039</v>
      </c>
      <c r="F407" s="357" t="s">
        <v>1040</v>
      </c>
      <c r="G407" s="376">
        <v>25</v>
      </c>
      <c r="H407" s="357" t="s">
        <v>1039</v>
      </c>
      <c r="I407" s="388" t="s">
        <v>1051</v>
      </c>
      <c r="K407" s="389" t="s">
        <v>1050</v>
      </c>
    </row>
    <row r="408" spans="1:11" x14ac:dyDescent="0.2">
      <c r="A408" s="376" t="s">
        <v>569</v>
      </c>
      <c r="B408" s="357" t="s">
        <v>1147</v>
      </c>
      <c r="C408" s="376" t="s">
        <v>41</v>
      </c>
      <c r="D408" s="372" t="s">
        <v>42</v>
      </c>
      <c r="E408" s="376" t="s">
        <v>1039</v>
      </c>
      <c r="F408" s="357" t="s">
        <v>1040</v>
      </c>
      <c r="G408" s="376">
        <v>25</v>
      </c>
      <c r="H408" s="357" t="s">
        <v>1039</v>
      </c>
      <c r="I408" s="388" t="s">
        <v>1051</v>
      </c>
      <c r="K408" s="389" t="s">
        <v>1050</v>
      </c>
    </row>
    <row r="409" spans="1:11" x14ac:dyDescent="0.2">
      <c r="A409" s="376" t="s">
        <v>930</v>
      </c>
      <c r="B409" s="357" t="s">
        <v>931</v>
      </c>
      <c r="C409" s="376" t="s">
        <v>41</v>
      </c>
      <c r="D409" s="372" t="s">
        <v>42</v>
      </c>
      <c r="E409" s="376" t="s">
        <v>1039</v>
      </c>
      <c r="F409" s="357" t="s">
        <v>1040</v>
      </c>
      <c r="G409" s="376">
        <v>25</v>
      </c>
      <c r="H409" s="357" t="s">
        <v>1039</v>
      </c>
      <c r="I409" s="388" t="s">
        <v>1051</v>
      </c>
      <c r="K409" s="389" t="s">
        <v>1050</v>
      </c>
    </row>
    <row r="410" spans="1:11" x14ac:dyDescent="0.2">
      <c r="A410" s="376" t="s">
        <v>932</v>
      </c>
      <c r="B410" s="357" t="s">
        <v>933</v>
      </c>
      <c r="C410" s="376" t="s">
        <v>41</v>
      </c>
      <c r="D410" s="372" t="s">
        <v>42</v>
      </c>
      <c r="E410" s="376" t="s">
        <v>1039</v>
      </c>
      <c r="F410" s="357" t="s">
        <v>1040</v>
      </c>
      <c r="G410" s="376">
        <v>25</v>
      </c>
      <c r="H410" s="357" t="s">
        <v>1039</v>
      </c>
      <c r="I410" s="388" t="s">
        <v>1051</v>
      </c>
      <c r="K410" s="389" t="s">
        <v>1050</v>
      </c>
    </row>
    <row r="411" spans="1:11" x14ac:dyDescent="0.2">
      <c r="A411" s="376" t="s">
        <v>570</v>
      </c>
      <c r="B411" s="357" t="s">
        <v>1148</v>
      </c>
      <c r="C411" s="376" t="s">
        <v>41</v>
      </c>
      <c r="D411" s="372" t="s">
        <v>42</v>
      </c>
      <c r="E411" s="376" t="s">
        <v>1039</v>
      </c>
      <c r="F411" s="357" t="s">
        <v>1040</v>
      </c>
      <c r="G411" s="376">
        <v>25</v>
      </c>
      <c r="H411" s="357" t="s">
        <v>1039</v>
      </c>
      <c r="I411" s="388" t="s">
        <v>1051</v>
      </c>
      <c r="K411" s="389" t="s">
        <v>1050</v>
      </c>
    </row>
    <row r="412" spans="1:11" x14ac:dyDescent="0.2">
      <c r="A412" s="376" t="s">
        <v>934</v>
      </c>
      <c r="B412" s="357" t="s">
        <v>571</v>
      </c>
      <c r="C412" s="376" t="s">
        <v>41</v>
      </c>
      <c r="D412" s="372" t="s">
        <v>42</v>
      </c>
      <c r="E412" s="376" t="s">
        <v>1039</v>
      </c>
      <c r="F412" s="357" t="s">
        <v>1040</v>
      </c>
      <c r="G412" s="376">
        <v>25</v>
      </c>
      <c r="H412" s="357" t="s">
        <v>1039</v>
      </c>
      <c r="I412" s="388" t="s">
        <v>1051</v>
      </c>
      <c r="K412" s="389" t="s">
        <v>1050</v>
      </c>
    </row>
    <row r="413" spans="1:11" x14ac:dyDescent="0.2">
      <c r="A413" s="376" t="s">
        <v>572</v>
      </c>
      <c r="B413" s="357" t="s">
        <v>573</v>
      </c>
      <c r="C413" s="376" t="s">
        <v>41</v>
      </c>
      <c r="D413" s="372" t="s">
        <v>42</v>
      </c>
      <c r="E413" s="376" t="s">
        <v>1039</v>
      </c>
      <c r="F413" s="357" t="s">
        <v>1040</v>
      </c>
      <c r="G413" s="376">
        <v>25</v>
      </c>
      <c r="H413" s="357" t="s">
        <v>1039</v>
      </c>
      <c r="I413" s="388" t="s">
        <v>1051</v>
      </c>
      <c r="K413" s="389" t="s">
        <v>1050</v>
      </c>
    </row>
    <row r="414" spans="1:11" x14ac:dyDescent="0.2">
      <c r="A414" s="376" t="s">
        <v>574</v>
      </c>
      <c r="B414" s="357" t="s">
        <v>575</v>
      </c>
      <c r="C414" s="376" t="s">
        <v>41</v>
      </c>
      <c r="D414" s="372" t="s">
        <v>42</v>
      </c>
      <c r="E414" s="376" t="s">
        <v>1039</v>
      </c>
      <c r="F414" s="357" t="s">
        <v>1040</v>
      </c>
      <c r="G414" s="376">
        <v>25</v>
      </c>
      <c r="H414" s="357" t="s">
        <v>1039</v>
      </c>
      <c r="I414" s="388" t="s">
        <v>1051</v>
      </c>
      <c r="K414" s="389" t="s">
        <v>1050</v>
      </c>
    </row>
    <row r="415" spans="1:11" x14ac:dyDescent="0.2">
      <c r="A415" s="376" t="s">
        <v>576</v>
      </c>
      <c r="B415" s="357" t="s">
        <v>577</v>
      </c>
      <c r="C415" s="376" t="s">
        <v>41</v>
      </c>
      <c r="D415" s="372" t="s">
        <v>42</v>
      </c>
      <c r="E415" s="376" t="s">
        <v>1039</v>
      </c>
      <c r="F415" s="357" t="s">
        <v>1040</v>
      </c>
      <c r="G415" s="376">
        <v>25</v>
      </c>
      <c r="H415" s="357" t="s">
        <v>1039</v>
      </c>
      <c r="I415" s="388" t="s">
        <v>1051</v>
      </c>
      <c r="K415" s="389" t="s">
        <v>1050</v>
      </c>
    </row>
    <row r="416" spans="1:11" x14ac:dyDescent="0.2">
      <c r="A416" s="376" t="s">
        <v>578</v>
      </c>
      <c r="B416" s="357" t="s">
        <v>579</v>
      </c>
      <c r="C416" s="376" t="s">
        <v>41</v>
      </c>
      <c r="D416" s="372" t="s">
        <v>42</v>
      </c>
      <c r="E416" s="376" t="s">
        <v>1039</v>
      </c>
      <c r="F416" s="357" t="s">
        <v>1040</v>
      </c>
      <c r="G416" s="376">
        <v>25</v>
      </c>
      <c r="H416" s="357" t="s">
        <v>1039</v>
      </c>
      <c r="I416" s="388" t="s">
        <v>1051</v>
      </c>
      <c r="K416" s="389" t="s">
        <v>1050</v>
      </c>
    </row>
    <row r="417" spans="1:11" x14ac:dyDescent="0.2">
      <c r="A417" s="376" t="s">
        <v>580</v>
      </c>
      <c r="B417" s="357" t="s">
        <v>1149</v>
      </c>
      <c r="C417" s="376" t="s">
        <v>41</v>
      </c>
      <c r="D417" s="372" t="s">
        <v>42</v>
      </c>
      <c r="E417" s="376" t="s">
        <v>1039</v>
      </c>
      <c r="F417" s="357" t="s">
        <v>1040</v>
      </c>
      <c r="G417" s="376">
        <v>25</v>
      </c>
      <c r="H417" s="357" t="s">
        <v>1039</v>
      </c>
      <c r="I417" s="388" t="s">
        <v>1051</v>
      </c>
      <c r="K417" s="389" t="s">
        <v>1053</v>
      </c>
    </row>
    <row r="418" spans="1:11" x14ac:dyDescent="0.2">
      <c r="A418" s="376" t="s">
        <v>581</v>
      </c>
      <c r="B418" s="357" t="s">
        <v>1150</v>
      </c>
      <c r="C418" s="376" t="s">
        <v>41</v>
      </c>
      <c r="D418" s="372" t="s">
        <v>42</v>
      </c>
      <c r="E418" s="376" t="s">
        <v>1039</v>
      </c>
      <c r="F418" s="357" t="s">
        <v>1040</v>
      </c>
      <c r="G418" s="376">
        <v>25</v>
      </c>
      <c r="H418" s="357" t="s">
        <v>1039</v>
      </c>
      <c r="I418" s="388" t="s">
        <v>1051</v>
      </c>
      <c r="K418" s="389" t="s">
        <v>1053</v>
      </c>
    </row>
    <row r="419" spans="1:11" x14ac:dyDescent="0.2">
      <c r="A419" s="376" t="s">
        <v>582</v>
      </c>
      <c r="B419" s="357" t="s">
        <v>583</v>
      </c>
      <c r="C419" s="376" t="s">
        <v>41</v>
      </c>
      <c r="D419" s="372" t="s">
        <v>42</v>
      </c>
      <c r="E419" s="376" t="s">
        <v>1039</v>
      </c>
      <c r="F419" s="357" t="s">
        <v>1040</v>
      </c>
      <c r="G419" s="376">
        <v>25</v>
      </c>
      <c r="H419" s="357" t="s">
        <v>1039</v>
      </c>
      <c r="I419" s="388" t="s">
        <v>1051</v>
      </c>
      <c r="K419" s="389" t="s">
        <v>1053</v>
      </c>
    </row>
    <row r="420" spans="1:11" x14ac:dyDescent="0.2">
      <c r="A420" s="376" t="s">
        <v>584</v>
      </c>
      <c r="B420" s="357" t="s">
        <v>585</v>
      </c>
      <c r="C420" s="376" t="s">
        <v>41</v>
      </c>
      <c r="D420" s="372" t="s">
        <v>42</v>
      </c>
      <c r="E420" s="376" t="s">
        <v>1039</v>
      </c>
      <c r="F420" s="357" t="s">
        <v>1040</v>
      </c>
      <c r="G420" s="376">
        <v>25</v>
      </c>
      <c r="H420" s="357" t="s">
        <v>1039</v>
      </c>
      <c r="I420" s="388" t="s">
        <v>1051</v>
      </c>
      <c r="K420" s="389" t="s">
        <v>1050</v>
      </c>
    </row>
    <row r="421" spans="1:11" x14ac:dyDescent="0.2">
      <c r="A421" s="376" t="s">
        <v>586</v>
      </c>
      <c r="B421" s="357" t="s">
        <v>587</v>
      </c>
      <c r="C421" s="376" t="s">
        <v>41</v>
      </c>
      <c r="D421" s="372" t="s">
        <v>42</v>
      </c>
      <c r="E421" s="376" t="s">
        <v>1039</v>
      </c>
      <c r="F421" s="357" t="s">
        <v>1040</v>
      </c>
      <c r="G421" s="376">
        <v>25</v>
      </c>
      <c r="H421" s="357" t="s">
        <v>1039</v>
      </c>
      <c r="I421" s="388" t="s">
        <v>1051</v>
      </c>
      <c r="K421" s="389" t="s">
        <v>1053</v>
      </c>
    </row>
    <row r="422" spans="1:11" x14ac:dyDescent="0.2">
      <c r="A422" s="376" t="s">
        <v>588</v>
      </c>
      <c r="B422" s="357" t="s">
        <v>589</v>
      </c>
      <c r="C422" s="376" t="s">
        <v>41</v>
      </c>
      <c r="D422" s="372" t="s">
        <v>42</v>
      </c>
      <c r="E422" s="376" t="s">
        <v>1039</v>
      </c>
      <c r="F422" s="357" t="s">
        <v>1040</v>
      </c>
      <c r="G422" s="376">
        <v>25</v>
      </c>
      <c r="H422" s="357" t="s">
        <v>1039</v>
      </c>
      <c r="I422" s="388" t="s">
        <v>1051</v>
      </c>
      <c r="K422" s="389" t="s">
        <v>1053</v>
      </c>
    </row>
    <row r="423" spans="1:11" x14ac:dyDescent="0.2">
      <c r="A423" s="376" t="s">
        <v>590</v>
      </c>
      <c r="B423" s="357" t="s">
        <v>591</v>
      </c>
      <c r="C423" s="376" t="s">
        <v>41</v>
      </c>
      <c r="D423" s="372" t="s">
        <v>42</v>
      </c>
      <c r="E423" s="376" t="s">
        <v>1039</v>
      </c>
      <c r="F423" s="357" t="s">
        <v>1040</v>
      </c>
      <c r="G423" s="376">
        <v>25</v>
      </c>
      <c r="H423" s="357" t="s">
        <v>1039</v>
      </c>
      <c r="I423" s="388" t="s">
        <v>1051</v>
      </c>
      <c r="K423" s="389" t="s">
        <v>1050</v>
      </c>
    </row>
    <row r="424" spans="1:11" x14ac:dyDescent="0.2">
      <c r="A424" s="376" t="s">
        <v>592</v>
      </c>
      <c r="B424" s="357" t="s">
        <v>593</v>
      </c>
      <c r="C424" s="376" t="s">
        <v>41</v>
      </c>
      <c r="D424" s="372" t="s">
        <v>42</v>
      </c>
      <c r="E424" s="376" t="s">
        <v>1039</v>
      </c>
      <c r="F424" s="357" t="s">
        <v>1040</v>
      </c>
      <c r="G424" s="376">
        <v>25</v>
      </c>
      <c r="H424" s="357" t="s">
        <v>1039</v>
      </c>
      <c r="I424" s="388" t="s">
        <v>1051</v>
      </c>
      <c r="K424" s="389" t="s">
        <v>1053</v>
      </c>
    </row>
    <row r="425" spans="1:11" x14ac:dyDescent="0.2">
      <c r="A425" s="376" t="s">
        <v>594</v>
      </c>
      <c r="B425" s="357" t="s">
        <v>595</v>
      </c>
      <c r="C425" s="376" t="s">
        <v>41</v>
      </c>
      <c r="D425" s="372" t="s">
        <v>42</v>
      </c>
      <c r="E425" s="376" t="s">
        <v>1039</v>
      </c>
      <c r="F425" s="357" t="s">
        <v>1040</v>
      </c>
      <c r="G425" s="376">
        <v>25</v>
      </c>
      <c r="H425" s="357" t="s">
        <v>1039</v>
      </c>
      <c r="I425" s="388" t="s">
        <v>1051</v>
      </c>
      <c r="K425" s="389" t="s">
        <v>1050</v>
      </c>
    </row>
    <row r="426" spans="1:11" x14ac:dyDescent="0.2">
      <c r="A426" s="376" t="s">
        <v>596</v>
      </c>
      <c r="B426" s="357" t="s">
        <v>597</v>
      </c>
      <c r="C426" s="376" t="s">
        <v>41</v>
      </c>
      <c r="D426" s="372" t="s">
        <v>42</v>
      </c>
      <c r="E426" s="376" t="s">
        <v>1039</v>
      </c>
      <c r="F426" s="357" t="s">
        <v>1040</v>
      </c>
      <c r="G426" s="376">
        <v>25</v>
      </c>
      <c r="H426" s="357" t="s">
        <v>1039</v>
      </c>
      <c r="I426" s="388" t="s">
        <v>1051</v>
      </c>
      <c r="K426" s="389" t="s">
        <v>1050</v>
      </c>
    </row>
  </sheetData>
  <autoFilter ref="A1:K426"/>
  <sortState ref="A2:F427">
    <sortCondition ref="C2:C427"/>
    <sortCondition ref="E2:E427"/>
  </sortState>
  <pageMargins left="0.7" right="0.7" top="0.75" bottom="0.75" header="0.3" footer="0.3"/>
  <pageSetup paperSize="9" orientation="portrait" horizontalDpi="300" verticalDpi="300" r:id="rId1"/>
  <ignoredErrors>
    <ignoredError sqref="A26:A2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29"/>
  <sheetViews>
    <sheetView topLeftCell="A7" zoomScale="90" zoomScaleNormal="90" workbookViewId="0">
      <selection activeCell="C20" sqref="C20"/>
    </sheetView>
  </sheetViews>
  <sheetFormatPr defaultRowHeight="18" x14ac:dyDescent="0.25"/>
  <cols>
    <col min="1" max="1" width="17.375" customWidth="1"/>
    <col min="2" max="2" width="53.25" customWidth="1"/>
    <col min="3" max="3" width="20.125" style="106" customWidth="1"/>
    <col min="4" max="4" width="10.125" customWidth="1"/>
    <col min="5" max="5" width="14.375" style="101" customWidth="1"/>
    <col min="6" max="6" width="16.25" style="101" customWidth="1"/>
    <col min="7" max="7" width="8.625" style="101" customWidth="1"/>
    <col min="8" max="8" width="4.375" customWidth="1"/>
    <col min="9" max="9" width="3.375" customWidth="1"/>
  </cols>
  <sheetData>
    <row r="1" spans="1:10" ht="18" customHeight="1" x14ac:dyDescent="0.25">
      <c r="A1" s="103"/>
      <c r="B1" s="103" t="s">
        <v>1276</v>
      </c>
      <c r="C1" s="104"/>
      <c r="D1" s="103"/>
      <c r="E1" s="103"/>
      <c r="F1" s="103"/>
    </row>
    <row r="2" spans="1:10" ht="23.25" x14ac:dyDescent="0.35">
      <c r="A2" s="33" t="s">
        <v>711</v>
      </c>
      <c r="B2" s="33" t="s">
        <v>712</v>
      </c>
      <c r="C2" s="105" t="s">
        <v>682</v>
      </c>
      <c r="D2" s="27"/>
      <c r="E2" s="102" t="s">
        <v>777</v>
      </c>
      <c r="F2" s="102" t="s">
        <v>1360</v>
      </c>
      <c r="G2" s="359" t="s">
        <v>1151</v>
      </c>
      <c r="H2" s="97"/>
    </row>
    <row r="3" spans="1:10" ht="23.25" x14ac:dyDescent="0.35">
      <c r="A3" s="401" t="s">
        <v>142</v>
      </c>
      <c r="B3" s="156" t="s">
        <v>143</v>
      </c>
      <c r="C3" s="155">
        <f>IFERROR(VLOOKUP($A3,'งบทดลอง รพ.'!$A$2:$C$426,3,0),0)</f>
        <v>0</v>
      </c>
      <c r="D3" s="27"/>
      <c r="E3" s="102" t="s">
        <v>981</v>
      </c>
      <c r="F3" s="102" t="s">
        <v>16</v>
      </c>
      <c r="G3" s="359" t="s">
        <v>1051</v>
      </c>
      <c r="H3" s="97"/>
      <c r="I3" s="158"/>
      <c r="J3" t="s">
        <v>1152</v>
      </c>
    </row>
    <row r="4" spans="1:10" ht="23.25" x14ac:dyDescent="0.35">
      <c r="A4" s="401" t="s">
        <v>144</v>
      </c>
      <c r="B4" s="156" t="s">
        <v>145</v>
      </c>
      <c r="C4" s="155">
        <f>IFERROR(VLOOKUP($A4,'งบทดลอง รพ.'!$A$2:$C$426,3,0),0)</f>
        <v>0</v>
      </c>
      <c r="D4" s="27"/>
      <c r="E4" s="102" t="s">
        <v>981</v>
      </c>
      <c r="F4" s="102" t="s">
        <v>16</v>
      </c>
      <c r="G4" s="359" t="s">
        <v>1051</v>
      </c>
      <c r="H4" s="97"/>
    </row>
    <row r="5" spans="1:10" ht="23.25" x14ac:dyDescent="0.35">
      <c r="A5" s="401" t="s">
        <v>146</v>
      </c>
      <c r="B5" s="156" t="s">
        <v>147</v>
      </c>
      <c r="C5" s="155">
        <f>IFERROR(VLOOKUP($A5,'งบทดลอง รพ.'!$A$2:$C$426,3,0),0)</f>
        <v>0</v>
      </c>
      <c r="D5" s="27"/>
      <c r="E5" s="102" t="s">
        <v>981</v>
      </c>
      <c r="F5" s="102" t="s">
        <v>16</v>
      </c>
      <c r="G5" s="359" t="s">
        <v>1051</v>
      </c>
      <c r="H5" s="97"/>
    </row>
    <row r="6" spans="1:10" ht="23.25" x14ac:dyDescent="0.35">
      <c r="A6" s="401" t="s">
        <v>148</v>
      </c>
      <c r="B6" s="156" t="s">
        <v>149</v>
      </c>
      <c r="C6" s="155">
        <f>IFERROR(VLOOKUP($A6,'งบทดลอง รพ.'!$A$2:$C$426,3,0),0)</f>
        <v>0</v>
      </c>
      <c r="D6" s="27"/>
      <c r="E6" s="102" t="s">
        <v>981</v>
      </c>
      <c r="F6" s="102" t="s">
        <v>16</v>
      </c>
      <c r="G6" s="359" t="s">
        <v>1051</v>
      </c>
      <c r="H6" s="97"/>
    </row>
    <row r="7" spans="1:10" ht="23.25" x14ac:dyDescent="0.35">
      <c r="A7" s="401" t="s">
        <v>150</v>
      </c>
      <c r="B7" s="156" t="s">
        <v>1052</v>
      </c>
      <c r="C7" s="155">
        <f>IFERROR(VLOOKUP($A7,'งบทดลอง รพ.'!$A$2:$C$426,3,0),0)</f>
        <v>0</v>
      </c>
      <c r="D7" s="27"/>
      <c r="E7" s="102" t="s">
        <v>981</v>
      </c>
      <c r="F7" s="102" t="s">
        <v>16</v>
      </c>
      <c r="G7" s="359" t="s">
        <v>1051</v>
      </c>
      <c r="H7" s="97"/>
    </row>
    <row r="8" spans="1:10" ht="23.25" x14ac:dyDescent="0.35">
      <c r="A8" s="401" t="s">
        <v>151</v>
      </c>
      <c r="B8" s="156" t="s">
        <v>152</v>
      </c>
      <c r="C8" s="155">
        <f>IFERROR(VLOOKUP($A8,'งบทดลอง รพ.'!$A$2:$C$426,3,0),0)</f>
        <v>0</v>
      </c>
      <c r="D8" s="27"/>
      <c r="E8" s="102" t="s">
        <v>981</v>
      </c>
      <c r="F8" s="102" t="s">
        <v>16</v>
      </c>
      <c r="G8" s="359" t="s">
        <v>1051</v>
      </c>
      <c r="H8" s="97"/>
    </row>
    <row r="9" spans="1:10" ht="23.25" x14ac:dyDescent="0.35">
      <c r="A9" s="401" t="s">
        <v>153</v>
      </c>
      <c r="B9" s="156" t="s">
        <v>174</v>
      </c>
      <c r="C9" s="155">
        <f>IFERROR(VLOOKUP($A9,'งบทดลอง รพ.'!$A$2:$C$426,3,0),0)</f>
        <v>0</v>
      </c>
      <c r="D9" s="27"/>
      <c r="E9" s="102" t="s">
        <v>981</v>
      </c>
      <c r="F9" s="102" t="s">
        <v>16</v>
      </c>
      <c r="G9" s="359" t="s">
        <v>1051</v>
      </c>
      <c r="H9" s="97"/>
    </row>
    <row r="10" spans="1:10" ht="23.25" x14ac:dyDescent="0.35">
      <c r="A10" s="401" t="s">
        <v>154</v>
      </c>
      <c r="B10" s="156" t="s">
        <v>176</v>
      </c>
      <c r="C10" s="155">
        <f>IFERROR(VLOOKUP($A10,'งบทดลอง รพ.'!$A$2:$C$426,3,0),0)</f>
        <v>0</v>
      </c>
      <c r="D10" s="27"/>
      <c r="E10" s="102" t="s">
        <v>981</v>
      </c>
      <c r="F10" s="102" t="s">
        <v>16</v>
      </c>
      <c r="G10" s="359" t="s">
        <v>1051</v>
      </c>
      <c r="H10" s="97"/>
    </row>
    <row r="11" spans="1:10" ht="23.25" x14ac:dyDescent="0.35">
      <c r="A11" s="401" t="s">
        <v>155</v>
      </c>
      <c r="B11" s="156" t="s">
        <v>156</v>
      </c>
      <c r="C11" s="155">
        <f>IFERROR(VLOOKUP($A11,'งบทดลอง รพ.'!$A$2:$C$426,3,0),0)</f>
        <v>0</v>
      </c>
      <c r="D11" s="27"/>
      <c r="E11" s="102" t="s">
        <v>981</v>
      </c>
      <c r="F11" s="102" t="s">
        <v>16</v>
      </c>
      <c r="G11" s="359" t="s">
        <v>1051</v>
      </c>
      <c r="H11" s="97"/>
    </row>
    <row r="12" spans="1:10" ht="23.25" x14ac:dyDescent="0.35">
      <c r="A12" s="401" t="s">
        <v>157</v>
      </c>
      <c r="B12" s="156" t="s">
        <v>158</v>
      </c>
      <c r="C12" s="155">
        <f>IFERROR(VLOOKUP($A12,'งบทดลอง รพ.'!$A$2:$C$426,3,0),0)</f>
        <v>0</v>
      </c>
      <c r="D12" s="27"/>
      <c r="E12" s="102" t="s">
        <v>981</v>
      </c>
      <c r="F12" s="102" t="s">
        <v>16</v>
      </c>
      <c r="G12" s="359" t="s">
        <v>1051</v>
      </c>
      <c r="H12" s="97"/>
    </row>
    <row r="13" spans="1:10" ht="23.25" x14ac:dyDescent="0.35">
      <c r="A13" s="401" t="s">
        <v>115</v>
      </c>
      <c r="B13" s="156" t="s">
        <v>116</v>
      </c>
      <c r="C13" s="155">
        <f>IFERROR(VLOOKUP($A13,'งบทดลอง รพ.'!$A$2:$C$426,3,0),0)</f>
        <v>0</v>
      </c>
      <c r="D13" s="27"/>
      <c r="E13" s="102" t="s">
        <v>974</v>
      </c>
      <c r="F13" s="102" t="s">
        <v>12</v>
      </c>
      <c r="G13" s="359" t="s">
        <v>1051</v>
      </c>
      <c r="H13" s="97"/>
    </row>
    <row r="14" spans="1:10" ht="23.25" x14ac:dyDescent="0.35">
      <c r="A14" s="401" t="s">
        <v>117</v>
      </c>
      <c r="B14" s="156" t="s">
        <v>118</v>
      </c>
      <c r="C14" s="155">
        <f>IFERROR(VLOOKUP($A14,'งบทดลอง รพ.'!$A$2:$C$426,3,0),0)</f>
        <v>0</v>
      </c>
      <c r="D14" s="27"/>
      <c r="E14" s="102" t="s">
        <v>974</v>
      </c>
      <c r="F14" s="102" t="s">
        <v>12</v>
      </c>
      <c r="G14" s="359" t="s">
        <v>1051</v>
      </c>
      <c r="H14" s="97"/>
    </row>
    <row r="15" spans="1:10" ht="23.25" x14ac:dyDescent="0.35">
      <c r="A15" s="401" t="s">
        <v>801</v>
      </c>
      <c r="B15" s="156" t="s">
        <v>120</v>
      </c>
      <c r="C15" s="155">
        <f>IFERROR(VLOOKUP($A15,'งบทดลอง รพ.'!$A$2:$C$426,3,0),0)</f>
        <v>0</v>
      </c>
      <c r="D15" s="27"/>
      <c r="E15" s="102" t="s">
        <v>974</v>
      </c>
      <c r="F15" s="102" t="s">
        <v>12</v>
      </c>
      <c r="G15" s="359" t="s">
        <v>1051</v>
      </c>
      <c r="H15" s="97"/>
    </row>
    <row r="16" spans="1:10" ht="23.25" x14ac:dyDescent="0.35">
      <c r="A16" s="401" t="s">
        <v>802</v>
      </c>
      <c r="B16" s="156" t="s">
        <v>121</v>
      </c>
      <c r="C16" s="155">
        <f>IFERROR(VLOOKUP($A16,'งบทดลอง รพ.'!$A$2:$C$426,3,0),0)</f>
        <v>0</v>
      </c>
      <c r="D16" s="27"/>
      <c r="E16" s="102" t="s">
        <v>974</v>
      </c>
      <c r="F16" s="102" t="s">
        <v>12</v>
      </c>
      <c r="G16" s="359" t="s">
        <v>1051</v>
      </c>
      <c r="H16" s="97"/>
    </row>
    <row r="17" spans="1:8" ht="23.25" x14ac:dyDescent="0.35">
      <c r="A17" s="401" t="s">
        <v>122</v>
      </c>
      <c r="B17" s="156" t="s">
        <v>123</v>
      </c>
      <c r="C17" s="155">
        <f>IFERROR(VLOOKUP($A17,'งบทดลอง รพ.'!$A$2:$C$426,3,0),0)</f>
        <v>0</v>
      </c>
      <c r="D17" s="27"/>
      <c r="E17" s="102" t="s">
        <v>974</v>
      </c>
      <c r="F17" s="102" t="s">
        <v>12</v>
      </c>
      <c r="G17" s="359" t="s">
        <v>1051</v>
      </c>
      <c r="H17" s="97"/>
    </row>
    <row r="18" spans="1:8" ht="23.25" x14ac:dyDescent="0.35">
      <c r="A18" s="401" t="s">
        <v>124</v>
      </c>
      <c r="B18" s="156" t="s">
        <v>125</v>
      </c>
      <c r="C18" s="155">
        <f>IFERROR(VLOOKUP($A18,'งบทดลอง รพ.'!$A$2:$C$426,3,0),0)</f>
        <v>0</v>
      </c>
      <c r="D18" s="27"/>
      <c r="E18" s="102" t="s">
        <v>974</v>
      </c>
      <c r="F18" s="102" t="s">
        <v>12</v>
      </c>
      <c r="G18" s="359" t="s">
        <v>1051</v>
      </c>
      <c r="H18" s="97"/>
    </row>
    <row r="19" spans="1:8" ht="23.25" x14ac:dyDescent="0.35">
      <c r="A19" s="401" t="s">
        <v>803</v>
      </c>
      <c r="B19" s="156" t="s">
        <v>119</v>
      </c>
      <c r="C19" s="155">
        <f>IFERROR(VLOOKUP($A19,'งบทดลอง รพ.'!$A$2:$C$426,3,0),0)</f>
        <v>0</v>
      </c>
      <c r="D19" s="27"/>
      <c r="E19" s="102" t="s">
        <v>974</v>
      </c>
      <c r="F19" s="102" t="s">
        <v>12</v>
      </c>
      <c r="G19" s="359" t="s">
        <v>1051</v>
      </c>
      <c r="H19" s="97"/>
    </row>
    <row r="20" spans="1:8" ht="23.25" x14ac:dyDescent="0.35">
      <c r="A20" s="401" t="s">
        <v>804</v>
      </c>
      <c r="B20" s="156" t="s">
        <v>82</v>
      </c>
      <c r="C20" s="155">
        <f>IFERROR(VLOOKUP($A20,'งบทดลอง รพ.'!$A$2:$C$426,3,0),0)</f>
        <v>0</v>
      </c>
      <c r="D20" s="27"/>
      <c r="E20" s="102" t="s">
        <v>953</v>
      </c>
      <c r="F20" s="102" t="s">
        <v>6</v>
      </c>
      <c r="G20" s="359" t="s">
        <v>1051</v>
      </c>
      <c r="H20" s="97"/>
    </row>
    <row r="21" spans="1:8" ht="23.25" x14ac:dyDescent="0.35">
      <c r="A21" s="401" t="s">
        <v>805</v>
      </c>
      <c r="B21" s="156" t="s">
        <v>806</v>
      </c>
      <c r="C21" s="155">
        <f>IFERROR(VLOOKUP($A21,'งบทดลอง รพ.'!$A$2:$C$426,3,0),0)</f>
        <v>0</v>
      </c>
      <c r="D21" s="27"/>
      <c r="E21" s="102" t="s">
        <v>942</v>
      </c>
      <c r="F21" s="102" t="s">
        <v>2</v>
      </c>
      <c r="G21" s="359" t="s">
        <v>1051</v>
      </c>
      <c r="H21" s="97"/>
    </row>
    <row r="22" spans="1:8" ht="23.25" x14ac:dyDescent="0.35">
      <c r="A22" s="401" t="s">
        <v>807</v>
      </c>
      <c r="B22" s="156" t="s">
        <v>808</v>
      </c>
      <c r="C22" s="155">
        <f>IFERROR(VLOOKUP($A22,'งบทดลอง รพ.'!$A$2:$C$426,3,0),0)</f>
        <v>0</v>
      </c>
      <c r="D22" s="27"/>
      <c r="E22" s="102" t="s">
        <v>974</v>
      </c>
      <c r="F22" s="102" t="s">
        <v>12</v>
      </c>
      <c r="G22" s="359" t="s">
        <v>1051</v>
      </c>
      <c r="H22" s="97"/>
    </row>
    <row r="23" spans="1:8" ht="23.25" x14ac:dyDescent="0.35">
      <c r="A23" s="401" t="s">
        <v>74</v>
      </c>
      <c r="B23" s="156" t="s">
        <v>1054</v>
      </c>
      <c r="C23" s="155">
        <f>IFERROR(VLOOKUP($A23,'งบทดลอง รพ.'!$A$2:$C$426,3,0),0)</f>
        <v>0</v>
      </c>
      <c r="D23" s="27"/>
      <c r="E23" s="102" t="s">
        <v>943</v>
      </c>
      <c r="F23" s="102" t="s">
        <v>4</v>
      </c>
      <c r="G23" s="359" t="s">
        <v>1051</v>
      </c>
      <c r="H23" s="97"/>
    </row>
    <row r="24" spans="1:8" ht="23.25" x14ac:dyDescent="0.35">
      <c r="A24" s="401" t="s">
        <v>75</v>
      </c>
      <c r="B24" s="156" t="s">
        <v>1055</v>
      </c>
      <c r="C24" s="155">
        <f>IFERROR(VLOOKUP($A24,'งบทดลอง รพ.'!$A$2:$C$426,3,0),0)</f>
        <v>0</v>
      </c>
      <c r="D24" s="27"/>
      <c r="E24" s="102" t="s">
        <v>945</v>
      </c>
      <c r="F24" s="102" t="s">
        <v>4</v>
      </c>
      <c r="G24" s="359" t="s">
        <v>1051</v>
      </c>
      <c r="H24" s="97"/>
    </row>
    <row r="25" spans="1:8" ht="23.25" x14ac:dyDescent="0.35">
      <c r="A25" s="401" t="s">
        <v>126</v>
      </c>
      <c r="B25" s="156" t="s">
        <v>1056</v>
      </c>
      <c r="C25" s="155">
        <f>IFERROR(VLOOKUP($A25,'งบทดลอง รพ.'!$A$2:$C$426,3,0),0)</f>
        <v>0</v>
      </c>
      <c r="D25" s="27"/>
      <c r="E25" s="102" t="s">
        <v>976</v>
      </c>
      <c r="F25" s="102" t="s">
        <v>12</v>
      </c>
      <c r="G25" s="359" t="s">
        <v>1051</v>
      </c>
      <c r="H25" s="97"/>
    </row>
    <row r="26" spans="1:8" ht="23.25" x14ac:dyDescent="0.35">
      <c r="A26" s="401" t="s">
        <v>127</v>
      </c>
      <c r="B26" s="156" t="s">
        <v>1057</v>
      </c>
      <c r="C26" s="155">
        <f>IFERROR(VLOOKUP($A26,'งบทดลอง รพ.'!$A$2:$C$426,3,0),0)</f>
        <v>0</v>
      </c>
      <c r="D26" s="27"/>
      <c r="E26" s="102" t="s">
        <v>978</v>
      </c>
      <c r="F26" s="102" t="s">
        <v>12</v>
      </c>
      <c r="G26" s="359" t="s">
        <v>1051</v>
      </c>
      <c r="H26" s="97"/>
    </row>
    <row r="27" spans="1:8" ht="23.25" x14ac:dyDescent="0.35">
      <c r="A27" s="401" t="s">
        <v>1338</v>
      </c>
      <c r="B27" s="156" t="s">
        <v>1289</v>
      </c>
      <c r="C27" s="155">
        <f>IFERROR(VLOOKUP($A27,'งบทดลอง รพ.'!$A$2:$C$426,3,0),0)</f>
        <v>0</v>
      </c>
      <c r="D27" s="27"/>
      <c r="E27" s="102" t="s">
        <v>943</v>
      </c>
      <c r="F27" s="102" t="s">
        <v>4</v>
      </c>
      <c r="G27" s="359" t="s">
        <v>1051</v>
      </c>
      <c r="H27" s="97"/>
    </row>
    <row r="28" spans="1:8" ht="23.25" x14ac:dyDescent="0.35">
      <c r="A28" s="401" t="s">
        <v>1339</v>
      </c>
      <c r="B28" s="156" t="s">
        <v>1290</v>
      </c>
      <c r="C28" s="155">
        <f>IFERROR(VLOOKUP($A28,'งบทดลอง รพ.'!$A$2:$C$426,3,0),0)</f>
        <v>0</v>
      </c>
      <c r="D28" s="27"/>
      <c r="E28" s="102" t="s">
        <v>945</v>
      </c>
      <c r="F28" s="102" t="s">
        <v>4</v>
      </c>
      <c r="G28" s="359" t="s">
        <v>1051</v>
      </c>
      <c r="H28" s="97"/>
    </row>
    <row r="29" spans="1:8" ht="23.25" x14ac:dyDescent="0.35">
      <c r="A29" s="401" t="s">
        <v>1340</v>
      </c>
      <c r="B29" s="156" t="s">
        <v>1291</v>
      </c>
      <c r="C29" s="155">
        <f>IFERROR(VLOOKUP($A29,'งบทดลอง รพ.'!$A$2:$C$426,3,0),0)</f>
        <v>0</v>
      </c>
      <c r="D29" s="27"/>
      <c r="E29" s="102" t="s">
        <v>943</v>
      </c>
      <c r="F29" s="102" t="s">
        <v>4</v>
      </c>
      <c r="G29" s="359" t="s">
        <v>1051</v>
      </c>
      <c r="H29" s="97"/>
    </row>
    <row r="30" spans="1:8" ht="23.25" x14ac:dyDescent="0.35">
      <c r="A30" s="401" t="s">
        <v>1341</v>
      </c>
      <c r="B30" s="156" t="s">
        <v>1292</v>
      </c>
      <c r="C30" s="155">
        <f>IFERROR(VLOOKUP($A30,'งบทดลอง รพ.'!$A$2:$C$426,3,0),0)</f>
        <v>0</v>
      </c>
      <c r="D30" s="27"/>
      <c r="E30" s="102" t="s">
        <v>945</v>
      </c>
      <c r="F30" s="102" t="s">
        <v>4</v>
      </c>
      <c r="G30" s="359" t="s">
        <v>1051</v>
      </c>
      <c r="H30" s="97"/>
    </row>
    <row r="31" spans="1:8" ht="23.25" x14ac:dyDescent="0.35">
      <c r="A31" s="401" t="s">
        <v>83</v>
      </c>
      <c r="B31" s="156" t="s">
        <v>1058</v>
      </c>
      <c r="C31" s="155">
        <f>IFERROR(VLOOKUP($A31,'งบทดลอง รพ.'!$A$2:$C$426,3,0),0)</f>
        <v>0</v>
      </c>
      <c r="D31" s="27"/>
      <c r="E31" s="102" t="s">
        <v>955</v>
      </c>
      <c r="F31" s="102" t="s">
        <v>6</v>
      </c>
      <c r="G31" s="359" t="s">
        <v>1051</v>
      </c>
      <c r="H31" s="97"/>
    </row>
    <row r="32" spans="1:8" ht="23.25" x14ac:dyDescent="0.35">
      <c r="A32" s="401" t="s">
        <v>84</v>
      </c>
      <c r="B32" s="156" t="s">
        <v>1059</v>
      </c>
      <c r="C32" s="155">
        <f>IFERROR(VLOOKUP($A32,'งบทดลอง รพ.'!$A$2:$C$426,3,0),0)</f>
        <v>0</v>
      </c>
      <c r="D32" s="27"/>
      <c r="E32" s="102" t="s">
        <v>957</v>
      </c>
      <c r="F32" s="102" t="s">
        <v>6</v>
      </c>
      <c r="G32" s="359" t="s">
        <v>1051</v>
      </c>
      <c r="H32" s="97"/>
    </row>
    <row r="33" spans="1:8" ht="23.25" x14ac:dyDescent="0.35">
      <c r="A33" s="401" t="s">
        <v>85</v>
      </c>
      <c r="B33" s="156" t="s">
        <v>86</v>
      </c>
      <c r="C33" s="155">
        <f>IFERROR(VLOOKUP($A33,'งบทดลอง รพ.'!$A$2:$C$426,3,0),0)</f>
        <v>0</v>
      </c>
      <c r="D33" s="27"/>
      <c r="E33" s="102" t="s">
        <v>959</v>
      </c>
      <c r="F33" s="102" t="s">
        <v>6</v>
      </c>
      <c r="G33" s="359" t="s">
        <v>1051</v>
      </c>
      <c r="H33" s="97"/>
    </row>
    <row r="34" spans="1:8" ht="23.25" x14ac:dyDescent="0.35">
      <c r="A34" s="402" t="s">
        <v>87</v>
      </c>
      <c r="B34" s="157" t="s">
        <v>88</v>
      </c>
      <c r="C34" s="155">
        <f>IFERROR(VLOOKUP($A34,'งบทดลอง รพ.'!$A$2:$C$426,3,0),0)</f>
        <v>0</v>
      </c>
      <c r="D34" s="27"/>
      <c r="E34" s="102" t="s">
        <v>959</v>
      </c>
      <c r="F34" s="102" t="s">
        <v>6</v>
      </c>
      <c r="G34" s="359" t="s">
        <v>1051</v>
      </c>
      <c r="H34" s="97"/>
    </row>
    <row r="35" spans="1:8" ht="23.25" x14ac:dyDescent="0.35">
      <c r="A35" s="402" t="s">
        <v>128</v>
      </c>
      <c r="B35" s="157" t="s">
        <v>1060</v>
      </c>
      <c r="C35" s="155">
        <f>IFERROR(VLOOKUP($A35,'งบทดลอง รพ.'!$A$2:$C$426,3,0),0)</f>
        <v>0</v>
      </c>
      <c r="D35" s="27"/>
      <c r="E35" s="102" t="s">
        <v>976</v>
      </c>
      <c r="F35" s="102" t="s">
        <v>12</v>
      </c>
      <c r="G35" s="359" t="s">
        <v>1051</v>
      </c>
      <c r="H35" s="97"/>
    </row>
    <row r="36" spans="1:8" ht="23.25" x14ac:dyDescent="0.35">
      <c r="A36" s="402" t="s">
        <v>129</v>
      </c>
      <c r="B36" s="157" t="s">
        <v>1061</v>
      </c>
      <c r="C36" s="155">
        <f>IFERROR(VLOOKUP($A36,'งบทดลอง รพ.'!$A$2:$C$426,3,0),0)</f>
        <v>0</v>
      </c>
      <c r="D36" s="27"/>
      <c r="E36" s="102" t="s">
        <v>978</v>
      </c>
      <c r="F36" s="102" t="s">
        <v>12</v>
      </c>
      <c r="G36" s="359" t="s">
        <v>1051</v>
      </c>
      <c r="H36" s="97"/>
    </row>
    <row r="37" spans="1:8" ht="23.25" x14ac:dyDescent="0.35">
      <c r="A37" s="402" t="s">
        <v>76</v>
      </c>
      <c r="B37" s="157" t="s">
        <v>1062</v>
      </c>
      <c r="C37" s="155">
        <f>IFERROR(VLOOKUP($A37,'งบทดลอง รพ.'!$A$2:$C$426,3,0),0)</f>
        <v>0</v>
      </c>
      <c r="D37" s="27"/>
      <c r="E37" s="102" t="s">
        <v>948</v>
      </c>
      <c r="F37" s="102" t="s">
        <v>947</v>
      </c>
      <c r="G37" s="359" t="s">
        <v>1051</v>
      </c>
      <c r="H37" s="97"/>
    </row>
    <row r="38" spans="1:8" ht="23.25" x14ac:dyDescent="0.35">
      <c r="A38" s="402" t="s">
        <v>77</v>
      </c>
      <c r="B38" s="157" t="s">
        <v>1295</v>
      </c>
      <c r="C38" s="155">
        <f>IFERROR(VLOOKUP($A38,'งบทดลอง รพ.'!$A$2:$C$426,3,0),0)</f>
        <v>0</v>
      </c>
      <c r="D38" s="27"/>
      <c r="E38" s="102" t="s">
        <v>950</v>
      </c>
      <c r="F38" s="102" t="s">
        <v>947</v>
      </c>
      <c r="G38" s="359" t="s">
        <v>1051</v>
      </c>
      <c r="H38" s="97"/>
    </row>
    <row r="39" spans="1:8" ht="23.25" x14ac:dyDescent="0.35">
      <c r="A39" s="402" t="s">
        <v>78</v>
      </c>
      <c r="B39" s="157" t="s">
        <v>79</v>
      </c>
      <c r="C39" s="155">
        <f>IFERROR(VLOOKUP($A39,'งบทดลอง รพ.'!$A$2:$C$426,3,0),0)</f>
        <v>0</v>
      </c>
      <c r="D39" s="27"/>
      <c r="E39" s="102" t="s">
        <v>952</v>
      </c>
      <c r="F39" s="102" t="s">
        <v>947</v>
      </c>
      <c r="G39" s="359" t="s">
        <v>1051</v>
      </c>
      <c r="H39" s="97"/>
    </row>
    <row r="40" spans="1:8" ht="23.25" x14ac:dyDescent="0.35">
      <c r="A40" s="402" t="s">
        <v>80</v>
      </c>
      <c r="B40" s="157" t="s">
        <v>81</v>
      </c>
      <c r="C40" s="155">
        <f>IFERROR(VLOOKUP($A40,'งบทดลอง รพ.'!$A$2:$C$426,3,0),0)</f>
        <v>0</v>
      </c>
      <c r="D40" s="27"/>
      <c r="E40" s="102" t="s">
        <v>952</v>
      </c>
      <c r="F40" s="102" t="s">
        <v>947</v>
      </c>
      <c r="G40" s="359" t="s">
        <v>1051</v>
      </c>
      <c r="H40" s="97"/>
    </row>
    <row r="41" spans="1:8" ht="23.25" x14ac:dyDescent="0.35">
      <c r="A41" s="402" t="s">
        <v>809</v>
      </c>
      <c r="B41" s="157" t="s">
        <v>1293</v>
      </c>
      <c r="C41" s="155">
        <f>IFERROR(VLOOKUP($A41,'งบทดลอง รพ.'!$A$2:$C$426,3,0),0)</f>
        <v>0</v>
      </c>
      <c r="D41" s="27"/>
      <c r="E41" s="102" t="s">
        <v>948</v>
      </c>
      <c r="F41" s="102" t="s">
        <v>947</v>
      </c>
      <c r="G41" s="359" t="s">
        <v>1051</v>
      </c>
      <c r="H41" s="97"/>
    </row>
    <row r="42" spans="1:8" ht="23.25" x14ac:dyDescent="0.35">
      <c r="A42" s="402" t="s">
        <v>810</v>
      </c>
      <c r="B42" s="157" t="s">
        <v>1294</v>
      </c>
      <c r="C42" s="155">
        <f>IFERROR(VLOOKUP($A42,'งบทดลอง รพ.'!$A$2:$C$426,3,0),0)</f>
        <v>0</v>
      </c>
      <c r="D42" s="27"/>
      <c r="E42" s="102" t="s">
        <v>950</v>
      </c>
      <c r="F42" s="102" t="s">
        <v>947</v>
      </c>
      <c r="G42" s="359" t="s">
        <v>1051</v>
      </c>
      <c r="H42" s="97"/>
    </row>
    <row r="43" spans="1:8" ht="23.25" x14ac:dyDescent="0.35">
      <c r="A43" s="402" t="s">
        <v>811</v>
      </c>
      <c r="B43" s="157" t="s">
        <v>1296</v>
      </c>
      <c r="C43" s="155">
        <f>IFERROR(VLOOKUP($A43,'งบทดลอง รพ.'!$A$2:$C$426,3,0),0)</f>
        <v>0</v>
      </c>
      <c r="D43" s="27"/>
      <c r="E43" s="102" t="s">
        <v>952</v>
      </c>
      <c r="F43" s="102" t="s">
        <v>947</v>
      </c>
      <c r="G43" s="359" t="s">
        <v>1051</v>
      </c>
      <c r="H43" s="97"/>
    </row>
    <row r="44" spans="1:8" ht="23.25" x14ac:dyDescent="0.35">
      <c r="A44" s="402" t="s">
        <v>812</v>
      </c>
      <c r="B44" s="157" t="s">
        <v>1297</v>
      </c>
      <c r="C44" s="155">
        <f>IFERROR(VLOOKUP($A44,'งบทดลอง รพ.'!$A$2:$C$426,3,0),0)</f>
        <v>0</v>
      </c>
      <c r="D44" s="27"/>
      <c r="E44" s="102" t="s">
        <v>952</v>
      </c>
      <c r="F44" s="102" t="s">
        <v>947</v>
      </c>
      <c r="G44" s="359" t="s">
        <v>1051</v>
      </c>
      <c r="H44" s="97"/>
    </row>
    <row r="45" spans="1:8" ht="23.25" x14ac:dyDescent="0.35">
      <c r="A45" s="402" t="s">
        <v>45</v>
      </c>
      <c r="B45" s="157" t="s">
        <v>1063</v>
      </c>
      <c r="C45" s="155">
        <f>IFERROR(VLOOKUP($A45,'งบทดลอง รพ.'!$A$2:$C$426,3,0),0)</f>
        <v>0</v>
      </c>
      <c r="D45" s="27"/>
      <c r="E45" s="102" t="s">
        <v>935</v>
      </c>
      <c r="F45" s="102" t="s">
        <v>0</v>
      </c>
      <c r="G45" s="359" t="s">
        <v>1051</v>
      </c>
      <c r="H45" s="97"/>
    </row>
    <row r="46" spans="1:8" ht="23.25" x14ac:dyDescent="0.35">
      <c r="A46" s="401" t="s">
        <v>46</v>
      </c>
      <c r="B46" s="156" t="s">
        <v>1064</v>
      </c>
      <c r="C46" s="155">
        <f>IFERROR(VLOOKUP($A46,'งบทดลอง รพ.'!$A$2:$C$426,3,0),0)</f>
        <v>0</v>
      </c>
      <c r="D46" s="27"/>
      <c r="E46" s="102" t="s">
        <v>937</v>
      </c>
      <c r="F46" s="102" t="s">
        <v>0</v>
      </c>
      <c r="G46" s="359" t="s">
        <v>1051</v>
      </c>
      <c r="H46" s="97"/>
    </row>
    <row r="47" spans="1:8" ht="23.25" x14ac:dyDescent="0.35">
      <c r="A47" s="401" t="s">
        <v>47</v>
      </c>
      <c r="B47" s="156" t="s">
        <v>1065</v>
      </c>
      <c r="C47" s="155">
        <f>IFERROR(VLOOKUP($A47,'งบทดลอง รพ.'!$A$2:$C$426,3,0),0)</f>
        <v>0</v>
      </c>
      <c r="D47" s="27"/>
      <c r="E47" s="102" t="s">
        <v>935</v>
      </c>
      <c r="F47" s="102" t="s">
        <v>0</v>
      </c>
      <c r="G47" s="359" t="s">
        <v>1051</v>
      </c>
      <c r="H47" s="97"/>
    </row>
    <row r="48" spans="1:8" ht="23.25" x14ac:dyDescent="0.35">
      <c r="A48" s="401" t="s">
        <v>48</v>
      </c>
      <c r="B48" s="156" t="s">
        <v>1066</v>
      </c>
      <c r="C48" s="155">
        <f>IFERROR(VLOOKUP($A48,'งบทดลอง รพ.'!$A$2:$C$426,3,0),0)</f>
        <v>0</v>
      </c>
      <c r="D48" s="27"/>
      <c r="E48" s="102" t="s">
        <v>935</v>
      </c>
      <c r="F48" s="102" t="s">
        <v>0</v>
      </c>
      <c r="G48" s="359" t="s">
        <v>1051</v>
      </c>
      <c r="H48" s="97"/>
    </row>
    <row r="49" spans="1:8" ht="23.25" x14ac:dyDescent="0.35">
      <c r="A49" s="401" t="s">
        <v>49</v>
      </c>
      <c r="B49" s="156" t="s">
        <v>1067</v>
      </c>
      <c r="C49" s="155">
        <f>IFERROR(VLOOKUP($A49,'งบทดลอง รพ.'!$A$2:$C$426,3,0),0)</f>
        <v>0</v>
      </c>
      <c r="D49" s="27"/>
      <c r="E49" s="102" t="s">
        <v>935</v>
      </c>
      <c r="F49" s="102" t="s">
        <v>0</v>
      </c>
      <c r="G49" s="359" t="s">
        <v>1051</v>
      </c>
      <c r="H49" s="97"/>
    </row>
    <row r="50" spans="1:8" ht="23.25" x14ac:dyDescent="0.35">
      <c r="A50" s="401" t="s">
        <v>212</v>
      </c>
      <c r="B50" s="156" t="s">
        <v>213</v>
      </c>
      <c r="C50" s="155">
        <f>IFERROR(VLOOKUP($A50,'งบทดลอง รพ.'!$A$2:$C$426,3,0),0)</f>
        <v>0</v>
      </c>
      <c r="D50" s="27"/>
      <c r="E50" s="102" t="s">
        <v>984</v>
      </c>
      <c r="F50" s="102" t="s">
        <v>18</v>
      </c>
      <c r="G50" s="359" t="s">
        <v>1051</v>
      </c>
      <c r="H50" s="97"/>
    </row>
    <row r="51" spans="1:8" ht="23.25" x14ac:dyDescent="0.35">
      <c r="A51" s="402" t="s">
        <v>50</v>
      </c>
      <c r="B51" s="157" t="s">
        <v>1068</v>
      </c>
      <c r="C51" s="155">
        <f>IFERROR(VLOOKUP($A51,'งบทดลอง รพ.'!$A$2:$C$426,3,0),0)</f>
        <v>0</v>
      </c>
      <c r="D51" s="27"/>
      <c r="E51" s="102" t="s">
        <v>935</v>
      </c>
      <c r="F51" s="102" t="s">
        <v>0</v>
      </c>
      <c r="G51" s="359" t="s">
        <v>1051</v>
      </c>
      <c r="H51" s="97"/>
    </row>
    <row r="52" spans="1:8" ht="23.25" x14ac:dyDescent="0.35">
      <c r="A52" s="401" t="s">
        <v>51</v>
      </c>
      <c r="B52" s="156" t="s">
        <v>1069</v>
      </c>
      <c r="C52" s="155">
        <f>IFERROR(VLOOKUP($A52,'งบทดลอง รพ.'!$A$2:$C$426,3,0),0)</f>
        <v>0</v>
      </c>
      <c r="D52" s="27"/>
      <c r="E52" s="102" t="s">
        <v>940</v>
      </c>
      <c r="F52" s="102" t="s">
        <v>0</v>
      </c>
      <c r="G52" s="359" t="s">
        <v>1051</v>
      </c>
      <c r="H52" s="97"/>
    </row>
    <row r="53" spans="1:8" ht="23.25" x14ac:dyDescent="0.35">
      <c r="A53" s="401" t="s">
        <v>52</v>
      </c>
      <c r="B53" s="156" t="s">
        <v>1070</v>
      </c>
      <c r="C53" s="155">
        <f>IFERROR(VLOOKUP($A53,'งบทดลอง รพ.'!$A$2:$C$426,3,0),0)</f>
        <v>0</v>
      </c>
      <c r="D53" s="27"/>
      <c r="E53" s="102" t="s">
        <v>935</v>
      </c>
      <c r="F53" s="102" t="s">
        <v>0</v>
      </c>
      <c r="G53" s="359" t="s">
        <v>1051</v>
      </c>
      <c r="H53" s="97"/>
    </row>
    <row r="54" spans="1:8" ht="23.25" x14ac:dyDescent="0.35">
      <c r="A54" s="401" t="s">
        <v>53</v>
      </c>
      <c r="B54" s="156" t="s">
        <v>54</v>
      </c>
      <c r="C54" s="155">
        <f>IFERROR(VLOOKUP($A54,'งบทดลอง รพ.'!$A$2:$C$426,3,0),0)</f>
        <v>0</v>
      </c>
      <c r="D54" s="27"/>
      <c r="E54" s="102" t="s">
        <v>940</v>
      </c>
      <c r="F54" s="102" t="s">
        <v>0</v>
      </c>
      <c r="G54" s="359" t="s">
        <v>1051</v>
      </c>
      <c r="H54" s="97"/>
    </row>
    <row r="55" spans="1:8" ht="23.25" x14ac:dyDescent="0.35">
      <c r="A55" s="401" t="s">
        <v>55</v>
      </c>
      <c r="B55" s="156" t="s">
        <v>1071</v>
      </c>
      <c r="C55" s="155">
        <f>IFERROR(VLOOKUP($A55,'งบทดลอง รพ.'!$A$2:$C$426,3,0),0)</f>
        <v>0</v>
      </c>
      <c r="D55" s="27"/>
      <c r="E55" s="102" t="s">
        <v>940</v>
      </c>
      <c r="F55" s="102" t="s">
        <v>0</v>
      </c>
      <c r="G55" s="359" t="s">
        <v>1051</v>
      </c>
      <c r="H55" s="97"/>
    </row>
    <row r="56" spans="1:8" ht="23.25" x14ac:dyDescent="0.35">
      <c r="A56" s="401" t="s">
        <v>56</v>
      </c>
      <c r="B56" s="156" t="s">
        <v>57</v>
      </c>
      <c r="C56" s="155">
        <f>IFERROR(VLOOKUP($A56,'งบทดลอง รพ.'!$A$2:$C$426,3,0),0)</f>
        <v>0</v>
      </c>
      <c r="D56" s="27"/>
      <c r="E56" s="102" t="s">
        <v>940</v>
      </c>
      <c r="F56" s="102" t="s">
        <v>0</v>
      </c>
      <c r="G56" s="359" t="s">
        <v>1051</v>
      </c>
      <c r="H56" s="97"/>
    </row>
    <row r="57" spans="1:8" ht="23.25" x14ac:dyDescent="0.35">
      <c r="A57" s="401" t="s">
        <v>58</v>
      </c>
      <c r="B57" s="156" t="s">
        <v>1072</v>
      </c>
      <c r="C57" s="155">
        <f>IFERROR(VLOOKUP($A57,'งบทดลอง รพ.'!$A$2:$C$426,3,0),0)</f>
        <v>0</v>
      </c>
      <c r="D57" s="27"/>
      <c r="E57" s="102" t="s">
        <v>939</v>
      </c>
      <c r="F57" s="102" t="s">
        <v>0</v>
      </c>
      <c r="G57" s="359" t="s">
        <v>1051</v>
      </c>
      <c r="H57" s="97"/>
    </row>
    <row r="58" spans="1:8" ht="23.25" x14ac:dyDescent="0.35">
      <c r="A58" s="401" t="s">
        <v>59</v>
      </c>
      <c r="B58" s="156" t="s">
        <v>1073</v>
      </c>
      <c r="C58" s="155">
        <f>IFERROR(VLOOKUP($A58,'งบทดลอง รพ.'!$A$2:$C$426,3,0),0)</f>
        <v>0</v>
      </c>
      <c r="D58" s="27"/>
      <c r="E58" s="102" t="s">
        <v>939</v>
      </c>
      <c r="F58" s="102" t="s">
        <v>0</v>
      </c>
      <c r="G58" s="359" t="s">
        <v>1051</v>
      </c>
      <c r="H58" s="97"/>
    </row>
    <row r="59" spans="1:8" ht="23.25" x14ac:dyDescent="0.35">
      <c r="A59" s="401" t="s">
        <v>60</v>
      </c>
      <c r="B59" s="156" t="s">
        <v>1074</v>
      </c>
      <c r="C59" s="155">
        <f>IFERROR(VLOOKUP($A59,'งบทดลอง รพ.'!$A$2:$C$426,3,0),0)</f>
        <v>0</v>
      </c>
      <c r="D59" s="27"/>
      <c r="E59" s="102" t="s">
        <v>939</v>
      </c>
      <c r="F59" s="102" t="s">
        <v>0</v>
      </c>
      <c r="G59" s="359" t="s">
        <v>1051</v>
      </c>
      <c r="H59" s="97"/>
    </row>
    <row r="60" spans="1:8" ht="23.25" x14ac:dyDescent="0.35">
      <c r="A60" s="401" t="s">
        <v>61</v>
      </c>
      <c r="B60" s="156" t="s">
        <v>1075</v>
      </c>
      <c r="C60" s="155">
        <f>IFERROR(VLOOKUP($A60,'งบทดลอง รพ.'!$A$2:$C$426,3,0),0)</f>
        <v>0</v>
      </c>
      <c r="D60" s="27"/>
      <c r="E60" s="102" t="s">
        <v>939</v>
      </c>
      <c r="F60" s="102" t="s">
        <v>0</v>
      </c>
      <c r="G60" s="359" t="s">
        <v>1051</v>
      </c>
      <c r="H60" s="97"/>
    </row>
    <row r="61" spans="1:8" ht="23.25" x14ac:dyDescent="0.35">
      <c r="A61" s="401">
        <v>4301020105.2399998</v>
      </c>
      <c r="B61" s="156" t="s">
        <v>1076</v>
      </c>
      <c r="C61" s="155">
        <f>IFERROR(VLOOKUP($A61,'งบทดลอง รพ.'!$A$2:$C$426,3,0),0)</f>
        <v>0</v>
      </c>
      <c r="D61" s="27"/>
      <c r="E61" s="102" t="s">
        <v>939</v>
      </c>
      <c r="F61" s="102" t="s">
        <v>0</v>
      </c>
      <c r="G61" s="359" t="s">
        <v>1051</v>
      </c>
      <c r="H61" s="97"/>
    </row>
    <row r="62" spans="1:8" ht="23.25" x14ac:dyDescent="0.35">
      <c r="A62" s="401" t="s">
        <v>63</v>
      </c>
      <c r="B62" s="156" t="s">
        <v>1077</v>
      </c>
      <c r="C62" s="155">
        <f>IFERROR(VLOOKUP($A62,'งบทดลอง รพ.'!$A$2:$C$426,3,0),0)</f>
        <v>0</v>
      </c>
      <c r="D62" s="27"/>
      <c r="E62" s="102" t="s">
        <v>935</v>
      </c>
      <c r="F62" s="102" t="s">
        <v>0</v>
      </c>
      <c r="G62" s="359" t="s">
        <v>1051</v>
      </c>
      <c r="H62" s="97"/>
    </row>
    <row r="63" spans="1:8" ht="23.25" x14ac:dyDescent="0.35">
      <c r="A63" s="401" t="s">
        <v>64</v>
      </c>
      <c r="B63" s="156" t="s">
        <v>65</v>
      </c>
      <c r="C63" s="155">
        <f>IFERROR(VLOOKUP($A63,'งบทดลอง รพ.'!$A$2:$C$426,3,0),0)</f>
        <v>0</v>
      </c>
      <c r="D63" s="27"/>
      <c r="E63" s="102" t="s">
        <v>940</v>
      </c>
      <c r="F63" s="102" t="s">
        <v>0</v>
      </c>
      <c r="G63" s="359" t="s">
        <v>1051</v>
      </c>
      <c r="H63" s="97"/>
    </row>
    <row r="64" spans="1:8" ht="23.25" x14ac:dyDescent="0.35">
      <c r="A64" s="401" t="s">
        <v>66</v>
      </c>
      <c r="B64" s="156" t="s">
        <v>67</v>
      </c>
      <c r="C64" s="155">
        <f>IFERROR(VLOOKUP($A64,'งบทดลอง รพ.'!$A$2:$C$426,3,0),0)</f>
        <v>0</v>
      </c>
      <c r="D64" s="27"/>
      <c r="E64" s="102" t="s">
        <v>940</v>
      </c>
      <c r="F64" s="102" t="s">
        <v>0</v>
      </c>
      <c r="G64" s="359" t="s">
        <v>1051</v>
      </c>
      <c r="H64" s="97"/>
    </row>
    <row r="65" spans="1:8" ht="23.25" x14ac:dyDescent="0.35">
      <c r="A65" s="401" t="s">
        <v>68</v>
      </c>
      <c r="B65" s="156" t="s">
        <v>1298</v>
      </c>
      <c r="C65" s="155">
        <f>IFERROR(VLOOKUP($A65,'งบทดลอง รพ.'!$A$2:$C$426,3,0),0)</f>
        <v>0</v>
      </c>
      <c r="D65" s="27"/>
      <c r="E65" s="102" t="s">
        <v>935</v>
      </c>
      <c r="F65" s="102" t="s">
        <v>0</v>
      </c>
      <c r="G65" s="359" t="s">
        <v>1051</v>
      </c>
      <c r="H65" s="97"/>
    </row>
    <row r="66" spans="1:8" ht="23.25" x14ac:dyDescent="0.35">
      <c r="A66" s="401" t="s">
        <v>69</v>
      </c>
      <c r="B66" s="156" t="s">
        <v>1299</v>
      </c>
      <c r="C66" s="155">
        <f>IFERROR(VLOOKUP($A66,'งบทดลอง รพ.'!$A$2:$C$426,3,0),0)</f>
        <v>0</v>
      </c>
      <c r="D66" s="27"/>
      <c r="E66" s="102" t="s">
        <v>937</v>
      </c>
      <c r="F66" s="102" t="s">
        <v>0</v>
      </c>
      <c r="G66" s="359" t="s">
        <v>1051</v>
      </c>
      <c r="H66" s="97"/>
    </row>
    <row r="67" spans="1:8" ht="23.25" x14ac:dyDescent="0.35">
      <c r="A67" s="401" t="s">
        <v>72</v>
      </c>
      <c r="B67" s="156" t="s">
        <v>1078</v>
      </c>
      <c r="C67" s="155">
        <f>IFERROR(VLOOKUP($A67,'งบทดลอง รพ.'!$A$2:$C$426,3,0),0)</f>
        <v>0</v>
      </c>
      <c r="D67" s="27"/>
      <c r="E67" s="102" t="s">
        <v>939</v>
      </c>
      <c r="F67" s="102" t="s">
        <v>0</v>
      </c>
      <c r="G67" s="359" t="s">
        <v>1051</v>
      </c>
      <c r="H67" s="97"/>
    </row>
    <row r="68" spans="1:8" ht="23.25" x14ac:dyDescent="0.35">
      <c r="A68" s="401" t="s">
        <v>73</v>
      </c>
      <c r="B68" s="156" t="s">
        <v>1079</v>
      </c>
      <c r="C68" s="155">
        <f>IFERROR(VLOOKUP($A68,'งบทดลอง รพ.'!$A$2:$C$426,3,0),0)</f>
        <v>0</v>
      </c>
      <c r="D68" s="27"/>
      <c r="E68" s="102" t="s">
        <v>939</v>
      </c>
      <c r="F68" s="102" t="s">
        <v>0</v>
      </c>
      <c r="G68" s="359" t="s">
        <v>1051</v>
      </c>
      <c r="H68" s="97"/>
    </row>
    <row r="69" spans="1:8" ht="23.25" x14ac:dyDescent="0.35">
      <c r="A69" s="401" t="s">
        <v>813</v>
      </c>
      <c r="B69" s="156" t="s">
        <v>814</v>
      </c>
      <c r="C69" s="155">
        <f>IFERROR(VLOOKUP($A69,'งบทดลอง รพ.'!$A$2:$C$426,3,0),0)</f>
        <v>0</v>
      </c>
      <c r="D69" s="27"/>
      <c r="E69" s="102" t="s">
        <v>940</v>
      </c>
      <c r="F69" s="102" t="s">
        <v>0</v>
      </c>
      <c r="G69" s="359" t="s">
        <v>1051</v>
      </c>
      <c r="H69" s="97"/>
    </row>
    <row r="70" spans="1:8" ht="23.25" x14ac:dyDescent="0.35">
      <c r="A70" s="401" t="s">
        <v>815</v>
      </c>
      <c r="B70" s="156" t="s">
        <v>816</v>
      </c>
      <c r="C70" s="155">
        <f>IFERROR(VLOOKUP($A70,'งบทดลอง รพ.'!$A$2:$C$426,3,0),0)</f>
        <v>0</v>
      </c>
      <c r="D70" s="27"/>
      <c r="E70" s="102" t="s">
        <v>940</v>
      </c>
      <c r="F70" s="102" t="s">
        <v>0</v>
      </c>
      <c r="G70" s="359" t="s">
        <v>1051</v>
      </c>
      <c r="H70" s="97"/>
    </row>
    <row r="71" spans="1:8" ht="23.25" x14ac:dyDescent="0.35">
      <c r="A71" s="401" t="s">
        <v>817</v>
      </c>
      <c r="B71" s="156" t="s">
        <v>818</v>
      </c>
      <c r="C71" s="155">
        <f>IFERROR(VLOOKUP($A71,'งบทดลอง รพ.'!$A$2:$C$426,3,0),0)</f>
        <v>0</v>
      </c>
      <c r="D71" s="27"/>
      <c r="E71" s="102" t="s">
        <v>939</v>
      </c>
      <c r="F71" s="102" t="s">
        <v>0</v>
      </c>
      <c r="G71" s="359" t="s">
        <v>1051</v>
      </c>
      <c r="H71" s="97"/>
    </row>
    <row r="72" spans="1:8" ht="23.25" x14ac:dyDescent="0.35">
      <c r="A72" s="401" t="s">
        <v>819</v>
      </c>
      <c r="B72" s="156" t="s">
        <v>820</v>
      </c>
      <c r="C72" s="155">
        <f>IFERROR(VLOOKUP($A72,'งบทดลอง รพ.'!$A$2:$C$426,3,0),0)</f>
        <v>0</v>
      </c>
      <c r="D72" s="27"/>
      <c r="E72" s="102" t="s">
        <v>939</v>
      </c>
      <c r="F72" s="102" t="s">
        <v>0</v>
      </c>
      <c r="G72" s="359" t="s">
        <v>1051</v>
      </c>
      <c r="H72" s="97"/>
    </row>
    <row r="73" spans="1:8" ht="23.25" x14ac:dyDescent="0.35">
      <c r="A73" s="401" t="s">
        <v>792</v>
      </c>
      <c r="B73" s="156" t="s">
        <v>1080</v>
      </c>
      <c r="C73" s="155">
        <f>IFERROR(VLOOKUP($A73,'งบทดลอง รพ.'!$A$2:$C$426,3,0),0)</f>
        <v>0</v>
      </c>
      <c r="D73" s="27"/>
      <c r="E73" s="102" t="s">
        <v>939</v>
      </c>
      <c r="F73" s="102" t="s">
        <v>0</v>
      </c>
      <c r="G73" s="359" t="s">
        <v>1051</v>
      </c>
      <c r="H73" s="97"/>
    </row>
    <row r="74" spans="1:8" ht="23.25" x14ac:dyDescent="0.35">
      <c r="A74" s="401" t="s">
        <v>793</v>
      </c>
      <c r="B74" s="156" t="s">
        <v>794</v>
      </c>
      <c r="C74" s="155">
        <f>IFERROR(VLOOKUP($A74,'งบทดลอง รพ.'!$A$2:$C$426,3,0),0)</f>
        <v>0</v>
      </c>
      <c r="D74" s="27"/>
      <c r="E74" s="102" t="s">
        <v>935</v>
      </c>
      <c r="F74" s="102" t="s">
        <v>0</v>
      </c>
      <c r="G74" s="359" t="s">
        <v>1051</v>
      </c>
      <c r="H74" s="97"/>
    </row>
    <row r="75" spans="1:8" ht="23.25" x14ac:dyDescent="0.35">
      <c r="A75" s="401" t="s">
        <v>795</v>
      </c>
      <c r="B75" s="156" t="s">
        <v>796</v>
      </c>
      <c r="C75" s="155">
        <f>IFERROR(VLOOKUP($A75,'งบทดลอง รพ.'!$A$2:$C$426,3,0),0)</f>
        <v>0</v>
      </c>
      <c r="D75" s="27"/>
      <c r="E75" s="102" t="s">
        <v>939</v>
      </c>
      <c r="F75" s="102" t="s">
        <v>0</v>
      </c>
      <c r="G75" s="359" t="s">
        <v>1051</v>
      </c>
      <c r="H75" s="97"/>
    </row>
    <row r="76" spans="1:8" ht="23.25" x14ac:dyDescent="0.35">
      <c r="A76" s="401" t="s">
        <v>797</v>
      </c>
      <c r="B76" s="156" t="s">
        <v>798</v>
      </c>
      <c r="C76" s="155">
        <f>IFERROR(VLOOKUP($A76,'งบทดลอง รพ.'!$A$2:$C$426,3,0),0)</f>
        <v>0</v>
      </c>
      <c r="D76" s="27"/>
      <c r="E76" s="102" t="s">
        <v>939</v>
      </c>
      <c r="F76" s="102" t="s">
        <v>0</v>
      </c>
      <c r="G76" s="359" t="s">
        <v>1051</v>
      </c>
      <c r="H76" s="97"/>
    </row>
    <row r="77" spans="1:8" ht="23.25" x14ac:dyDescent="0.35">
      <c r="A77" s="401" t="s">
        <v>799</v>
      </c>
      <c r="B77" s="156" t="s">
        <v>800</v>
      </c>
      <c r="C77" s="155">
        <f>IFERROR(VLOOKUP($A77,'งบทดลอง รพ.'!$A$2:$C$426,3,0),0)</f>
        <v>0</v>
      </c>
      <c r="D77" s="27"/>
      <c r="E77" s="102" t="s">
        <v>939</v>
      </c>
      <c r="F77" s="102" t="s">
        <v>0</v>
      </c>
      <c r="G77" s="359" t="s">
        <v>1051</v>
      </c>
      <c r="H77" s="97"/>
    </row>
    <row r="78" spans="1:8" ht="23.25" x14ac:dyDescent="0.35">
      <c r="A78" s="401" t="s">
        <v>89</v>
      </c>
      <c r="B78" s="156" t="s">
        <v>90</v>
      </c>
      <c r="C78" s="155">
        <f>IFERROR(VLOOKUP($A78,'งบทดลอง รพ.'!$A$2:$C$426,3,0),0)</f>
        <v>0</v>
      </c>
      <c r="D78" s="27"/>
      <c r="E78" s="102" t="s">
        <v>965</v>
      </c>
      <c r="F78" s="102" t="s">
        <v>8</v>
      </c>
      <c r="G78" s="359" t="s">
        <v>1051</v>
      </c>
      <c r="H78" s="97"/>
    </row>
    <row r="79" spans="1:8" ht="23.25" x14ac:dyDescent="0.35">
      <c r="A79" s="401" t="s">
        <v>91</v>
      </c>
      <c r="B79" s="156" t="s">
        <v>1081</v>
      </c>
      <c r="C79" s="155">
        <f>IFERROR(VLOOKUP($A79,'งบทดลอง รพ.'!$A$2:$C$426,3,0),0)</f>
        <v>0</v>
      </c>
      <c r="D79" s="27"/>
      <c r="E79" s="102" t="s">
        <v>961</v>
      </c>
      <c r="F79" s="102" t="s">
        <v>8</v>
      </c>
      <c r="G79" s="359" t="s">
        <v>1051</v>
      </c>
      <c r="H79" s="97"/>
    </row>
    <row r="80" spans="1:8" ht="23.25" x14ac:dyDescent="0.35">
      <c r="A80" s="401" t="s">
        <v>92</v>
      </c>
      <c r="B80" s="156" t="s">
        <v>1082</v>
      </c>
      <c r="C80" s="155">
        <f>IFERROR(VLOOKUP($A80,'งบทดลอง รพ.'!$A$2:$C$426,3,0),0)</f>
        <v>0</v>
      </c>
      <c r="D80" s="27"/>
      <c r="E80" s="102" t="s">
        <v>963</v>
      </c>
      <c r="F80" s="102" t="s">
        <v>8</v>
      </c>
      <c r="G80" s="359" t="s">
        <v>1051</v>
      </c>
      <c r="H80" s="97"/>
    </row>
    <row r="81" spans="1:8" ht="23.25" x14ac:dyDescent="0.35">
      <c r="A81" s="401" t="s">
        <v>93</v>
      </c>
      <c r="B81" s="156" t="s">
        <v>1083</v>
      </c>
      <c r="C81" s="155">
        <f>IFERROR(VLOOKUP($A81,'งบทดลอง รพ.'!$A$2:$C$426,3,0),0)</f>
        <v>0</v>
      </c>
      <c r="D81" s="27"/>
      <c r="E81" s="102" t="s">
        <v>961</v>
      </c>
      <c r="F81" s="102" t="s">
        <v>8</v>
      </c>
      <c r="G81" s="359" t="s">
        <v>1051</v>
      </c>
      <c r="H81" s="97"/>
    </row>
    <row r="82" spans="1:8" ht="23.25" x14ac:dyDescent="0.35">
      <c r="A82" s="401" t="s">
        <v>94</v>
      </c>
      <c r="B82" s="156" t="s">
        <v>1084</v>
      </c>
      <c r="C82" s="155">
        <f>IFERROR(VLOOKUP($A82,'งบทดลอง รพ.'!$A$2:$C$426,3,0),0)</f>
        <v>0</v>
      </c>
      <c r="D82" s="27"/>
      <c r="E82" s="102" t="s">
        <v>963</v>
      </c>
      <c r="F82" s="102" t="s">
        <v>8</v>
      </c>
      <c r="G82" s="359" t="s">
        <v>1051</v>
      </c>
      <c r="H82" s="97"/>
    </row>
    <row r="83" spans="1:8" ht="23.25" x14ac:dyDescent="0.35">
      <c r="A83" s="401" t="s">
        <v>95</v>
      </c>
      <c r="B83" s="156" t="s">
        <v>96</v>
      </c>
      <c r="C83" s="155">
        <f>IFERROR(VLOOKUP($A83,'งบทดลอง รพ.'!$A$2:$C$426,3,0),0)</f>
        <v>0</v>
      </c>
      <c r="D83" s="27"/>
      <c r="E83" s="102" t="s">
        <v>965</v>
      </c>
      <c r="F83" s="102" t="s">
        <v>8</v>
      </c>
      <c r="G83" s="359" t="s">
        <v>1051</v>
      </c>
      <c r="H83" s="97"/>
    </row>
    <row r="84" spans="1:8" ht="23.25" x14ac:dyDescent="0.35">
      <c r="A84" s="401" t="s">
        <v>97</v>
      </c>
      <c r="B84" s="156" t="s">
        <v>98</v>
      </c>
      <c r="C84" s="155">
        <f>IFERROR(VLOOKUP($A84,'งบทดลอง รพ.'!$A$2:$C$426,3,0),0)</f>
        <v>0</v>
      </c>
      <c r="D84" s="27"/>
      <c r="E84" s="102" t="s">
        <v>963</v>
      </c>
      <c r="F84" s="102" t="s">
        <v>8</v>
      </c>
      <c r="G84" s="359" t="s">
        <v>1051</v>
      </c>
      <c r="H84" s="97"/>
    </row>
    <row r="85" spans="1:8" ht="23.25" x14ac:dyDescent="0.35">
      <c r="A85" s="401" t="s">
        <v>99</v>
      </c>
      <c r="B85" s="156" t="s">
        <v>1085</v>
      </c>
      <c r="C85" s="155">
        <f>IFERROR(VLOOKUP($A85,'งบทดลอง รพ.'!$A$2:$C$426,3,0),0)</f>
        <v>0</v>
      </c>
      <c r="D85" s="27"/>
      <c r="E85" s="102" t="s">
        <v>961</v>
      </c>
      <c r="F85" s="102" t="s">
        <v>8</v>
      </c>
      <c r="G85" s="359" t="s">
        <v>1051</v>
      </c>
      <c r="H85" s="97"/>
    </row>
    <row r="86" spans="1:8" ht="23.25" x14ac:dyDescent="0.35">
      <c r="A86" s="401" t="s">
        <v>100</v>
      </c>
      <c r="B86" s="156" t="s">
        <v>1086</v>
      </c>
      <c r="C86" s="155">
        <f>IFERROR(VLOOKUP($A86,'งบทดลอง รพ.'!$A$2:$C$426,3,0),0)</f>
        <v>0</v>
      </c>
      <c r="D86" s="27"/>
      <c r="E86" s="102" t="s">
        <v>963</v>
      </c>
      <c r="F86" s="102" t="s">
        <v>8</v>
      </c>
      <c r="G86" s="359" t="s">
        <v>1051</v>
      </c>
      <c r="H86" s="97"/>
    </row>
    <row r="87" spans="1:8" ht="23.25" x14ac:dyDescent="0.35">
      <c r="A87" s="401" t="s">
        <v>101</v>
      </c>
      <c r="B87" s="156" t="s">
        <v>1087</v>
      </c>
      <c r="C87" s="155">
        <f>IFERROR(VLOOKUP($A87,'งบทดลอง รพ.'!$A$2:$C$426,3,0),0)</f>
        <v>0</v>
      </c>
      <c r="D87" s="27"/>
      <c r="E87" s="102" t="s">
        <v>960</v>
      </c>
      <c r="F87" s="102" t="s">
        <v>8</v>
      </c>
      <c r="G87" s="359" t="s">
        <v>1051</v>
      </c>
      <c r="H87" s="97"/>
    </row>
    <row r="88" spans="1:8" ht="23.25" x14ac:dyDescent="0.35">
      <c r="A88" s="401" t="s">
        <v>102</v>
      </c>
      <c r="B88" s="156" t="s">
        <v>1088</v>
      </c>
      <c r="C88" s="155">
        <f>IFERROR(VLOOKUP($A88,'งบทดลอง รพ.'!$A$2:$C$426,3,0),0)</f>
        <v>0</v>
      </c>
      <c r="D88" s="27"/>
      <c r="E88" s="102" t="s">
        <v>960</v>
      </c>
      <c r="F88" s="102" t="s">
        <v>8</v>
      </c>
      <c r="G88" s="359" t="s">
        <v>1051</v>
      </c>
      <c r="H88" s="97"/>
    </row>
    <row r="89" spans="1:8" ht="23.25" x14ac:dyDescent="0.35">
      <c r="A89" s="401" t="s">
        <v>103</v>
      </c>
      <c r="B89" s="156" t="s">
        <v>1089</v>
      </c>
      <c r="C89" s="155">
        <f>IFERROR(VLOOKUP($A89,'งบทดลอง รพ.'!$A$2:$C$426,3,0),0)</f>
        <v>0</v>
      </c>
      <c r="D89" s="27"/>
      <c r="E89" s="102" t="s">
        <v>960</v>
      </c>
      <c r="F89" s="102" t="s">
        <v>8</v>
      </c>
      <c r="G89" s="359" t="s">
        <v>1051</v>
      </c>
      <c r="H89" s="97"/>
    </row>
    <row r="90" spans="1:8" ht="23.25" x14ac:dyDescent="0.35">
      <c r="A90" s="401" t="s">
        <v>104</v>
      </c>
      <c r="B90" s="156" t="s">
        <v>1090</v>
      </c>
      <c r="C90" s="155">
        <f>IFERROR(VLOOKUP($A90,'งบทดลอง รพ.'!$A$2:$C$426,3,0),0)</f>
        <v>0</v>
      </c>
      <c r="D90" s="27"/>
      <c r="E90" s="102" t="s">
        <v>960</v>
      </c>
      <c r="F90" s="102" t="s">
        <v>8</v>
      </c>
      <c r="G90" s="359" t="s">
        <v>1051</v>
      </c>
      <c r="H90" s="97"/>
    </row>
    <row r="91" spans="1:8" ht="23.25" x14ac:dyDescent="0.35">
      <c r="A91" s="401" t="s">
        <v>821</v>
      </c>
      <c r="B91" s="156" t="s">
        <v>105</v>
      </c>
      <c r="C91" s="155">
        <f>IFERROR(VLOOKUP($A91,'งบทดลอง รพ.'!$A$2:$C$426,3,0),0)</f>
        <v>0</v>
      </c>
      <c r="D91" s="27"/>
      <c r="E91" s="102" t="s">
        <v>965</v>
      </c>
      <c r="F91" s="102" t="s">
        <v>8</v>
      </c>
      <c r="G91" s="359" t="s">
        <v>1051</v>
      </c>
      <c r="H91" s="97"/>
    </row>
    <row r="92" spans="1:8" ht="23.25" x14ac:dyDescent="0.35">
      <c r="A92" s="401" t="s">
        <v>822</v>
      </c>
      <c r="B92" s="156" t="s">
        <v>106</v>
      </c>
      <c r="C92" s="155">
        <f>IFERROR(VLOOKUP($A92,'งบทดลอง รพ.'!$A$2:$C$426,3,0),0)</f>
        <v>0</v>
      </c>
      <c r="D92" s="27"/>
      <c r="E92" s="102" t="s">
        <v>965</v>
      </c>
      <c r="F92" s="102" t="s">
        <v>8</v>
      </c>
      <c r="G92" s="359" t="s">
        <v>1051</v>
      </c>
      <c r="H92" s="97"/>
    </row>
    <row r="93" spans="1:8" ht="23.25" x14ac:dyDescent="0.35">
      <c r="A93" s="401" t="s">
        <v>107</v>
      </c>
      <c r="B93" s="156" t="s">
        <v>1091</v>
      </c>
      <c r="C93" s="155">
        <f>IFERROR(VLOOKUP($A93,'งบทดลอง รพ.'!$A$2:$C$426,3,0),0)</f>
        <v>0</v>
      </c>
      <c r="D93" s="27"/>
      <c r="E93" s="102" t="s">
        <v>968</v>
      </c>
      <c r="F93" s="102" t="s">
        <v>10</v>
      </c>
      <c r="G93" s="359" t="s">
        <v>1051</v>
      </c>
      <c r="H93" s="97"/>
    </row>
    <row r="94" spans="1:8" ht="23.25" x14ac:dyDescent="0.35">
      <c r="A94" s="401" t="s">
        <v>108</v>
      </c>
      <c r="B94" s="156" t="s">
        <v>1092</v>
      </c>
      <c r="C94" s="155">
        <f>IFERROR(VLOOKUP($A94,'งบทดลอง รพ.'!$A$2:$C$426,3,0),0)</f>
        <v>0</v>
      </c>
      <c r="D94" s="27"/>
      <c r="E94" s="102" t="s">
        <v>970</v>
      </c>
      <c r="F94" s="102" t="s">
        <v>10</v>
      </c>
      <c r="G94" s="359" t="s">
        <v>1051</v>
      </c>
      <c r="H94" s="97"/>
    </row>
    <row r="95" spans="1:8" ht="23.25" x14ac:dyDescent="0.35">
      <c r="A95" s="401" t="s">
        <v>109</v>
      </c>
      <c r="B95" s="156" t="s">
        <v>1093</v>
      </c>
      <c r="C95" s="155">
        <f>IFERROR(VLOOKUP($A95,'งบทดลอง รพ.'!$A$2:$C$426,3,0),0)</f>
        <v>0</v>
      </c>
      <c r="D95" s="27"/>
      <c r="E95" s="102" t="s">
        <v>967</v>
      </c>
      <c r="F95" s="102" t="s">
        <v>10</v>
      </c>
      <c r="G95" s="359" t="s">
        <v>1051</v>
      </c>
      <c r="H95" s="97"/>
    </row>
    <row r="96" spans="1:8" ht="23.25" x14ac:dyDescent="0.35">
      <c r="A96" s="401" t="s">
        <v>110</v>
      </c>
      <c r="B96" s="156" t="s">
        <v>1094</v>
      </c>
      <c r="C96" s="155">
        <f>IFERROR(VLOOKUP($A96,'งบทดลอง รพ.'!$A$2:$C$426,3,0),0)</f>
        <v>0</v>
      </c>
      <c r="D96" s="27"/>
      <c r="E96" s="102" t="s">
        <v>967</v>
      </c>
      <c r="F96" s="102" t="s">
        <v>10</v>
      </c>
      <c r="G96" s="359" t="s">
        <v>1051</v>
      </c>
      <c r="H96" s="97"/>
    </row>
    <row r="97" spans="1:8" ht="23.25" x14ac:dyDescent="0.35">
      <c r="A97" s="401" t="s">
        <v>111</v>
      </c>
      <c r="B97" s="156" t="s">
        <v>1095</v>
      </c>
      <c r="C97" s="155">
        <f>IFERROR(VLOOKUP($A97,'งบทดลอง รพ.'!$A$2:$C$426,3,0),0)</f>
        <v>0</v>
      </c>
      <c r="D97" s="27"/>
      <c r="E97" s="102" t="s">
        <v>968</v>
      </c>
      <c r="F97" s="102" t="s">
        <v>10</v>
      </c>
      <c r="G97" s="359" t="s">
        <v>1051</v>
      </c>
      <c r="H97" s="97"/>
    </row>
    <row r="98" spans="1:8" ht="23.25" x14ac:dyDescent="0.35">
      <c r="A98" s="401" t="s">
        <v>112</v>
      </c>
      <c r="B98" s="156" t="s">
        <v>1096</v>
      </c>
      <c r="C98" s="155">
        <f>IFERROR(VLOOKUP($A98,'งบทดลอง รพ.'!$A$2:$C$426,3,0),0)</f>
        <v>0</v>
      </c>
      <c r="D98" s="27"/>
      <c r="E98" s="102" t="s">
        <v>967</v>
      </c>
      <c r="F98" s="102" t="s">
        <v>10</v>
      </c>
      <c r="G98" s="359" t="s">
        <v>1051</v>
      </c>
      <c r="H98" s="97"/>
    </row>
    <row r="99" spans="1:8" ht="23.25" x14ac:dyDescent="0.35">
      <c r="A99" s="401" t="s">
        <v>113</v>
      </c>
      <c r="B99" s="156" t="s">
        <v>1097</v>
      </c>
      <c r="C99" s="155">
        <f>IFERROR(VLOOKUP($A99,'งบทดลอง รพ.'!$A$2:$C$426,3,0),0)</f>
        <v>0</v>
      </c>
      <c r="D99" s="27"/>
      <c r="E99" s="102" t="s">
        <v>967</v>
      </c>
      <c r="F99" s="102" t="s">
        <v>10</v>
      </c>
      <c r="G99" s="359" t="s">
        <v>1051</v>
      </c>
      <c r="H99" s="97"/>
    </row>
    <row r="100" spans="1:8" ht="23.25" x14ac:dyDescent="0.35">
      <c r="A100" s="401" t="s">
        <v>823</v>
      </c>
      <c r="B100" s="156" t="s">
        <v>824</v>
      </c>
      <c r="C100" s="155">
        <f>IFERROR(VLOOKUP($A100,'งบทดลอง รพ.'!$A$2:$C$426,3,0),0)</f>
        <v>0</v>
      </c>
      <c r="D100" s="27"/>
      <c r="E100" s="102" t="s">
        <v>968</v>
      </c>
      <c r="F100" s="102" t="s">
        <v>10</v>
      </c>
      <c r="G100" s="359" t="s">
        <v>1051</v>
      </c>
      <c r="H100" s="97"/>
    </row>
    <row r="101" spans="1:8" ht="23.25" x14ac:dyDescent="0.35">
      <c r="A101" s="401" t="s">
        <v>825</v>
      </c>
      <c r="B101" s="156" t="s">
        <v>826</v>
      </c>
      <c r="C101" s="155">
        <f>IFERROR(VLOOKUP($A101,'งบทดลอง รพ.'!$A$2:$C$426,3,0),0)</f>
        <v>0</v>
      </c>
      <c r="D101" s="27"/>
      <c r="E101" s="102" t="s">
        <v>970</v>
      </c>
      <c r="F101" s="102" t="s">
        <v>10</v>
      </c>
      <c r="G101" s="359" t="s">
        <v>1051</v>
      </c>
      <c r="H101" s="97"/>
    </row>
    <row r="102" spans="1:8" ht="23.25" x14ac:dyDescent="0.35">
      <c r="A102" s="401" t="s">
        <v>827</v>
      </c>
      <c r="B102" s="156" t="s">
        <v>828</v>
      </c>
      <c r="C102" s="155">
        <f>IFERROR(VLOOKUP($A102,'งบทดลอง รพ.'!$A$2:$C$426,3,0),0)</f>
        <v>0</v>
      </c>
      <c r="D102" s="27"/>
      <c r="E102" s="102" t="s">
        <v>970</v>
      </c>
      <c r="F102" s="102" t="s">
        <v>10</v>
      </c>
      <c r="G102" s="359" t="s">
        <v>1051</v>
      </c>
      <c r="H102" s="97"/>
    </row>
    <row r="103" spans="1:8" ht="23.25" x14ac:dyDescent="0.35">
      <c r="A103" s="401" t="s">
        <v>829</v>
      </c>
      <c r="B103" s="156" t="s">
        <v>830</v>
      </c>
      <c r="C103" s="155">
        <f>IFERROR(VLOOKUP($A103,'งบทดลอง รพ.'!$A$2:$C$426,3,0),0)</f>
        <v>0</v>
      </c>
      <c r="D103" s="27"/>
      <c r="E103" s="102" t="s">
        <v>967</v>
      </c>
      <c r="F103" s="102" t="s">
        <v>10</v>
      </c>
      <c r="G103" s="359" t="s">
        <v>1051</v>
      </c>
      <c r="H103" s="97"/>
    </row>
    <row r="104" spans="1:8" ht="23.25" x14ac:dyDescent="0.35">
      <c r="A104" s="401" t="s">
        <v>831</v>
      </c>
      <c r="B104" s="156" t="s">
        <v>832</v>
      </c>
      <c r="C104" s="155">
        <f>IFERROR(VLOOKUP($A104,'งบทดลอง รพ.'!$A$2:$C$426,3,0),0)</f>
        <v>0</v>
      </c>
      <c r="D104" s="27"/>
      <c r="E104" s="102" t="s">
        <v>972</v>
      </c>
      <c r="F104" s="102" t="s">
        <v>10</v>
      </c>
      <c r="G104" s="359" t="s">
        <v>1051</v>
      </c>
      <c r="H104" s="97"/>
    </row>
    <row r="105" spans="1:8" ht="23.25" x14ac:dyDescent="0.35">
      <c r="A105" s="401" t="s">
        <v>833</v>
      </c>
      <c r="B105" s="156" t="s">
        <v>114</v>
      </c>
      <c r="C105" s="155">
        <f>IFERROR(VLOOKUP($A105,'งบทดลอง รพ.'!$A$2:$C$426,3,0),0)</f>
        <v>0</v>
      </c>
      <c r="D105" s="27"/>
      <c r="E105" s="102" t="s">
        <v>972</v>
      </c>
      <c r="F105" s="102" t="s">
        <v>10</v>
      </c>
      <c r="G105" s="359" t="s">
        <v>1051</v>
      </c>
      <c r="H105" s="97"/>
    </row>
    <row r="106" spans="1:8" ht="23.25" x14ac:dyDescent="0.35">
      <c r="A106" s="401" t="s">
        <v>834</v>
      </c>
      <c r="B106" s="156" t="s">
        <v>835</v>
      </c>
      <c r="C106" s="155">
        <f>IFERROR(VLOOKUP($A106,'งบทดลอง รพ.'!$A$2:$C$426,3,0),0)</f>
        <v>0</v>
      </c>
      <c r="D106" s="27"/>
      <c r="E106" s="102" t="s">
        <v>972</v>
      </c>
      <c r="F106" s="102" t="s">
        <v>10</v>
      </c>
      <c r="G106" s="359" t="s">
        <v>1051</v>
      </c>
      <c r="H106" s="97"/>
    </row>
    <row r="107" spans="1:8" ht="23.25" x14ac:dyDescent="0.35">
      <c r="A107" s="401" t="s">
        <v>1342</v>
      </c>
      <c r="B107" s="156" t="s">
        <v>1351</v>
      </c>
      <c r="C107" s="155">
        <f>IFERROR(VLOOKUP($A107,'งบทดลอง รพ.'!$A$2:$C$426,3,0),0)</f>
        <v>0</v>
      </c>
      <c r="D107" s="27"/>
      <c r="E107" s="102" t="s">
        <v>967</v>
      </c>
      <c r="F107" s="102" t="s">
        <v>10</v>
      </c>
      <c r="G107" s="359" t="s">
        <v>1051</v>
      </c>
      <c r="H107" s="97"/>
    </row>
    <row r="108" spans="1:8" ht="23.25" x14ac:dyDescent="0.35">
      <c r="A108" s="401" t="s">
        <v>130</v>
      </c>
      <c r="B108" s="156" t="s">
        <v>1098</v>
      </c>
      <c r="C108" s="155">
        <f>IFERROR(VLOOKUP($A108,'งบทดลอง รพ.'!$A$2:$C$426,3,0),0)</f>
        <v>0</v>
      </c>
      <c r="D108" s="27"/>
      <c r="E108" s="102" t="s">
        <v>976</v>
      </c>
      <c r="F108" s="102" t="s">
        <v>12</v>
      </c>
      <c r="G108" s="359" t="s">
        <v>1051</v>
      </c>
      <c r="H108" s="97"/>
    </row>
    <row r="109" spans="1:8" ht="23.25" x14ac:dyDescent="0.35">
      <c r="A109" s="401" t="s">
        <v>131</v>
      </c>
      <c r="B109" s="156" t="s">
        <v>1099</v>
      </c>
      <c r="C109" s="155">
        <f>IFERROR(VLOOKUP($A109,'งบทดลอง รพ.'!$A$2:$C$426,3,0),0)</f>
        <v>0</v>
      </c>
      <c r="D109" s="27"/>
      <c r="E109" s="102" t="s">
        <v>976</v>
      </c>
      <c r="F109" s="102" t="s">
        <v>12</v>
      </c>
      <c r="G109" s="359" t="s">
        <v>1051</v>
      </c>
      <c r="H109" s="97"/>
    </row>
    <row r="110" spans="1:8" ht="23.25" x14ac:dyDescent="0.35">
      <c r="A110" s="401" t="s">
        <v>132</v>
      </c>
      <c r="B110" s="156" t="s">
        <v>1100</v>
      </c>
      <c r="C110" s="155">
        <f>IFERROR(VLOOKUP($A110,'งบทดลอง รพ.'!$A$2:$C$426,3,0),0)</f>
        <v>0</v>
      </c>
      <c r="D110" s="27"/>
      <c r="E110" s="102" t="s">
        <v>976</v>
      </c>
      <c r="F110" s="102" t="s">
        <v>12</v>
      </c>
      <c r="G110" s="359" t="s">
        <v>1051</v>
      </c>
      <c r="H110" s="97"/>
    </row>
    <row r="111" spans="1:8" ht="23.25" x14ac:dyDescent="0.35">
      <c r="A111" s="401" t="s">
        <v>133</v>
      </c>
      <c r="B111" s="156" t="s">
        <v>134</v>
      </c>
      <c r="C111" s="155">
        <f>IFERROR(VLOOKUP($A111,'งบทดลอง รพ.'!$A$2:$C$426,3,0),0)</f>
        <v>0</v>
      </c>
      <c r="D111" s="27"/>
      <c r="E111" s="102" t="s">
        <v>974</v>
      </c>
      <c r="F111" s="102" t="s">
        <v>12</v>
      </c>
      <c r="G111" s="359" t="s">
        <v>1051</v>
      </c>
      <c r="H111" s="97"/>
    </row>
    <row r="112" spans="1:8" ht="23.25" x14ac:dyDescent="0.35">
      <c r="A112" s="401" t="s">
        <v>135</v>
      </c>
      <c r="B112" s="156" t="s">
        <v>136</v>
      </c>
      <c r="C112" s="155">
        <f>IFERROR(VLOOKUP($A112,'งบทดลอง รพ.'!$A$2:$C$426,3,0),0)</f>
        <v>0</v>
      </c>
      <c r="D112" s="27"/>
      <c r="E112" s="102" t="s">
        <v>974</v>
      </c>
      <c r="F112" s="102" t="s">
        <v>12</v>
      </c>
      <c r="G112" s="359" t="s">
        <v>1051</v>
      </c>
      <c r="H112" s="97"/>
    </row>
    <row r="113" spans="1:8" ht="23.25" x14ac:dyDescent="0.35">
      <c r="A113" s="401" t="s">
        <v>836</v>
      </c>
      <c r="B113" s="156" t="s">
        <v>837</v>
      </c>
      <c r="C113" s="155">
        <f>IFERROR(VLOOKUP($A113,'งบทดลอง รพ.'!$A$2:$C$426,3,0),0)</f>
        <v>0</v>
      </c>
      <c r="D113" s="27"/>
      <c r="E113" s="102" t="s">
        <v>976</v>
      </c>
      <c r="F113" s="102" t="s">
        <v>12</v>
      </c>
      <c r="G113" s="359" t="s">
        <v>1051</v>
      </c>
      <c r="H113" s="97"/>
    </row>
    <row r="114" spans="1:8" ht="23.25" x14ac:dyDescent="0.35">
      <c r="A114" s="401" t="s">
        <v>838</v>
      </c>
      <c r="B114" s="156" t="s">
        <v>839</v>
      </c>
      <c r="C114" s="155">
        <f>IFERROR(VLOOKUP($A114,'งบทดลอง รพ.'!$A$2:$C$426,3,0),0)</f>
        <v>0</v>
      </c>
      <c r="D114" s="27"/>
      <c r="E114" s="102" t="s">
        <v>978</v>
      </c>
      <c r="F114" s="102" t="s">
        <v>12</v>
      </c>
      <c r="G114" s="359" t="s">
        <v>1051</v>
      </c>
      <c r="H114" s="97"/>
    </row>
    <row r="115" spans="1:8" ht="23.25" x14ac:dyDescent="0.35">
      <c r="A115" s="401" t="s">
        <v>840</v>
      </c>
      <c r="B115" s="156" t="s">
        <v>841</v>
      </c>
      <c r="C115" s="155">
        <f>IFERROR(VLOOKUP($A115,'งบทดลอง รพ.'!$A$2:$C$426,3,0),0)</f>
        <v>0</v>
      </c>
      <c r="D115" s="27"/>
      <c r="E115" s="102" t="s">
        <v>976</v>
      </c>
      <c r="F115" s="102" t="s">
        <v>12</v>
      </c>
      <c r="G115" s="359" t="s">
        <v>1051</v>
      </c>
      <c r="H115" s="97"/>
    </row>
    <row r="116" spans="1:8" ht="23.25" x14ac:dyDescent="0.35">
      <c r="A116" s="401" t="s">
        <v>842</v>
      </c>
      <c r="B116" s="156" t="s">
        <v>843</v>
      </c>
      <c r="C116" s="155">
        <f>IFERROR(VLOOKUP($A116,'งบทดลอง รพ.'!$A$2:$C$426,3,0),0)</f>
        <v>0</v>
      </c>
      <c r="D116" s="27"/>
      <c r="E116" s="102" t="s">
        <v>974</v>
      </c>
      <c r="F116" s="102" t="s">
        <v>12</v>
      </c>
      <c r="G116" s="359" t="s">
        <v>1051</v>
      </c>
      <c r="H116" s="97"/>
    </row>
    <row r="117" spans="1:8" ht="23.25" x14ac:dyDescent="0.35">
      <c r="A117" s="401" t="s">
        <v>159</v>
      </c>
      <c r="B117" s="156" t="s">
        <v>160</v>
      </c>
      <c r="C117" s="155">
        <f>IFERROR(VLOOKUP($A117,'งบทดลอง รพ.'!$A$2:$C$426,3,0),0)</f>
        <v>0</v>
      </c>
      <c r="D117" s="27"/>
      <c r="E117" s="102" t="s">
        <v>981</v>
      </c>
      <c r="F117" s="102" t="s">
        <v>16</v>
      </c>
      <c r="G117" s="359" t="s">
        <v>1051</v>
      </c>
      <c r="H117" s="97"/>
    </row>
    <row r="118" spans="1:8" ht="23.25" x14ac:dyDescent="0.35">
      <c r="A118" s="401" t="s">
        <v>161</v>
      </c>
      <c r="B118" s="156" t="s">
        <v>1101</v>
      </c>
      <c r="C118" s="155">
        <f>IFERROR(VLOOKUP($A118,'งบทดลอง รพ.'!$A$2:$C$426,3,0),0)</f>
        <v>0</v>
      </c>
      <c r="D118" s="27"/>
      <c r="E118" s="102" t="s">
        <v>981</v>
      </c>
      <c r="F118" s="102" t="s">
        <v>16</v>
      </c>
      <c r="G118" s="359" t="s">
        <v>1051</v>
      </c>
      <c r="H118" s="97"/>
    </row>
    <row r="119" spans="1:8" ht="23.25" x14ac:dyDescent="0.35">
      <c r="A119" s="401" t="s">
        <v>162</v>
      </c>
      <c r="B119" s="156" t="s">
        <v>1102</v>
      </c>
      <c r="C119" s="155">
        <f>IFERROR(VLOOKUP($A119,'งบทดลอง รพ.'!$A$2:$C$426,3,0),0)</f>
        <v>0</v>
      </c>
      <c r="D119" s="27"/>
      <c r="E119" s="102" t="s">
        <v>981</v>
      </c>
      <c r="F119" s="102" t="s">
        <v>16</v>
      </c>
      <c r="G119" s="359" t="s">
        <v>1051</v>
      </c>
      <c r="H119" s="97"/>
    </row>
    <row r="120" spans="1:8" ht="23.25" x14ac:dyDescent="0.35">
      <c r="A120" s="401" t="s">
        <v>163</v>
      </c>
      <c r="B120" s="156" t="s">
        <v>164</v>
      </c>
      <c r="C120" s="155">
        <f>IFERROR(VLOOKUP($A120,'งบทดลอง รพ.'!$A$2:$C$426,3,0),0)</f>
        <v>0</v>
      </c>
      <c r="D120" s="27"/>
      <c r="E120" s="102" t="s">
        <v>981</v>
      </c>
      <c r="F120" s="102" t="s">
        <v>16</v>
      </c>
      <c r="G120" s="359" t="s">
        <v>1051</v>
      </c>
      <c r="H120" s="97"/>
    </row>
    <row r="121" spans="1:8" ht="23.25" x14ac:dyDescent="0.35">
      <c r="A121" s="401" t="s">
        <v>165</v>
      </c>
      <c r="B121" s="156" t="s">
        <v>166</v>
      </c>
      <c r="C121" s="155">
        <f>IFERROR(VLOOKUP($A121,'งบทดลอง รพ.'!$A$2:$C$426,3,0),0)</f>
        <v>0</v>
      </c>
      <c r="D121" s="27"/>
      <c r="E121" s="102" t="s">
        <v>981</v>
      </c>
      <c r="F121" s="102" t="s">
        <v>16</v>
      </c>
      <c r="G121" s="359" t="s">
        <v>1051</v>
      </c>
      <c r="H121" s="97"/>
    </row>
    <row r="122" spans="1:8" ht="23.25" x14ac:dyDescent="0.35">
      <c r="A122" s="401" t="s">
        <v>167</v>
      </c>
      <c r="B122" s="156" t="s">
        <v>168</v>
      </c>
      <c r="C122" s="155">
        <f>IFERROR(VLOOKUP($A122,'งบทดลอง รพ.'!$A$2:$C$426,3,0),0)</f>
        <v>0</v>
      </c>
      <c r="D122" s="27"/>
      <c r="E122" s="102" t="s">
        <v>982</v>
      </c>
      <c r="F122" s="102" t="s">
        <v>18</v>
      </c>
      <c r="G122" s="359" t="s">
        <v>1051</v>
      </c>
      <c r="H122" s="97"/>
    </row>
    <row r="123" spans="1:8" ht="23.25" x14ac:dyDescent="0.35">
      <c r="A123" s="401" t="s">
        <v>169</v>
      </c>
      <c r="B123" s="156" t="s">
        <v>170</v>
      </c>
      <c r="C123" s="155">
        <f>IFERROR(VLOOKUP($A123,'งบทดลอง รพ.'!$A$2:$C$426,3,0),0)</f>
        <v>0</v>
      </c>
      <c r="D123" s="27"/>
      <c r="E123" s="102" t="s">
        <v>982</v>
      </c>
      <c r="F123" s="102" t="s">
        <v>18</v>
      </c>
      <c r="G123" s="359" t="s">
        <v>1051</v>
      </c>
      <c r="H123" s="97"/>
    </row>
    <row r="124" spans="1:8" ht="23.25" x14ac:dyDescent="0.35">
      <c r="A124" s="401" t="s">
        <v>171</v>
      </c>
      <c r="B124" s="156" t="s">
        <v>1103</v>
      </c>
      <c r="C124" s="155">
        <f>IFERROR(VLOOKUP($A124,'งบทดลอง รพ.'!$A$2:$C$426,3,0),0)</f>
        <v>0</v>
      </c>
      <c r="D124" s="27"/>
      <c r="E124" s="102" t="s">
        <v>981</v>
      </c>
      <c r="F124" s="102" t="s">
        <v>16</v>
      </c>
      <c r="G124" s="359" t="s">
        <v>1051</v>
      </c>
      <c r="H124" s="97"/>
    </row>
    <row r="125" spans="1:8" ht="23.25" x14ac:dyDescent="0.35">
      <c r="A125" s="401" t="s">
        <v>845</v>
      </c>
      <c r="B125" s="156" t="s">
        <v>846</v>
      </c>
      <c r="C125" s="155">
        <f>IFERROR(VLOOKUP($A125,'งบทดลอง รพ.'!$A$2:$C$426,3,0),0)</f>
        <v>0</v>
      </c>
      <c r="D125" s="27"/>
      <c r="E125" s="102" t="s">
        <v>981</v>
      </c>
      <c r="F125" s="102" t="s">
        <v>16</v>
      </c>
      <c r="G125" s="359" t="s">
        <v>1051</v>
      </c>
      <c r="H125" s="97"/>
    </row>
    <row r="126" spans="1:8" ht="23.25" x14ac:dyDescent="0.35">
      <c r="A126" s="401" t="s">
        <v>847</v>
      </c>
      <c r="B126" s="156" t="s">
        <v>848</v>
      </c>
      <c r="C126" s="155">
        <f>IFERROR(VLOOKUP($A126,'งบทดลอง รพ.'!$A$2:$C$426,3,0),0)</f>
        <v>0</v>
      </c>
      <c r="D126" s="27"/>
      <c r="E126" s="102" t="s">
        <v>981</v>
      </c>
      <c r="F126" s="102" t="s">
        <v>16</v>
      </c>
      <c r="G126" s="359" t="s">
        <v>1051</v>
      </c>
      <c r="H126" s="97"/>
    </row>
    <row r="127" spans="1:8" ht="23.25" x14ac:dyDescent="0.35">
      <c r="A127" s="401" t="s">
        <v>172</v>
      </c>
      <c r="B127" s="156" t="s">
        <v>1104</v>
      </c>
      <c r="C127" s="155">
        <f>IFERROR(VLOOKUP($A127,'งบทดลอง รพ.'!$A$2:$C$426,3,0),0)</f>
        <v>0</v>
      </c>
      <c r="D127" s="27"/>
      <c r="E127" s="102" t="s">
        <v>981</v>
      </c>
      <c r="F127" s="102" t="s">
        <v>16</v>
      </c>
      <c r="G127" s="359" t="s">
        <v>1051</v>
      </c>
      <c r="H127" s="97"/>
    </row>
    <row r="128" spans="1:8" ht="23.25" x14ac:dyDescent="0.35">
      <c r="A128" s="401" t="s">
        <v>173</v>
      </c>
      <c r="B128" s="156" t="s">
        <v>174</v>
      </c>
      <c r="C128" s="155">
        <f>IFERROR(VLOOKUP($A128,'งบทดลอง รพ.'!$A$2:$C$426,3,0),0)</f>
        <v>0</v>
      </c>
      <c r="D128" s="27"/>
      <c r="E128" s="102" t="s">
        <v>981</v>
      </c>
      <c r="F128" s="102" t="s">
        <v>16</v>
      </c>
      <c r="G128" s="359" t="s">
        <v>1051</v>
      </c>
      <c r="H128" s="97"/>
    </row>
    <row r="129" spans="1:8" ht="23.25" x14ac:dyDescent="0.35">
      <c r="A129" s="401" t="s">
        <v>175</v>
      </c>
      <c r="B129" s="156" t="s">
        <v>176</v>
      </c>
      <c r="C129" s="155">
        <f>IFERROR(VLOOKUP($A129,'งบทดลอง รพ.'!$A$2:$C$426,3,0),0)</f>
        <v>0</v>
      </c>
      <c r="D129" s="27"/>
      <c r="E129" s="102" t="s">
        <v>981</v>
      </c>
      <c r="F129" s="102" t="s">
        <v>16</v>
      </c>
      <c r="G129" s="359" t="s">
        <v>1051</v>
      </c>
      <c r="H129" s="97"/>
    </row>
    <row r="130" spans="1:8" ht="23.25" x14ac:dyDescent="0.35">
      <c r="A130" s="401" t="s">
        <v>849</v>
      </c>
      <c r="B130" s="156" t="s">
        <v>850</v>
      </c>
      <c r="C130" s="155">
        <f>IFERROR(VLOOKUP($A130,'งบทดลอง รพ.'!$A$2:$C$426,3,0),0)</f>
        <v>0</v>
      </c>
      <c r="D130" s="27"/>
      <c r="E130" s="102" t="s">
        <v>981</v>
      </c>
      <c r="F130" s="102" t="s">
        <v>16</v>
      </c>
      <c r="G130" s="359" t="s">
        <v>1051</v>
      </c>
      <c r="H130" s="97"/>
    </row>
    <row r="131" spans="1:8" ht="23.25" x14ac:dyDescent="0.35">
      <c r="A131" s="402" t="s">
        <v>141</v>
      </c>
      <c r="B131" s="157" t="s">
        <v>1105</v>
      </c>
      <c r="C131" s="155">
        <f>IFERROR(VLOOKUP($A131,'งบทดลอง รพ.'!$A$2:$C$426,3,0),0)</f>
        <v>0</v>
      </c>
      <c r="D131" s="27"/>
      <c r="E131" s="102" t="s">
        <v>980</v>
      </c>
      <c r="F131" s="102" t="s">
        <v>14</v>
      </c>
      <c r="G131" s="359" t="s">
        <v>1051</v>
      </c>
      <c r="H131" s="97"/>
    </row>
    <row r="132" spans="1:8" ht="23.25" x14ac:dyDescent="0.35">
      <c r="A132" s="402" t="s">
        <v>214</v>
      </c>
      <c r="B132" s="157" t="s">
        <v>1106</v>
      </c>
      <c r="C132" s="155">
        <f>IFERROR(VLOOKUP($A132,'งบทดลอง รพ.'!$A$2:$C$426,3,0),0)</f>
        <v>0</v>
      </c>
      <c r="D132" s="27"/>
      <c r="E132" s="102" t="s">
        <v>983</v>
      </c>
      <c r="F132" s="102" t="s">
        <v>18</v>
      </c>
      <c r="G132" s="359" t="s">
        <v>1051</v>
      </c>
      <c r="H132" s="97"/>
    </row>
    <row r="133" spans="1:8" ht="23.25" x14ac:dyDescent="0.35">
      <c r="A133" s="401" t="s">
        <v>177</v>
      </c>
      <c r="B133" s="156" t="s">
        <v>1107</v>
      </c>
      <c r="C133" s="155">
        <f>IFERROR(VLOOKUP($A133,'งบทดลอง รพ.'!$A$2:$C$426,3,0),0)</f>
        <v>0</v>
      </c>
      <c r="D133" s="27"/>
      <c r="E133" s="102" t="s">
        <v>981</v>
      </c>
      <c r="F133" s="102" t="s">
        <v>16</v>
      </c>
      <c r="G133" s="359" t="s">
        <v>1051</v>
      </c>
      <c r="H133" s="97"/>
    </row>
    <row r="134" spans="1:8" ht="23.25" x14ac:dyDescent="0.35">
      <c r="A134" s="401" t="s">
        <v>178</v>
      </c>
      <c r="B134" s="156" t="s">
        <v>1108</v>
      </c>
      <c r="C134" s="155">
        <f>IFERROR(VLOOKUP($A134,'งบทดลอง รพ.'!$A$2:$C$426,3,0),0)</f>
        <v>0</v>
      </c>
      <c r="D134" s="27"/>
      <c r="E134" s="102" t="s">
        <v>981</v>
      </c>
      <c r="F134" s="102" t="s">
        <v>16</v>
      </c>
      <c r="G134" s="359" t="s">
        <v>1051</v>
      </c>
      <c r="H134" s="97"/>
    </row>
    <row r="135" spans="1:8" ht="23.25" x14ac:dyDescent="0.35">
      <c r="A135" s="401" t="s">
        <v>179</v>
      </c>
      <c r="B135" s="156" t="s">
        <v>1109</v>
      </c>
      <c r="C135" s="155">
        <f>IFERROR(VLOOKUP($A135,'งบทดลอง รพ.'!$A$2:$C$426,3,0),0)</f>
        <v>0</v>
      </c>
      <c r="D135" s="27"/>
      <c r="E135" s="102" t="s">
        <v>981</v>
      </c>
      <c r="F135" s="102" t="s">
        <v>16</v>
      </c>
      <c r="G135" s="359" t="s">
        <v>1051</v>
      </c>
      <c r="H135" s="97"/>
    </row>
    <row r="136" spans="1:8" ht="23.25" x14ac:dyDescent="0.35">
      <c r="A136" s="401" t="s">
        <v>180</v>
      </c>
      <c r="B136" s="156" t="s">
        <v>1110</v>
      </c>
      <c r="C136" s="155">
        <f>IFERROR(VLOOKUP($A136,'งบทดลอง รพ.'!$A$2:$C$426,3,0),0)</f>
        <v>0</v>
      </c>
      <c r="D136" s="27"/>
      <c r="E136" s="102" t="s">
        <v>981</v>
      </c>
      <c r="F136" s="102" t="s">
        <v>16</v>
      </c>
      <c r="G136" s="359" t="s">
        <v>1051</v>
      </c>
      <c r="H136" s="97"/>
    </row>
    <row r="137" spans="1:8" ht="23.25" x14ac:dyDescent="0.35">
      <c r="A137" s="401" t="s">
        <v>181</v>
      </c>
      <c r="B137" s="156" t="s">
        <v>1111</v>
      </c>
      <c r="C137" s="155">
        <f>IFERROR(VLOOKUP($A137,'งบทดลอง รพ.'!$A$2:$C$426,3,0),0)</f>
        <v>0</v>
      </c>
      <c r="D137" s="27"/>
      <c r="E137" s="102" t="s">
        <v>981</v>
      </c>
      <c r="F137" s="102" t="s">
        <v>16</v>
      </c>
      <c r="G137" s="359" t="s">
        <v>1051</v>
      </c>
      <c r="H137" s="97"/>
    </row>
    <row r="138" spans="1:8" ht="23.25" x14ac:dyDescent="0.35">
      <c r="A138" s="401" t="s">
        <v>851</v>
      </c>
      <c r="B138" s="156" t="s">
        <v>852</v>
      </c>
      <c r="C138" s="155">
        <f>IFERROR(VLOOKUP($A138,'งบทดลอง รพ.'!$A$2:$C$426,3,0),0)</f>
        <v>0</v>
      </c>
      <c r="D138" s="27"/>
      <c r="E138" s="102" t="s">
        <v>981</v>
      </c>
      <c r="F138" s="102" t="s">
        <v>16</v>
      </c>
      <c r="G138" s="359" t="s">
        <v>1051</v>
      </c>
      <c r="H138" s="97"/>
    </row>
    <row r="139" spans="1:8" ht="23.25" x14ac:dyDescent="0.35">
      <c r="A139" s="401" t="s">
        <v>853</v>
      </c>
      <c r="B139" s="156" t="s">
        <v>854</v>
      </c>
      <c r="C139" s="155">
        <f>IFERROR(VLOOKUP($A139,'งบทดลอง รพ.'!$A$2:$C$426,3,0),0)</f>
        <v>0</v>
      </c>
      <c r="D139" s="27"/>
      <c r="E139" s="102" t="s">
        <v>981</v>
      </c>
      <c r="F139" s="102" t="s">
        <v>16</v>
      </c>
      <c r="G139" s="359" t="s">
        <v>1051</v>
      </c>
      <c r="H139" s="97"/>
    </row>
    <row r="140" spans="1:8" ht="23.25" x14ac:dyDescent="0.35">
      <c r="A140" s="401" t="s">
        <v>855</v>
      </c>
      <c r="B140" s="156" t="s">
        <v>856</v>
      </c>
      <c r="C140" s="155">
        <f>IFERROR(VLOOKUP($A140,'งบทดลอง รพ.'!$A$2:$C$426,3,0),0)</f>
        <v>0</v>
      </c>
      <c r="D140" s="27"/>
      <c r="E140" s="102" t="s">
        <v>981</v>
      </c>
      <c r="F140" s="102" t="s">
        <v>16</v>
      </c>
      <c r="G140" s="359" t="s">
        <v>1051</v>
      </c>
      <c r="H140" s="97"/>
    </row>
    <row r="141" spans="1:8" ht="23.25" x14ac:dyDescent="0.35">
      <c r="A141" s="401" t="s">
        <v>182</v>
      </c>
      <c r="B141" s="156" t="s">
        <v>1112</v>
      </c>
      <c r="C141" s="155">
        <f>IFERROR(VLOOKUP($A141,'งบทดลอง รพ.'!$A$2:$C$426,3,0),0)</f>
        <v>0</v>
      </c>
      <c r="D141" s="27"/>
      <c r="E141" s="102" t="s">
        <v>981</v>
      </c>
      <c r="F141" s="102" t="s">
        <v>16</v>
      </c>
      <c r="G141" s="359" t="s">
        <v>1051</v>
      </c>
      <c r="H141" s="97"/>
    </row>
    <row r="142" spans="1:8" ht="23.25" x14ac:dyDescent="0.35">
      <c r="A142" s="402" t="s">
        <v>857</v>
      </c>
      <c r="B142" s="157" t="s">
        <v>858</v>
      </c>
      <c r="C142" s="155">
        <f>IFERROR(VLOOKUP($A142,'งบทดลอง รพ.'!$A$2:$C$426,3,0),0)</f>
        <v>0</v>
      </c>
      <c r="D142" s="27"/>
      <c r="E142" s="102" t="s">
        <v>981</v>
      </c>
      <c r="F142" s="102" t="s">
        <v>16</v>
      </c>
      <c r="G142" s="359" t="s">
        <v>1051</v>
      </c>
      <c r="H142" s="97"/>
    </row>
    <row r="143" spans="1:8" ht="23.25" x14ac:dyDescent="0.35">
      <c r="A143" s="401" t="s">
        <v>183</v>
      </c>
      <c r="B143" s="156" t="s">
        <v>1113</v>
      </c>
      <c r="C143" s="155">
        <f>IFERROR(VLOOKUP($A143,'งบทดลอง รพ.'!$A$2:$C$426,3,0),0)</f>
        <v>0</v>
      </c>
      <c r="D143" s="27"/>
      <c r="E143" s="102" t="s">
        <v>981</v>
      </c>
      <c r="F143" s="102" t="s">
        <v>16</v>
      </c>
      <c r="G143" s="359" t="s">
        <v>1051</v>
      </c>
      <c r="H143" s="97"/>
    </row>
    <row r="144" spans="1:8" ht="23.25" x14ac:dyDescent="0.35">
      <c r="A144" s="401" t="s">
        <v>184</v>
      </c>
      <c r="B144" s="156" t="s">
        <v>185</v>
      </c>
      <c r="C144" s="155">
        <f>IFERROR(VLOOKUP($A144,'งบทดลอง รพ.'!$A$2:$C$426,3,0),0)</f>
        <v>0</v>
      </c>
      <c r="D144" s="27"/>
      <c r="E144" s="102" t="s">
        <v>981</v>
      </c>
      <c r="F144" s="102" t="s">
        <v>16</v>
      </c>
      <c r="G144" s="359" t="s">
        <v>1051</v>
      </c>
      <c r="H144" s="97"/>
    </row>
    <row r="145" spans="1:8" ht="23.25" x14ac:dyDescent="0.35">
      <c r="A145" s="401" t="s">
        <v>186</v>
      </c>
      <c r="B145" s="156" t="s">
        <v>187</v>
      </c>
      <c r="C145" s="155">
        <f>IFERROR(VLOOKUP($A145,'งบทดลอง รพ.'!$A$2:$C$426,3,0),0)</f>
        <v>0</v>
      </c>
      <c r="D145" s="27"/>
      <c r="E145" s="102" t="s">
        <v>981</v>
      </c>
      <c r="F145" s="102" t="s">
        <v>16</v>
      </c>
      <c r="G145" s="359" t="s">
        <v>1051</v>
      </c>
      <c r="H145" s="97"/>
    </row>
    <row r="146" spans="1:8" ht="23.25" x14ac:dyDescent="0.35">
      <c r="A146" s="401" t="s">
        <v>137</v>
      </c>
      <c r="B146" s="156" t="s">
        <v>138</v>
      </c>
      <c r="C146" s="155">
        <f>IFERROR(VLOOKUP($A146,'งบทดลอง รพ.'!$A$2:$C$426,3,0),0)</f>
        <v>0</v>
      </c>
      <c r="D146" s="27"/>
      <c r="E146" s="102" t="s">
        <v>974</v>
      </c>
      <c r="F146" s="102" t="s">
        <v>12</v>
      </c>
      <c r="G146" s="359" t="s">
        <v>1051</v>
      </c>
      <c r="H146" s="97"/>
    </row>
    <row r="147" spans="1:8" ht="23.25" x14ac:dyDescent="0.35">
      <c r="A147" s="401" t="s">
        <v>139</v>
      </c>
      <c r="B147" s="156" t="s">
        <v>140</v>
      </c>
      <c r="C147" s="155">
        <f>IFERROR(VLOOKUP($A147,'งบทดลอง รพ.'!$A$2:$C$426,3,0),0)</f>
        <v>0</v>
      </c>
      <c r="D147" s="27"/>
      <c r="E147" s="102" t="s">
        <v>974</v>
      </c>
      <c r="F147" s="102" t="s">
        <v>12</v>
      </c>
      <c r="G147" s="359" t="s">
        <v>1051</v>
      </c>
      <c r="H147" s="97"/>
    </row>
    <row r="148" spans="1:8" ht="23.25" x14ac:dyDescent="0.35">
      <c r="A148" s="401" t="s">
        <v>188</v>
      </c>
      <c r="B148" s="156" t="s">
        <v>189</v>
      </c>
      <c r="C148" s="155">
        <f>IFERROR(VLOOKUP($A148,'งบทดลอง รพ.'!$A$2:$C$426,3,0),0)</f>
        <v>0</v>
      </c>
      <c r="D148" s="27"/>
      <c r="E148" s="102" t="s">
        <v>981</v>
      </c>
      <c r="F148" s="102" t="s">
        <v>16</v>
      </c>
      <c r="G148" s="359" t="s">
        <v>1051</v>
      </c>
      <c r="H148" s="97"/>
    </row>
    <row r="149" spans="1:8" ht="23.25" x14ac:dyDescent="0.35">
      <c r="A149" s="401" t="s">
        <v>190</v>
      </c>
      <c r="B149" s="156" t="s">
        <v>191</v>
      </c>
      <c r="C149" s="155">
        <f>IFERROR(VLOOKUP($A149,'งบทดลอง รพ.'!$A$2:$C$426,3,0),0)</f>
        <v>0</v>
      </c>
      <c r="D149" s="27"/>
      <c r="E149" s="102" t="s">
        <v>981</v>
      </c>
      <c r="F149" s="102" t="s">
        <v>16</v>
      </c>
      <c r="G149" s="359" t="s">
        <v>1051</v>
      </c>
      <c r="H149" s="97"/>
    </row>
    <row r="150" spans="1:8" ht="23.25" x14ac:dyDescent="0.35">
      <c r="A150" s="401" t="s">
        <v>192</v>
      </c>
      <c r="B150" s="156" t="s">
        <v>193</v>
      </c>
      <c r="C150" s="155">
        <f>IFERROR(VLOOKUP($A150,'งบทดลอง รพ.'!$A$2:$C$426,3,0),0)</f>
        <v>0</v>
      </c>
      <c r="D150" s="27"/>
      <c r="E150" s="102" t="s">
        <v>981</v>
      </c>
      <c r="F150" s="102" t="s">
        <v>16</v>
      </c>
      <c r="G150" s="359" t="s">
        <v>1051</v>
      </c>
      <c r="H150" s="97"/>
    </row>
    <row r="151" spans="1:8" ht="23.25" x14ac:dyDescent="0.35">
      <c r="A151" s="401" t="s">
        <v>194</v>
      </c>
      <c r="B151" s="156" t="s">
        <v>195</v>
      </c>
      <c r="C151" s="155">
        <f>IFERROR(VLOOKUP($A151,'งบทดลอง รพ.'!$A$2:$C$426,3,0),0)</f>
        <v>0</v>
      </c>
      <c r="D151" s="27"/>
      <c r="E151" s="102" t="s">
        <v>981</v>
      </c>
      <c r="F151" s="102" t="s">
        <v>16</v>
      </c>
      <c r="G151" s="359" t="s">
        <v>1051</v>
      </c>
      <c r="H151" s="97"/>
    </row>
    <row r="152" spans="1:8" ht="23.25" x14ac:dyDescent="0.35">
      <c r="A152" s="401" t="s">
        <v>196</v>
      </c>
      <c r="B152" s="156" t="s">
        <v>197</v>
      </c>
      <c r="C152" s="155">
        <f>IFERROR(VLOOKUP($A152,'งบทดลอง รพ.'!$A$2:$C$426,3,0),0)</f>
        <v>0</v>
      </c>
      <c r="D152" s="27"/>
      <c r="E152" s="102" t="s">
        <v>981</v>
      </c>
      <c r="F152" s="102" t="s">
        <v>16</v>
      </c>
      <c r="G152" s="359" t="s">
        <v>1051</v>
      </c>
      <c r="H152" s="97"/>
    </row>
    <row r="153" spans="1:8" ht="23.25" x14ac:dyDescent="0.35">
      <c r="A153" s="401" t="s">
        <v>198</v>
      </c>
      <c r="B153" s="156" t="s">
        <v>1114</v>
      </c>
      <c r="C153" s="155">
        <f>IFERROR(VLOOKUP($A153,'งบทดลอง รพ.'!$A$2:$C$426,3,0),0)</f>
        <v>0</v>
      </c>
      <c r="D153" s="27"/>
      <c r="E153" s="102" t="s">
        <v>981</v>
      </c>
      <c r="F153" s="102" t="s">
        <v>16</v>
      </c>
      <c r="G153" s="359" t="s">
        <v>1051</v>
      </c>
      <c r="H153" s="97"/>
    </row>
    <row r="154" spans="1:8" ht="23.25" x14ac:dyDescent="0.35">
      <c r="A154" s="401" t="s">
        <v>199</v>
      </c>
      <c r="B154" s="156" t="s">
        <v>1115</v>
      </c>
      <c r="C154" s="155">
        <f>IFERROR(VLOOKUP($A154,'งบทดลอง รพ.'!$A$2:$C$426,3,0),0)</f>
        <v>0</v>
      </c>
      <c r="D154" s="27"/>
      <c r="E154" s="102" t="s">
        <v>981</v>
      </c>
      <c r="F154" s="102" t="s">
        <v>16</v>
      </c>
      <c r="G154" s="359" t="s">
        <v>1051</v>
      </c>
      <c r="H154" s="97"/>
    </row>
    <row r="155" spans="1:8" ht="23.25" x14ac:dyDescent="0.35">
      <c r="A155" s="401" t="s">
        <v>200</v>
      </c>
      <c r="B155" s="156" t="s">
        <v>201</v>
      </c>
      <c r="C155" s="155">
        <f>IFERROR(VLOOKUP($A155,'งบทดลอง รพ.'!$A$2:$C$426,3,0),0)</f>
        <v>0</v>
      </c>
      <c r="D155" s="27"/>
      <c r="E155" s="102" t="s">
        <v>981</v>
      </c>
      <c r="F155" s="102" t="s">
        <v>16</v>
      </c>
      <c r="G155" s="359" t="s">
        <v>1051</v>
      </c>
      <c r="H155" s="97"/>
    </row>
    <row r="156" spans="1:8" ht="23.25" x14ac:dyDescent="0.35">
      <c r="A156" s="401" t="s">
        <v>202</v>
      </c>
      <c r="B156" s="156" t="s">
        <v>203</v>
      </c>
      <c r="C156" s="155">
        <f>IFERROR(VLOOKUP($A156,'งบทดลอง รพ.'!$A$2:$C$426,3,0),0)</f>
        <v>0</v>
      </c>
      <c r="D156" s="27"/>
      <c r="E156" s="102" t="s">
        <v>981</v>
      </c>
      <c r="F156" s="102" t="s">
        <v>16</v>
      </c>
      <c r="G156" s="359" t="s">
        <v>1051</v>
      </c>
      <c r="H156" s="97"/>
    </row>
    <row r="157" spans="1:8" ht="23.25" x14ac:dyDescent="0.35">
      <c r="A157" s="401" t="s">
        <v>215</v>
      </c>
      <c r="B157" s="156" t="s">
        <v>216</v>
      </c>
      <c r="C157" s="155">
        <f>IFERROR(VLOOKUP($A157,'งบทดลอง รพ.'!$A$2:$C$426,3,0),0)</f>
        <v>0</v>
      </c>
      <c r="D157" s="27"/>
      <c r="E157" s="102" t="s">
        <v>983</v>
      </c>
      <c r="F157" s="102" t="s">
        <v>18</v>
      </c>
      <c r="G157" s="359" t="s">
        <v>1051</v>
      </c>
      <c r="H157" s="97"/>
    </row>
    <row r="158" spans="1:8" ht="23.25" x14ac:dyDescent="0.35">
      <c r="A158" s="401" t="s">
        <v>204</v>
      </c>
      <c r="B158" s="156" t="s">
        <v>1116</v>
      </c>
      <c r="C158" s="155">
        <f>IFERROR(VLOOKUP($A158,'งบทดลอง รพ.'!$A$2:$C$426,3,0),0)</f>
        <v>0</v>
      </c>
      <c r="D158" s="27"/>
      <c r="E158" s="102" t="s">
        <v>981</v>
      </c>
      <c r="F158" s="102" t="s">
        <v>16</v>
      </c>
      <c r="G158" s="359" t="s">
        <v>1051</v>
      </c>
      <c r="H158" s="97"/>
    </row>
    <row r="159" spans="1:8" ht="23.25" x14ac:dyDescent="0.35">
      <c r="A159" s="401" t="s">
        <v>205</v>
      </c>
      <c r="B159" s="156" t="s">
        <v>206</v>
      </c>
      <c r="C159" s="155">
        <f>IFERROR(VLOOKUP($A159,'งบทดลอง รพ.'!$A$2:$C$426,3,0),0)</f>
        <v>0</v>
      </c>
      <c r="D159" s="27"/>
      <c r="E159" s="102" t="s">
        <v>981</v>
      </c>
      <c r="F159" s="102" t="s">
        <v>16</v>
      </c>
      <c r="G159" s="359" t="s">
        <v>1051</v>
      </c>
      <c r="H159" s="97"/>
    </row>
    <row r="160" spans="1:8" ht="23.25" x14ac:dyDescent="0.35">
      <c r="A160" s="401" t="s">
        <v>207</v>
      </c>
      <c r="B160" s="156" t="s">
        <v>1117</v>
      </c>
      <c r="C160" s="155">
        <f>IFERROR(VLOOKUP($A160,'งบทดลอง รพ.'!$A$2:$C$426,3,0),0)</f>
        <v>0</v>
      </c>
      <c r="D160" s="27"/>
      <c r="E160" s="102" t="s">
        <v>981</v>
      </c>
      <c r="F160" s="102" t="s">
        <v>16</v>
      </c>
      <c r="G160" s="359" t="s">
        <v>1051</v>
      </c>
      <c r="H160" s="97"/>
    </row>
    <row r="161" spans="1:8" ht="23.25" x14ac:dyDescent="0.35">
      <c r="A161" s="401" t="s">
        <v>208</v>
      </c>
      <c r="B161" s="156" t="s">
        <v>209</v>
      </c>
      <c r="C161" s="155">
        <f>IFERROR(VLOOKUP($A161,'งบทดลอง รพ.'!$A$2:$C$426,3,0),0)</f>
        <v>0</v>
      </c>
      <c r="D161" s="27"/>
      <c r="E161" s="102" t="s">
        <v>981</v>
      </c>
      <c r="F161" s="102" t="s">
        <v>16</v>
      </c>
      <c r="G161" s="359" t="s">
        <v>1051</v>
      </c>
      <c r="H161" s="97"/>
    </row>
    <row r="162" spans="1:8" ht="23.25" x14ac:dyDescent="0.35">
      <c r="A162" s="401" t="s">
        <v>210</v>
      </c>
      <c r="B162" s="156" t="s">
        <v>211</v>
      </c>
      <c r="C162" s="155">
        <f>IFERROR(VLOOKUP($A162,'งบทดลอง รพ.'!$A$2:$C$426,3,0),0)</f>
        <v>0</v>
      </c>
      <c r="D162" s="27"/>
      <c r="E162" s="102" t="s">
        <v>981</v>
      </c>
      <c r="F162" s="102" t="s">
        <v>16</v>
      </c>
      <c r="G162" s="359" t="s">
        <v>1051</v>
      </c>
      <c r="H162" s="97"/>
    </row>
    <row r="163" spans="1:8" ht="23.25" x14ac:dyDescent="0.35">
      <c r="A163" s="401" t="s">
        <v>226</v>
      </c>
      <c r="B163" s="156" t="s">
        <v>227</v>
      </c>
      <c r="C163" s="155">
        <f>IFERROR(VLOOKUP($A163,'งบทดลอง รพ.'!$A$2:$C$426,3,0),0)</f>
        <v>0</v>
      </c>
      <c r="D163" s="27"/>
      <c r="E163" s="102" t="s">
        <v>995</v>
      </c>
      <c r="F163" s="102" t="s">
        <v>25</v>
      </c>
      <c r="G163" s="359" t="s">
        <v>1051</v>
      </c>
      <c r="H163" s="97"/>
    </row>
    <row r="164" spans="1:8" ht="23.25" x14ac:dyDescent="0.35">
      <c r="A164" s="401" t="s">
        <v>228</v>
      </c>
      <c r="B164" s="156" t="s">
        <v>229</v>
      </c>
      <c r="C164" s="155">
        <f>IFERROR(VLOOKUP($A164,'งบทดลอง รพ.'!$A$2:$C$426,3,0),0)</f>
        <v>0</v>
      </c>
      <c r="D164" s="27"/>
      <c r="E164" s="102" t="s">
        <v>995</v>
      </c>
      <c r="F164" s="102" t="s">
        <v>25</v>
      </c>
      <c r="G164" s="359" t="s">
        <v>1051</v>
      </c>
      <c r="H164" s="97"/>
    </row>
    <row r="165" spans="1:8" ht="23.25" x14ac:dyDescent="0.35">
      <c r="A165" s="401" t="s">
        <v>230</v>
      </c>
      <c r="B165" s="156" t="s">
        <v>231</v>
      </c>
      <c r="C165" s="155">
        <f>IFERROR(VLOOKUP($A165,'งบทดลอง รพ.'!$A$2:$C$426,3,0),0)</f>
        <v>0</v>
      </c>
      <c r="D165" s="27"/>
      <c r="E165" s="102" t="s">
        <v>995</v>
      </c>
      <c r="F165" s="102" t="s">
        <v>25</v>
      </c>
      <c r="G165" s="359" t="s">
        <v>1051</v>
      </c>
      <c r="H165" s="97"/>
    </row>
    <row r="166" spans="1:8" ht="23.25" x14ac:dyDescent="0.35">
      <c r="A166" s="401" t="s">
        <v>232</v>
      </c>
      <c r="B166" s="156" t="s">
        <v>233</v>
      </c>
      <c r="C166" s="155">
        <f>IFERROR(VLOOKUP($A166,'งบทดลอง รพ.'!$A$2:$C$426,3,0),0)</f>
        <v>0</v>
      </c>
      <c r="D166" s="27"/>
      <c r="E166" s="102" t="s">
        <v>995</v>
      </c>
      <c r="F166" s="102" t="s">
        <v>25</v>
      </c>
      <c r="G166" s="359" t="s">
        <v>1051</v>
      </c>
      <c r="H166" s="97"/>
    </row>
    <row r="167" spans="1:8" ht="23.25" x14ac:dyDescent="0.35">
      <c r="A167" s="402" t="s">
        <v>234</v>
      </c>
      <c r="B167" s="157" t="s">
        <v>235</v>
      </c>
      <c r="C167" s="155">
        <f>IFERROR(VLOOKUP($A167,'งบทดลอง รพ.'!$A$2:$C$426,3,0),0)</f>
        <v>0</v>
      </c>
      <c r="D167" s="27"/>
      <c r="E167" s="102" t="s">
        <v>995</v>
      </c>
      <c r="F167" s="102" t="s">
        <v>25</v>
      </c>
      <c r="G167" s="359" t="s">
        <v>1051</v>
      </c>
      <c r="H167" s="97"/>
    </row>
    <row r="168" spans="1:8" ht="23.25" x14ac:dyDescent="0.35">
      <c r="A168" s="401" t="s">
        <v>236</v>
      </c>
      <c r="B168" s="156" t="s">
        <v>237</v>
      </c>
      <c r="C168" s="155">
        <f>IFERROR(VLOOKUP($A168,'งบทดลอง รพ.'!$A$2:$C$426,3,0),0)</f>
        <v>0</v>
      </c>
      <c r="D168" s="27"/>
      <c r="E168" s="102" t="s">
        <v>997</v>
      </c>
      <c r="F168" s="102" t="s">
        <v>29</v>
      </c>
      <c r="G168" s="359" t="s">
        <v>1051</v>
      </c>
      <c r="H168" s="97"/>
    </row>
    <row r="169" spans="1:8" ht="23.25" x14ac:dyDescent="0.35">
      <c r="A169" s="401" t="s">
        <v>238</v>
      </c>
      <c r="B169" s="156" t="s">
        <v>239</v>
      </c>
      <c r="C169" s="155">
        <f>IFERROR(VLOOKUP($A169,'งบทดลอง รพ.'!$A$2:$C$426,3,0),0)</f>
        <v>0</v>
      </c>
      <c r="D169" s="27"/>
      <c r="E169" s="102" t="s">
        <v>995</v>
      </c>
      <c r="F169" s="102" t="s">
        <v>25</v>
      </c>
      <c r="G169" s="359" t="s">
        <v>1051</v>
      </c>
      <c r="H169" s="97"/>
    </row>
    <row r="170" spans="1:8" ht="23.25" x14ac:dyDescent="0.35">
      <c r="A170" s="401" t="s">
        <v>240</v>
      </c>
      <c r="B170" s="156" t="s">
        <v>241</v>
      </c>
      <c r="C170" s="155">
        <f>IFERROR(VLOOKUP($A170,'งบทดลอง รพ.'!$A$2:$C$426,3,0),0)</f>
        <v>0</v>
      </c>
      <c r="D170" s="27"/>
      <c r="E170" s="102" t="s">
        <v>995</v>
      </c>
      <c r="F170" s="102" t="s">
        <v>25</v>
      </c>
      <c r="G170" s="359" t="s">
        <v>1051</v>
      </c>
      <c r="H170" s="97"/>
    </row>
    <row r="171" spans="1:8" ht="23.25" x14ac:dyDescent="0.35">
      <c r="A171" s="401" t="s">
        <v>242</v>
      </c>
      <c r="B171" s="156" t="s">
        <v>243</v>
      </c>
      <c r="C171" s="155">
        <f>IFERROR(VLOOKUP($A171,'งบทดลอง รพ.'!$A$2:$C$426,3,0),0)</f>
        <v>0</v>
      </c>
      <c r="D171" s="27"/>
      <c r="E171" s="102" t="s">
        <v>995</v>
      </c>
      <c r="F171" s="102" t="s">
        <v>25</v>
      </c>
      <c r="G171" s="359" t="s">
        <v>1051</v>
      </c>
      <c r="H171" s="97"/>
    </row>
    <row r="172" spans="1:8" ht="23.25" x14ac:dyDescent="0.35">
      <c r="A172" s="401" t="s">
        <v>244</v>
      </c>
      <c r="B172" s="156" t="s">
        <v>245</v>
      </c>
      <c r="C172" s="155">
        <f>IFERROR(VLOOKUP($A172,'งบทดลอง รพ.'!$A$2:$C$426,3,0),0)</f>
        <v>0</v>
      </c>
      <c r="D172" s="27"/>
      <c r="E172" s="102" t="s">
        <v>995</v>
      </c>
      <c r="F172" s="102" t="s">
        <v>25</v>
      </c>
      <c r="G172" s="359" t="s">
        <v>1051</v>
      </c>
      <c r="H172" s="97"/>
    </row>
    <row r="173" spans="1:8" ht="23.25" x14ac:dyDescent="0.35">
      <c r="A173" s="401" t="s">
        <v>246</v>
      </c>
      <c r="B173" s="156" t="s">
        <v>247</v>
      </c>
      <c r="C173" s="155">
        <f>IFERROR(VLOOKUP($A173,'งบทดลอง รพ.'!$A$2:$C$426,3,0),0)</f>
        <v>0</v>
      </c>
      <c r="D173" s="27"/>
      <c r="E173" s="102" t="s">
        <v>995</v>
      </c>
      <c r="F173" s="102" t="s">
        <v>25</v>
      </c>
      <c r="G173" s="359" t="s">
        <v>1051</v>
      </c>
      <c r="H173" s="97"/>
    </row>
    <row r="174" spans="1:8" ht="23.25" x14ac:dyDescent="0.35">
      <c r="A174" s="401" t="s">
        <v>248</v>
      </c>
      <c r="B174" s="156" t="s">
        <v>249</v>
      </c>
      <c r="C174" s="155">
        <f>IFERROR(VLOOKUP($A174,'งบทดลอง รพ.'!$A$2:$C$426,3,0),0)</f>
        <v>0</v>
      </c>
      <c r="D174" s="27"/>
      <c r="E174" s="102" t="s">
        <v>995</v>
      </c>
      <c r="F174" s="102" t="s">
        <v>25</v>
      </c>
      <c r="G174" s="359" t="s">
        <v>1051</v>
      </c>
      <c r="H174" s="97"/>
    </row>
    <row r="175" spans="1:8" ht="23.25" x14ac:dyDescent="0.35">
      <c r="A175" s="401" t="s">
        <v>258</v>
      </c>
      <c r="B175" s="156" t="s">
        <v>259</v>
      </c>
      <c r="C175" s="155">
        <f>IFERROR(VLOOKUP($A175,'งบทดลอง รพ.'!$A$2:$C$426,3,0),0)</f>
        <v>0</v>
      </c>
      <c r="D175" s="27"/>
      <c r="E175" s="102" t="s">
        <v>999</v>
      </c>
      <c r="F175" s="102" t="s">
        <v>27</v>
      </c>
      <c r="G175" s="359" t="s">
        <v>1051</v>
      </c>
      <c r="H175" s="97"/>
    </row>
    <row r="176" spans="1:8" ht="23.25" x14ac:dyDescent="0.35">
      <c r="A176" s="401" t="s">
        <v>260</v>
      </c>
      <c r="B176" s="156" t="s">
        <v>261</v>
      </c>
      <c r="C176" s="155">
        <f>IFERROR(VLOOKUP($A176,'งบทดลอง รพ.'!$A$2:$C$426,3,0),0)</f>
        <v>0</v>
      </c>
      <c r="D176" s="27"/>
      <c r="E176" s="102" t="s">
        <v>999</v>
      </c>
      <c r="F176" s="102" t="s">
        <v>27</v>
      </c>
      <c r="G176" s="359" t="s">
        <v>1051</v>
      </c>
      <c r="H176" s="97"/>
    </row>
    <row r="177" spans="1:8" ht="23.25" x14ac:dyDescent="0.35">
      <c r="A177" s="401" t="s">
        <v>262</v>
      </c>
      <c r="B177" s="156" t="s">
        <v>1118</v>
      </c>
      <c r="C177" s="155">
        <f>IFERROR(VLOOKUP($A177,'งบทดลอง รพ.'!$A$2:$C$426,3,0),0)</f>
        <v>0</v>
      </c>
      <c r="D177" s="27"/>
      <c r="E177" s="102" t="s">
        <v>1001</v>
      </c>
      <c r="F177" s="102" t="s">
        <v>27</v>
      </c>
      <c r="G177" s="359" t="s">
        <v>1051</v>
      </c>
      <c r="H177" s="97"/>
    </row>
    <row r="178" spans="1:8" ht="23.25" x14ac:dyDescent="0.35">
      <c r="A178" s="401" t="s">
        <v>263</v>
      </c>
      <c r="B178" s="156" t="s">
        <v>264</v>
      </c>
      <c r="C178" s="155">
        <f>IFERROR(VLOOKUP($A178,'งบทดลอง รพ.'!$A$2:$C$426,3,0),0)</f>
        <v>0</v>
      </c>
      <c r="D178" s="27"/>
      <c r="E178" s="102" t="s">
        <v>1001</v>
      </c>
      <c r="F178" s="102" t="s">
        <v>27</v>
      </c>
      <c r="G178" s="359" t="s">
        <v>1051</v>
      </c>
      <c r="H178" s="97"/>
    </row>
    <row r="179" spans="1:8" ht="23.25" x14ac:dyDescent="0.35">
      <c r="A179" s="401" t="s">
        <v>265</v>
      </c>
      <c r="B179" s="156" t="s">
        <v>266</v>
      </c>
      <c r="C179" s="155">
        <f>IFERROR(VLOOKUP($A179,'งบทดลอง รพ.'!$A$2:$C$426,3,0),0)</f>
        <v>0</v>
      </c>
      <c r="D179" s="27"/>
      <c r="E179" s="102" t="s">
        <v>1003</v>
      </c>
      <c r="F179" s="102" t="s">
        <v>27</v>
      </c>
      <c r="G179" s="359" t="s">
        <v>1051</v>
      </c>
      <c r="H179" s="97"/>
    </row>
    <row r="180" spans="1:8" ht="23.25" x14ac:dyDescent="0.35">
      <c r="A180" s="401" t="s">
        <v>267</v>
      </c>
      <c r="B180" s="156" t="s">
        <v>611</v>
      </c>
      <c r="C180" s="155">
        <f>IFERROR(VLOOKUP($A180,'งบทดลอง รพ.'!$A$2:$C$426,3,0),0)</f>
        <v>0</v>
      </c>
      <c r="D180" s="27"/>
      <c r="E180" s="102" t="s">
        <v>1003</v>
      </c>
      <c r="F180" s="102" t="s">
        <v>27</v>
      </c>
      <c r="G180" s="359" t="s">
        <v>1051</v>
      </c>
      <c r="H180" s="97"/>
    </row>
    <row r="181" spans="1:8" ht="23.25" x14ac:dyDescent="0.35">
      <c r="A181" s="401" t="s">
        <v>250</v>
      </c>
      <c r="B181" s="156" t="s">
        <v>1119</v>
      </c>
      <c r="C181" s="155">
        <f>IFERROR(VLOOKUP($A181,'งบทดลอง รพ.'!$A$2:$C$426,3,0),0)</f>
        <v>0</v>
      </c>
      <c r="D181" s="27"/>
      <c r="E181" s="102" t="s">
        <v>995</v>
      </c>
      <c r="F181" s="102" t="s">
        <v>25</v>
      </c>
      <c r="G181" s="359" t="s">
        <v>1051</v>
      </c>
      <c r="H181" s="97"/>
    </row>
    <row r="182" spans="1:8" ht="23.25" x14ac:dyDescent="0.35">
      <c r="A182" s="401" t="s">
        <v>251</v>
      </c>
      <c r="B182" s="156" t="s">
        <v>1120</v>
      </c>
      <c r="C182" s="155">
        <f>IFERROR(VLOOKUP($A182,'งบทดลอง รพ.'!$A$2:$C$426,3,0),0)</f>
        <v>0</v>
      </c>
      <c r="D182" s="27"/>
      <c r="E182" s="102" t="s">
        <v>995</v>
      </c>
      <c r="F182" s="102" t="s">
        <v>25</v>
      </c>
      <c r="G182" s="359" t="s">
        <v>1051</v>
      </c>
      <c r="H182" s="97"/>
    </row>
    <row r="183" spans="1:8" ht="23.25" x14ac:dyDescent="0.35">
      <c r="A183" s="401" t="s">
        <v>252</v>
      </c>
      <c r="B183" s="156" t="s">
        <v>1121</v>
      </c>
      <c r="C183" s="155">
        <f>IFERROR(VLOOKUP($A183,'งบทดลอง รพ.'!$A$2:$C$426,3,0),0)</f>
        <v>0</v>
      </c>
      <c r="D183" s="27"/>
      <c r="E183" s="102" t="s">
        <v>995</v>
      </c>
      <c r="F183" s="102" t="s">
        <v>25</v>
      </c>
      <c r="G183" s="359" t="s">
        <v>1051</v>
      </c>
      <c r="H183" s="97"/>
    </row>
    <row r="184" spans="1:8" ht="23.25" x14ac:dyDescent="0.35">
      <c r="A184" s="401" t="s">
        <v>253</v>
      </c>
      <c r="B184" s="156" t="s">
        <v>1122</v>
      </c>
      <c r="C184" s="155">
        <f>IFERROR(VLOOKUP($A184,'งบทดลอง รพ.'!$A$2:$C$426,3,0),0)</f>
        <v>0</v>
      </c>
      <c r="D184" s="27"/>
      <c r="E184" s="102" t="s">
        <v>995</v>
      </c>
      <c r="F184" s="102" t="s">
        <v>25</v>
      </c>
      <c r="G184" s="359" t="s">
        <v>1051</v>
      </c>
      <c r="H184" s="97"/>
    </row>
    <row r="185" spans="1:8" ht="23.25" x14ac:dyDescent="0.35">
      <c r="A185" s="401" t="s">
        <v>254</v>
      </c>
      <c r="B185" s="156" t="s">
        <v>1123</v>
      </c>
      <c r="C185" s="155">
        <f>IFERROR(VLOOKUP($A185,'งบทดลอง รพ.'!$A$2:$C$426,3,0),0)</f>
        <v>0</v>
      </c>
      <c r="D185" s="27"/>
      <c r="E185" s="102" t="s">
        <v>995</v>
      </c>
      <c r="F185" s="102" t="s">
        <v>25</v>
      </c>
      <c r="G185" s="359" t="s">
        <v>1051</v>
      </c>
      <c r="H185" s="97"/>
    </row>
    <row r="186" spans="1:8" ht="23.25" x14ac:dyDescent="0.35">
      <c r="A186" s="401" t="s">
        <v>255</v>
      </c>
      <c r="B186" s="156" t="s">
        <v>1124</v>
      </c>
      <c r="C186" s="155">
        <f>IFERROR(VLOOKUP($A186,'งบทดลอง รพ.'!$A$2:$C$426,3,0),0)</f>
        <v>0</v>
      </c>
      <c r="D186" s="27"/>
      <c r="E186" s="102" t="s">
        <v>995</v>
      </c>
      <c r="F186" s="102" t="s">
        <v>25</v>
      </c>
      <c r="G186" s="359" t="s">
        <v>1051</v>
      </c>
      <c r="H186" s="97"/>
    </row>
    <row r="187" spans="1:8" ht="23.25" x14ac:dyDescent="0.35">
      <c r="A187" s="401" t="s">
        <v>256</v>
      </c>
      <c r="B187" s="156" t="s">
        <v>1125</v>
      </c>
      <c r="C187" s="155">
        <f>IFERROR(VLOOKUP($A187,'งบทดลอง รพ.'!$A$2:$C$426,3,0),0)</f>
        <v>0</v>
      </c>
      <c r="D187" s="27"/>
      <c r="E187" s="102" t="s">
        <v>995</v>
      </c>
      <c r="F187" s="102" t="s">
        <v>25</v>
      </c>
      <c r="G187" s="359" t="s">
        <v>1051</v>
      </c>
      <c r="H187" s="97"/>
    </row>
    <row r="188" spans="1:8" ht="23.25" x14ac:dyDescent="0.35">
      <c r="A188" s="401" t="s">
        <v>257</v>
      </c>
      <c r="B188" s="156" t="s">
        <v>1126</v>
      </c>
      <c r="C188" s="155">
        <f>IFERROR(VLOOKUP($A188,'งบทดลอง รพ.'!$A$2:$C$426,3,0),0)</f>
        <v>0</v>
      </c>
      <c r="D188" s="27"/>
      <c r="E188" s="102" t="s">
        <v>995</v>
      </c>
      <c r="F188" s="102" t="s">
        <v>25</v>
      </c>
      <c r="G188" s="359" t="s">
        <v>1051</v>
      </c>
      <c r="H188" s="97"/>
    </row>
    <row r="189" spans="1:8" ht="23.25" x14ac:dyDescent="0.35">
      <c r="A189" s="401" t="s">
        <v>859</v>
      </c>
      <c r="B189" s="156" t="s">
        <v>860</v>
      </c>
      <c r="C189" s="155">
        <f>IFERROR(VLOOKUP($A189,'งบทดลอง รพ.'!$A$2:$C$426,3,0),0)</f>
        <v>0</v>
      </c>
      <c r="D189" s="27"/>
      <c r="E189" s="102" t="s">
        <v>995</v>
      </c>
      <c r="F189" s="102" t="s">
        <v>25</v>
      </c>
      <c r="G189" s="359" t="s">
        <v>1051</v>
      </c>
      <c r="H189" s="97"/>
    </row>
    <row r="190" spans="1:8" ht="23.25" x14ac:dyDescent="0.35">
      <c r="A190" s="401" t="s">
        <v>861</v>
      </c>
      <c r="B190" s="156" t="s">
        <v>862</v>
      </c>
      <c r="C190" s="155">
        <f>IFERROR(VLOOKUP($A190,'งบทดลอง รพ.'!$A$2:$C$426,3,0),0)</f>
        <v>0</v>
      </c>
      <c r="D190" s="27"/>
      <c r="E190" s="102" t="s">
        <v>995</v>
      </c>
      <c r="F190" s="102" t="s">
        <v>25</v>
      </c>
      <c r="G190" s="359" t="s">
        <v>1051</v>
      </c>
      <c r="H190" s="97"/>
    </row>
    <row r="191" spans="1:8" ht="23.25" x14ac:dyDescent="0.35">
      <c r="A191" s="401" t="s">
        <v>863</v>
      </c>
      <c r="B191" s="156" t="s">
        <v>1155</v>
      </c>
      <c r="C191" s="155">
        <f>IFERROR(VLOOKUP($A191,'งบทดลอง รพ.'!$A$2:$C$426,3,0),0)</f>
        <v>0</v>
      </c>
      <c r="D191" s="27"/>
      <c r="E191" s="102" t="s">
        <v>997</v>
      </c>
      <c r="F191" s="102" t="s">
        <v>29</v>
      </c>
      <c r="G191" s="359" t="s">
        <v>1051</v>
      </c>
      <c r="H191" s="97"/>
    </row>
    <row r="192" spans="1:8" ht="23.25" x14ac:dyDescent="0.35">
      <c r="A192" s="401" t="s">
        <v>278</v>
      </c>
      <c r="B192" s="156" t="s">
        <v>279</v>
      </c>
      <c r="C192" s="155">
        <f>IFERROR(VLOOKUP($A192,'งบทดลอง รพ.'!$A$2:$C$426,3,0),0)</f>
        <v>0</v>
      </c>
      <c r="D192" s="27"/>
      <c r="E192" s="102" t="s">
        <v>1005</v>
      </c>
      <c r="F192" s="102" t="s">
        <v>31</v>
      </c>
      <c r="G192" s="359" t="s">
        <v>1051</v>
      </c>
      <c r="H192" s="97"/>
    </row>
    <row r="193" spans="1:8" ht="23.25" x14ac:dyDescent="0.35">
      <c r="A193" s="401" t="s">
        <v>280</v>
      </c>
      <c r="B193" s="156" t="s">
        <v>281</v>
      </c>
      <c r="C193" s="155">
        <f>IFERROR(VLOOKUP($A193,'งบทดลอง รพ.'!$A$2:$C$426,3,0),0)</f>
        <v>0</v>
      </c>
      <c r="D193" s="27"/>
      <c r="E193" s="102" t="s">
        <v>1005</v>
      </c>
      <c r="F193" s="102" t="s">
        <v>31</v>
      </c>
      <c r="G193" s="359" t="s">
        <v>1051</v>
      </c>
      <c r="H193" s="97"/>
    </row>
    <row r="194" spans="1:8" ht="23.25" x14ac:dyDescent="0.35">
      <c r="A194" s="401" t="s">
        <v>282</v>
      </c>
      <c r="B194" s="156" t="s">
        <v>283</v>
      </c>
      <c r="C194" s="155">
        <f>IFERROR(VLOOKUP($A194,'งบทดลอง รพ.'!$A$2:$C$426,3,0),0)</f>
        <v>0</v>
      </c>
      <c r="D194" s="27"/>
      <c r="E194" s="102" t="s">
        <v>1005</v>
      </c>
      <c r="F194" s="102" t="s">
        <v>31</v>
      </c>
      <c r="G194" s="359" t="s">
        <v>1051</v>
      </c>
      <c r="H194" s="97"/>
    </row>
    <row r="195" spans="1:8" ht="23.25" x14ac:dyDescent="0.35">
      <c r="A195" s="401" t="s">
        <v>284</v>
      </c>
      <c r="B195" s="156" t="s">
        <v>285</v>
      </c>
      <c r="C195" s="155">
        <f>IFERROR(VLOOKUP($A195,'งบทดลอง รพ.'!$A$2:$C$426,3,0),0)</f>
        <v>0</v>
      </c>
      <c r="D195" s="27"/>
      <c r="E195" s="102" t="s">
        <v>1005</v>
      </c>
      <c r="F195" s="102" t="s">
        <v>31</v>
      </c>
      <c r="G195" s="359" t="s">
        <v>1051</v>
      </c>
      <c r="H195" s="97"/>
    </row>
    <row r="196" spans="1:8" ht="23.25" x14ac:dyDescent="0.35">
      <c r="A196" s="401" t="s">
        <v>286</v>
      </c>
      <c r="B196" s="156" t="s">
        <v>287</v>
      </c>
      <c r="C196" s="155">
        <f>IFERROR(VLOOKUP($A196,'งบทดลอง รพ.'!$A$2:$C$426,3,0),0)</f>
        <v>0</v>
      </c>
      <c r="D196" s="27"/>
      <c r="E196" s="102" t="s">
        <v>1005</v>
      </c>
      <c r="F196" s="102" t="s">
        <v>31</v>
      </c>
      <c r="G196" s="359" t="s">
        <v>1051</v>
      </c>
      <c r="H196" s="97"/>
    </row>
    <row r="197" spans="1:8" ht="23.25" x14ac:dyDescent="0.35">
      <c r="A197" s="401" t="s">
        <v>1343</v>
      </c>
      <c r="B197" s="156" t="s">
        <v>1301</v>
      </c>
      <c r="C197" s="155">
        <f>IFERROR(VLOOKUP($A197,'งบทดลอง รพ.'!$A$2:$C$426,3,0),0)</f>
        <v>0</v>
      </c>
      <c r="D197" s="27"/>
      <c r="E197" s="102" t="s">
        <v>1005</v>
      </c>
      <c r="F197" s="102" t="s">
        <v>31</v>
      </c>
      <c r="G197" s="359" t="s">
        <v>1051</v>
      </c>
      <c r="H197" s="97"/>
    </row>
    <row r="198" spans="1:8" ht="23.25" x14ac:dyDescent="0.35">
      <c r="A198" s="401" t="s">
        <v>1344</v>
      </c>
      <c r="B198" s="156" t="s">
        <v>1302</v>
      </c>
      <c r="C198" s="155">
        <f>IFERROR(VLOOKUP($A198,'งบทดลอง รพ.'!$A$2:$C$426,3,0),0)</f>
        <v>0</v>
      </c>
      <c r="D198" s="27"/>
      <c r="E198" s="102" t="s">
        <v>1005</v>
      </c>
      <c r="F198" s="102" t="s">
        <v>31</v>
      </c>
      <c r="G198" s="359" t="s">
        <v>1051</v>
      </c>
      <c r="H198" s="97"/>
    </row>
    <row r="199" spans="1:8" ht="23.25" x14ac:dyDescent="0.35">
      <c r="A199" s="401" t="s">
        <v>289</v>
      </c>
      <c r="B199" s="156" t="s">
        <v>290</v>
      </c>
      <c r="C199" s="155">
        <f>IFERROR(VLOOKUP($A199,'งบทดลอง รพ.'!$A$2:$C$426,3,0),0)</f>
        <v>0</v>
      </c>
      <c r="D199" s="27"/>
      <c r="E199" s="102" t="s">
        <v>1005</v>
      </c>
      <c r="F199" s="102" t="s">
        <v>31</v>
      </c>
      <c r="G199" s="359" t="s">
        <v>1051</v>
      </c>
      <c r="H199" s="97"/>
    </row>
    <row r="200" spans="1:8" ht="23.25" x14ac:dyDescent="0.35">
      <c r="A200" s="401" t="s">
        <v>291</v>
      </c>
      <c r="B200" s="156" t="s">
        <v>292</v>
      </c>
      <c r="C200" s="155">
        <f>IFERROR(VLOOKUP($A200,'งบทดลอง รพ.'!$A$2:$C$426,3,0),0)</f>
        <v>0</v>
      </c>
      <c r="D200" s="27"/>
      <c r="E200" s="102" t="s">
        <v>1005</v>
      </c>
      <c r="F200" s="102" t="s">
        <v>31</v>
      </c>
      <c r="G200" s="359" t="s">
        <v>1051</v>
      </c>
      <c r="H200" s="97"/>
    </row>
    <row r="201" spans="1:8" ht="23.25" x14ac:dyDescent="0.35">
      <c r="A201" s="401" t="s">
        <v>271</v>
      </c>
      <c r="B201" s="156" t="s">
        <v>272</v>
      </c>
      <c r="C201" s="155">
        <f>IFERROR(VLOOKUP($A201,'งบทดลอง รพ.'!$A$2:$C$426,3,0),0)</f>
        <v>0</v>
      </c>
      <c r="D201" s="27"/>
      <c r="E201" s="102" t="s">
        <v>1009</v>
      </c>
      <c r="F201" s="102" t="s">
        <v>29</v>
      </c>
      <c r="G201" s="359" t="s">
        <v>1051</v>
      </c>
      <c r="H201" s="97"/>
    </row>
    <row r="202" spans="1:8" ht="23.25" x14ac:dyDescent="0.35">
      <c r="A202" s="401" t="s">
        <v>274</v>
      </c>
      <c r="B202" s="156" t="s">
        <v>275</v>
      </c>
      <c r="C202" s="155">
        <f>IFERROR(VLOOKUP($A202,'งบทดลอง รพ.'!$A$2:$C$426,3,0),0)</f>
        <v>0</v>
      </c>
      <c r="D202" s="27"/>
      <c r="E202" s="102" t="s">
        <v>1009</v>
      </c>
      <c r="F202" s="102" t="s">
        <v>29</v>
      </c>
      <c r="G202" s="359" t="s">
        <v>1051</v>
      </c>
      <c r="H202" s="97"/>
    </row>
    <row r="203" spans="1:8" ht="23.25" x14ac:dyDescent="0.35">
      <c r="A203" s="401" t="s">
        <v>276</v>
      </c>
      <c r="B203" s="156" t="s">
        <v>1352</v>
      </c>
      <c r="C203" s="155">
        <f>IFERROR(VLOOKUP($A203,'งบทดลอง รพ.'!$A$2:$C$426,3,0),0)</f>
        <v>0</v>
      </c>
      <c r="D203" s="27"/>
      <c r="E203" s="102" t="s">
        <v>1011</v>
      </c>
      <c r="F203" s="102" t="s">
        <v>29</v>
      </c>
      <c r="G203" s="359" t="s">
        <v>1051</v>
      </c>
      <c r="H203" s="97"/>
    </row>
    <row r="204" spans="1:8" ht="23.25" x14ac:dyDescent="0.35">
      <c r="A204" s="401" t="s">
        <v>277</v>
      </c>
      <c r="B204" s="156" t="s">
        <v>1353</v>
      </c>
      <c r="C204" s="155">
        <f>IFERROR(VLOOKUP($A204,'งบทดลอง รพ.'!$A$2:$C$426,3,0),0)</f>
        <v>0</v>
      </c>
      <c r="D204" s="27"/>
      <c r="E204" s="102" t="s">
        <v>1011</v>
      </c>
      <c r="F204" s="102" t="s">
        <v>29</v>
      </c>
      <c r="G204" s="359" t="s">
        <v>1051</v>
      </c>
      <c r="H204" s="97"/>
    </row>
    <row r="205" spans="1:8" ht="23.25" x14ac:dyDescent="0.35">
      <c r="A205" s="401" t="s">
        <v>864</v>
      </c>
      <c r="B205" s="156" t="s">
        <v>1354</v>
      </c>
      <c r="C205" s="155">
        <f>IFERROR(VLOOKUP($A205,'งบทดลอง รพ.'!$A$2:$C$426,3,0),0)</f>
        <v>0</v>
      </c>
      <c r="D205" s="27"/>
      <c r="E205" s="102" t="s">
        <v>1007</v>
      </c>
      <c r="F205" s="102" t="s">
        <v>29</v>
      </c>
      <c r="G205" s="359" t="s">
        <v>1051</v>
      </c>
      <c r="H205" s="97"/>
    </row>
    <row r="206" spans="1:8" ht="23.25" x14ac:dyDescent="0.35">
      <c r="A206" s="401" t="s">
        <v>865</v>
      </c>
      <c r="B206" s="156" t="s">
        <v>1355</v>
      </c>
      <c r="C206" s="155">
        <f>IFERROR(VLOOKUP($A206,'งบทดลอง รพ.'!$A$2:$C$426,3,0),0)</f>
        <v>0</v>
      </c>
      <c r="D206" s="27"/>
      <c r="E206" s="102" t="s">
        <v>1007</v>
      </c>
      <c r="F206" s="102" t="s">
        <v>29</v>
      </c>
      <c r="G206" s="359" t="s">
        <v>1051</v>
      </c>
      <c r="H206" s="97"/>
    </row>
    <row r="207" spans="1:8" ht="23.25" x14ac:dyDescent="0.35">
      <c r="A207" s="401" t="s">
        <v>1307</v>
      </c>
      <c r="B207" s="156" t="s">
        <v>1356</v>
      </c>
      <c r="C207" s="155">
        <f>IFERROR(VLOOKUP($A207,'งบทดลอง รพ.'!$A$2:$C$426,3,0),0)</f>
        <v>0</v>
      </c>
      <c r="D207" s="27"/>
      <c r="E207" s="102" t="s">
        <v>1011</v>
      </c>
      <c r="F207" s="102" t="s">
        <v>29</v>
      </c>
      <c r="G207" s="359" t="s">
        <v>1051</v>
      </c>
      <c r="H207" s="97"/>
    </row>
    <row r="208" spans="1:8" ht="23.25" x14ac:dyDescent="0.35">
      <c r="A208" s="401" t="s">
        <v>1308</v>
      </c>
      <c r="B208" s="156" t="s">
        <v>1357</v>
      </c>
      <c r="C208" s="155">
        <f>IFERROR(VLOOKUP($A208,'งบทดลอง รพ.'!$A$2:$C$426,3,0),0)</f>
        <v>0</v>
      </c>
      <c r="D208" s="27"/>
      <c r="E208" s="102" t="s">
        <v>1011</v>
      </c>
      <c r="F208" s="102" t="s">
        <v>29</v>
      </c>
      <c r="G208" s="359" t="s">
        <v>1051</v>
      </c>
      <c r="H208" s="97"/>
    </row>
    <row r="209" spans="1:8" ht="23.25" x14ac:dyDescent="0.35">
      <c r="A209" s="401" t="s">
        <v>1309</v>
      </c>
      <c r="B209" s="156" t="s">
        <v>1358</v>
      </c>
      <c r="C209" s="155">
        <f>IFERROR(VLOOKUP($A209,'งบทดลอง รพ.'!$A$2:$C$426,3,0),0)</f>
        <v>0</v>
      </c>
      <c r="D209" s="27"/>
      <c r="E209" s="102" t="s">
        <v>1007</v>
      </c>
      <c r="F209" s="102" t="s">
        <v>29</v>
      </c>
      <c r="G209" s="359" t="s">
        <v>1051</v>
      </c>
      <c r="H209" s="97"/>
    </row>
    <row r="210" spans="1:8" ht="23.25" x14ac:dyDescent="0.35">
      <c r="A210" s="401" t="s">
        <v>1312</v>
      </c>
      <c r="B210" s="156" t="s">
        <v>1359</v>
      </c>
      <c r="C210" s="155">
        <f>IFERROR(VLOOKUP($A210,'งบทดลอง รพ.'!$A$2:$C$426,3,0),0)</f>
        <v>0</v>
      </c>
      <c r="D210" s="27"/>
      <c r="E210" s="102" t="s">
        <v>1007</v>
      </c>
      <c r="F210" s="102" t="s">
        <v>29</v>
      </c>
      <c r="G210" s="359" t="s">
        <v>1051</v>
      </c>
      <c r="H210" s="97"/>
    </row>
    <row r="211" spans="1:8" ht="23.25" x14ac:dyDescent="0.35">
      <c r="A211" s="401" t="s">
        <v>866</v>
      </c>
      <c r="B211" s="156" t="s">
        <v>867</v>
      </c>
      <c r="C211" s="155">
        <f>IFERROR(VLOOKUP($A211,'งบทดลอง รพ.'!$A$2:$C$426,3,0),0)</f>
        <v>0</v>
      </c>
      <c r="D211" s="27"/>
      <c r="E211" s="102" t="s">
        <v>1011</v>
      </c>
      <c r="F211" s="102" t="s">
        <v>29</v>
      </c>
      <c r="G211" s="359" t="s">
        <v>1051</v>
      </c>
      <c r="H211" s="97"/>
    </row>
    <row r="212" spans="1:8" ht="23.25" x14ac:dyDescent="0.35">
      <c r="A212" s="401" t="s">
        <v>868</v>
      </c>
      <c r="B212" s="156" t="s">
        <v>869</v>
      </c>
      <c r="C212" s="155">
        <f>IFERROR(VLOOKUP($A212,'งบทดลอง รพ.'!$A$2:$C$426,3,0),0)</f>
        <v>0</v>
      </c>
      <c r="D212" s="27"/>
      <c r="E212" s="102" t="s">
        <v>1011</v>
      </c>
      <c r="F212" s="102" t="s">
        <v>29</v>
      </c>
      <c r="G212" s="359" t="s">
        <v>1051</v>
      </c>
      <c r="H212" s="97"/>
    </row>
    <row r="213" spans="1:8" ht="23.25" x14ac:dyDescent="0.35">
      <c r="A213" s="401" t="s">
        <v>870</v>
      </c>
      <c r="B213" s="156" t="s">
        <v>871</v>
      </c>
      <c r="C213" s="155">
        <f>IFERROR(VLOOKUP($A213,'งบทดลอง รพ.'!$A$2:$C$426,3,0),0)</f>
        <v>0</v>
      </c>
      <c r="D213" s="27"/>
      <c r="E213" s="102" t="s">
        <v>1011</v>
      </c>
      <c r="F213" s="102" t="s">
        <v>29</v>
      </c>
      <c r="G213" s="359" t="s">
        <v>1051</v>
      </c>
      <c r="H213" s="97"/>
    </row>
    <row r="214" spans="1:8" ht="23.25" x14ac:dyDescent="0.35">
      <c r="A214" s="401" t="s">
        <v>293</v>
      </c>
      <c r="B214" s="156" t="s">
        <v>294</v>
      </c>
      <c r="C214" s="155">
        <f>IFERROR(VLOOKUP($A214,'งบทดลอง รพ.'!$A$2:$C$426,3,0),0)</f>
        <v>0</v>
      </c>
      <c r="D214" s="27"/>
      <c r="E214" s="102" t="s">
        <v>1005</v>
      </c>
      <c r="F214" s="102" t="s">
        <v>31</v>
      </c>
      <c r="G214" s="359" t="s">
        <v>1051</v>
      </c>
      <c r="H214" s="97"/>
    </row>
    <row r="215" spans="1:8" ht="23.25" x14ac:dyDescent="0.35">
      <c r="A215" s="401" t="s">
        <v>295</v>
      </c>
      <c r="B215" s="156" t="s">
        <v>296</v>
      </c>
      <c r="C215" s="155">
        <f>IFERROR(VLOOKUP($A215,'งบทดลอง รพ.'!$A$2:$C$426,3,0),0)</f>
        <v>0</v>
      </c>
      <c r="D215" s="27"/>
      <c r="E215" s="102" t="s">
        <v>1005</v>
      </c>
      <c r="F215" s="102" t="s">
        <v>31</v>
      </c>
      <c r="G215" s="359" t="s">
        <v>1051</v>
      </c>
      <c r="H215" s="97"/>
    </row>
    <row r="216" spans="1:8" ht="23.25" x14ac:dyDescent="0.35">
      <c r="A216" s="401" t="s">
        <v>872</v>
      </c>
      <c r="B216" s="156" t="s">
        <v>873</v>
      </c>
      <c r="C216" s="155">
        <f>IFERROR(VLOOKUP($A216,'งบทดลอง รพ.'!$A$2:$C$426,3,0),0)</f>
        <v>0</v>
      </c>
      <c r="D216" s="27"/>
      <c r="E216" s="102" t="s">
        <v>1005</v>
      </c>
      <c r="F216" s="102" t="s">
        <v>31</v>
      </c>
      <c r="G216" s="359" t="s">
        <v>1051</v>
      </c>
      <c r="H216" s="97"/>
    </row>
    <row r="217" spans="1:8" ht="23.25" x14ac:dyDescent="0.35">
      <c r="A217" s="401" t="s">
        <v>297</v>
      </c>
      <c r="B217" s="156" t="s">
        <v>298</v>
      </c>
      <c r="C217" s="155">
        <f>IFERROR(VLOOKUP($A217,'งบทดลอง รพ.'!$A$2:$C$426,3,0),0)</f>
        <v>0</v>
      </c>
      <c r="D217" s="27"/>
      <c r="E217" s="102" t="s">
        <v>1005</v>
      </c>
      <c r="F217" s="102" t="s">
        <v>31</v>
      </c>
      <c r="G217" s="359" t="s">
        <v>1051</v>
      </c>
      <c r="H217" s="97"/>
    </row>
    <row r="218" spans="1:8" ht="23.25" x14ac:dyDescent="0.35">
      <c r="A218" s="401" t="s">
        <v>299</v>
      </c>
      <c r="B218" s="156" t="s">
        <v>300</v>
      </c>
      <c r="C218" s="155">
        <f>IFERROR(VLOOKUP($A218,'งบทดลอง รพ.'!$A$2:$C$426,3,0),0)</f>
        <v>0</v>
      </c>
      <c r="D218" s="27"/>
      <c r="E218" s="102" t="s">
        <v>1005</v>
      </c>
      <c r="F218" s="102" t="s">
        <v>31</v>
      </c>
      <c r="G218" s="359" t="s">
        <v>1051</v>
      </c>
      <c r="H218" s="97"/>
    </row>
    <row r="219" spans="1:8" ht="23.25" x14ac:dyDescent="0.35">
      <c r="A219" s="401" t="s">
        <v>301</v>
      </c>
      <c r="B219" s="156" t="s">
        <v>1127</v>
      </c>
      <c r="C219" s="155">
        <f>IFERROR(VLOOKUP($A219,'งบทดลอง รพ.'!$A$2:$C$426,3,0),0)</f>
        <v>0</v>
      </c>
      <c r="D219" s="27"/>
      <c r="E219" s="102" t="s">
        <v>1005</v>
      </c>
      <c r="F219" s="102" t="s">
        <v>31</v>
      </c>
      <c r="G219" s="359" t="s">
        <v>1051</v>
      </c>
      <c r="H219" s="97"/>
    </row>
    <row r="220" spans="1:8" ht="23.25" x14ac:dyDescent="0.35">
      <c r="A220" s="401" t="s">
        <v>302</v>
      </c>
      <c r="B220" s="156" t="s">
        <v>303</v>
      </c>
      <c r="C220" s="155">
        <f>IFERROR(VLOOKUP($A220,'งบทดลอง รพ.'!$A$2:$C$426,3,0),0)</f>
        <v>0</v>
      </c>
      <c r="D220" s="27"/>
      <c r="E220" s="102" t="s">
        <v>1005</v>
      </c>
      <c r="F220" s="102" t="s">
        <v>31</v>
      </c>
      <c r="G220" s="359" t="s">
        <v>1051</v>
      </c>
      <c r="H220" s="97"/>
    </row>
    <row r="221" spans="1:8" ht="23.25" x14ac:dyDescent="0.35">
      <c r="A221" s="401" t="s">
        <v>304</v>
      </c>
      <c r="B221" s="156" t="s">
        <v>305</v>
      </c>
      <c r="C221" s="155">
        <f>IFERROR(VLOOKUP($A221,'งบทดลอง รพ.'!$A$2:$C$426,3,0),0)</f>
        <v>0</v>
      </c>
      <c r="D221" s="27"/>
      <c r="E221" s="102" t="s">
        <v>1005</v>
      </c>
      <c r="F221" s="102" t="s">
        <v>31</v>
      </c>
      <c r="G221" s="359" t="s">
        <v>1051</v>
      </c>
      <c r="H221" s="97"/>
    </row>
    <row r="222" spans="1:8" ht="23.25" x14ac:dyDescent="0.35">
      <c r="A222" s="401" t="s">
        <v>306</v>
      </c>
      <c r="B222" s="156" t="s">
        <v>307</v>
      </c>
      <c r="C222" s="155">
        <f>IFERROR(VLOOKUP($A222,'งบทดลอง รพ.'!$A$2:$C$426,3,0),0)</f>
        <v>0</v>
      </c>
      <c r="D222" s="27"/>
      <c r="E222" s="102" t="s">
        <v>1005</v>
      </c>
      <c r="F222" s="102" t="s">
        <v>31</v>
      </c>
      <c r="G222" s="359" t="s">
        <v>1051</v>
      </c>
      <c r="H222" s="97"/>
    </row>
    <row r="223" spans="1:8" ht="23.25" x14ac:dyDescent="0.35">
      <c r="A223" s="401" t="s">
        <v>308</v>
      </c>
      <c r="B223" s="156" t="s">
        <v>294</v>
      </c>
      <c r="C223" s="155">
        <f>IFERROR(VLOOKUP($A223,'งบทดลอง รพ.'!$A$2:$C$426,3,0),0)</f>
        <v>0</v>
      </c>
      <c r="D223" s="27"/>
      <c r="E223" s="102" t="s">
        <v>1005</v>
      </c>
      <c r="F223" s="102" t="s">
        <v>31</v>
      </c>
      <c r="G223" s="359" t="s">
        <v>1051</v>
      </c>
      <c r="H223" s="97"/>
    </row>
    <row r="224" spans="1:8" ht="23.25" x14ac:dyDescent="0.35">
      <c r="A224" s="401" t="s">
        <v>309</v>
      </c>
      <c r="B224" s="156" t="s">
        <v>310</v>
      </c>
      <c r="C224" s="155">
        <f>IFERROR(VLOOKUP($A224,'งบทดลอง รพ.'!$A$2:$C$426,3,0),0)</f>
        <v>0</v>
      </c>
      <c r="D224" s="27"/>
      <c r="E224" s="102" t="s">
        <v>1005</v>
      </c>
      <c r="F224" s="102" t="s">
        <v>31</v>
      </c>
      <c r="G224" s="359" t="s">
        <v>1051</v>
      </c>
      <c r="H224" s="97"/>
    </row>
    <row r="225" spans="1:8" ht="23.25" x14ac:dyDescent="0.35">
      <c r="A225" s="401" t="s">
        <v>874</v>
      </c>
      <c r="B225" s="156" t="s">
        <v>875</v>
      </c>
      <c r="C225" s="155">
        <f>IFERROR(VLOOKUP($A225,'งบทดลอง รพ.'!$A$2:$C$426,3,0),0)</f>
        <v>0</v>
      </c>
      <c r="D225" s="27"/>
      <c r="E225" s="102" t="s">
        <v>1005</v>
      </c>
      <c r="F225" s="102" t="s">
        <v>31</v>
      </c>
      <c r="G225" s="359" t="s">
        <v>1051</v>
      </c>
      <c r="H225" s="97"/>
    </row>
    <row r="226" spans="1:8" ht="23.25" x14ac:dyDescent="0.35">
      <c r="A226" s="401" t="s">
        <v>311</v>
      </c>
      <c r="B226" s="156" t="s">
        <v>312</v>
      </c>
      <c r="C226" s="155">
        <f>IFERROR(VLOOKUP($A226,'งบทดลอง รพ.'!$A$2:$C$426,3,0),0)</f>
        <v>0</v>
      </c>
      <c r="D226" s="27"/>
      <c r="E226" s="102" t="s">
        <v>1005</v>
      </c>
      <c r="F226" s="102" t="s">
        <v>31</v>
      </c>
      <c r="G226" s="359" t="s">
        <v>1051</v>
      </c>
      <c r="H226" s="97"/>
    </row>
    <row r="227" spans="1:8" ht="23.25" x14ac:dyDescent="0.35">
      <c r="A227" s="401" t="s">
        <v>313</v>
      </c>
      <c r="B227" s="156" t="s">
        <v>314</v>
      </c>
      <c r="C227" s="155">
        <f>IFERROR(VLOOKUP($A227,'งบทดลอง รพ.'!$A$2:$C$426,3,0),0)</f>
        <v>0</v>
      </c>
      <c r="D227" s="27"/>
      <c r="E227" s="102" t="s">
        <v>1005</v>
      </c>
      <c r="F227" s="102" t="s">
        <v>31</v>
      </c>
      <c r="G227" s="359" t="s">
        <v>1051</v>
      </c>
      <c r="H227" s="97"/>
    </row>
    <row r="228" spans="1:8" ht="23.25" x14ac:dyDescent="0.35">
      <c r="A228" s="401" t="s">
        <v>315</v>
      </c>
      <c r="B228" s="156" t="s">
        <v>316</v>
      </c>
      <c r="C228" s="155">
        <f>IFERROR(VLOOKUP($A228,'งบทดลอง รพ.'!$A$2:$C$426,3,0),0)</f>
        <v>0</v>
      </c>
      <c r="D228" s="27"/>
      <c r="E228" s="102" t="s">
        <v>1005</v>
      </c>
      <c r="F228" s="102" t="s">
        <v>31</v>
      </c>
      <c r="G228" s="359" t="s">
        <v>1051</v>
      </c>
      <c r="H228" s="97"/>
    </row>
    <row r="229" spans="1:8" ht="23.25" x14ac:dyDescent="0.35">
      <c r="A229" s="401" t="s">
        <v>317</v>
      </c>
      <c r="B229" s="156" t="s">
        <v>1320</v>
      </c>
      <c r="C229" s="155">
        <f>IFERROR(VLOOKUP($A229,'งบทดลอง รพ.'!$A$2:$C$426,3,0),0)</f>
        <v>0</v>
      </c>
      <c r="D229" s="27"/>
      <c r="E229" s="102" t="s">
        <v>1005</v>
      </c>
      <c r="F229" s="102" t="s">
        <v>31</v>
      </c>
      <c r="G229" s="359" t="s">
        <v>1051</v>
      </c>
      <c r="H229" s="97"/>
    </row>
    <row r="230" spans="1:8" ht="23.25" x14ac:dyDescent="0.35">
      <c r="A230" s="401" t="s">
        <v>1315</v>
      </c>
      <c r="B230" s="156" t="s">
        <v>1318</v>
      </c>
      <c r="C230" s="155">
        <f>IFERROR(VLOOKUP($A230,'งบทดลอง รพ.'!$A$2:$C$426,3,0),0)</f>
        <v>0</v>
      </c>
      <c r="D230" s="27"/>
      <c r="E230" s="102" t="s">
        <v>1005</v>
      </c>
      <c r="F230" s="102" t="s">
        <v>31</v>
      </c>
      <c r="G230" s="359" t="s">
        <v>1051</v>
      </c>
      <c r="H230" s="97"/>
    </row>
    <row r="231" spans="1:8" ht="23.25" x14ac:dyDescent="0.35">
      <c r="A231" s="401" t="s">
        <v>318</v>
      </c>
      <c r="B231" s="156" t="s">
        <v>1319</v>
      </c>
      <c r="C231" s="155">
        <f>IFERROR(VLOOKUP($A231,'งบทดลอง รพ.'!$A$2:$C$426,3,0),0)</f>
        <v>0</v>
      </c>
      <c r="D231" s="27"/>
      <c r="E231" s="102" t="s">
        <v>1005</v>
      </c>
      <c r="F231" s="102" t="s">
        <v>31</v>
      </c>
      <c r="G231" s="359" t="s">
        <v>1051</v>
      </c>
      <c r="H231" s="97"/>
    </row>
    <row r="232" spans="1:8" ht="23.25" x14ac:dyDescent="0.35">
      <c r="A232" s="401" t="s">
        <v>1316</v>
      </c>
      <c r="B232" s="156" t="s">
        <v>1321</v>
      </c>
      <c r="C232" s="155">
        <f>IFERROR(VLOOKUP($A232,'งบทดลอง รพ.'!$A$2:$C$426,3,0),0)</f>
        <v>0</v>
      </c>
      <c r="D232" s="27"/>
      <c r="E232" s="102" t="s">
        <v>1005</v>
      </c>
      <c r="F232" s="102" t="s">
        <v>31</v>
      </c>
      <c r="G232" s="359" t="s">
        <v>1051</v>
      </c>
      <c r="H232" s="97"/>
    </row>
    <row r="233" spans="1:8" ht="23.25" x14ac:dyDescent="0.35">
      <c r="A233" s="401" t="s">
        <v>319</v>
      </c>
      <c r="B233" s="156" t="s">
        <v>1324</v>
      </c>
      <c r="C233" s="155">
        <f>IFERROR(VLOOKUP($A233,'งบทดลอง รพ.'!$A$2:$C$426,3,0),0)</f>
        <v>0</v>
      </c>
      <c r="D233" s="27"/>
      <c r="E233" s="102" t="s">
        <v>1013</v>
      </c>
      <c r="F233" s="102" t="s">
        <v>33</v>
      </c>
      <c r="G233" s="359" t="s">
        <v>1051</v>
      </c>
      <c r="H233" s="97"/>
    </row>
    <row r="234" spans="1:8" ht="23.25" x14ac:dyDescent="0.35">
      <c r="A234" s="401" t="s">
        <v>1317</v>
      </c>
      <c r="B234" s="156" t="s">
        <v>1325</v>
      </c>
      <c r="C234" s="155">
        <f>IFERROR(VLOOKUP($A234,'งบทดลอง รพ.'!$A$2:$C$426,3,0),0)</f>
        <v>0</v>
      </c>
      <c r="D234" s="27"/>
      <c r="E234" s="102" t="s">
        <v>1013</v>
      </c>
      <c r="F234" s="102" t="s">
        <v>33</v>
      </c>
      <c r="G234" s="359" t="s">
        <v>1051</v>
      </c>
      <c r="H234" s="97"/>
    </row>
    <row r="235" spans="1:8" ht="23.25" x14ac:dyDescent="0.35">
      <c r="A235" s="401" t="s">
        <v>320</v>
      </c>
      <c r="B235" s="156" t="s">
        <v>1326</v>
      </c>
      <c r="C235" s="155">
        <f>IFERROR(VLOOKUP($A235,'งบทดลอง รพ.'!$A$2:$C$426,3,0),0)</f>
        <v>0</v>
      </c>
      <c r="D235" s="27"/>
      <c r="E235" s="102" t="s">
        <v>1013</v>
      </c>
      <c r="F235" s="102" t="s">
        <v>33</v>
      </c>
      <c r="G235" s="359" t="s">
        <v>1051</v>
      </c>
      <c r="H235" s="97"/>
    </row>
    <row r="236" spans="1:8" ht="23.25" x14ac:dyDescent="0.35">
      <c r="A236" s="401" t="s">
        <v>1322</v>
      </c>
      <c r="B236" s="156" t="s">
        <v>1327</v>
      </c>
      <c r="C236" s="155">
        <f>IFERROR(VLOOKUP($A236,'งบทดลอง รพ.'!$A$2:$C$426,3,0),0)</f>
        <v>0</v>
      </c>
      <c r="D236" s="27"/>
      <c r="E236" s="102" t="s">
        <v>1013</v>
      </c>
      <c r="F236" s="102" t="s">
        <v>33</v>
      </c>
      <c r="G236" s="359" t="s">
        <v>1051</v>
      </c>
      <c r="H236" s="97"/>
    </row>
    <row r="237" spans="1:8" ht="23.25" x14ac:dyDescent="0.35">
      <c r="A237" s="401" t="s">
        <v>321</v>
      </c>
      <c r="B237" s="156" t="s">
        <v>1328</v>
      </c>
      <c r="C237" s="155">
        <f>IFERROR(VLOOKUP($A237,'งบทดลอง รพ.'!$A$2:$C$426,3,0),0)</f>
        <v>0</v>
      </c>
      <c r="D237" s="27"/>
      <c r="E237" s="102" t="s">
        <v>1013</v>
      </c>
      <c r="F237" s="102" t="s">
        <v>33</v>
      </c>
      <c r="G237" s="359" t="s">
        <v>1051</v>
      </c>
      <c r="H237" s="97"/>
    </row>
    <row r="238" spans="1:8" ht="23.25" x14ac:dyDescent="0.35">
      <c r="A238" s="401" t="s">
        <v>1323</v>
      </c>
      <c r="B238" s="156" t="s">
        <v>1329</v>
      </c>
      <c r="C238" s="155">
        <f>IFERROR(VLOOKUP($A238,'งบทดลอง รพ.'!$A$2:$C$426,3,0),0)</f>
        <v>0</v>
      </c>
      <c r="D238" s="27"/>
      <c r="E238" s="102" t="s">
        <v>1013</v>
      </c>
      <c r="F238" s="102" t="s">
        <v>33</v>
      </c>
      <c r="G238" s="359" t="s">
        <v>1051</v>
      </c>
      <c r="H238" s="97"/>
    </row>
    <row r="239" spans="1:8" ht="23.25" x14ac:dyDescent="0.35">
      <c r="A239" s="401" t="s">
        <v>876</v>
      </c>
      <c r="B239" s="156" t="s">
        <v>387</v>
      </c>
      <c r="C239" s="155">
        <f>IFERROR(VLOOKUP($A239,'งบทดลอง รพ.'!$A$2:$C$426,3,0),0)</f>
        <v>0</v>
      </c>
      <c r="D239" s="27"/>
      <c r="E239" s="102" t="s">
        <v>1025</v>
      </c>
      <c r="F239" s="102" t="s">
        <v>37</v>
      </c>
      <c r="G239" s="359" t="s">
        <v>1051</v>
      </c>
      <c r="H239" s="97"/>
    </row>
    <row r="240" spans="1:8" ht="23.25" x14ac:dyDescent="0.35">
      <c r="A240" s="401" t="s">
        <v>877</v>
      </c>
      <c r="B240" s="156" t="s">
        <v>388</v>
      </c>
      <c r="C240" s="155">
        <f>IFERROR(VLOOKUP($A240,'งบทดลอง รพ.'!$A$2:$C$426,3,0),0)</f>
        <v>0</v>
      </c>
      <c r="D240" s="27"/>
      <c r="E240" s="102" t="s">
        <v>1025</v>
      </c>
      <c r="F240" s="102" t="s">
        <v>37</v>
      </c>
      <c r="G240" s="359" t="s">
        <v>1051</v>
      </c>
      <c r="H240" s="97"/>
    </row>
    <row r="241" spans="1:8" ht="23.25" x14ac:dyDescent="0.35">
      <c r="A241" s="401" t="s">
        <v>878</v>
      </c>
      <c r="B241" s="156" t="s">
        <v>389</v>
      </c>
      <c r="C241" s="155">
        <f>IFERROR(VLOOKUP($A241,'งบทดลอง รพ.'!$A$2:$C$426,3,0),0)</f>
        <v>0</v>
      </c>
      <c r="D241" s="27"/>
      <c r="E241" s="102" t="s">
        <v>1025</v>
      </c>
      <c r="F241" s="102" t="s">
        <v>37</v>
      </c>
      <c r="G241" s="359" t="s">
        <v>1051</v>
      </c>
      <c r="H241" s="97"/>
    </row>
    <row r="242" spans="1:8" ht="23.25" x14ac:dyDescent="0.35">
      <c r="A242" s="401" t="s">
        <v>879</v>
      </c>
      <c r="B242" s="156" t="s">
        <v>390</v>
      </c>
      <c r="C242" s="155">
        <f>IFERROR(VLOOKUP($A242,'งบทดลอง รพ.'!$A$2:$C$426,3,0),0)</f>
        <v>0</v>
      </c>
      <c r="D242" s="27"/>
      <c r="E242" s="102" t="s">
        <v>1025</v>
      </c>
      <c r="F242" s="102" t="s">
        <v>37</v>
      </c>
      <c r="G242" s="359" t="s">
        <v>1051</v>
      </c>
      <c r="H242" s="97"/>
    </row>
    <row r="243" spans="1:8" ht="23.25" x14ac:dyDescent="0.35">
      <c r="A243" s="401" t="s">
        <v>880</v>
      </c>
      <c r="B243" s="156" t="s">
        <v>391</v>
      </c>
      <c r="C243" s="155">
        <f>IFERROR(VLOOKUP($A243,'งบทดลอง รพ.'!$A$2:$C$426,3,0),0)</f>
        <v>0</v>
      </c>
      <c r="D243" s="27"/>
      <c r="E243" s="102" t="s">
        <v>1025</v>
      </c>
      <c r="F243" s="102" t="s">
        <v>37</v>
      </c>
      <c r="G243" s="359" t="s">
        <v>1051</v>
      </c>
      <c r="H243" s="97"/>
    </row>
    <row r="244" spans="1:8" ht="23.25" x14ac:dyDescent="0.35">
      <c r="A244" s="401" t="s">
        <v>881</v>
      </c>
      <c r="B244" s="156" t="s">
        <v>392</v>
      </c>
      <c r="C244" s="155">
        <f>IFERROR(VLOOKUP($A244,'งบทดลอง รพ.'!$A$2:$C$426,3,0),0)</f>
        <v>0</v>
      </c>
      <c r="D244" s="27"/>
      <c r="E244" s="102" t="s">
        <v>1025</v>
      </c>
      <c r="F244" s="102" t="s">
        <v>37</v>
      </c>
      <c r="G244" s="359" t="s">
        <v>1051</v>
      </c>
      <c r="H244" s="97"/>
    </row>
    <row r="245" spans="1:8" ht="23.25" x14ac:dyDescent="0.35">
      <c r="A245" s="401" t="s">
        <v>882</v>
      </c>
      <c r="B245" s="156" t="s">
        <v>397</v>
      </c>
      <c r="C245" s="155">
        <f>IFERROR(VLOOKUP($A245,'งบทดลอง รพ.'!$A$2:$C$426,3,0),0)</f>
        <v>0</v>
      </c>
      <c r="D245" s="27"/>
      <c r="E245" s="102" t="s">
        <v>1025</v>
      </c>
      <c r="F245" s="102" t="s">
        <v>37</v>
      </c>
      <c r="G245" s="359" t="s">
        <v>1051</v>
      </c>
      <c r="H245" s="97"/>
    </row>
    <row r="246" spans="1:8" ht="23.25" x14ac:dyDescent="0.35">
      <c r="A246" s="401" t="s">
        <v>883</v>
      </c>
      <c r="B246" s="156" t="s">
        <v>398</v>
      </c>
      <c r="C246" s="155">
        <f>IFERROR(VLOOKUP($A246,'งบทดลอง รพ.'!$A$2:$C$426,3,0),0)</f>
        <v>0</v>
      </c>
      <c r="D246" s="27"/>
      <c r="E246" s="102" t="s">
        <v>1025</v>
      </c>
      <c r="F246" s="102" t="s">
        <v>37</v>
      </c>
      <c r="G246" s="359" t="s">
        <v>1051</v>
      </c>
      <c r="H246" s="97"/>
    </row>
    <row r="247" spans="1:8" ht="23.25" x14ac:dyDescent="0.35">
      <c r="A247" s="401" t="s">
        <v>884</v>
      </c>
      <c r="B247" s="156" t="s">
        <v>399</v>
      </c>
      <c r="C247" s="155">
        <f>IFERROR(VLOOKUP($A247,'งบทดลอง รพ.'!$A$2:$C$426,3,0),0)</f>
        <v>0</v>
      </c>
      <c r="D247" s="27"/>
      <c r="E247" s="102" t="s">
        <v>1025</v>
      </c>
      <c r="F247" s="102" t="s">
        <v>37</v>
      </c>
      <c r="G247" s="359" t="s">
        <v>1051</v>
      </c>
      <c r="H247" s="97"/>
    </row>
    <row r="248" spans="1:8" ht="23.25" x14ac:dyDescent="0.35">
      <c r="A248" s="401" t="s">
        <v>322</v>
      </c>
      <c r="B248" s="156" t="s">
        <v>323</v>
      </c>
      <c r="C248" s="155">
        <f>IFERROR(VLOOKUP($A248,'งบทดลอง รพ.'!$A$2:$C$426,3,0),0)</f>
        <v>0</v>
      </c>
      <c r="D248" s="27"/>
      <c r="E248" s="102" t="s">
        <v>1015</v>
      </c>
      <c r="F248" s="102" t="s">
        <v>33</v>
      </c>
      <c r="G248" s="359" t="s">
        <v>1051</v>
      </c>
      <c r="H248" s="97"/>
    </row>
    <row r="249" spans="1:8" ht="23.25" x14ac:dyDescent="0.35">
      <c r="A249" s="401" t="s">
        <v>324</v>
      </c>
      <c r="B249" s="156" t="s">
        <v>325</v>
      </c>
      <c r="C249" s="155">
        <f>IFERROR(VLOOKUP($A249,'งบทดลอง รพ.'!$A$2:$C$426,3,0),0)</f>
        <v>0</v>
      </c>
      <c r="D249" s="27"/>
      <c r="E249" s="102" t="s">
        <v>1015</v>
      </c>
      <c r="F249" s="102" t="s">
        <v>33</v>
      </c>
      <c r="G249" s="359" t="s">
        <v>1051</v>
      </c>
      <c r="H249" s="97"/>
    </row>
    <row r="250" spans="1:8" ht="23.25" x14ac:dyDescent="0.35">
      <c r="A250" s="401" t="s">
        <v>326</v>
      </c>
      <c r="B250" s="156" t="s">
        <v>327</v>
      </c>
      <c r="C250" s="155">
        <f>IFERROR(VLOOKUP($A250,'งบทดลอง รพ.'!$A$2:$C$426,3,0),0)</f>
        <v>0</v>
      </c>
      <c r="D250" s="27"/>
      <c r="E250" s="102" t="s">
        <v>1015</v>
      </c>
      <c r="F250" s="102" t="s">
        <v>33</v>
      </c>
      <c r="G250" s="359" t="s">
        <v>1051</v>
      </c>
      <c r="H250" s="97"/>
    </row>
    <row r="251" spans="1:8" ht="23.25" x14ac:dyDescent="0.35">
      <c r="A251" s="401" t="s">
        <v>328</v>
      </c>
      <c r="B251" s="156" t="s">
        <v>329</v>
      </c>
      <c r="C251" s="155">
        <f>IFERROR(VLOOKUP($A251,'งบทดลอง รพ.'!$A$2:$C$426,3,0),0)</f>
        <v>0</v>
      </c>
      <c r="D251" s="27"/>
      <c r="E251" s="102" t="s">
        <v>1015</v>
      </c>
      <c r="F251" s="102" t="s">
        <v>33</v>
      </c>
      <c r="G251" s="359" t="s">
        <v>1051</v>
      </c>
      <c r="H251" s="97"/>
    </row>
    <row r="252" spans="1:8" ht="23.25" x14ac:dyDescent="0.35">
      <c r="A252" s="401" t="s">
        <v>330</v>
      </c>
      <c r="B252" s="156" t="s">
        <v>331</v>
      </c>
      <c r="C252" s="155">
        <f>IFERROR(VLOOKUP($A252,'งบทดลอง รพ.'!$A$2:$C$426,3,0),0)</f>
        <v>0</v>
      </c>
      <c r="D252" s="27"/>
      <c r="E252" s="102" t="s">
        <v>1015</v>
      </c>
      <c r="F252" s="102" t="s">
        <v>33</v>
      </c>
      <c r="G252" s="359" t="s">
        <v>1051</v>
      </c>
      <c r="H252" s="97"/>
    </row>
    <row r="253" spans="1:8" ht="23.25" x14ac:dyDescent="0.35">
      <c r="A253" s="401" t="s">
        <v>332</v>
      </c>
      <c r="B253" s="156" t="s">
        <v>333</v>
      </c>
      <c r="C253" s="155">
        <f>IFERROR(VLOOKUP($A253,'งบทดลอง รพ.'!$A$2:$C$426,3,0),0)</f>
        <v>0</v>
      </c>
      <c r="D253" s="27"/>
      <c r="E253" s="102" t="s">
        <v>1015</v>
      </c>
      <c r="F253" s="102" t="s">
        <v>33</v>
      </c>
      <c r="G253" s="359" t="s">
        <v>1051</v>
      </c>
      <c r="H253" s="97"/>
    </row>
    <row r="254" spans="1:8" ht="23.25" x14ac:dyDescent="0.35">
      <c r="A254" s="401" t="s">
        <v>334</v>
      </c>
      <c r="B254" s="156" t="s">
        <v>335</v>
      </c>
      <c r="C254" s="155">
        <f>IFERROR(VLOOKUP($A254,'งบทดลอง รพ.'!$A$2:$C$426,3,0),0)</f>
        <v>0</v>
      </c>
      <c r="D254" s="27"/>
      <c r="E254" s="102" t="s">
        <v>1015</v>
      </c>
      <c r="F254" s="102" t="s">
        <v>33</v>
      </c>
      <c r="G254" s="359" t="s">
        <v>1051</v>
      </c>
      <c r="H254" s="97"/>
    </row>
    <row r="255" spans="1:8" ht="23.25" x14ac:dyDescent="0.35">
      <c r="A255" s="401" t="s">
        <v>336</v>
      </c>
      <c r="B255" s="156" t="s">
        <v>337</v>
      </c>
      <c r="C255" s="155">
        <f>IFERROR(VLOOKUP($A255,'งบทดลอง รพ.'!$A$2:$C$426,3,0),0)</f>
        <v>0</v>
      </c>
      <c r="D255" s="27"/>
      <c r="E255" s="102" t="s">
        <v>1015</v>
      </c>
      <c r="F255" s="102" t="s">
        <v>33</v>
      </c>
      <c r="G255" s="359" t="s">
        <v>1051</v>
      </c>
      <c r="H255" s="97"/>
    </row>
    <row r="256" spans="1:8" ht="23.25" x14ac:dyDescent="0.35">
      <c r="A256" s="401" t="s">
        <v>338</v>
      </c>
      <c r="B256" s="156" t="s">
        <v>339</v>
      </c>
      <c r="C256" s="155">
        <f>IFERROR(VLOOKUP($A256,'งบทดลอง รพ.'!$A$2:$C$426,3,0),0)</f>
        <v>0</v>
      </c>
      <c r="D256" s="27"/>
      <c r="E256" s="102" t="s">
        <v>1017</v>
      </c>
      <c r="F256" s="102" t="s">
        <v>33</v>
      </c>
      <c r="G256" s="359" t="s">
        <v>1051</v>
      </c>
      <c r="H256" s="97"/>
    </row>
    <row r="257" spans="1:8" ht="23.25" x14ac:dyDescent="0.35">
      <c r="A257" s="401" t="s">
        <v>340</v>
      </c>
      <c r="B257" s="156" t="s">
        <v>341</v>
      </c>
      <c r="C257" s="155">
        <f>IFERROR(VLOOKUP($A257,'งบทดลอง รพ.'!$A$2:$C$426,3,0),0)</f>
        <v>0</v>
      </c>
      <c r="D257" s="27"/>
      <c r="E257" s="102" t="s">
        <v>1017</v>
      </c>
      <c r="F257" s="102" t="s">
        <v>33</v>
      </c>
      <c r="G257" s="359" t="s">
        <v>1051</v>
      </c>
      <c r="H257" s="97"/>
    </row>
    <row r="258" spans="1:8" ht="23.25" x14ac:dyDescent="0.35">
      <c r="A258" s="401" t="s">
        <v>342</v>
      </c>
      <c r="B258" s="156" t="s">
        <v>1128</v>
      </c>
      <c r="C258" s="155">
        <f>IFERROR(VLOOKUP($A258,'งบทดลอง รพ.'!$A$2:$C$426,3,0),0)</f>
        <v>0</v>
      </c>
      <c r="D258" s="27"/>
      <c r="E258" s="102" t="s">
        <v>1017</v>
      </c>
      <c r="F258" s="102" t="s">
        <v>33</v>
      </c>
      <c r="G258" s="359" t="s">
        <v>1051</v>
      </c>
      <c r="H258" s="97"/>
    </row>
    <row r="259" spans="1:8" ht="23.25" x14ac:dyDescent="0.35">
      <c r="A259" s="401" t="s">
        <v>343</v>
      </c>
      <c r="B259" s="156" t="s">
        <v>344</v>
      </c>
      <c r="C259" s="155">
        <f>IFERROR(VLOOKUP($A259,'งบทดลอง รพ.'!$A$2:$C$426,3,0),0)</f>
        <v>0</v>
      </c>
      <c r="D259" s="27"/>
      <c r="E259" s="102" t="s">
        <v>1017</v>
      </c>
      <c r="F259" s="102" t="s">
        <v>33</v>
      </c>
      <c r="G259" s="359" t="s">
        <v>1051</v>
      </c>
      <c r="H259" s="97"/>
    </row>
    <row r="260" spans="1:8" ht="23.25" x14ac:dyDescent="0.35">
      <c r="A260" s="401" t="s">
        <v>345</v>
      </c>
      <c r="B260" s="156" t="s">
        <v>346</v>
      </c>
      <c r="C260" s="155">
        <f>IFERROR(VLOOKUP($A260,'งบทดลอง รพ.'!$A$2:$C$426,3,0),0)</f>
        <v>0</v>
      </c>
      <c r="D260" s="27"/>
      <c r="E260" s="102" t="s">
        <v>1017</v>
      </c>
      <c r="F260" s="102" t="s">
        <v>33</v>
      </c>
      <c r="G260" s="359" t="s">
        <v>1051</v>
      </c>
      <c r="H260" s="97"/>
    </row>
    <row r="261" spans="1:8" ht="23.25" x14ac:dyDescent="0.35">
      <c r="A261" s="401" t="s">
        <v>885</v>
      </c>
      <c r="B261" s="156" t="s">
        <v>886</v>
      </c>
      <c r="C261" s="155">
        <f>IFERROR(VLOOKUP($A261,'งบทดลอง รพ.'!$A$2:$C$426,3,0),0)</f>
        <v>0</v>
      </c>
      <c r="D261" s="27"/>
      <c r="E261" s="102" t="s">
        <v>1025</v>
      </c>
      <c r="F261" s="102" t="s">
        <v>37</v>
      </c>
      <c r="G261" s="359" t="s">
        <v>1051</v>
      </c>
      <c r="H261" s="97"/>
    </row>
    <row r="262" spans="1:8" ht="23.25" x14ac:dyDescent="0.35">
      <c r="A262" s="401" t="s">
        <v>347</v>
      </c>
      <c r="B262" s="156" t="s">
        <v>348</v>
      </c>
      <c r="C262" s="155">
        <f>IFERROR(VLOOKUP($A262,'งบทดลอง รพ.'!$A$2:$C$426,3,0),0)</f>
        <v>0</v>
      </c>
      <c r="D262" s="27"/>
      <c r="E262" s="102" t="s">
        <v>1019</v>
      </c>
      <c r="F262" s="102" t="s">
        <v>33</v>
      </c>
      <c r="G262" s="359" t="s">
        <v>1051</v>
      </c>
      <c r="H262" s="97"/>
    </row>
    <row r="263" spans="1:8" ht="23.25" x14ac:dyDescent="0.35">
      <c r="A263" s="401" t="s">
        <v>349</v>
      </c>
      <c r="B263" s="156" t="s">
        <v>350</v>
      </c>
      <c r="C263" s="155">
        <f>IFERROR(VLOOKUP($A263,'งบทดลอง รพ.'!$A$2:$C$426,3,0),0)</f>
        <v>0</v>
      </c>
      <c r="D263" s="27"/>
      <c r="E263" s="102" t="s">
        <v>1019</v>
      </c>
      <c r="F263" s="102" t="s">
        <v>33</v>
      </c>
      <c r="G263" s="359" t="s">
        <v>1051</v>
      </c>
      <c r="H263" s="97"/>
    </row>
    <row r="264" spans="1:8" ht="23.25" x14ac:dyDescent="0.35">
      <c r="A264" s="401" t="s">
        <v>351</v>
      </c>
      <c r="B264" s="156" t="s">
        <v>352</v>
      </c>
      <c r="C264" s="155">
        <f>IFERROR(VLOOKUP($A264,'งบทดลอง รพ.'!$A$2:$C$426,3,0),0)</f>
        <v>0</v>
      </c>
      <c r="D264" s="27"/>
      <c r="E264" s="102" t="s">
        <v>1019</v>
      </c>
      <c r="F264" s="102" t="s">
        <v>33</v>
      </c>
      <c r="G264" s="359" t="s">
        <v>1051</v>
      </c>
      <c r="H264" s="97"/>
    </row>
    <row r="265" spans="1:8" ht="23.25" x14ac:dyDescent="0.35">
      <c r="A265" s="401" t="s">
        <v>353</v>
      </c>
      <c r="B265" s="156" t="s">
        <v>354</v>
      </c>
      <c r="C265" s="155">
        <f>IFERROR(VLOOKUP($A265,'งบทดลอง รพ.'!$A$2:$C$426,3,0),0)</f>
        <v>0</v>
      </c>
      <c r="D265" s="27"/>
      <c r="E265" s="102" t="s">
        <v>1019</v>
      </c>
      <c r="F265" s="102" t="s">
        <v>33</v>
      </c>
      <c r="G265" s="359" t="s">
        <v>1051</v>
      </c>
      <c r="H265" s="97"/>
    </row>
    <row r="266" spans="1:8" ht="23.25" x14ac:dyDescent="0.35">
      <c r="A266" s="401" t="s">
        <v>355</v>
      </c>
      <c r="B266" s="156" t="s">
        <v>356</v>
      </c>
      <c r="C266" s="155">
        <f>IFERROR(VLOOKUP($A266,'งบทดลอง รพ.'!$A$2:$C$426,3,0),0)</f>
        <v>0</v>
      </c>
      <c r="D266" s="27"/>
      <c r="E266" s="102" t="s">
        <v>1019</v>
      </c>
      <c r="F266" s="102" t="s">
        <v>33</v>
      </c>
      <c r="G266" s="359" t="s">
        <v>1051</v>
      </c>
      <c r="H266" s="97"/>
    </row>
    <row r="267" spans="1:8" ht="23.25" x14ac:dyDescent="0.35">
      <c r="A267" s="401" t="s">
        <v>357</v>
      </c>
      <c r="B267" s="156" t="s">
        <v>358</v>
      </c>
      <c r="C267" s="155">
        <f>IFERROR(VLOOKUP($A267,'งบทดลอง รพ.'!$A$2:$C$426,3,0),0)</f>
        <v>0</v>
      </c>
      <c r="D267" s="27"/>
      <c r="E267" s="102" t="s">
        <v>1019</v>
      </c>
      <c r="F267" s="102" t="s">
        <v>33</v>
      </c>
      <c r="G267" s="359" t="s">
        <v>1051</v>
      </c>
      <c r="H267" s="97"/>
    </row>
    <row r="268" spans="1:8" ht="23.25" x14ac:dyDescent="0.35">
      <c r="A268" s="401" t="s">
        <v>359</v>
      </c>
      <c r="B268" s="156" t="s">
        <v>1129</v>
      </c>
      <c r="C268" s="155">
        <f>IFERROR(VLOOKUP($A268,'งบทดลอง รพ.'!$A$2:$C$426,3,0),0)</f>
        <v>0</v>
      </c>
      <c r="D268" s="27"/>
      <c r="E268" s="102" t="s">
        <v>1021</v>
      </c>
      <c r="F268" s="102" t="s">
        <v>33</v>
      </c>
      <c r="G268" s="359" t="s">
        <v>1051</v>
      </c>
      <c r="H268" s="97"/>
    </row>
    <row r="269" spans="1:8" ht="23.25" x14ac:dyDescent="0.35">
      <c r="A269" s="401" t="s">
        <v>361</v>
      </c>
      <c r="B269" s="156" t="s">
        <v>1130</v>
      </c>
      <c r="C269" s="155">
        <f>IFERROR(VLOOKUP($A269,'งบทดลอง รพ.'!$A$2:$C$426,3,0),0)</f>
        <v>0</v>
      </c>
      <c r="D269" s="27"/>
      <c r="E269" s="102" t="s">
        <v>1019</v>
      </c>
      <c r="F269" s="102" t="s">
        <v>33</v>
      </c>
      <c r="G269" s="359" t="s">
        <v>1051</v>
      </c>
      <c r="H269" s="97"/>
    </row>
    <row r="270" spans="1:8" ht="23.25" x14ac:dyDescent="0.35">
      <c r="A270" s="401" t="s">
        <v>362</v>
      </c>
      <c r="B270" s="156" t="s">
        <v>363</v>
      </c>
      <c r="C270" s="155">
        <f>IFERROR(VLOOKUP($A270,'งบทดลอง รพ.'!$A$2:$C$426,3,0),0)</f>
        <v>0</v>
      </c>
      <c r="D270" s="27"/>
      <c r="E270" s="102" t="s">
        <v>1021</v>
      </c>
      <c r="F270" s="102" t="s">
        <v>33</v>
      </c>
      <c r="G270" s="359" t="s">
        <v>1051</v>
      </c>
      <c r="H270" s="97"/>
    </row>
    <row r="271" spans="1:8" ht="23.25" x14ac:dyDescent="0.35">
      <c r="A271" s="401" t="s">
        <v>364</v>
      </c>
      <c r="B271" s="156" t="s">
        <v>365</v>
      </c>
      <c r="C271" s="155">
        <f>IFERROR(VLOOKUP($A271,'งบทดลอง รพ.'!$A$2:$C$426,3,0),0)</f>
        <v>0</v>
      </c>
      <c r="D271" s="27"/>
      <c r="E271" s="102" t="s">
        <v>1021</v>
      </c>
      <c r="F271" s="102" t="s">
        <v>33</v>
      </c>
      <c r="G271" s="359" t="s">
        <v>1051</v>
      </c>
      <c r="H271" s="97"/>
    </row>
    <row r="272" spans="1:8" ht="23.25" x14ac:dyDescent="0.35">
      <c r="A272" s="401" t="s">
        <v>366</v>
      </c>
      <c r="B272" s="156" t="s">
        <v>367</v>
      </c>
      <c r="C272" s="155">
        <f>IFERROR(VLOOKUP($A272,'งบทดลอง รพ.'!$A$2:$C$426,3,0),0)</f>
        <v>0</v>
      </c>
      <c r="D272" s="27"/>
      <c r="E272" s="102" t="s">
        <v>1013</v>
      </c>
      <c r="F272" s="102" t="s">
        <v>33</v>
      </c>
      <c r="G272" s="359" t="s">
        <v>1051</v>
      </c>
      <c r="H272" s="97"/>
    </row>
    <row r="273" spans="1:8" ht="23.25" x14ac:dyDescent="0.35">
      <c r="A273" s="401" t="s">
        <v>368</v>
      </c>
      <c r="B273" s="156" t="s">
        <v>369</v>
      </c>
      <c r="C273" s="155">
        <f>IFERROR(VLOOKUP($A273,'งบทดลอง รพ.'!$A$2:$C$426,3,0),0)</f>
        <v>0</v>
      </c>
      <c r="D273" s="27"/>
      <c r="E273" s="102" t="s">
        <v>1013</v>
      </c>
      <c r="F273" s="102" t="s">
        <v>33</v>
      </c>
      <c r="G273" s="359" t="s">
        <v>1051</v>
      </c>
      <c r="H273" s="97"/>
    </row>
    <row r="274" spans="1:8" ht="23.25" x14ac:dyDescent="0.35">
      <c r="A274" s="401" t="s">
        <v>378</v>
      </c>
      <c r="B274" s="156" t="s">
        <v>379</v>
      </c>
      <c r="C274" s="155">
        <f>IFERROR(VLOOKUP($A274,'งบทดลอง รพ.'!$A$2:$C$426,3,0),0)</f>
        <v>0</v>
      </c>
      <c r="D274" s="27"/>
      <c r="E274" s="102" t="s">
        <v>1023</v>
      </c>
      <c r="F274" s="102" t="s">
        <v>35</v>
      </c>
      <c r="G274" s="359" t="s">
        <v>1051</v>
      </c>
      <c r="H274" s="97"/>
    </row>
    <row r="275" spans="1:8" ht="23.25" x14ac:dyDescent="0.35">
      <c r="A275" s="401" t="s">
        <v>380</v>
      </c>
      <c r="B275" s="156" t="s">
        <v>1131</v>
      </c>
      <c r="C275" s="155">
        <f>IFERROR(VLOOKUP($A275,'งบทดลอง รพ.'!$A$2:$C$426,3,0),0)</f>
        <v>0</v>
      </c>
      <c r="D275" s="27"/>
      <c r="E275" s="102" t="s">
        <v>1023</v>
      </c>
      <c r="F275" s="102" t="s">
        <v>35</v>
      </c>
      <c r="G275" s="359" t="s">
        <v>1051</v>
      </c>
      <c r="H275" s="97"/>
    </row>
    <row r="276" spans="1:8" ht="23.25" x14ac:dyDescent="0.35">
      <c r="A276" s="401" t="s">
        <v>381</v>
      </c>
      <c r="B276" s="156" t="s">
        <v>382</v>
      </c>
      <c r="C276" s="155">
        <f>IFERROR(VLOOKUP($A276,'งบทดลอง รพ.'!$A$2:$C$426,3,0),0)</f>
        <v>0</v>
      </c>
      <c r="D276" s="27"/>
      <c r="E276" s="102" t="s">
        <v>1023</v>
      </c>
      <c r="F276" s="102" t="s">
        <v>35</v>
      </c>
      <c r="G276" s="359" t="s">
        <v>1051</v>
      </c>
      <c r="H276" s="97"/>
    </row>
    <row r="277" spans="1:8" ht="23.25" x14ac:dyDescent="0.35">
      <c r="A277" s="401" t="s">
        <v>383</v>
      </c>
      <c r="B277" s="156" t="s">
        <v>384</v>
      </c>
      <c r="C277" s="155">
        <f>IFERROR(VLOOKUP($A277,'งบทดลอง รพ.'!$A$2:$C$426,3,0),0)</f>
        <v>0</v>
      </c>
      <c r="D277" s="27"/>
      <c r="E277" s="102" t="s">
        <v>1023</v>
      </c>
      <c r="F277" s="102" t="s">
        <v>35</v>
      </c>
      <c r="G277" s="359" t="s">
        <v>1051</v>
      </c>
      <c r="H277" s="97"/>
    </row>
    <row r="278" spans="1:8" ht="23.25" x14ac:dyDescent="0.35">
      <c r="A278" s="401" t="s">
        <v>385</v>
      </c>
      <c r="B278" s="156" t="s">
        <v>386</v>
      </c>
      <c r="C278" s="155">
        <f>IFERROR(VLOOKUP($A278,'งบทดลอง รพ.'!$A$2:$C$426,3,0),0)</f>
        <v>0</v>
      </c>
      <c r="D278" s="27"/>
      <c r="E278" s="102" t="s">
        <v>1023</v>
      </c>
      <c r="F278" s="102" t="s">
        <v>35</v>
      </c>
      <c r="G278" s="359" t="s">
        <v>1051</v>
      </c>
      <c r="H278" s="97"/>
    </row>
    <row r="279" spans="1:8" ht="23.25" x14ac:dyDescent="0.35">
      <c r="A279" s="401" t="s">
        <v>370</v>
      </c>
      <c r="B279" s="156" t="s">
        <v>371</v>
      </c>
      <c r="C279" s="155">
        <f>IFERROR(VLOOKUP($A279,'งบทดลอง รพ.'!$A$2:$C$426,3,0),0)</f>
        <v>0</v>
      </c>
      <c r="D279" s="27"/>
      <c r="E279" s="102" t="s">
        <v>1013</v>
      </c>
      <c r="F279" s="102" t="s">
        <v>33</v>
      </c>
      <c r="G279" s="359" t="s">
        <v>1051</v>
      </c>
      <c r="H279" s="97"/>
    </row>
    <row r="280" spans="1:8" ht="23.25" x14ac:dyDescent="0.35">
      <c r="A280" s="401" t="s">
        <v>372</v>
      </c>
      <c r="B280" s="156" t="s">
        <v>373</v>
      </c>
      <c r="C280" s="155">
        <f>IFERROR(VLOOKUP($A280,'งบทดลอง รพ.'!$A$2:$C$426,3,0),0)</f>
        <v>0</v>
      </c>
      <c r="D280" s="27"/>
      <c r="E280" s="102" t="s">
        <v>1013</v>
      </c>
      <c r="F280" s="102" t="s">
        <v>33</v>
      </c>
      <c r="G280" s="359" t="s">
        <v>1051</v>
      </c>
      <c r="H280" s="97"/>
    </row>
    <row r="281" spans="1:8" ht="23.25" x14ac:dyDescent="0.35">
      <c r="A281" s="401" t="s">
        <v>217</v>
      </c>
      <c r="B281" s="156" t="s">
        <v>218</v>
      </c>
      <c r="C281" s="155">
        <f>IFERROR(VLOOKUP($A281,'งบทดลอง รพ.'!$A$2:$C$426,3,0),0)</f>
        <v>0</v>
      </c>
      <c r="D281" s="27"/>
      <c r="E281" s="102" t="s">
        <v>985</v>
      </c>
      <c r="F281" s="102" t="s">
        <v>19</v>
      </c>
      <c r="G281" s="359" t="s">
        <v>1051</v>
      </c>
      <c r="H281" s="97"/>
    </row>
    <row r="282" spans="1:8" ht="23.25" x14ac:dyDescent="0.35">
      <c r="A282" s="401" t="s">
        <v>219</v>
      </c>
      <c r="B282" s="156" t="s">
        <v>1132</v>
      </c>
      <c r="C282" s="155">
        <f>IFERROR(VLOOKUP($A282,'งบทดลอง รพ.'!$A$2:$C$426,3,0),0)</f>
        <v>0</v>
      </c>
      <c r="D282" s="27"/>
      <c r="E282" s="102" t="s">
        <v>987</v>
      </c>
      <c r="F282" s="102" t="s">
        <v>21</v>
      </c>
      <c r="G282" s="359" t="s">
        <v>1051</v>
      </c>
      <c r="H282" s="97"/>
    </row>
    <row r="283" spans="1:8" ht="23.25" x14ac:dyDescent="0.35">
      <c r="A283" s="401" t="s">
        <v>221</v>
      </c>
      <c r="B283" s="156" t="s">
        <v>1133</v>
      </c>
      <c r="C283" s="155">
        <f>IFERROR(VLOOKUP($A283,'งบทดลอง รพ.'!$A$2:$C$426,3,0),0)</f>
        <v>0</v>
      </c>
      <c r="D283" s="27"/>
      <c r="E283" s="102" t="s">
        <v>989</v>
      </c>
      <c r="F283" s="102" t="s">
        <v>21</v>
      </c>
      <c r="G283" s="359" t="s">
        <v>1051</v>
      </c>
      <c r="H283" s="97"/>
    </row>
    <row r="284" spans="1:8" ht="23.25" x14ac:dyDescent="0.35">
      <c r="A284" s="401" t="s">
        <v>224</v>
      </c>
      <c r="B284" s="156" t="s">
        <v>225</v>
      </c>
      <c r="C284" s="155">
        <f>IFERROR(VLOOKUP($A284,'งบทดลอง รพ.'!$A$2:$C$426,3,0),0)</f>
        <v>0</v>
      </c>
      <c r="D284" s="27"/>
      <c r="E284" s="102" t="s">
        <v>993</v>
      </c>
      <c r="F284" s="102" t="s">
        <v>23</v>
      </c>
      <c r="G284" s="359" t="s">
        <v>1051</v>
      </c>
      <c r="H284" s="97"/>
    </row>
    <row r="285" spans="1:8" ht="23.25" x14ac:dyDescent="0.35">
      <c r="A285" s="401" t="s">
        <v>393</v>
      </c>
      <c r="B285" s="156" t="s">
        <v>394</v>
      </c>
      <c r="C285" s="155">
        <f>IFERROR(VLOOKUP($A285,'งบทดลอง รพ.'!$A$2:$C$426,3,0),0)</f>
        <v>0</v>
      </c>
      <c r="D285" s="27"/>
      <c r="E285" s="102" t="s">
        <v>1025</v>
      </c>
      <c r="F285" s="102" t="s">
        <v>37</v>
      </c>
      <c r="G285" s="359" t="s">
        <v>1051</v>
      </c>
      <c r="H285" s="97"/>
    </row>
    <row r="286" spans="1:8" ht="23.25" x14ac:dyDescent="0.35">
      <c r="A286" s="401" t="s">
        <v>395</v>
      </c>
      <c r="B286" s="156" t="s">
        <v>396</v>
      </c>
      <c r="C286" s="155">
        <f>IFERROR(VLOOKUP($A286,'งบทดลอง รพ.'!$A$2:$C$426,3,0),0)</f>
        <v>0</v>
      </c>
      <c r="D286" s="27"/>
      <c r="E286" s="102" t="s">
        <v>1025</v>
      </c>
      <c r="F286" s="102" t="s">
        <v>37</v>
      </c>
      <c r="G286" s="359" t="s">
        <v>1051</v>
      </c>
      <c r="H286" s="97"/>
    </row>
    <row r="287" spans="1:8" ht="23.25" x14ac:dyDescent="0.35">
      <c r="A287" s="401" t="s">
        <v>222</v>
      </c>
      <c r="B287" s="156" t="s">
        <v>223</v>
      </c>
      <c r="C287" s="155">
        <f>IFERROR(VLOOKUP($A287,'งบทดลอง รพ.'!$A$2:$C$426,3,0),0)</f>
        <v>0</v>
      </c>
      <c r="D287" s="27"/>
      <c r="E287" s="102" t="s">
        <v>991</v>
      </c>
      <c r="F287" s="102" t="s">
        <v>707</v>
      </c>
      <c r="G287" s="359" t="s">
        <v>1051</v>
      </c>
      <c r="H287" s="97"/>
    </row>
    <row r="288" spans="1:8" ht="23.25" x14ac:dyDescent="0.35">
      <c r="A288" s="401" t="s">
        <v>887</v>
      </c>
      <c r="B288" s="156" t="s">
        <v>888</v>
      </c>
      <c r="C288" s="155">
        <f>IFERROR(VLOOKUP($A288,'งบทดลอง รพ.'!$A$2:$C$426,3,0),0)</f>
        <v>0</v>
      </c>
      <c r="D288" s="27"/>
      <c r="E288" s="102" t="s">
        <v>987</v>
      </c>
      <c r="F288" s="102" t="s">
        <v>21</v>
      </c>
      <c r="G288" s="359" t="s">
        <v>1051</v>
      </c>
      <c r="H288" s="97"/>
    </row>
    <row r="289" spans="1:8" ht="23.25" x14ac:dyDescent="0.35">
      <c r="A289" s="402" t="s">
        <v>400</v>
      </c>
      <c r="B289" s="157" t="s">
        <v>1134</v>
      </c>
      <c r="C289" s="155">
        <f>IFERROR(VLOOKUP($A289,'งบทดลอง รพ.'!$A$2:$C$426,3,0),0)</f>
        <v>0</v>
      </c>
      <c r="D289" s="27"/>
      <c r="E289" s="102" t="s">
        <v>1025</v>
      </c>
      <c r="F289" s="102" t="s">
        <v>37</v>
      </c>
      <c r="G289" s="359" t="s">
        <v>1051</v>
      </c>
      <c r="H289" s="97"/>
    </row>
    <row r="290" spans="1:8" ht="23.25" x14ac:dyDescent="0.35">
      <c r="A290" s="401" t="s">
        <v>374</v>
      </c>
      <c r="B290" s="156" t="s">
        <v>375</v>
      </c>
      <c r="C290" s="155">
        <f>IFERROR(VLOOKUP($A290,'งบทดลอง รพ.'!$A$2:$C$426,3,0),0)</f>
        <v>0</v>
      </c>
      <c r="D290" s="27"/>
      <c r="E290" s="102" t="s">
        <v>1013</v>
      </c>
      <c r="F290" s="102" t="s">
        <v>33</v>
      </c>
      <c r="G290" s="359" t="s">
        <v>1051</v>
      </c>
      <c r="H290" s="97"/>
    </row>
    <row r="291" spans="1:8" ht="23.25" x14ac:dyDescent="0.35">
      <c r="A291" s="401" t="s">
        <v>376</v>
      </c>
      <c r="B291" s="156" t="s">
        <v>377</v>
      </c>
      <c r="C291" s="155">
        <f>IFERROR(VLOOKUP($A291,'งบทดลอง รพ.'!$A$2:$C$426,3,0),0)</f>
        <v>0</v>
      </c>
      <c r="D291" s="27"/>
      <c r="E291" s="102" t="s">
        <v>1013</v>
      </c>
      <c r="F291" s="102" t="s">
        <v>33</v>
      </c>
      <c r="G291" s="359" t="s">
        <v>1051</v>
      </c>
      <c r="H291" s="97"/>
    </row>
    <row r="292" spans="1:8" ht="23.25" x14ac:dyDescent="0.35">
      <c r="A292" s="401" t="s">
        <v>491</v>
      </c>
      <c r="B292" s="156" t="s">
        <v>1135</v>
      </c>
      <c r="C292" s="155">
        <f>IFERROR(VLOOKUP($A292,'งบทดลอง รพ.'!$A$2:$C$426,3,0),0)</f>
        <v>0</v>
      </c>
      <c r="D292" s="27"/>
      <c r="E292" s="102" t="s">
        <v>1013</v>
      </c>
      <c r="F292" s="102" t="s">
        <v>33</v>
      </c>
      <c r="G292" s="359" t="s">
        <v>1051</v>
      </c>
      <c r="H292" s="97"/>
    </row>
    <row r="293" spans="1:8" ht="23.25" x14ac:dyDescent="0.35">
      <c r="A293" s="401" t="s">
        <v>889</v>
      </c>
      <c r="B293" s="156" t="s">
        <v>890</v>
      </c>
      <c r="C293" s="155">
        <f>IFERROR(VLOOKUP($A293,'งบทดลอง รพ.'!$A$2:$C$426,3,0),0)</f>
        <v>0</v>
      </c>
      <c r="D293" s="27"/>
      <c r="E293" s="102" t="s">
        <v>1013</v>
      </c>
      <c r="F293" s="102" t="s">
        <v>33</v>
      </c>
      <c r="G293" s="359" t="s">
        <v>1051</v>
      </c>
      <c r="H293" s="97"/>
    </row>
    <row r="294" spans="1:8" ht="23.25" x14ac:dyDescent="0.35">
      <c r="A294" s="401" t="s">
        <v>492</v>
      </c>
      <c r="B294" s="156" t="s">
        <v>493</v>
      </c>
      <c r="C294" s="155">
        <f>IFERROR(VLOOKUP($A294,'งบทดลอง รพ.'!$A$2:$C$426,3,0),0)</f>
        <v>0</v>
      </c>
      <c r="D294" s="27"/>
      <c r="E294" s="102" t="s">
        <v>1013</v>
      </c>
      <c r="F294" s="102" t="s">
        <v>33</v>
      </c>
      <c r="G294" s="359" t="s">
        <v>1051</v>
      </c>
      <c r="H294" s="97"/>
    </row>
    <row r="295" spans="1:8" ht="23.25" x14ac:dyDescent="0.35">
      <c r="A295" s="401" t="s">
        <v>891</v>
      </c>
      <c r="B295" s="156" t="s">
        <v>892</v>
      </c>
      <c r="C295" s="155">
        <f>IFERROR(VLOOKUP($A295,'งบทดลอง รพ.'!$A$2:$C$426,3,0),0)</f>
        <v>0</v>
      </c>
      <c r="D295" s="27"/>
      <c r="E295" s="102" t="s">
        <v>1039</v>
      </c>
      <c r="F295" s="102" t="s">
        <v>41</v>
      </c>
      <c r="G295" s="359" t="s">
        <v>1051</v>
      </c>
      <c r="H295" s="97"/>
    </row>
    <row r="296" spans="1:8" ht="23.25" x14ac:dyDescent="0.35">
      <c r="A296" s="401" t="s">
        <v>494</v>
      </c>
      <c r="B296" s="156" t="s">
        <v>495</v>
      </c>
      <c r="C296" s="155">
        <f>IFERROR(VLOOKUP($A296,'งบทดลอง รพ.'!$A$2:$C$426,3,0),0)</f>
        <v>0</v>
      </c>
      <c r="D296" s="27"/>
      <c r="E296" s="102" t="s">
        <v>1013</v>
      </c>
      <c r="F296" s="102" t="s">
        <v>33</v>
      </c>
      <c r="G296" s="359" t="s">
        <v>1051</v>
      </c>
      <c r="H296" s="97"/>
    </row>
    <row r="297" spans="1:8" ht="23.25" x14ac:dyDescent="0.35">
      <c r="A297" s="402" t="s">
        <v>496</v>
      </c>
      <c r="B297" s="157" t="s">
        <v>497</v>
      </c>
      <c r="C297" s="155">
        <f>IFERROR(VLOOKUP($A297,'งบทดลอง รพ.'!$A$2:$C$426,3,0),0)</f>
        <v>0</v>
      </c>
      <c r="D297" s="27"/>
      <c r="E297" s="102" t="s">
        <v>1013</v>
      </c>
      <c r="F297" s="102" t="s">
        <v>33</v>
      </c>
      <c r="G297" s="359" t="s">
        <v>1051</v>
      </c>
      <c r="H297" s="97"/>
    </row>
    <row r="298" spans="1:8" ht="23.25" x14ac:dyDescent="0.35">
      <c r="A298" s="401" t="s">
        <v>499</v>
      </c>
      <c r="B298" s="156" t="s">
        <v>1330</v>
      </c>
      <c r="C298" s="155">
        <f>IFERROR(VLOOKUP($A298,'งบทดลอง รพ.'!$A$2:$C$426,3,0),0)</f>
        <v>0</v>
      </c>
      <c r="D298" s="27"/>
      <c r="E298" s="102" t="s">
        <v>1033</v>
      </c>
      <c r="F298" s="102" t="s">
        <v>41</v>
      </c>
      <c r="G298" s="359" t="s">
        <v>1051</v>
      </c>
      <c r="H298" s="97"/>
    </row>
    <row r="299" spans="1:8" ht="23.25" x14ac:dyDescent="0.35">
      <c r="A299" s="401" t="s">
        <v>500</v>
      </c>
      <c r="B299" s="156" t="s">
        <v>1331</v>
      </c>
      <c r="C299" s="155">
        <f>IFERROR(VLOOKUP($A299,'งบทดลอง รพ.'!$A$2:$C$426,3,0),0)</f>
        <v>0</v>
      </c>
      <c r="D299" s="27"/>
      <c r="E299" s="102" t="s">
        <v>1035</v>
      </c>
      <c r="F299" s="102" t="s">
        <v>41</v>
      </c>
      <c r="G299" s="359" t="s">
        <v>1051</v>
      </c>
      <c r="H299" s="97"/>
    </row>
    <row r="300" spans="1:8" ht="23.25" x14ac:dyDescent="0.35">
      <c r="A300" s="401" t="s">
        <v>893</v>
      </c>
      <c r="B300" s="156" t="s">
        <v>894</v>
      </c>
      <c r="C300" s="155">
        <f>IFERROR(VLOOKUP($A300,'งบทดลอง รพ.'!$A$2:$C$426,3,0),0)</f>
        <v>0</v>
      </c>
      <c r="D300" s="27"/>
      <c r="E300" s="102" t="s">
        <v>1013</v>
      </c>
      <c r="F300" s="102" t="s">
        <v>33</v>
      </c>
      <c r="G300" s="359" t="s">
        <v>1051</v>
      </c>
      <c r="H300" s="97"/>
    </row>
    <row r="301" spans="1:8" ht="23.25" x14ac:dyDescent="0.35">
      <c r="A301" s="402" t="s">
        <v>1332</v>
      </c>
      <c r="B301" s="157" t="s">
        <v>1333</v>
      </c>
      <c r="C301" s="155">
        <f>IFERROR(VLOOKUP($A301,'งบทดลอง รพ.'!$A$2:$C$426,3,0),0)</f>
        <v>0</v>
      </c>
      <c r="D301" s="27"/>
      <c r="E301" s="102" t="s">
        <v>1035</v>
      </c>
      <c r="F301" s="102" t="s">
        <v>41</v>
      </c>
      <c r="G301" s="359" t="s">
        <v>1051</v>
      </c>
      <c r="H301" s="97"/>
    </row>
    <row r="302" spans="1:8" ht="23.25" x14ac:dyDescent="0.35">
      <c r="A302" s="402" t="s">
        <v>501</v>
      </c>
      <c r="B302" s="157" t="s">
        <v>1136</v>
      </c>
      <c r="C302" s="155">
        <f>IFERROR(VLOOKUP($A302,'งบทดลอง รพ.'!$A$2:$C$426,3,0),0)</f>
        <v>0</v>
      </c>
      <c r="D302" s="27"/>
      <c r="E302" s="102" t="s">
        <v>1037</v>
      </c>
      <c r="F302" s="102" t="s">
        <v>41</v>
      </c>
      <c r="G302" s="359" t="s">
        <v>1051</v>
      </c>
      <c r="H302" s="97"/>
    </row>
    <row r="303" spans="1:8" ht="23.25" x14ac:dyDescent="0.35">
      <c r="A303" s="401" t="s">
        <v>502</v>
      </c>
      <c r="B303" s="156" t="s">
        <v>1137</v>
      </c>
      <c r="C303" s="155">
        <f>IFERROR(VLOOKUP($A303,'งบทดลอง รพ.'!$A$2:$C$426,3,0),0)</f>
        <v>0</v>
      </c>
      <c r="D303" s="27"/>
      <c r="E303" s="102" t="s">
        <v>1037</v>
      </c>
      <c r="F303" s="102" t="s">
        <v>41</v>
      </c>
      <c r="G303" s="359" t="s">
        <v>1051</v>
      </c>
      <c r="H303" s="97"/>
    </row>
    <row r="304" spans="1:8" ht="23.25" x14ac:dyDescent="0.35">
      <c r="A304" s="402" t="s">
        <v>895</v>
      </c>
      <c r="B304" s="157" t="s">
        <v>896</v>
      </c>
      <c r="C304" s="155">
        <f>IFERROR(VLOOKUP($A304,'งบทดลอง รพ.'!$A$2:$C$426,3,0),0)</f>
        <v>0</v>
      </c>
      <c r="D304" s="27"/>
      <c r="E304" s="102" t="s">
        <v>1037</v>
      </c>
      <c r="F304" s="102" t="s">
        <v>41</v>
      </c>
      <c r="G304" s="359" t="s">
        <v>1051</v>
      </c>
      <c r="H304" s="97"/>
    </row>
    <row r="305" spans="1:8" ht="23.25" x14ac:dyDescent="0.35">
      <c r="A305" s="402" t="s">
        <v>503</v>
      </c>
      <c r="B305" s="157" t="s">
        <v>504</v>
      </c>
      <c r="C305" s="155">
        <f>IFERROR(VLOOKUP($A305,'งบทดลอง รพ.'!$A$2:$C$426,3,0),0)</f>
        <v>0</v>
      </c>
      <c r="D305" s="27"/>
      <c r="E305" s="102" t="s">
        <v>1033</v>
      </c>
      <c r="F305" s="102" t="s">
        <v>41</v>
      </c>
      <c r="G305" s="359" t="s">
        <v>1051</v>
      </c>
      <c r="H305" s="97"/>
    </row>
    <row r="306" spans="1:8" ht="23.25" x14ac:dyDescent="0.35">
      <c r="A306" s="402" t="s">
        <v>505</v>
      </c>
      <c r="B306" s="157" t="s">
        <v>506</v>
      </c>
      <c r="C306" s="155">
        <f>IFERROR(VLOOKUP($A306,'งบทดลอง รพ.'!$A$2:$C$426,3,0),0)</f>
        <v>0</v>
      </c>
      <c r="D306" s="27"/>
      <c r="E306" s="102" t="s">
        <v>1037</v>
      </c>
      <c r="F306" s="102" t="s">
        <v>41</v>
      </c>
      <c r="G306" s="359" t="s">
        <v>1051</v>
      </c>
      <c r="H306" s="97"/>
    </row>
    <row r="307" spans="1:8" ht="23.25" x14ac:dyDescent="0.35">
      <c r="A307" s="402" t="s">
        <v>897</v>
      </c>
      <c r="B307" s="157" t="s">
        <v>898</v>
      </c>
      <c r="C307" s="155">
        <f>IFERROR(VLOOKUP($A307,'งบทดลอง รพ.'!$A$2:$C$426,3,0),0)</f>
        <v>0</v>
      </c>
      <c r="D307" s="27"/>
      <c r="E307" s="102" t="s">
        <v>997</v>
      </c>
      <c r="F307" s="102" t="s">
        <v>29</v>
      </c>
      <c r="G307" s="359" t="s">
        <v>1051</v>
      </c>
      <c r="H307" s="97"/>
    </row>
    <row r="308" spans="1:8" ht="23.25" x14ac:dyDescent="0.35">
      <c r="A308" s="402" t="s">
        <v>899</v>
      </c>
      <c r="B308" s="157" t="s">
        <v>900</v>
      </c>
      <c r="C308" s="155">
        <f>IFERROR(VLOOKUP($A308,'งบทดลอง รพ.'!$A$2:$C$426,3,0),0)</f>
        <v>0</v>
      </c>
      <c r="D308" s="27"/>
      <c r="E308" s="102" t="s">
        <v>997</v>
      </c>
      <c r="F308" s="102" t="s">
        <v>29</v>
      </c>
      <c r="G308" s="359" t="s">
        <v>1051</v>
      </c>
      <c r="H308" s="97"/>
    </row>
    <row r="309" spans="1:8" ht="23.25" x14ac:dyDescent="0.35">
      <c r="A309" s="401" t="s">
        <v>901</v>
      </c>
      <c r="B309" s="156" t="s">
        <v>902</v>
      </c>
      <c r="C309" s="155">
        <f>IFERROR(VLOOKUP($A309,'งบทดลอง รพ.'!$A$2:$C$426,3,0),0)</f>
        <v>0</v>
      </c>
      <c r="D309" s="27"/>
      <c r="E309" s="102" t="s">
        <v>997</v>
      </c>
      <c r="F309" s="102" t="s">
        <v>29</v>
      </c>
      <c r="G309" s="359" t="s">
        <v>1051</v>
      </c>
      <c r="H309" s="97"/>
    </row>
    <row r="310" spans="1:8" ht="23.25" x14ac:dyDescent="0.35">
      <c r="A310" s="401" t="s">
        <v>903</v>
      </c>
      <c r="B310" s="156" t="s">
        <v>1334</v>
      </c>
      <c r="C310" s="155">
        <f>IFERROR(VLOOKUP($A310,'งบทดลอง รพ.'!$A$2:$C$426,3,0),0)</f>
        <v>0</v>
      </c>
      <c r="D310" s="27"/>
      <c r="E310" s="102" t="s">
        <v>997</v>
      </c>
      <c r="F310" s="102" t="s">
        <v>29</v>
      </c>
      <c r="G310" s="359" t="s">
        <v>1051</v>
      </c>
      <c r="H310" s="97"/>
    </row>
    <row r="311" spans="1:8" ht="23.25" x14ac:dyDescent="0.35">
      <c r="A311" s="401" t="s">
        <v>904</v>
      </c>
      <c r="B311" s="156" t="s">
        <v>905</v>
      </c>
      <c r="C311" s="155">
        <f>IFERROR(VLOOKUP($A311,'งบทดลอง รพ.'!$A$2:$C$426,3,0),0)</f>
        <v>0</v>
      </c>
      <c r="D311" s="27"/>
      <c r="E311" s="102" t="s">
        <v>997</v>
      </c>
      <c r="F311" s="102" t="s">
        <v>29</v>
      </c>
      <c r="G311" s="359" t="s">
        <v>1051</v>
      </c>
      <c r="H311" s="97"/>
    </row>
    <row r="312" spans="1:8" ht="23.25" x14ac:dyDescent="0.35">
      <c r="A312" s="401" t="s">
        <v>906</v>
      </c>
      <c r="B312" s="156" t="s">
        <v>268</v>
      </c>
      <c r="C312" s="155">
        <f>IFERROR(VLOOKUP($A312,'งบทดลอง รพ.'!$A$2:$C$426,3,0),0)</f>
        <v>0</v>
      </c>
      <c r="D312" s="27"/>
      <c r="E312" s="102" t="s">
        <v>997</v>
      </c>
      <c r="F312" s="102" t="s">
        <v>29</v>
      </c>
      <c r="G312" s="359" t="s">
        <v>1051</v>
      </c>
      <c r="H312" s="97"/>
    </row>
    <row r="313" spans="1:8" ht="23.25" x14ac:dyDescent="0.35">
      <c r="A313" s="401" t="s">
        <v>907</v>
      </c>
      <c r="B313" s="156" t="s">
        <v>269</v>
      </c>
      <c r="C313" s="155">
        <f>IFERROR(VLOOKUP($A313,'งบทดลอง รพ.'!$A$2:$C$426,3,0),0)</f>
        <v>0</v>
      </c>
      <c r="D313" s="27"/>
      <c r="E313" s="102" t="s">
        <v>997</v>
      </c>
      <c r="F313" s="102" t="s">
        <v>29</v>
      </c>
      <c r="G313" s="359" t="s">
        <v>1051</v>
      </c>
      <c r="H313" s="97"/>
    </row>
    <row r="314" spans="1:8" ht="23.25" x14ac:dyDescent="0.35">
      <c r="A314" s="401" t="s">
        <v>908</v>
      </c>
      <c r="B314" s="156" t="s">
        <v>270</v>
      </c>
      <c r="C314" s="155">
        <f>IFERROR(VLOOKUP($A314,'งบทดลอง รพ.'!$A$2:$C$426,3,0),0)</f>
        <v>0</v>
      </c>
      <c r="D314" s="27"/>
      <c r="E314" s="102" t="s">
        <v>997</v>
      </c>
      <c r="F314" s="102" t="s">
        <v>29</v>
      </c>
      <c r="G314" s="359" t="s">
        <v>1051</v>
      </c>
      <c r="H314" s="97"/>
    </row>
    <row r="315" spans="1:8" ht="23.25" x14ac:dyDescent="0.35">
      <c r="A315" s="401" t="s">
        <v>909</v>
      </c>
      <c r="B315" s="156" t="s">
        <v>910</v>
      </c>
      <c r="C315" s="155">
        <f>IFERROR(VLOOKUP($A315,'งบทดลอง รพ.'!$A$2:$C$426,3,0),0)</f>
        <v>0</v>
      </c>
      <c r="D315" s="27"/>
      <c r="E315" s="102" t="s">
        <v>997</v>
      </c>
      <c r="F315" s="102" t="s">
        <v>29</v>
      </c>
      <c r="G315" s="359" t="s">
        <v>1051</v>
      </c>
      <c r="H315" s="97"/>
    </row>
    <row r="316" spans="1:8" ht="23.25" x14ac:dyDescent="0.35">
      <c r="A316" s="401" t="s">
        <v>911</v>
      </c>
      <c r="B316" s="156" t="s">
        <v>273</v>
      </c>
      <c r="C316" s="155">
        <f>IFERROR(VLOOKUP($A316,'งบทดลอง รพ.'!$A$2:$C$426,3,0),0)</f>
        <v>0</v>
      </c>
      <c r="D316" s="27"/>
      <c r="E316" s="102" t="s">
        <v>997</v>
      </c>
      <c r="F316" s="102" t="s">
        <v>29</v>
      </c>
      <c r="G316" s="359" t="s">
        <v>1051</v>
      </c>
      <c r="H316" s="97"/>
    </row>
    <row r="317" spans="1:8" ht="23.25" x14ac:dyDescent="0.35">
      <c r="A317" s="401" t="s">
        <v>1335</v>
      </c>
      <c r="B317" s="156" t="s">
        <v>1336</v>
      </c>
      <c r="C317" s="155">
        <f>IFERROR(VLOOKUP($A317,'งบทดลอง รพ.'!$A$2:$C$426,3,0),0)</f>
        <v>0</v>
      </c>
      <c r="D317" s="27"/>
      <c r="E317" s="102" t="s">
        <v>997</v>
      </c>
      <c r="F317" s="102" t="s">
        <v>29</v>
      </c>
      <c r="G317" s="359" t="s">
        <v>1051</v>
      </c>
      <c r="H317" s="97"/>
    </row>
    <row r="318" spans="1:8" ht="23.25" x14ac:dyDescent="0.35">
      <c r="A318" s="401" t="s">
        <v>401</v>
      </c>
      <c r="B318" s="156" t="s">
        <v>402</v>
      </c>
      <c r="C318" s="155">
        <f>IFERROR(VLOOKUP($A318,'งบทดลอง รพ.'!$A$2:$C$426,3,0),0)</f>
        <v>0</v>
      </c>
      <c r="D318" s="27"/>
      <c r="E318" s="102" t="s">
        <v>1027</v>
      </c>
      <c r="F318" s="102" t="s">
        <v>39</v>
      </c>
      <c r="G318" s="359" t="s">
        <v>1051</v>
      </c>
      <c r="H318" s="97"/>
    </row>
    <row r="319" spans="1:8" ht="23.25" x14ac:dyDescent="0.35">
      <c r="A319" s="401" t="s">
        <v>403</v>
      </c>
      <c r="B319" s="156" t="s">
        <v>404</v>
      </c>
      <c r="C319" s="155">
        <f>IFERROR(VLOOKUP($A319,'งบทดลอง รพ.'!$A$2:$C$426,3,0),0)</f>
        <v>0</v>
      </c>
      <c r="D319" s="27"/>
      <c r="E319" s="102" t="s">
        <v>1027</v>
      </c>
      <c r="F319" s="102" t="s">
        <v>39</v>
      </c>
      <c r="G319" s="359" t="s">
        <v>1051</v>
      </c>
      <c r="H319" s="97"/>
    </row>
    <row r="320" spans="1:8" ht="23.25" x14ac:dyDescent="0.35">
      <c r="A320" s="401" t="s">
        <v>405</v>
      </c>
      <c r="B320" s="156" t="s">
        <v>406</v>
      </c>
      <c r="C320" s="155">
        <f>IFERROR(VLOOKUP($A320,'งบทดลอง รพ.'!$A$2:$C$426,3,0),0)</f>
        <v>0</v>
      </c>
      <c r="D320" s="27"/>
      <c r="E320" s="102" t="s">
        <v>1027</v>
      </c>
      <c r="F320" s="102" t="s">
        <v>39</v>
      </c>
      <c r="G320" s="359" t="s">
        <v>1051</v>
      </c>
      <c r="H320" s="97"/>
    </row>
    <row r="321" spans="1:8" ht="23.25" x14ac:dyDescent="0.35">
      <c r="A321" s="401" t="s">
        <v>407</v>
      </c>
      <c r="B321" s="156" t="s">
        <v>408</v>
      </c>
      <c r="C321" s="155">
        <f>IFERROR(VLOOKUP($A321,'งบทดลอง รพ.'!$A$2:$C$426,3,0),0)</f>
        <v>0</v>
      </c>
      <c r="D321" s="27"/>
      <c r="E321" s="102" t="s">
        <v>1027</v>
      </c>
      <c r="F321" s="102" t="s">
        <v>39</v>
      </c>
      <c r="G321" s="359" t="s">
        <v>1051</v>
      </c>
      <c r="H321" s="97"/>
    </row>
    <row r="322" spans="1:8" ht="23.25" x14ac:dyDescent="0.35">
      <c r="A322" s="401" t="s">
        <v>409</v>
      </c>
      <c r="B322" s="156" t="s">
        <v>410</v>
      </c>
      <c r="C322" s="155">
        <f>IFERROR(VLOOKUP($A322,'งบทดลอง รพ.'!$A$2:$C$426,3,0),0)</f>
        <v>0</v>
      </c>
      <c r="D322" s="27"/>
      <c r="E322" s="102" t="s">
        <v>1027</v>
      </c>
      <c r="F322" s="102" t="s">
        <v>39</v>
      </c>
      <c r="G322" s="359" t="s">
        <v>1051</v>
      </c>
      <c r="H322" s="97"/>
    </row>
    <row r="323" spans="1:8" ht="23.25" x14ac:dyDescent="0.35">
      <c r="A323" s="401" t="s">
        <v>411</v>
      </c>
      <c r="B323" s="156" t="s">
        <v>412</v>
      </c>
      <c r="C323" s="155">
        <f>IFERROR(VLOOKUP($A323,'งบทดลอง รพ.'!$A$2:$C$426,3,0),0)</f>
        <v>0</v>
      </c>
      <c r="D323" s="27"/>
      <c r="E323" s="102" t="s">
        <v>1027</v>
      </c>
      <c r="F323" s="102" t="s">
        <v>39</v>
      </c>
      <c r="G323" s="359" t="s">
        <v>1051</v>
      </c>
      <c r="H323" s="97"/>
    </row>
    <row r="324" spans="1:8" ht="23.25" x14ac:dyDescent="0.35">
      <c r="A324" s="401" t="s">
        <v>413</v>
      </c>
      <c r="B324" s="156" t="s">
        <v>414</v>
      </c>
      <c r="C324" s="155">
        <f>IFERROR(VLOOKUP($A324,'งบทดลอง รพ.'!$A$2:$C$426,3,0),0)</f>
        <v>0</v>
      </c>
      <c r="D324" s="27"/>
      <c r="E324" s="102" t="s">
        <v>1027</v>
      </c>
      <c r="F324" s="102" t="s">
        <v>39</v>
      </c>
      <c r="G324" s="359" t="s">
        <v>1051</v>
      </c>
      <c r="H324" s="97"/>
    </row>
    <row r="325" spans="1:8" ht="23.25" x14ac:dyDescent="0.35">
      <c r="A325" s="401" t="s">
        <v>415</v>
      </c>
      <c r="B325" s="156" t="s">
        <v>416</v>
      </c>
      <c r="C325" s="155">
        <f>IFERROR(VLOOKUP($A325,'งบทดลอง รพ.'!$A$2:$C$426,3,0),0)</f>
        <v>0</v>
      </c>
      <c r="D325" s="27"/>
      <c r="E325" s="102" t="s">
        <v>1027</v>
      </c>
      <c r="F325" s="102" t="s">
        <v>39</v>
      </c>
      <c r="G325" s="359" t="s">
        <v>1051</v>
      </c>
      <c r="H325" s="97"/>
    </row>
    <row r="326" spans="1:8" ht="23.25" x14ac:dyDescent="0.35">
      <c r="A326" s="401" t="s">
        <v>417</v>
      </c>
      <c r="B326" s="156" t="s">
        <v>418</v>
      </c>
      <c r="C326" s="155">
        <f>IFERROR(VLOOKUP($A326,'งบทดลอง รพ.'!$A$2:$C$426,3,0),0)</f>
        <v>0</v>
      </c>
      <c r="D326" s="27"/>
      <c r="E326" s="102" t="s">
        <v>1027</v>
      </c>
      <c r="F326" s="102" t="s">
        <v>39</v>
      </c>
      <c r="G326" s="359" t="s">
        <v>1051</v>
      </c>
      <c r="H326" s="97"/>
    </row>
    <row r="327" spans="1:8" ht="23.25" x14ac:dyDescent="0.35">
      <c r="A327" s="401" t="s">
        <v>419</v>
      </c>
      <c r="B327" s="156" t="s">
        <v>420</v>
      </c>
      <c r="C327" s="155">
        <f>IFERROR(VLOOKUP($A327,'งบทดลอง รพ.'!$A$2:$C$426,3,0),0)</f>
        <v>0</v>
      </c>
      <c r="D327" s="27"/>
      <c r="E327" s="102" t="s">
        <v>1029</v>
      </c>
      <c r="F327" s="102" t="s">
        <v>39</v>
      </c>
      <c r="G327" s="359" t="s">
        <v>1051</v>
      </c>
      <c r="H327" s="97"/>
    </row>
    <row r="328" spans="1:8" ht="23.25" x14ac:dyDescent="0.35">
      <c r="A328" s="401" t="s">
        <v>421</v>
      </c>
      <c r="B328" s="156" t="s">
        <v>422</v>
      </c>
      <c r="C328" s="155">
        <f>IFERROR(VLOOKUP($A328,'งบทดลอง รพ.'!$A$2:$C$426,3,0),0)</f>
        <v>0</v>
      </c>
      <c r="D328" s="27"/>
      <c r="E328" s="102" t="s">
        <v>1029</v>
      </c>
      <c r="F328" s="102" t="s">
        <v>39</v>
      </c>
      <c r="G328" s="359" t="s">
        <v>1051</v>
      </c>
      <c r="H328" s="97"/>
    </row>
    <row r="329" spans="1:8" ht="23.25" x14ac:dyDescent="0.35">
      <c r="A329" s="401" t="s">
        <v>423</v>
      </c>
      <c r="B329" s="156" t="s">
        <v>424</v>
      </c>
      <c r="C329" s="155">
        <f>IFERROR(VLOOKUP($A329,'งบทดลอง รพ.'!$A$2:$C$426,3,0),0)</f>
        <v>0</v>
      </c>
      <c r="D329" s="27"/>
      <c r="E329" s="102" t="s">
        <v>1029</v>
      </c>
      <c r="F329" s="102" t="s">
        <v>39</v>
      </c>
      <c r="G329" s="359" t="s">
        <v>1051</v>
      </c>
      <c r="H329" s="97"/>
    </row>
    <row r="330" spans="1:8" ht="23.25" x14ac:dyDescent="0.35">
      <c r="A330" s="401" t="s">
        <v>425</v>
      </c>
      <c r="B330" s="156" t="s">
        <v>426</v>
      </c>
      <c r="C330" s="155">
        <f>IFERROR(VLOOKUP($A330,'งบทดลอง รพ.'!$A$2:$C$426,3,0),0)</f>
        <v>0</v>
      </c>
      <c r="D330" s="27"/>
      <c r="E330" s="102" t="s">
        <v>1029</v>
      </c>
      <c r="F330" s="102" t="s">
        <v>39</v>
      </c>
      <c r="G330" s="359" t="s">
        <v>1051</v>
      </c>
      <c r="H330" s="97"/>
    </row>
    <row r="331" spans="1:8" ht="23.25" x14ac:dyDescent="0.35">
      <c r="A331" s="401" t="s">
        <v>427</v>
      </c>
      <c r="B331" s="156" t="s">
        <v>428</v>
      </c>
      <c r="C331" s="155">
        <f>IFERROR(VLOOKUP($A331,'งบทดลอง รพ.'!$A$2:$C$426,3,0),0)</f>
        <v>0</v>
      </c>
      <c r="D331" s="27"/>
      <c r="E331" s="102" t="s">
        <v>1029</v>
      </c>
      <c r="F331" s="102" t="s">
        <v>39</v>
      </c>
      <c r="G331" s="359" t="s">
        <v>1051</v>
      </c>
      <c r="H331" s="97"/>
    </row>
    <row r="332" spans="1:8" ht="23.25" x14ac:dyDescent="0.35">
      <c r="A332" s="401" t="s">
        <v>429</v>
      </c>
      <c r="B332" s="156" t="s">
        <v>430</v>
      </c>
      <c r="C332" s="155">
        <f>IFERROR(VLOOKUP($A332,'งบทดลอง รพ.'!$A$2:$C$426,3,0),0)</f>
        <v>0</v>
      </c>
      <c r="D332" s="27"/>
      <c r="E332" s="102" t="s">
        <v>1029</v>
      </c>
      <c r="F332" s="102" t="s">
        <v>39</v>
      </c>
      <c r="G332" s="359" t="s">
        <v>1051</v>
      </c>
      <c r="H332" s="97"/>
    </row>
    <row r="333" spans="1:8" ht="23.25" x14ac:dyDescent="0.35">
      <c r="A333" s="401" t="s">
        <v>431</v>
      </c>
      <c r="B333" s="156" t="s">
        <v>432</v>
      </c>
      <c r="C333" s="155">
        <f>IFERROR(VLOOKUP($A333,'งบทดลอง รพ.'!$A$2:$C$426,3,0),0)</f>
        <v>0</v>
      </c>
      <c r="D333" s="27"/>
      <c r="E333" s="102" t="s">
        <v>1029</v>
      </c>
      <c r="F333" s="102" t="s">
        <v>39</v>
      </c>
      <c r="G333" s="359" t="s">
        <v>1051</v>
      </c>
      <c r="H333" s="97"/>
    </row>
    <row r="334" spans="1:8" ht="23.25" x14ac:dyDescent="0.35">
      <c r="A334" s="401" t="s">
        <v>433</v>
      </c>
      <c r="B334" s="156" t="s">
        <v>434</v>
      </c>
      <c r="C334" s="155">
        <f>IFERROR(VLOOKUP($A334,'งบทดลอง รพ.'!$A$2:$C$426,3,0),0)</f>
        <v>0</v>
      </c>
      <c r="D334" s="27"/>
      <c r="E334" s="102" t="s">
        <v>1029</v>
      </c>
      <c r="F334" s="102" t="s">
        <v>39</v>
      </c>
      <c r="G334" s="359" t="s">
        <v>1051</v>
      </c>
      <c r="H334" s="97"/>
    </row>
    <row r="335" spans="1:8" ht="23.25" x14ac:dyDescent="0.35">
      <c r="A335" s="401" t="s">
        <v>912</v>
      </c>
      <c r="B335" s="156" t="s">
        <v>913</v>
      </c>
      <c r="C335" s="155">
        <f>IFERROR(VLOOKUP($A335,'งบทดลอง รพ.'!$A$2:$C$426,3,0),0)</f>
        <v>0</v>
      </c>
      <c r="D335" s="27"/>
      <c r="E335" s="102" t="s">
        <v>1029</v>
      </c>
      <c r="F335" s="102" t="s">
        <v>39</v>
      </c>
      <c r="G335" s="359" t="s">
        <v>1051</v>
      </c>
      <c r="H335" s="97"/>
    </row>
    <row r="336" spans="1:8" ht="23.25" x14ac:dyDescent="0.35">
      <c r="A336" s="401" t="s">
        <v>435</v>
      </c>
      <c r="B336" s="156" t="s">
        <v>436</v>
      </c>
      <c r="C336" s="155">
        <f>IFERROR(VLOOKUP($A336,'งบทดลอง รพ.'!$A$2:$C$426,3,0),0)</f>
        <v>0</v>
      </c>
      <c r="D336" s="27"/>
      <c r="E336" s="102" t="s">
        <v>1029</v>
      </c>
      <c r="F336" s="102" t="s">
        <v>39</v>
      </c>
      <c r="G336" s="359" t="s">
        <v>1051</v>
      </c>
      <c r="H336" s="97"/>
    </row>
    <row r="337" spans="1:8" ht="23.25" x14ac:dyDescent="0.35">
      <c r="A337" s="401" t="s">
        <v>914</v>
      </c>
      <c r="B337" s="156" t="s">
        <v>915</v>
      </c>
      <c r="C337" s="155">
        <f>IFERROR(VLOOKUP($A337,'งบทดลอง รพ.'!$A$2:$C$426,3,0),0)</f>
        <v>0</v>
      </c>
      <c r="D337" s="27"/>
      <c r="E337" s="102" t="s">
        <v>1029</v>
      </c>
      <c r="F337" s="102" t="s">
        <v>39</v>
      </c>
      <c r="G337" s="359" t="s">
        <v>1051</v>
      </c>
      <c r="H337" s="97"/>
    </row>
    <row r="338" spans="1:8" ht="23.25" x14ac:dyDescent="0.35">
      <c r="A338" s="401" t="s">
        <v>916</v>
      </c>
      <c r="B338" s="156" t="s">
        <v>917</v>
      </c>
      <c r="C338" s="155">
        <f>IFERROR(VLOOKUP($A338,'งบทดลอง รพ.'!$A$2:$C$426,3,0),0)</f>
        <v>0</v>
      </c>
      <c r="D338" s="27"/>
      <c r="E338" s="102" t="s">
        <v>1029</v>
      </c>
      <c r="F338" s="102" t="s">
        <v>39</v>
      </c>
      <c r="G338" s="359" t="s">
        <v>1051</v>
      </c>
      <c r="H338" s="97"/>
    </row>
    <row r="339" spans="1:8" ht="23.25" x14ac:dyDescent="0.35">
      <c r="A339" s="401" t="s">
        <v>918</v>
      </c>
      <c r="B339" s="156" t="s">
        <v>919</v>
      </c>
      <c r="C339" s="155">
        <f>IFERROR(VLOOKUP($A339,'งบทดลอง รพ.'!$A$2:$C$426,3,0),0)</f>
        <v>0</v>
      </c>
      <c r="D339" s="27"/>
      <c r="E339" s="102" t="s">
        <v>1029</v>
      </c>
      <c r="F339" s="102" t="s">
        <v>39</v>
      </c>
      <c r="G339" s="359" t="s">
        <v>1051</v>
      </c>
      <c r="H339" s="97"/>
    </row>
    <row r="340" spans="1:8" ht="23.25" x14ac:dyDescent="0.35">
      <c r="A340" s="402" t="s">
        <v>437</v>
      </c>
      <c r="B340" s="157" t="s">
        <v>438</v>
      </c>
      <c r="C340" s="155">
        <f>IFERROR(VLOOKUP($A340,'งบทดลอง รพ.'!$A$2:$C$426,3,0),0)</f>
        <v>0</v>
      </c>
      <c r="E340" s="102" t="s">
        <v>1029</v>
      </c>
      <c r="F340" s="102" t="s">
        <v>39</v>
      </c>
      <c r="G340" s="359" t="s">
        <v>1051</v>
      </c>
      <c r="H340" s="97"/>
    </row>
    <row r="341" spans="1:8" ht="23.25" x14ac:dyDescent="0.35">
      <c r="A341" s="401" t="s">
        <v>439</v>
      </c>
      <c r="B341" s="156" t="s">
        <v>440</v>
      </c>
      <c r="C341" s="155">
        <f>IFERROR(VLOOKUP($A341,'งบทดลอง รพ.'!$A$2:$C$426,3,0),0)</f>
        <v>0</v>
      </c>
      <c r="E341" s="102" t="s">
        <v>1031</v>
      </c>
      <c r="F341" s="102" t="s">
        <v>39</v>
      </c>
      <c r="G341" s="359" t="s">
        <v>1051</v>
      </c>
      <c r="H341" s="97"/>
    </row>
    <row r="342" spans="1:8" ht="23.25" x14ac:dyDescent="0.35">
      <c r="A342" s="401" t="s">
        <v>441</v>
      </c>
      <c r="B342" s="156" t="s">
        <v>442</v>
      </c>
      <c r="C342" s="155">
        <f>IFERROR(VLOOKUP($A342,'งบทดลอง รพ.'!$A$2:$C$426,3,0),0)</f>
        <v>0</v>
      </c>
      <c r="E342" s="102" t="s">
        <v>1031</v>
      </c>
      <c r="F342" s="102" t="s">
        <v>39</v>
      </c>
      <c r="G342" s="359" t="s">
        <v>1051</v>
      </c>
      <c r="H342" s="97"/>
    </row>
    <row r="343" spans="1:8" ht="23.25" x14ac:dyDescent="0.35">
      <c r="A343" s="401" t="s">
        <v>443</v>
      </c>
      <c r="B343" s="156" t="s">
        <v>444</v>
      </c>
      <c r="C343" s="155">
        <f>IFERROR(VLOOKUP($A343,'งบทดลอง รพ.'!$A$2:$C$426,3,0),0)</f>
        <v>0</v>
      </c>
      <c r="E343" s="102" t="s">
        <v>1027</v>
      </c>
      <c r="F343" s="102" t="s">
        <v>39</v>
      </c>
      <c r="G343" s="359" t="s">
        <v>1051</v>
      </c>
      <c r="H343" s="97"/>
    </row>
    <row r="344" spans="1:8" ht="23.25" x14ac:dyDescent="0.35">
      <c r="A344" s="401" t="s">
        <v>445</v>
      </c>
      <c r="B344" s="156" t="s">
        <v>446</v>
      </c>
      <c r="C344" s="155">
        <f>IFERROR(VLOOKUP($A344,'งบทดลอง รพ.'!$A$2:$C$426,3,0),0)</f>
        <v>0</v>
      </c>
      <c r="E344" s="102" t="s">
        <v>1027</v>
      </c>
      <c r="F344" s="102" t="s">
        <v>39</v>
      </c>
      <c r="G344" s="359" t="s">
        <v>1051</v>
      </c>
      <c r="H344" s="97"/>
    </row>
    <row r="345" spans="1:8" ht="23.25" x14ac:dyDescent="0.35">
      <c r="A345" s="401" t="s">
        <v>447</v>
      </c>
      <c r="B345" s="156" t="s">
        <v>448</v>
      </c>
      <c r="C345" s="155">
        <f>IFERROR(VLOOKUP($A345,'งบทดลอง รพ.'!$A$2:$C$426,3,0),0)</f>
        <v>0</v>
      </c>
      <c r="E345" s="102" t="s">
        <v>1027</v>
      </c>
      <c r="F345" s="102" t="s">
        <v>39</v>
      </c>
      <c r="G345" s="359" t="s">
        <v>1051</v>
      </c>
      <c r="H345" s="97"/>
    </row>
    <row r="346" spans="1:8" ht="23.25" x14ac:dyDescent="0.35">
      <c r="A346" s="401" t="s">
        <v>449</v>
      </c>
      <c r="B346" s="156" t="s">
        <v>450</v>
      </c>
      <c r="C346" s="155">
        <f>IFERROR(VLOOKUP($A346,'งบทดลอง รพ.'!$A$2:$C$426,3,0),0)</f>
        <v>0</v>
      </c>
      <c r="E346" s="102" t="s">
        <v>1027</v>
      </c>
      <c r="F346" s="102" t="s">
        <v>39</v>
      </c>
      <c r="G346" s="359" t="s">
        <v>1051</v>
      </c>
      <c r="H346" s="97"/>
    </row>
    <row r="347" spans="1:8" ht="23.25" x14ac:dyDescent="0.35">
      <c r="A347" s="401" t="s">
        <v>451</v>
      </c>
      <c r="B347" s="156" t="s">
        <v>452</v>
      </c>
      <c r="C347" s="155">
        <f>IFERROR(VLOOKUP($A347,'งบทดลอง รพ.'!$A$2:$C$426,3,0),0)</f>
        <v>0</v>
      </c>
      <c r="E347" s="102" t="s">
        <v>1027</v>
      </c>
      <c r="F347" s="102" t="s">
        <v>39</v>
      </c>
      <c r="G347" s="359" t="s">
        <v>1051</v>
      </c>
      <c r="H347" s="97"/>
    </row>
    <row r="348" spans="1:8" ht="23.25" x14ac:dyDescent="0.35">
      <c r="A348" s="401" t="s">
        <v>453</v>
      </c>
      <c r="B348" s="156" t="s">
        <v>454</v>
      </c>
      <c r="C348" s="155">
        <f>IFERROR(VLOOKUP($A348,'งบทดลอง รพ.'!$A$2:$C$426,3,0),0)</f>
        <v>0</v>
      </c>
      <c r="E348" s="102" t="s">
        <v>1027</v>
      </c>
      <c r="F348" s="102" t="s">
        <v>39</v>
      </c>
      <c r="G348" s="359" t="s">
        <v>1051</v>
      </c>
      <c r="H348" s="97"/>
    </row>
    <row r="349" spans="1:8" ht="23.25" x14ac:dyDescent="0.35">
      <c r="A349" s="401" t="s">
        <v>455</v>
      </c>
      <c r="B349" s="156" t="s">
        <v>456</v>
      </c>
      <c r="C349" s="155">
        <f>IFERROR(VLOOKUP($A349,'งบทดลอง รพ.'!$A$2:$C$426,3,0),0)</f>
        <v>0</v>
      </c>
      <c r="E349" s="102" t="s">
        <v>1027</v>
      </c>
      <c r="F349" s="102" t="s">
        <v>39</v>
      </c>
      <c r="G349" s="359" t="s">
        <v>1051</v>
      </c>
      <c r="H349" s="97"/>
    </row>
    <row r="350" spans="1:8" ht="23.25" x14ac:dyDescent="0.35">
      <c r="A350" s="401" t="s">
        <v>457</v>
      </c>
      <c r="B350" s="156" t="s">
        <v>458</v>
      </c>
      <c r="C350" s="155">
        <f>IFERROR(VLOOKUP($A350,'งบทดลอง รพ.'!$A$2:$C$426,3,0),0)</f>
        <v>0</v>
      </c>
      <c r="E350" s="102" t="s">
        <v>1027</v>
      </c>
      <c r="F350" s="102" t="s">
        <v>39</v>
      </c>
      <c r="G350" s="359" t="s">
        <v>1051</v>
      </c>
      <c r="H350" s="97"/>
    </row>
    <row r="351" spans="1:8" ht="23.25" x14ac:dyDescent="0.35">
      <c r="A351" s="401" t="s">
        <v>459</v>
      </c>
      <c r="B351" s="156" t="s">
        <v>460</v>
      </c>
      <c r="C351" s="155">
        <f>IFERROR(VLOOKUP($A351,'งบทดลอง รพ.'!$A$2:$C$426,3,0),0)</f>
        <v>0</v>
      </c>
      <c r="E351" s="102" t="s">
        <v>1027</v>
      </c>
      <c r="F351" s="102" t="s">
        <v>39</v>
      </c>
      <c r="G351" s="359" t="s">
        <v>1051</v>
      </c>
      <c r="H351" s="97"/>
    </row>
    <row r="352" spans="1:8" ht="23.25" x14ac:dyDescent="0.35">
      <c r="A352" s="401" t="s">
        <v>461</v>
      </c>
      <c r="B352" s="156" t="s">
        <v>462</v>
      </c>
      <c r="C352" s="155">
        <f>IFERROR(VLOOKUP($A352,'งบทดลอง รพ.'!$A$2:$C$426,3,0),0)</f>
        <v>0</v>
      </c>
      <c r="E352" s="102" t="s">
        <v>1027</v>
      </c>
      <c r="F352" s="102" t="s">
        <v>39</v>
      </c>
      <c r="G352" s="359" t="s">
        <v>1051</v>
      </c>
      <c r="H352" s="97"/>
    </row>
    <row r="353" spans="1:8" ht="23.25" x14ac:dyDescent="0.35">
      <c r="A353" s="401" t="s">
        <v>463</v>
      </c>
      <c r="B353" s="156" t="s">
        <v>464</v>
      </c>
      <c r="C353" s="155">
        <f>IFERROR(VLOOKUP($A353,'งบทดลอง รพ.'!$A$2:$C$426,3,0),0)</f>
        <v>0</v>
      </c>
      <c r="E353" s="102" t="s">
        <v>1029</v>
      </c>
      <c r="F353" s="102" t="s">
        <v>39</v>
      </c>
      <c r="G353" s="359" t="s">
        <v>1051</v>
      </c>
      <c r="H353" s="97"/>
    </row>
    <row r="354" spans="1:8" ht="23.25" x14ac:dyDescent="0.35">
      <c r="A354" s="401" t="s">
        <v>465</v>
      </c>
      <c r="B354" s="156" t="s">
        <v>466</v>
      </c>
      <c r="C354" s="155">
        <f>IFERROR(VLOOKUP($A354,'งบทดลอง รพ.'!$A$2:$C$426,3,0),0)</f>
        <v>0</v>
      </c>
      <c r="E354" s="102" t="s">
        <v>1029</v>
      </c>
      <c r="F354" s="102" t="s">
        <v>39</v>
      </c>
      <c r="G354" s="359" t="s">
        <v>1051</v>
      </c>
      <c r="H354" s="97"/>
    </row>
    <row r="355" spans="1:8" ht="23.25" x14ac:dyDescent="0.35">
      <c r="A355" s="401" t="s">
        <v>467</v>
      </c>
      <c r="B355" s="156" t="s">
        <v>468</v>
      </c>
      <c r="C355" s="155">
        <f>IFERROR(VLOOKUP($A355,'งบทดลอง รพ.'!$A$2:$C$426,3,0),0)</f>
        <v>0</v>
      </c>
      <c r="E355" s="102" t="s">
        <v>1029</v>
      </c>
      <c r="F355" s="102" t="s">
        <v>39</v>
      </c>
      <c r="G355" s="359" t="s">
        <v>1051</v>
      </c>
      <c r="H355" s="97"/>
    </row>
    <row r="356" spans="1:8" ht="23.25" x14ac:dyDescent="0.35">
      <c r="A356" s="401" t="s">
        <v>469</v>
      </c>
      <c r="B356" s="156" t="s">
        <v>470</v>
      </c>
      <c r="C356" s="155">
        <f>IFERROR(VLOOKUP($A356,'งบทดลอง รพ.'!$A$2:$C$426,3,0),0)</f>
        <v>0</v>
      </c>
      <c r="E356" s="102" t="s">
        <v>1029</v>
      </c>
      <c r="F356" s="102" t="s">
        <v>39</v>
      </c>
      <c r="G356" s="359" t="s">
        <v>1051</v>
      </c>
      <c r="H356" s="97"/>
    </row>
    <row r="357" spans="1:8" ht="23.25" x14ac:dyDescent="0.35">
      <c r="A357" s="401" t="s">
        <v>471</v>
      </c>
      <c r="B357" s="156" t="s">
        <v>472</v>
      </c>
      <c r="C357" s="155">
        <f>IFERROR(VLOOKUP($A357,'งบทดลอง รพ.'!$A$2:$C$426,3,0),0)</f>
        <v>0</v>
      </c>
      <c r="E357" s="102" t="s">
        <v>1029</v>
      </c>
      <c r="F357" s="102" t="s">
        <v>39</v>
      </c>
      <c r="G357" s="359" t="s">
        <v>1051</v>
      </c>
      <c r="H357" s="97"/>
    </row>
    <row r="358" spans="1:8" ht="23.25" x14ac:dyDescent="0.35">
      <c r="A358" s="401" t="s">
        <v>473</v>
      </c>
      <c r="B358" s="156" t="s">
        <v>474</v>
      </c>
      <c r="C358" s="155">
        <f>IFERROR(VLOOKUP($A358,'งบทดลอง รพ.'!$A$2:$C$426,3,0),0)</f>
        <v>0</v>
      </c>
      <c r="E358" s="102" t="s">
        <v>1029</v>
      </c>
      <c r="F358" s="102" t="s">
        <v>39</v>
      </c>
      <c r="G358" s="359" t="s">
        <v>1051</v>
      </c>
      <c r="H358" s="97"/>
    </row>
    <row r="359" spans="1:8" ht="23.25" x14ac:dyDescent="0.35">
      <c r="A359" s="401" t="s">
        <v>475</v>
      </c>
      <c r="B359" s="156" t="s">
        <v>476</v>
      </c>
      <c r="C359" s="155">
        <f>IFERROR(VLOOKUP($A359,'งบทดลอง รพ.'!$A$2:$C$426,3,0),0)</f>
        <v>0</v>
      </c>
      <c r="E359" s="102" t="s">
        <v>1029</v>
      </c>
      <c r="F359" s="102" t="s">
        <v>39</v>
      </c>
      <c r="G359" s="359" t="s">
        <v>1051</v>
      </c>
      <c r="H359" s="97"/>
    </row>
    <row r="360" spans="1:8" ht="23.25" x14ac:dyDescent="0.35">
      <c r="A360" s="401" t="s">
        <v>477</v>
      </c>
      <c r="B360" s="156" t="s">
        <v>478</v>
      </c>
      <c r="C360" s="155">
        <f>IFERROR(VLOOKUP($A360,'งบทดลอง รพ.'!$A$2:$C$426,3,0),0)</f>
        <v>0</v>
      </c>
      <c r="E360" s="102" t="s">
        <v>1029</v>
      </c>
      <c r="F360" s="102" t="s">
        <v>39</v>
      </c>
      <c r="G360" s="359" t="s">
        <v>1051</v>
      </c>
      <c r="H360" s="97"/>
    </row>
    <row r="361" spans="1:8" ht="23.25" x14ac:dyDescent="0.35">
      <c r="A361" s="401" t="s">
        <v>479</v>
      </c>
      <c r="B361" s="156" t="s">
        <v>480</v>
      </c>
      <c r="C361" s="155">
        <f>IFERROR(VLOOKUP($A361,'งบทดลอง รพ.'!$A$2:$C$426,3,0),0)</f>
        <v>0</v>
      </c>
      <c r="E361" s="102" t="s">
        <v>1029</v>
      </c>
      <c r="F361" s="102" t="s">
        <v>39</v>
      </c>
      <c r="G361" s="359" t="s">
        <v>1051</v>
      </c>
      <c r="H361" s="97"/>
    </row>
    <row r="362" spans="1:8" ht="23.25" x14ac:dyDescent="0.35">
      <c r="A362" s="401" t="s">
        <v>481</v>
      </c>
      <c r="B362" s="156" t="s">
        <v>482</v>
      </c>
      <c r="C362" s="155">
        <f>IFERROR(VLOOKUP($A362,'งบทดลอง รพ.'!$A$2:$C$426,3,0),0)</f>
        <v>0</v>
      </c>
      <c r="E362" s="102" t="s">
        <v>1029</v>
      </c>
      <c r="F362" s="102" t="s">
        <v>39</v>
      </c>
      <c r="G362" s="359" t="s">
        <v>1051</v>
      </c>
      <c r="H362" s="97"/>
    </row>
    <row r="363" spans="1:8" ht="23.25" x14ac:dyDescent="0.35">
      <c r="A363" s="401" t="s">
        <v>483</v>
      </c>
      <c r="B363" s="156" t="s">
        <v>484</v>
      </c>
      <c r="C363" s="155">
        <f>IFERROR(VLOOKUP($A363,'งบทดลอง รพ.'!$A$2:$C$426,3,0),0)</f>
        <v>0</v>
      </c>
      <c r="E363" s="102" t="s">
        <v>1031</v>
      </c>
      <c r="F363" s="102" t="s">
        <v>39</v>
      </c>
      <c r="G363" s="359" t="s">
        <v>1051</v>
      </c>
      <c r="H363" s="97"/>
    </row>
    <row r="364" spans="1:8" ht="23.25" x14ac:dyDescent="0.35">
      <c r="A364" s="401" t="s">
        <v>485</v>
      </c>
      <c r="B364" s="156" t="s">
        <v>486</v>
      </c>
      <c r="C364" s="155">
        <f>IFERROR(VLOOKUP($A364,'งบทดลอง รพ.'!$A$2:$C$426,3,0),0)</f>
        <v>0</v>
      </c>
      <c r="E364" s="102" t="s">
        <v>1031</v>
      </c>
      <c r="F364" s="102" t="s">
        <v>39</v>
      </c>
      <c r="G364" s="359" t="s">
        <v>1051</v>
      </c>
      <c r="H364" s="97"/>
    </row>
    <row r="365" spans="1:8" ht="23.25" x14ac:dyDescent="0.35">
      <c r="A365" s="401" t="s">
        <v>487</v>
      </c>
      <c r="B365" s="156" t="s">
        <v>488</v>
      </c>
      <c r="C365" s="155">
        <f>IFERROR(VLOOKUP($A365,'งบทดลอง รพ.'!$A$2:$C$426,3,0),0)</f>
        <v>0</v>
      </c>
      <c r="E365" s="102" t="s">
        <v>1027</v>
      </c>
      <c r="F365" s="102" t="s">
        <v>39</v>
      </c>
      <c r="G365" s="359" t="s">
        <v>1051</v>
      </c>
      <c r="H365" s="97"/>
    </row>
    <row r="366" spans="1:8" ht="23.25" x14ac:dyDescent="0.35">
      <c r="A366" s="401" t="s">
        <v>489</v>
      </c>
      <c r="B366" s="156" t="s">
        <v>490</v>
      </c>
      <c r="C366" s="155">
        <f>IFERROR(VLOOKUP($A366,'งบทดลอง รพ.'!$A$2:$C$426,3,0),0)</f>
        <v>0</v>
      </c>
      <c r="E366" s="102" t="s">
        <v>1027</v>
      </c>
      <c r="F366" s="102" t="s">
        <v>39</v>
      </c>
      <c r="G366" s="359" t="s">
        <v>1051</v>
      </c>
      <c r="H366" s="97"/>
    </row>
    <row r="367" spans="1:8" ht="23.25" x14ac:dyDescent="0.35">
      <c r="A367" s="401" t="s">
        <v>507</v>
      </c>
      <c r="B367" s="156" t="s">
        <v>508</v>
      </c>
      <c r="C367" s="155">
        <f>IFERROR(VLOOKUP($A367,'งบทดลอง รพ.'!$A$2:$C$426,3,0),0)</f>
        <v>0</v>
      </c>
      <c r="E367" s="102" t="s">
        <v>1039</v>
      </c>
      <c r="F367" s="102" t="s">
        <v>41</v>
      </c>
      <c r="G367" s="359" t="s">
        <v>1051</v>
      </c>
      <c r="H367" s="97"/>
    </row>
    <row r="368" spans="1:8" ht="23.25" x14ac:dyDescent="0.35">
      <c r="A368" s="402" t="s">
        <v>509</v>
      </c>
      <c r="B368" s="157" t="s">
        <v>510</v>
      </c>
      <c r="C368" s="155">
        <f>IFERROR(VLOOKUP($A368,'งบทดลอง รพ.'!$A$2:$C$426,3,0),0)</f>
        <v>0</v>
      </c>
      <c r="E368" s="102" t="s">
        <v>1039</v>
      </c>
      <c r="F368" s="102" t="s">
        <v>41</v>
      </c>
      <c r="G368" s="359" t="s">
        <v>1051</v>
      </c>
      <c r="H368" s="97"/>
    </row>
    <row r="369" spans="1:8" ht="23.25" x14ac:dyDescent="0.35">
      <c r="A369" s="402" t="s">
        <v>920</v>
      </c>
      <c r="B369" s="157" t="s">
        <v>921</v>
      </c>
      <c r="C369" s="155">
        <f>IFERROR(VLOOKUP($A369,'งบทดลอง รพ.'!$A$2:$C$426,3,0),0)</f>
        <v>0</v>
      </c>
      <c r="E369" s="102" t="s">
        <v>1039</v>
      </c>
      <c r="F369" s="102" t="s">
        <v>41</v>
      </c>
      <c r="G369" s="359" t="s">
        <v>1051</v>
      </c>
      <c r="H369" s="97"/>
    </row>
    <row r="370" spans="1:8" ht="23.25" x14ac:dyDescent="0.35">
      <c r="A370" s="402" t="s">
        <v>511</v>
      </c>
      <c r="B370" s="157" t="s">
        <v>1138</v>
      </c>
      <c r="C370" s="155">
        <f>IFERROR(VLOOKUP($A370,'งบทดลอง รพ.'!$A$2:$C$426,3,0),0)</f>
        <v>0</v>
      </c>
      <c r="E370" s="102" t="s">
        <v>1041</v>
      </c>
      <c r="F370" s="102" t="s">
        <v>709</v>
      </c>
      <c r="G370" s="359" t="s">
        <v>1051</v>
      </c>
      <c r="H370" s="97"/>
    </row>
    <row r="371" spans="1:8" ht="23.25" x14ac:dyDescent="0.35">
      <c r="A371" s="402" t="s">
        <v>512</v>
      </c>
      <c r="B371" s="157" t="s">
        <v>513</v>
      </c>
      <c r="C371" s="155">
        <f>IFERROR(VLOOKUP($A371,'งบทดลอง รพ.'!$A$2:$C$426,3,0),0)</f>
        <v>0</v>
      </c>
      <c r="E371" s="102" t="s">
        <v>1041</v>
      </c>
      <c r="F371" s="102" t="s">
        <v>709</v>
      </c>
      <c r="G371" s="359" t="s">
        <v>1051</v>
      </c>
      <c r="H371" s="97"/>
    </row>
    <row r="372" spans="1:8" ht="23.25" x14ac:dyDescent="0.35">
      <c r="A372" s="402" t="s">
        <v>514</v>
      </c>
      <c r="B372" s="157" t="s">
        <v>515</v>
      </c>
      <c r="C372" s="155">
        <f>IFERROR(VLOOKUP($A372,'งบทดลอง รพ.'!$A$2:$C$426,3,0),0)</f>
        <v>0</v>
      </c>
      <c r="E372" s="102" t="s">
        <v>1041</v>
      </c>
      <c r="F372" s="102" t="s">
        <v>709</v>
      </c>
      <c r="G372" s="359" t="s">
        <v>1051</v>
      </c>
      <c r="H372" s="97"/>
    </row>
    <row r="373" spans="1:8" ht="23.25" x14ac:dyDescent="0.35">
      <c r="A373" s="402" t="s">
        <v>516</v>
      </c>
      <c r="B373" s="157" t="s">
        <v>1139</v>
      </c>
      <c r="C373" s="155">
        <f>IFERROR(VLOOKUP($A373,'งบทดลอง รพ.'!$A$2:$C$426,3,0),0)</f>
        <v>0</v>
      </c>
      <c r="E373" s="102" t="s">
        <v>1041</v>
      </c>
      <c r="F373" s="102" t="s">
        <v>709</v>
      </c>
      <c r="G373" s="359" t="s">
        <v>1051</v>
      </c>
      <c r="H373" s="97"/>
    </row>
    <row r="374" spans="1:8" ht="23.25" x14ac:dyDescent="0.35">
      <c r="A374" s="402" t="s">
        <v>517</v>
      </c>
      <c r="B374" s="157" t="s">
        <v>1140</v>
      </c>
      <c r="C374" s="155">
        <f>IFERROR(VLOOKUP($A374,'งบทดลอง รพ.'!$A$2:$C$426,3,0),0)</f>
        <v>0</v>
      </c>
      <c r="E374" s="102" t="s">
        <v>1041</v>
      </c>
      <c r="F374" s="102" t="s">
        <v>709</v>
      </c>
      <c r="G374" s="359" t="s">
        <v>1051</v>
      </c>
      <c r="H374" s="97"/>
    </row>
    <row r="375" spans="1:8" ht="23.25" x14ac:dyDescent="0.35">
      <c r="A375" s="402" t="s">
        <v>922</v>
      </c>
      <c r="B375" s="157" t="s">
        <v>923</v>
      </c>
      <c r="C375" s="155">
        <f>IFERROR(VLOOKUP($A375,'งบทดลอง รพ.'!$A$2:$C$426,3,0),0)</f>
        <v>0</v>
      </c>
      <c r="E375" s="102" t="s">
        <v>1041</v>
      </c>
      <c r="F375" s="102" t="s">
        <v>709</v>
      </c>
      <c r="G375" s="359" t="s">
        <v>1051</v>
      </c>
      <c r="H375" s="97"/>
    </row>
    <row r="376" spans="1:8" ht="23.25" x14ac:dyDescent="0.35">
      <c r="A376" s="402" t="s">
        <v>518</v>
      </c>
      <c r="B376" s="157" t="s">
        <v>1345</v>
      </c>
      <c r="C376" s="155">
        <f>IFERROR(VLOOKUP($A376,'งบทดลอง รพ.'!$A$2:$C$426,3,0),0)</f>
        <v>0</v>
      </c>
      <c r="E376" s="102" t="s">
        <v>1041</v>
      </c>
      <c r="F376" s="102" t="s">
        <v>709</v>
      </c>
      <c r="G376" s="359" t="s">
        <v>1051</v>
      </c>
      <c r="H376" s="97"/>
    </row>
    <row r="377" spans="1:8" ht="23.25" x14ac:dyDescent="0.35">
      <c r="A377" s="402" t="s">
        <v>519</v>
      </c>
      <c r="B377" s="157" t="s">
        <v>1141</v>
      </c>
      <c r="C377" s="155">
        <f>IFERROR(VLOOKUP($A377,'งบทดลอง รพ.'!$A$2:$C$426,3,0),0)</f>
        <v>0</v>
      </c>
      <c r="E377" s="102" t="s">
        <v>1041</v>
      </c>
      <c r="F377" s="102" t="s">
        <v>709</v>
      </c>
      <c r="G377" s="359" t="s">
        <v>1051</v>
      </c>
      <c r="H377" s="97"/>
    </row>
    <row r="378" spans="1:8" ht="23.25" x14ac:dyDescent="0.35">
      <c r="A378" s="402" t="s">
        <v>520</v>
      </c>
      <c r="B378" s="157" t="s">
        <v>1142</v>
      </c>
      <c r="C378" s="155">
        <f>IFERROR(VLOOKUP($A378,'งบทดลอง รพ.'!$A$2:$C$426,3,0),0)</f>
        <v>0</v>
      </c>
      <c r="E378" s="102" t="s">
        <v>1041</v>
      </c>
      <c r="F378" s="102" t="s">
        <v>709</v>
      </c>
      <c r="G378" s="359" t="s">
        <v>1051</v>
      </c>
      <c r="H378" s="97"/>
    </row>
    <row r="379" spans="1:8" ht="23.25" x14ac:dyDescent="0.35">
      <c r="A379" s="402" t="s">
        <v>521</v>
      </c>
      <c r="B379" s="157" t="s">
        <v>1143</v>
      </c>
      <c r="C379" s="155">
        <f>IFERROR(VLOOKUP($A379,'งบทดลอง รพ.'!$A$2:$C$426,3,0),0)</f>
        <v>0</v>
      </c>
      <c r="E379" s="102" t="s">
        <v>1041</v>
      </c>
      <c r="F379" s="102" t="s">
        <v>709</v>
      </c>
      <c r="G379" s="359" t="s">
        <v>1051</v>
      </c>
      <c r="H379" s="97"/>
    </row>
    <row r="380" spans="1:8" ht="23.25" x14ac:dyDescent="0.35">
      <c r="A380" s="402" t="s">
        <v>522</v>
      </c>
      <c r="B380" s="157" t="s">
        <v>1144</v>
      </c>
      <c r="C380" s="155">
        <f>IFERROR(VLOOKUP($A380,'งบทดลอง รพ.'!$A$2:$C$426,3,0),0)</f>
        <v>0</v>
      </c>
      <c r="E380" s="102" t="s">
        <v>1041</v>
      </c>
      <c r="F380" s="102" t="s">
        <v>709</v>
      </c>
      <c r="G380" s="359" t="s">
        <v>1051</v>
      </c>
      <c r="H380" s="97"/>
    </row>
    <row r="381" spans="1:8" ht="23.25" x14ac:dyDescent="0.35">
      <c r="A381" s="402" t="s">
        <v>523</v>
      </c>
      <c r="B381" s="157" t="s">
        <v>524</v>
      </c>
      <c r="C381" s="155">
        <f>IFERROR(VLOOKUP($A381,'งบทดลอง รพ.'!$A$2:$C$426,3,0),0)</f>
        <v>0</v>
      </c>
      <c r="E381" s="102" t="s">
        <v>1041</v>
      </c>
      <c r="F381" s="102" t="s">
        <v>709</v>
      </c>
      <c r="G381" s="359" t="s">
        <v>1051</v>
      </c>
      <c r="H381" s="97"/>
    </row>
    <row r="382" spans="1:8" ht="23.25" x14ac:dyDescent="0.35">
      <c r="A382" s="402" t="s">
        <v>525</v>
      </c>
      <c r="B382" s="157" t="s">
        <v>526</v>
      </c>
      <c r="C382" s="155">
        <f>IFERROR(VLOOKUP($A382,'งบทดลอง รพ.'!$A$2:$C$426,3,0),0)</f>
        <v>0</v>
      </c>
      <c r="E382" s="102" t="s">
        <v>1041</v>
      </c>
      <c r="F382" s="102" t="s">
        <v>709</v>
      </c>
      <c r="G382" s="359" t="s">
        <v>1051</v>
      </c>
      <c r="H382" s="97"/>
    </row>
    <row r="383" spans="1:8" ht="23.25" x14ac:dyDescent="0.35">
      <c r="A383" s="402" t="s">
        <v>527</v>
      </c>
      <c r="B383" s="157" t="s">
        <v>1145</v>
      </c>
      <c r="C383" s="155">
        <f>IFERROR(VLOOKUP($A383,'งบทดลอง รพ.'!$A$2:$C$426,3,0),0)</f>
        <v>0</v>
      </c>
      <c r="E383" s="102" t="s">
        <v>1041</v>
      </c>
      <c r="F383" s="102" t="s">
        <v>709</v>
      </c>
      <c r="G383" s="359" t="s">
        <v>1051</v>
      </c>
      <c r="H383" s="97"/>
    </row>
    <row r="384" spans="1:8" ht="23.25" x14ac:dyDescent="0.35">
      <c r="A384" s="402" t="s">
        <v>528</v>
      </c>
      <c r="B384" s="157" t="s">
        <v>1146</v>
      </c>
      <c r="C384" s="155">
        <f>IFERROR(VLOOKUP($A384,'งบทดลอง รพ.'!$A$2:$C$426,3,0),0)</f>
        <v>0</v>
      </c>
      <c r="E384" s="102" t="s">
        <v>1041</v>
      </c>
      <c r="F384" s="102" t="s">
        <v>709</v>
      </c>
      <c r="G384" s="359" t="s">
        <v>1051</v>
      </c>
      <c r="H384" s="97"/>
    </row>
    <row r="385" spans="1:8" ht="23.25" x14ac:dyDescent="0.35">
      <c r="A385" s="402" t="s">
        <v>1346</v>
      </c>
      <c r="B385" s="157" t="s">
        <v>1337</v>
      </c>
      <c r="C385" s="155">
        <f>IFERROR(VLOOKUP($A385,'งบทดลอง รพ.'!$A$2:$C$426,3,0),0)</f>
        <v>0</v>
      </c>
      <c r="E385" s="102" t="s">
        <v>1039</v>
      </c>
      <c r="F385" s="102" t="s">
        <v>41</v>
      </c>
      <c r="G385" s="359" t="s">
        <v>1051</v>
      </c>
      <c r="H385" s="97"/>
    </row>
    <row r="386" spans="1:8" ht="23.25" x14ac:dyDescent="0.35">
      <c r="A386" s="402" t="s">
        <v>529</v>
      </c>
      <c r="B386" s="157" t="s">
        <v>530</v>
      </c>
      <c r="C386" s="155">
        <f>IFERROR(VLOOKUP($A386,'งบทดลอง รพ.'!$A$2:$C$426,3,0),0)</f>
        <v>0</v>
      </c>
      <c r="E386" s="102" t="s">
        <v>1039</v>
      </c>
      <c r="F386" s="102" t="s">
        <v>41</v>
      </c>
      <c r="G386" s="359" t="s">
        <v>1051</v>
      </c>
      <c r="H386" s="97"/>
    </row>
    <row r="387" spans="1:8" ht="23.25" x14ac:dyDescent="0.35">
      <c r="A387" s="402" t="s">
        <v>531</v>
      </c>
      <c r="B387" s="157" t="s">
        <v>532</v>
      </c>
      <c r="C387" s="155">
        <f>IFERROR(VLOOKUP($A387,'งบทดลอง รพ.'!$A$2:$C$426,3,0),0)</f>
        <v>0</v>
      </c>
      <c r="E387" s="102" t="s">
        <v>1039</v>
      </c>
      <c r="F387" s="102" t="s">
        <v>41</v>
      </c>
      <c r="G387" s="359" t="s">
        <v>1051</v>
      </c>
      <c r="H387" s="97"/>
    </row>
    <row r="388" spans="1:8" ht="23.25" x14ac:dyDescent="0.35">
      <c r="A388" s="402" t="s">
        <v>533</v>
      </c>
      <c r="B388" s="157" t="s">
        <v>534</v>
      </c>
      <c r="C388" s="155">
        <f>IFERROR(VLOOKUP($A388,'งบทดลอง รพ.'!$A$2:$C$426,3,0),0)</f>
        <v>0</v>
      </c>
      <c r="E388" s="102" t="s">
        <v>1039</v>
      </c>
      <c r="F388" s="102" t="s">
        <v>41</v>
      </c>
      <c r="G388" s="359" t="s">
        <v>1051</v>
      </c>
      <c r="H388" s="97"/>
    </row>
    <row r="389" spans="1:8" ht="23.25" x14ac:dyDescent="0.35">
      <c r="A389" s="402" t="s">
        <v>535</v>
      </c>
      <c r="B389" s="157" t="s">
        <v>536</v>
      </c>
      <c r="C389" s="155">
        <f>IFERROR(VLOOKUP($A389,'งบทดลอง รพ.'!$A$2:$C$426,3,0),0)</f>
        <v>0</v>
      </c>
      <c r="E389" s="102" t="s">
        <v>1039</v>
      </c>
      <c r="F389" s="102" t="s">
        <v>41</v>
      </c>
      <c r="G389" s="359" t="s">
        <v>1051</v>
      </c>
      <c r="H389" s="97"/>
    </row>
    <row r="390" spans="1:8" ht="23.25" x14ac:dyDescent="0.35">
      <c r="A390" s="402" t="s">
        <v>537</v>
      </c>
      <c r="B390" s="157" t="s">
        <v>538</v>
      </c>
      <c r="C390" s="155">
        <f>IFERROR(VLOOKUP($A390,'งบทดลอง รพ.'!$A$2:$C$426,3,0),0)</f>
        <v>0</v>
      </c>
      <c r="E390" s="102" t="s">
        <v>1039</v>
      </c>
      <c r="F390" s="102" t="s">
        <v>41</v>
      </c>
      <c r="G390" s="359" t="s">
        <v>1051</v>
      </c>
      <c r="H390" s="97"/>
    </row>
    <row r="391" spans="1:8" ht="23.25" x14ac:dyDescent="0.35">
      <c r="A391" s="402" t="s">
        <v>539</v>
      </c>
      <c r="B391" s="157" t="s">
        <v>540</v>
      </c>
      <c r="C391" s="155">
        <f>IFERROR(VLOOKUP($A391,'งบทดลอง รพ.'!$A$2:$C$426,3,0),0)</f>
        <v>0</v>
      </c>
      <c r="E391" s="102" t="s">
        <v>1039</v>
      </c>
      <c r="F391" s="102" t="s">
        <v>41</v>
      </c>
      <c r="G391" s="359" t="s">
        <v>1051</v>
      </c>
      <c r="H391" s="97"/>
    </row>
    <row r="392" spans="1:8" ht="23.25" x14ac:dyDescent="0.35">
      <c r="A392" s="402" t="s">
        <v>541</v>
      </c>
      <c r="B392" s="157" t="s">
        <v>542</v>
      </c>
      <c r="C392" s="155">
        <f>IFERROR(VLOOKUP($A392,'งบทดลอง รพ.'!$A$2:$C$426,3,0),0)</f>
        <v>0</v>
      </c>
      <c r="E392" s="102" t="s">
        <v>1039</v>
      </c>
      <c r="F392" s="102" t="s">
        <v>41</v>
      </c>
      <c r="G392" s="359" t="s">
        <v>1051</v>
      </c>
      <c r="H392" s="97"/>
    </row>
    <row r="393" spans="1:8" ht="23.25" x14ac:dyDescent="0.35">
      <c r="A393" s="402" t="s">
        <v>543</v>
      </c>
      <c r="B393" s="157" t="s">
        <v>544</v>
      </c>
      <c r="C393" s="155">
        <f>IFERROR(VLOOKUP($A393,'งบทดลอง รพ.'!$A$2:$C$426,3,0),0)</f>
        <v>0</v>
      </c>
      <c r="E393" s="102" t="s">
        <v>1039</v>
      </c>
      <c r="F393" s="102" t="s">
        <v>41</v>
      </c>
      <c r="G393" s="359" t="s">
        <v>1051</v>
      </c>
      <c r="H393" s="97"/>
    </row>
    <row r="394" spans="1:8" ht="23.25" x14ac:dyDescent="0.35">
      <c r="A394" s="402" t="s">
        <v>545</v>
      </c>
      <c r="B394" s="157" t="s">
        <v>546</v>
      </c>
      <c r="C394" s="155">
        <f>IFERROR(VLOOKUP($A394,'งบทดลอง รพ.'!$A$2:$C$426,3,0),0)</f>
        <v>0</v>
      </c>
      <c r="E394" s="102" t="s">
        <v>1039</v>
      </c>
      <c r="F394" s="102" t="s">
        <v>41</v>
      </c>
      <c r="G394" s="359" t="s">
        <v>1051</v>
      </c>
      <c r="H394" s="97"/>
    </row>
    <row r="395" spans="1:8" ht="23.25" x14ac:dyDescent="0.35">
      <c r="A395" s="402" t="s">
        <v>547</v>
      </c>
      <c r="B395" s="157" t="s">
        <v>548</v>
      </c>
      <c r="C395" s="155">
        <f>IFERROR(VLOOKUP($A395,'งบทดลอง รพ.'!$A$2:$C$426,3,0),0)</f>
        <v>0</v>
      </c>
      <c r="E395" s="102" t="s">
        <v>1039</v>
      </c>
      <c r="F395" s="102" t="s">
        <v>41</v>
      </c>
      <c r="G395" s="359" t="s">
        <v>1051</v>
      </c>
      <c r="H395" s="97"/>
    </row>
    <row r="396" spans="1:8" ht="23.25" x14ac:dyDescent="0.35">
      <c r="A396" s="402" t="s">
        <v>549</v>
      </c>
      <c r="B396" s="157" t="s">
        <v>550</v>
      </c>
      <c r="C396" s="155">
        <f>IFERROR(VLOOKUP($A396,'งบทดลอง รพ.'!$A$2:$C$426,3,0),0)</f>
        <v>0</v>
      </c>
      <c r="E396" s="102" t="s">
        <v>1039</v>
      </c>
      <c r="F396" s="102" t="s">
        <v>41</v>
      </c>
      <c r="G396" s="359" t="s">
        <v>1051</v>
      </c>
      <c r="H396" s="97"/>
    </row>
    <row r="397" spans="1:8" ht="23.25" x14ac:dyDescent="0.35">
      <c r="A397" s="402" t="s">
        <v>551</v>
      </c>
      <c r="B397" s="157" t="s">
        <v>552</v>
      </c>
      <c r="C397" s="155">
        <f>IFERROR(VLOOKUP($A397,'งบทดลอง รพ.'!$A$2:$C$426,3,0),0)</f>
        <v>0</v>
      </c>
      <c r="E397" s="102" t="s">
        <v>1039</v>
      </c>
      <c r="F397" s="102" t="s">
        <v>41</v>
      </c>
      <c r="G397" s="359" t="s">
        <v>1051</v>
      </c>
      <c r="H397" s="97"/>
    </row>
    <row r="398" spans="1:8" ht="23.25" x14ac:dyDescent="0.35">
      <c r="A398" s="402" t="s">
        <v>553</v>
      </c>
      <c r="B398" s="157" t="s">
        <v>554</v>
      </c>
      <c r="C398" s="155">
        <f>IFERROR(VLOOKUP($A398,'งบทดลอง รพ.'!$A$2:$C$426,3,0),0)</f>
        <v>0</v>
      </c>
      <c r="E398" s="102" t="s">
        <v>1039</v>
      </c>
      <c r="F398" s="102" t="s">
        <v>41</v>
      </c>
      <c r="G398" s="359" t="s">
        <v>1051</v>
      </c>
      <c r="H398" s="97"/>
    </row>
    <row r="399" spans="1:8" ht="23.25" x14ac:dyDescent="0.35">
      <c r="A399" s="402" t="s">
        <v>555</v>
      </c>
      <c r="B399" s="157" t="s">
        <v>556</v>
      </c>
      <c r="C399" s="155">
        <f>IFERROR(VLOOKUP($A399,'งบทดลอง รพ.'!$A$2:$C$426,3,0),0)</f>
        <v>0</v>
      </c>
      <c r="E399" s="102" t="s">
        <v>1039</v>
      </c>
      <c r="F399" s="102" t="s">
        <v>41</v>
      </c>
      <c r="G399" s="359" t="s">
        <v>1051</v>
      </c>
      <c r="H399" s="97"/>
    </row>
    <row r="400" spans="1:8" ht="23.25" x14ac:dyDescent="0.35">
      <c r="A400" s="402" t="s">
        <v>557</v>
      </c>
      <c r="B400" s="157" t="s">
        <v>558</v>
      </c>
      <c r="C400" s="155">
        <f>IFERROR(VLOOKUP($A400,'งบทดลอง รพ.'!$A$2:$C$426,3,0),0)</f>
        <v>0</v>
      </c>
      <c r="E400" s="102" t="s">
        <v>1039</v>
      </c>
      <c r="F400" s="102" t="s">
        <v>41</v>
      </c>
      <c r="G400" s="359" t="s">
        <v>1051</v>
      </c>
      <c r="H400" s="97"/>
    </row>
    <row r="401" spans="1:8" ht="23.25" x14ac:dyDescent="0.35">
      <c r="A401" s="402" t="s">
        <v>559</v>
      </c>
      <c r="B401" s="157" t="s">
        <v>560</v>
      </c>
      <c r="C401" s="155">
        <f>IFERROR(VLOOKUP($A401,'งบทดลอง รพ.'!$A$2:$C$426,3,0),0)</f>
        <v>0</v>
      </c>
      <c r="E401" s="102" t="s">
        <v>1039</v>
      </c>
      <c r="F401" s="102" t="s">
        <v>41</v>
      </c>
      <c r="G401" s="359" t="s">
        <v>1051</v>
      </c>
      <c r="H401" s="97"/>
    </row>
    <row r="402" spans="1:8" ht="23.25" x14ac:dyDescent="0.35">
      <c r="A402" s="402" t="s">
        <v>561</v>
      </c>
      <c r="B402" s="157" t="s">
        <v>562</v>
      </c>
      <c r="C402" s="155">
        <f>IFERROR(VLOOKUP($A402,'งบทดลอง รพ.'!$A$2:$C$426,3,0),0)</f>
        <v>0</v>
      </c>
      <c r="E402" s="102" t="s">
        <v>1039</v>
      </c>
      <c r="F402" s="102" t="s">
        <v>41</v>
      </c>
      <c r="G402" s="359" t="s">
        <v>1051</v>
      </c>
      <c r="H402" s="97"/>
    </row>
    <row r="403" spans="1:8" ht="23.25" x14ac:dyDescent="0.35">
      <c r="A403" s="402" t="s">
        <v>563</v>
      </c>
      <c r="B403" s="157" t="s">
        <v>564</v>
      </c>
      <c r="C403" s="155">
        <f>IFERROR(VLOOKUP($A403,'งบทดลอง รพ.'!$A$2:$C$426,3,0),0)</f>
        <v>0</v>
      </c>
      <c r="E403" s="102" t="s">
        <v>1039</v>
      </c>
      <c r="F403" s="102" t="s">
        <v>41</v>
      </c>
      <c r="G403" s="359" t="s">
        <v>1051</v>
      </c>
      <c r="H403" s="97"/>
    </row>
    <row r="404" spans="1:8" ht="23.25" x14ac:dyDescent="0.35">
      <c r="A404" s="402" t="s">
        <v>565</v>
      </c>
      <c r="B404" s="157" t="s">
        <v>566</v>
      </c>
      <c r="C404" s="155">
        <f>IFERROR(VLOOKUP($A404,'งบทดลอง รพ.'!$A$2:$C$426,3,0),0)</f>
        <v>0</v>
      </c>
      <c r="E404" s="102" t="s">
        <v>1039</v>
      </c>
      <c r="F404" s="102" t="s">
        <v>41</v>
      </c>
      <c r="G404" s="359" t="s">
        <v>1051</v>
      </c>
      <c r="H404" s="97"/>
    </row>
    <row r="405" spans="1:8" ht="23.25" x14ac:dyDescent="0.35">
      <c r="A405" s="402" t="s">
        <v>567</v>
      </c>
      <c r="B405" s="157" t="s">
        <v>568</v>
      </c>
      <c r="C405" s="155">
        <f>IFERROR(VLOOKUP($A405,'งบทดลอง รพ.'!$A$2:$C$426,3,0),0)</f>
        <v>0</v>
      </c>
      <c r="E405" s="102" t="s">
        <v>1039</v>
      </c>
      <c r="F405" s="102" t="s">
        <v>41</v>
      </c>
      <c r="G405" s="359" t="s">
        <v>1051</v>
      </c>
      <c r="H405" s="97"/>
    </row>
    <row r="406" spans="1:8" ht="23.25" x14ac:dyDescent="0.35">
      <c r="A406" s="402" t="s">
        <v>924</v>
      </c>
      <c r="B406" s="157" t="s">
        <v>925</v>
      </c>
      <c r="C406" s="155">
        <f>IFERROR(VLOOKUP($A406,'งบทดลอง รพ.'!$A$2:$C$426,3,0),0)</f>
        <v>0</v>
      </c>
      <c r="E406" s="102" t="s">
        <v>1039</v>
      </c>
      <c r="F406" s="102" t="s">
        <v>41</v>
      </c>
      <c r="G406" s="359" t="s">
        <v>1051</v>
      </c>
      <c r="H406" s="97"/>
    </row>
    <row r="407" spans="1:8" ht="23.25" x14ac:dyDescent="0.35">
      <c r="A407" s="402" t="s">
        <v>926</v>
      </c>
      <c r="B407" s="157" t="s">
        <v>927</v>
      </c>
      <c r="C407" s="155">
        <f>IFERROR(VLOOKUP($A407,'งบทดลอง รพ.'!$A$2:$C$426,3,0),0)</f>
        <v>0</v>
      </c>
      <c r="E407" s="102" t="s">
        <v>1039</v>
      </c>
      <c r="F407" s="102" t="s">
        <v>41</v>
      </c>
      <c r="G407" s="359" t="s">
        <v>1051</v>
      </c>
      <c r="H407" s="97"/>
    </row>
    <row r="408" spans="1:8" ht="23.25" x14ac:dyDescent="0.35">
      <c r="A408" s="402" t="s">
        <v>928</v>
      </c>
      <c r="B408" s="157" t="s">
        <v>929</v>
      </c>
      <c r="C408" s="155">
        <f>IFERROR(VLOOKUP($A408,'งบทดลอง รพ.'!$A$2:$C$426,3,0),0)</f>
        <v>0</v>
      </c>
      <c r="E408" s="102" t="s">
        <v>1039</v>
      </c>
      <c r="F408" s="102" t="s">
        <v>41</v>
      </c>
      <c r="G408" s="359" t="s">
        <v>1051</v>
      </c>
      <c r="H408" s="97"/>
    </row>
    <row r="409" spans="1:8" ht="23.25" x14ac:dyDescent="0.35">
      <c r="A409" s="402" t="s">
        <v>569</v>
      </c>
      <c r="B409" s="157" t="s">
        <v>1147</v>
      </c>
      <c r="C409" s="155">
        <f>IFERROR(VLOOKUP($A409,'งบทดลอง รพ.'!$A$2:$C$426,3,0),0)</f>
        <v>0</v>
      </c>
      <c r="E409" s="102" t="s">
        <v>1039</v>
      </c>
      <c r="F409" s="102" t="s">
        <v>41</v>
      </c>
      <c r="G409" s="359" t="s">
        <v>1051</v>
      </c>
      <c r="H409" s="97"/>
    </row>
    <row r="410" spans="1:8" ht="23.25" x14ac:dyDescent="0.35">
      <c r="A410" s="402" t="s">
        <v>930</v>
      </c>
      <c r="B410" s="157" t="s">
        <v>931</v>
      </c>
      <c r="C410" s="155">
        <f>IFERROR(VLOOKUP($A410,'งบทดลอง รพ.'!$A$2:$C$426,3,0),0)</f>
        <v>0</v>
      </c>
      <c r="E410" s="102" t="s">
        <v>1039</v>
      </c>
      <c r="F410" s="102" t="s">
        <v>41</v>
      </c>
      <c r="G410" s="359" t="s">
        <v>1051</v>
      </c>
      <c r="H410" s="97"/>
    </row>
    <row r="411" spans="1:8" ht="23.25" x14ac:dyDescent="0.35">
      <c r="A411" s="402" t="s">
        <v>932</v>
      </c>
      <c r="B411" s="157" t="s">
        <v>933</v>
      </c>
      <c r="C411" s="155">
        <f>IFERROR(VLOOKUP($A411,'งบทดลอง รพ.'!$A$2:$C$426,3,0),0)</f>
        <v>0</v>
      </c>
      <c r="E411" s="102" t="s">
        <v>1039</v>
      </c>
      <c r="F411" s="102" t="s">
        <v>41</v>
      </c>
      <c r="G411" s="359" t="s">
        <v>1051</v>
      </c>
      <c r="H411" s="97"/>
    </row>
    <row r="412" spans="1:8" ht="23.25" x14ac:dyDescent="0.35">
      <c r="A412" s="402" t="s">
        <v>570</v>
      </c>
      <c r="B412" s="157" t="s">
        <v>1148</v>
      </c>
      <c r="C412" s="155">
        <f>IFERROR(VLOOKUP($A412,'งบทดลอง รพ.'!$A$2:$C$426,3,0),0)</f>
        <v>0</v>
      </c>
      <c r="E412" s="102" t="s">
        <v>1039</v>
      </c>
      <c r="F412" s="102" t="s">
        <v>41</v>
      </c>
      <c r="G412" s="359" t="s">
        <v>1051</v>
      </c>
      <c r="H412" s="97"/>
    </row>
    <row r="413" spans="1:8" ht="23.25" x14ac:dyDescent="0.35">
      <c r="A413" s="402" t="s">
        <v>934</v>
      </c>
      <c r="B413" s="157" t="s">
        <v>571</v>
      </c>
      <c r="C413" s="155">
        <f>IFERROR(VLOOKUP($A413,'งบทดลอง รพ.'!$A$2:$C$426,3,0),0)</f>
        <v>0</v>
      </c>
      <c r="E413" s="102" t="s">
        <v>1039</v>
      </c>
      <c r="F413" s="102" t="s">
        <v>41</v>
      </c>
      <c r="G413" s="359" t="s">
        <v>1051</v>
      </c>
      <c r="H413" s="97"/>
    </row>
    <row r="414" spans="1:8" ht="23.25" x14ac:dyDescent="0.35">
      <c r="A414" s="402" t="s">
        <v>572</v>
      </c>
      <c r="B414" s="157" t="s">
        <v>573</v>
      </c>
      <c r="C414" s="155">
        <f>IFERROR(VLOOKUP($A414,'งบทดลอง รพ.'!$A$2:$C$426,3,0),0)</f>
        <v>0</v>
      </c>
      <c r="E414" s="102" t="s">
        <v>1039</v>
      </c>
      <c r="F414" s="102" t="s">
        <v>41</v>
      </c>
      <c r="G414" s="359" t="s">
        <v>1051</v>
      </c>
      <c r="H414" s="97"/>
    </row>
    <row r="415" spans="1:8" ht="23.25" x14ac:dyDescent="0.35">
      <c r="A415" s="402" t="s">
        <v>574</v>
      </c>
      <c r="B415" s="157" t="s">
        <v>575</v>
      </c>
      <c r="C415" s="155">
        <f>IFERROR(VLOOKUP($A415,'งบทดลอง รพ.'!$A$2:$C$426,3,0),0)</f>
        <v>0</v>
      </c>
      <c r="E415" s="102" t="s">
        <v>1039</v>
      </c>
      <c r="F415" s="102" t="s">
        <v>41</v>
      </c>
      <c r="G415" s="359" t="s">
        <v>1051</v>
      </c>
      <c r="H415" s="97"/>
    </row>
    <row r="416" spans="1:8" ht="23.25" x14ac:dyDescent="0.35">
      <c r="A416" s="402" t="s">
        <v>576</v>
      </c>
      <c r="B416" s="157" t="s">
        <v>577</v>
      </c>
      <c r="C416" s="155">
        <f>IFERROR(VLOOKUP($A416,'งบทดลอง รพ.'!$A$2:$C$426,3,0),0)</f>
        <v>0</v>
      </c>
      <c r="E416" s="102" t="s">
        <v>1039</v>
      </c>
      <c r="F416" s="102" t="s">
        <v>41</v>
      </c>
      <c r="G416" s="359" t="s">
        <v>1051</v>
      </c>
      <c r="H416" s="97"/>
    </row>
    <row r="417" spans="1:8" ht="23.25" x14ac:dyDescent="0.35">
      <c r="A417" s="402" t="s">
        <v>578</v>
      </c>
      <c r="B417" s="157" t="s">
        <v>579</v>
      </c>
      <c r="C417" s="155">
        <f>IFERROR(VLOOKUP($A417,'งบทดลอง รพ.'!$A$2:$C$426,3,0),0)</f>
        <v>0</v>
      </c>
      <c r="E417" s="102" t="s">
        <v>1039</v>
      </c>
      <c r="F417" s="102" t="s">
        <v>41</v>
      </c>
      <c r="G417" s="359" t="s">
        <v>1051</v>
      </c>
      <c r="H417" s="97"/>
    </row>
    <row r="418" spans="1:8" ht="23.25" x14ac:dyDescent="0.35">
      <c r="A418" s="402" t="s">
        <v>580</v>
      </c>
      <c r="B418" s="157" t="s">
        <v>1149</v>
      </c>
      <c r="C418" s="155">
        <f>IFERROR(VLOOKUP($A418,'งบทดลอง รพ.'!$A$2:$C$426,3,0),0)</f>
        <v>0</v>
      </c>
      <c r="E418" s="102" t="s">
        <v>1039</v>
      </c>
      <c r="F418" s="102" t="s">
        <v>41</v>
      </c>
      <c r="G418" s="359" t="s">
        <v>1051</v>
      </c>
      <c r="H418" s="97"/>
    </row>
    <row r="419" spans="1:8" ht="23.25" x14ac:dyDescent="0.35">
      <c r="A419" s="402" t="s">
        <v>581</v>
      </c>
      <c r="B419" s="157" t="s">
        <v>1150</v>
      </c>
      <c r="C419" s="155">
        <f>IFERROR(VLOOKUP($A419,'งบทดลอง รพ.'!$A$2:$C$426,3,0),0)</f>
        <v>0</v>
      </c>
      <c r="E419" s="102" t="s">
        <v>1039</v>
      </c>
      <c r="F419" s="102" t="s">
        <v>41</v>
      </c>
      <c r="G419" s="359" t="s">
        <v>1051</v>
      </c>
      <c r="H419" s="97"/>
    </row>
    <row r="420" spans="1:8" ht="23.25" x14ac:dyDescent="0.35">
      <c r="A420" s="402" t="s">
        <v>582</v>
      </c>
      <c r="B420" s="157" t="s">
        <v>583</v>
      </c>
      <c r="C420" s="155">
        <f>IFERROR(VLOOKUP($A420,'งบทดลอง รพ.'!$A$2:$C$426,3,0),0)</f>
        <v>0</v>
      </c>
      <c r="E420" s="102" t="s">
        <v>1039</v>
      </c>
      <c r="F420" s="102" t="s">
        <v>41</v>
      </c>
      <c r="G420" s="359" t="s">
        <v>1051</v>
      </c>
      <c r="H420" s="97"/>
    </row>
    <row r="421" spans="1:8" ht="23.25" x14ac:dyDescent="0.35">
      <c r="A421" s="402" t="s">
        <v>584</v>
      </c>
      <c r="B421" s="157" t="s">
        <v>585</v>
      </c>
      <c r="C421" s="155">
        <f>IFERROR(VLOOKUP($A421,'งบทดลอง รพ.'!$A$2:$C$426,3,0),0)</f>
        <v>0</v>
      </c>
      <c r="E421" s="102" t="s">
        <v>1039</v>
      </c>
      <c r="F421" s="102" t="s">
        <v>41</v>
      </c>
      <c r="G421" s="359" t="s">
        <v>1051</v>
      </c>
      <c r="H421" s="97"/>
    </row>
    <row r="422" spans="1:8" ht="23.25" x14ac:dyDescent="0.35">
      <c r="A422" s="402" t="s">
        <v>586</v>
      </c>
      <c r="B422" s="157" t="s">
        <v>587</v>
      </c>
      <c r="C422" s="155">
        <f>IFERROR(VLOOKUP($A422,'งบทดลอง รพ.'!$A$2:$C$426,3,0),0)</f>
        <v>0</v>
      </c>
      <c r="E422" s="102" t="s">
        <v>1039</v>
      </c>
      <c r="F422" s="102" t="s">
        <v>41</v>
      </c>
      <c r="G422" s="359" t="s">
        <v>1051</v>
      </c>
      <c r="H422" s="97"/>
    </row>
    <row r="423" spans="1:8" ht="23.25" x14ac:dyDescent="0.35">
      <c r="A423" s="402" t="s">
        <v>588</v>
      </c>
      <c r="B423" s="157" t="s">
        <v>589</v>
      </c>
      <c r="C423" s="155">
        <f>IFERROR(VLOOKUP($A423,'งบทดลอง รพ.'!$A$2:$C$426,3,0),0)</f>
        <v>0</v>
      </c>
      <c r="E423" s="102" t="s">
        <v>1039</v>
      </c>
      <c r="F423" s="102" t="s">
        <v>41</v>
      </c>
      <c r="G423" s="359" t="s">
        <v>1051</v>
      </c>
      <c r="H423" s="97"/>
    </row>
    <row r="424" spans="1:8" ht="23.25" x14ac:dyDescent="0.35">
      <c r="A424" s="402" t="s">
        <v>590</v>
      </c>
      <c r="B424" s="157" t="s">
        <v>591</v>
      </c>
      <c r="C424" s="155">
        <f>IFERROR(VLOOKUP($A424,'งบทดลอง รพ.'!$A$2:$C$426,3,0),0)</f>
        <v>0</v>
      </c>
      <c r="E424" s="102" t="s">
        <v>1039</v>
      </c>
      <c r="F424" s="102" t="s">
        <v>41</v>
      </c>
      <c r="G424" s="359" t="s">
        <v>1051</v>
      </c>
      <c r="H424" s="97"/>
    </row>
    <row r="425" spans="1:8" ht="23.25" x14ac:dyDescent="0.35">
      <c r="A425" s="402" t="s">
        <v>592</v>
      </c>
      <c r="B425" s="157" t="s">
        <v>593</v>
      </c>
      <c r="C425" s="155">
        <f>IFERROR(VLOOKUP($A425,'งบทดลอง รพ.'!$A$2:$C$426,3,0),0)</f>
        <v>0</v>
      </c>
      <c r="E425" s="102" t="s">
        <v>1039</v>
      </c>
      <c r="F425" s="102" t="s">
        <v>41</v>
      </c>
      <c r="G425" s="359" t="s">
        <v>1051</v>
      </c>
      <c r="H425" s="97"/>
    </row>
    <row r="426" spans="1:8" ht="23.25" x14ac:dyDescent="0.35">
      <c r="A426" s="402" t="s">
        <v>594</v>
      </c>
      <c r="B426" s="157" t="s">
        <v>595</v>
      </c>
      <c r="C426" s="155">
        <f>IFERROR(VLOOKUP($A426,'งบทดลอง รพ.'!$A$2:$C$426,3,0),0)</f>
        <v>0</v>
      </c>
      <c r="E426" s="102" t="s">
        <v>1039</v>
      </c>
      <c r="F426" s="102" t="s">
        <v>41</v>
      </c>
      <c r="G426" s="359" t="s">
        <v>1051</v>
      </c>
      <c r="H426" s="97"/>
    </row>
    <row r="427" spans="1:8" ht="23.25" x14ac:dyDescent="0.35">
      <c r="A427" s="402" t="s">
        <v>596</v>
      </c>
      <c r="B427" s="157" t="s">
        <v>597</v>
      </c>
      <c r="C427" s="155">
        <f>IFERROR(VLOOKUP($A427,'งบทดลอง รพ.'!$A$2:$C$426,3,0),0)</f>
        <v>0</v>
      </c>
      <c r="E427" s="102" t="s">
        <v>1039</v>
      </c>
      <c r="F427" s="102" t="s">
        <v>41</v>
      </c>
      <c r="G427" s="359" t="s">
        <v>1051</v>
      </c>
      <c r="H427" s="97"/>
    </row>
    <row r="429" spans="1:8" x14ac:dyDescent="0.25">
      <c r="C429" s="349"/>
    </row>
  </sheetData>
  <autoFilter ref="A2:G427"/>
  <pageMargins left="0.70866141732283472" right="0.31496062992125984" top="0.55118110236220474" bottom="0.55118110236220474" header="0.31496062992125984" footer="0.31496062992125984"/>
  <pageSetup paperSize="9" scale="70" orientation="portrait" verticalDpi="300" r:id="rId1"/>
  <headerFooter>
    <oddFooter>&amp;L
Worksheet 1
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C426"/>
  <sheetViews>
    <sheetView tabSelected="1" zoomScale="110" zoomScaleNormal="110" workbookViewId="0">
      <selection activeCell="F13" sqref="F13"/>
    </sheetView>
  </sheetViews>
  <sheetFormatPr defaultRowHeight="14.25" x14ac:dyDescent="0.2"/>
  <cols>
    <col min="1" max="1" width="17.75" customWidth="1"/>
    <col min="2" max="2" width="55.875" customWidth="1"/>
  </cols>
  <sheetData>
    <row r="1" spans="1:3" x14ac:dyDescent="0.2">
      <c r="A1" t="s">
        <v>711</v>
      </c>
      <c r="B1" t="s">
        <v>712</v>
      </c>
      <c r="C1" t="s">
        <v>682</v>
      </c>
    </row>
    <row r="2" spans="1:3" x14ac:dyDescent="0.2">
      <c r="A2" t="s">
        <v>142</v>
      </c>
      <c r="B2" t="s">
        <v>143</v>
      </c>
    </row>
    <row r="3" spans="1:3" x14ac:dyDescent="0.2">
      <c r="A3" t="s">
        <v>144</v>
      </c>
      <c r="B3" t="s">
        <v>145</v>
      </c>
    </row>
    <row r="4" spans="1:3" x14ac:dyDescent="0.2">
      <c r="A4" t="s">
        <v>146</v>
      </c>
      <c r="B4" t="s">
        <v>147</v>
      </c>
    </row>
    <row r="5" spans="1:3" x14ac:dyDescent="0.2">
      <c r="A5" t="s">
        <v>148</v>
      </c>
      <c r="B5" t="s">
        <v>149</v>
      </c>
    </row>
    <row r="6" spans="1:3" x14ac:dyDescent="0.2">
      <c r="A6" t="s">
        <v>150</v>
      </c>
      <c r="B6" t="s">
        <v>1052</v>
      </c>
    </row>
    <row r="7" spans="1:3" x14ac:dyDescent="0.2">
      <c r="A7" t="s">
        <v>151</v>
      </c>
      <c r="B7" t="s">
        <v>152</v>
      </c>
    </row>
    <row r="8" spans="1:3" x14ac:dyDescent="0.2">
      <c r="A8" t="s">
        <v>153</v>
      </c>
      <c r="B8" t="s">
        <v>174</v>
      </c>
    </row>
    <row r="9" spans="1:3" x14ac:dyDescent="0.2">
      <c r="A9" t="s">
        <v>154</v>
      </c>
      <c r="B9" t="s">
        <v>176</v>
      </c>
    </row>
    <row r="10" spans="1:3" x14ac:dyDescent="0.2">
      <c r="A10" t="s">
        <v>155</v>
      </c>
      <c r="B10" t="s">
        <v>156</v>
      </c>
    </row>
    <row r="11" spans="1:3" x14ac:dyDescent="0.2">
      <c r="A11" t="s">
        <v>157</v>
      </c>
      <c r="B11" t="s">
        <v>158</v>
      </c>
    </row>
    <row r="12" spans="1:3" x14ac:dyDescent="0.2">
      <c r="A12" t="s">
        <v>115</v>
      </c>
      <c r="B12" t="s">
        <v>116</v>
      </c>
    </row>
    <row r="13" spans="1:3" x14ac:dyDescent="0.2">
      <c r="A13" t="s">
        <v>117</v>
      </c>
      <c r="B13" t="s">
        <v>118</v>
      </c>
    </row>
    <row r="14" spans="1:3" x14ac:dyDescent="0.2">
      <c r="A14" t="s">
        <v>801</v>
      </c>
      <c r="B14" t="s">
        <v>120</v>
      </c>
    </row>
    <row r="15" spans="1:3" x14ac:dyDescent="0.2">
      <c r="A15" t="s">
        <v>802</v>
      </c>
      <c r="B15" t="s">
        <v>121</v>
      </c>
    </row>
    <row r="16" spans="1:3" x14ac:dyDescent="0.2">
      <c r="A16" t="s">
        <v>122</v>
      </c>
      <c r="B16" t="s">
        <v>123</v>
      </c>
    </row>
    <row r="17" spans="1:2" x14ac:dyDescent="0.2">
      <c r="A17" t="s">
        <v>124</v>
      </c>
      <c r="B17" t="s">
        <v>125</v>
      </c>
    </row>
    <row r="18" spans="1:2" x14ac:dyDescent="0.2">
      <c r="A18" t="s">
        <v>803</v>
      </c>
      <c r="B18" t="s">
        <v>119</v>
      </c>
    </row>
    <row r="19" spans="1:2" x14ac:dyDescent="0.2">
      <c r="A19" t="s">
        <v>804</v>
      </c>
      <c r="B19" t="s">
        <v>82</v>
      </c>
    </row>
    <row r="20" spans="1:2" x14ac:dyDescent="0.2">
      <c r="A20" t="s">
        <v>805</v>
      </c>
      <c r="B20" t="s">
        <v>806</v>
      </c>
    </row>
    <row r="21" spans="1:2" x14ac:dyDescent="0.2">
      <c r="A21" t="s">
        <v>807</v>
      </c>
      <c r="B21" t="s">
        <v>808</v>
      </c>
    </row>
    <row r="22" spans="1:2" x14ac:dyDescent="0.2">
      <c r="A22" t="s">
        <v>74</v>
      </c>
      <c r="B22" t="s">
        <v>1054</v>
      </c>
    </row>
    <row r="23" spans="1:2" x14ac:dyDescent="0.2">
      <c r="A23" t="s">
        <v>75</v>
      </c>
      <c r="B23" t="s">
        <v>1055</v>
      </c>
    </row>
    <row r="24" spans="1:2" x14ac:dyDescent="0.2">
      <c r="A24" t="s">
        <v>126</v>
      </c>
      <c r="B24" t="s">
        <v>1056</v>
      </c>
    </row>
    <row r="25" spans="1:2" x14ac:dyDescent="0.2">
      <c r="A25" t="s">
        <v>127</v>
      </c>
      <c r="B25" t="s">
        <v>1057</v>
      </c>
    </row>
    <row r="26" spans="1:2" x14ac:dyDescent="0.2">
      <c r="A26" t="s">
        <v>1338</v>
      </c>
      <c r="B26" t="s">
        <v>1390</v>
      </c>
    </row>
    <row r="27" spans="1:2" x14ac:dyDescent="0.2">
      <c r="A27" t="s">
        <v>1339</v>
      </c>
      <c r="B27" t="s">
        <v>1391</v>
      </c>
    </row>
    <row r="28" spans="1:2" x14ac:dyDescent="0.2">
      <c r="A28" t="s">
        <v>1340</v>
      </c>
      <c r="B28" t="s">
        <v>1392</v>
      </c>
    </row>
    <row r="29" spans="1:2" x14ac:dyDescent="0.2">
      <c r="A29" t="s">
        <v>1341</v>
      </c>
      <c r="B29" t="s">
        <v>1393</v>
      </c>
    </row>
    <row r="30" spans="1:2" x14ac:dyDescent="0.2">
      <c r="A30" t="s">
        <v>83</v>
      </c>
      <c r="B30" t="s">
        <v>1058</v>
      </c>
    </row>
    <row r="31" spans="1:2" x14ac:dyDescent="0.2">
      <c r="A31" t="s">
        <v>84</v>
      </c>
      <c r="B31" t="s">
        <v>1059</v>
      </c>
    </row>
    <row r="32" spans="1:2" x14ac:dyDescent="0.2">
      <c r="A32" t="s">
        <v>85</v>
      </c>
      <c r="B32" t="s">
        <v>86</v>
      </c>
    </row>
    <row r="33" spans="1:2" x14ac:dyDescent="0.2">
      <c r="A33" t="s">
        <v>87</v>
      </c>
      <c r="B33" t="s">
        <v>88</v>
      </c>
    </row>
    <row r="34" spans="1:2" x14ac:dyDescent="0.2">
      <c r="A34" t="s">
        <v>128</v>
      </c>
      <c r="B34" t="s">
        <v>1060</v>
      </c>
    </row>
    <row r="35" spans="1:2" x14ac:dyDescent="0.2">
      <c r="A35" t="s">
        <v>129</v>
      </c>
      <c r="B35" t="s">
        <v>1061</v>
      </c>
    </row>
    <row r="36" spans="1:2" x14ac:dyDescent="0.2">
      <c r="A36" t="s">
        <v>76</v>
      </c>
      <c r="B36" t="s">
        <v>1062</v>
      </c>
    </row>
    <row r="37" spans="1:2" x14ac:dyDescent="0.2">
      <c r="A37" t="s">
        <v>77</v>
      </c>
      <c r="B37" t="s">
        <v>1388</v>
      </c>
    </row>
    <row r="38" spans="1:2" x14ac:dyDescent="0.2">
      <c r="A38" t="s">
        <v>78</v>
      </c>
      <c r="B38" t="s">
        <v>79</v>
      </c>
    </row>
    <row r="39" spans="1:2" x14ac:dyDescent="0.2">
      <c r="A39" t="s">
        <v>80</v>
      </c>
      <c r="B39" t="s">
        <v>81</v>
      </c>
    </row>
    <row r="40" spans="1:2" x14ac:dyDescent="0.2">
      <c r="A40" t="s">
        <v>809</v>
      </c>
      <c r="B40" t="s">
        <v>1394</v>
      </c>
    </row>
    <row r="41" spans="1:2" x14ac:dyDescent="0.2">
      <c r="A41" t="s">
        <v>810</v>
      </c>
      <c r="B41" t="s">
        <v>1395</v>
      </c>
    </row>
    <row r="42" spans="1:2" x14ac:dyDescent="0.2">
      <c r="A42" t="s">
        <v>811</v>
      </c>
      <c r="B42" t="s">
        <v>1396</v>
      </c>
    </row>
    <row r="43" spans="1:2" x14ac:dyDescent="0.2">
      <c r="A43" t="s">
        <v>812</v>
      </c>
      <c r="B43" t="s">
        <v>1397</v>
      </c>
    </row>
    <row r="44" spans="1:2" x14ac:dyDescent="0.2">
      <c r="A44" t="s">
        <v>45</v>
      </c>
      <c r="B44" t="s">
        <v>1063</v>
      </c>
    </row>
    <row r="45" spans="1:2" x14ac:dyDescent="0.2">
      <c r="A45" t="s">
        <v>46</v>
      </c>
      <c r="B45" t="s">
        <v>1064</v>
      </c>
    </row>
    <row r="46" spans="1:2" x14ac:dyDescent="0.2">
      <c r="A46" t="s">
        <v>47</v>
      </c>
      <c r="B46" t="s">
        <v>1065</v>
      </c>
    </row>
    <row r="47" spans="1:2" x14ac:dyDescent="0.2">
      <c r="A47" t="s">
        <v>48</v>
      </c>
      <c r="B47" t="s">
        <v>1066</v>
      </c>
    </row>
    <row r="48" spans="1:2" x14ac:dyDescent="0.2">
      <c r="A48" t="s">
        <v>49</v>
      </c>
      <c r="B48" t="s">
        <v>1067</v>
      </c>
    </row>
    <row r="49" spans="1:2" x14ac:dyDescent="0.2">
      <c r="A49" t="s">
        <v>212</v>
      </c>
      <c r="B49" t="s">
        <v>213</v>
      </c>
    </row>
    <row r="50" spans="1:2" x14ac:dyDescent="0.2">
      <c r="A50" t="s">
        <v>50</v>
      </c>
      <c r="B50" t="s">
        <v>1068</v>
      </c>
    </row>
    <row r="51" spans="1:2" x14ac:dyDescent="0.2">
      <c r="A51" t="s">
        <v>51</v>
      </c>
      <c r="B51" t="s">
        <v>1398</v>
      </c>
    </row>
    <row r="52" spans="1:2" x14ac:dyDescent="0.2">
      <c r="A52" t="s">
        <v>52</v>
      </c>
      <c r="B52" t="s">
        <v>1070</v>
      </c>
    </row>
    <row r="53" spans="1:2" x14ac:dyDescent="0.2">
      <c r="A53" t="s">
        <v>53</v>
      </c>
      <c r="B53" t="s">
        <v>54</v>
      </c>
    </row>
    <row r="54" spans="1:2" x14ac:dyDescent="0.2">
      <c r="A54" t="s">
        <v>55</v>
      </c>
      <c r="B54" t="s">
        <v>1399</v>
      </c>
    </row>
    <row r="55" spans="1:2" x14ac:dyDescent="0.2">
      <c r="A55" t="s">
        <v>56</v>
      </c>
      <c r="B55" t="s">
        <v>57</v>
      </c>
    </row>
    <row r="56" spans="1:2" x14ac:dyDescent="0.2">
      <c r="A56" t="s">
        <v>58</v>
      </c>
      <c r="B56" t="s">
        <v>1072</v>
      </c>
    </row>
    <row r="57" spans="1:2" x14ac:dyDescent="0.2">
      <c r="A57" t="s">
        <v>59</v>
      </c>
      <c r="B57" t="s">
        <v>1073</v>
      </c>
    </row>
    <row r="58" spans="1:2" x14ac:dyDescent="0.2">
      <c r="A58" t="s">
        <v>60</v>
      </c>
      <c r="B58" t="s">
        <v>1074</v>
      </c>
    </row>
    <row r="59" spans="1:2" x14ac:dyDescent="0.2">
      <c r="A59" t="s">
        <v>61</v>
      </c>
      <c r="B59" t="s">
        <v>1075</v>
      </c>
    </row>
    <row r="60" spans="1:2" x14ac:dyDescent="0.2">
      <c r="A60" t="s">
        <v>62</v>
      </c>
      <c r="B60" t="s">
        <v>1076</v>
      </c>
    </row>
    <row r="61" spans="1:2" x14ac:dyDescent="0.2">
      <c r="A61" t="s">
        <v>63</v>
      </c>
      <c r="B61" t="s">
        <v>1077</v>
      </c>
    </row>
    <row r="62" spans="1:2" x14ac:dyDescent="0.2">
      <c r="A62" t="s">
        <v>64</v>
      </c>
      <c r="B62" t="s">
        <v>65</v>
      </c>
    </row>
    <row r="63" spans="1:2" x14ac:dyDescent="0.2">
      <c r="A63" t="s">
        <v>66</v>
      </c>
      <c r="B63" t="s">
        <v>67</v>
      </c>
    </row>
    <row r="64" spans="1:2" x14ac:dyDescent="0.2">
      <c r="A64" t="s">
        <v>68</v>
      </c>
      <c r="B64" t="s">
        <v>1400</v>
      </c>
    </row>
    <row r="65" spans="1:2" x14ac:dyDescent="0.2">
      <c r="A65" t="s">
        <v>69</v>
      </c>
      <c r="B65" t="s">
        <v>1401</v>
      </c>
    </row>
    <row r="66" spans="1:2" x14ac:dyDescent="0.2">
      <c r="A66" t="s">
        <v>72</v>
      </c>
      <c r="B66" t="s">
        <v>1402</v>
      </c>
    </row>
    <row r="67" spans="1:2" x14ac:dyDescent="0.2">
      <c r="A67" t="s">
        <v>73</v>
      </c>
      <c r="B67" t="s">
        <v>1403</v>
      </c>
    </row>
    <row r="68" spans="1:2" x14ac:dyDescent="0.2">
      <c r="A68" t="s">
        <v>813</v>
      </c>
      <c r="B68" t="s">
        <v>814</v>
      </c>
    </row>
    <row r="69" spans="1:2" x14ac:dyDescent="0.2">
      <c r="A69" t="s">
        <v>815</v>
      </c>
      <c r="B69" t="s">
        <v>816</v>
      </c>
    </row>
    <row r="70" spans="1:2" x14ac:dyDescent="0.2">
      <c r="A70" t="s">
        <v>817</v>
      </c>
      <c r="B70" t="s">
        <v>818</v>
      </c>
    </row>
    <row r="71" spans="1:2" x14ac:dyDescent="0.2">
      <c r="A71" t="s">
        <v>819</v>
      </c>
      <c r="B71" t="s">
        <v>1404</v>
      </c>
    </row>
    <row r="72" spans="1:2" x14ac:dyDescent="0.2">
      <c r="A72" t="s">
        <v>792</v>
      </c>
      <c r="B72" t="s">
        <v>1405</v>
      </c>
    </row>
    <row r="73" spans="1:2" x14ac:dyDescent="0.2">
      <c r="A73" t="s">
        <v>793</v>
      </c>
      <c r="B73" t="s">
        <v>794</v>
      </c>
    </row>
    <row r="74" spans="1:2" x14ac:dyDescent="0.2">
      <c r="A74" t="s">
        <v>795</v>
      </c>
      <c r="B74" t="s">
        <v>796</v>
      </c>
    </row>
    <row r="75" spans="1:2" x14ac:dyDescent="0.2">
      <c r="A75" t="s">
        <v>797</v>
      </c>
      <c r="B75" t="s">
        <v>798</v>
      </c>
    </row>
    <row r="76" spans="1:2" x14ac:dyDescent="0.2">
      <c r="A76" t="s">
        <v>799</v>
      </c>
      <c r="B76" t="s">
        <v>800</v>
      </c>
    </row>
    <row r="77" spans="1:2" x14ac:dyDescent="0.2">
      <c r="A77" t="s">
        <v>89</v>
      </c>
      <c r="B77" t="s">
        <v>90</v>
      </c>
    </row>
    <row r="78" spans="1:2" x14ac:dyDescent="0.2">
      <c r="A78" t="s">
        <v>91</v>
      </c>
      <c r="B78" t="s">
        <v>1081</v>
      </c>
    </row>
    <row r="79" spans="1:2" x14ac:dyDescent="0.2">
      <c r="A79" t="s">
        <v>92</v>
      </c>
      <c r="B79" t="s">
        <v>1082</v>
      </c>
    </row>
    <row r="80" spans="1:2" x14ac:dyDescent="0.2">
      <c r="A80" t="s">
        <v>93</v>
      </c>
      <c r="B80" t="s">
        <v>1083</v>
      </c>
    </row>
    <row r="81" spans="1:2" x14ac:dyDescent="0.2">
      <c r="A81" t="s">
        <v>94</v>
      </c>
      <c r="B81" t="s">
        <v>1084</v>
      </c>
    </row>
    <row r="82" spans="1:2" x14ac:dyDescent="0.2">
      <c r="A82" t="s">
        <v>95</v>
      </c>
      <c r="B82" t="s">
        <v>96</v>
      </c>
    </row>
    <row r="83" spans="1:2" x14ac:dyDescent="0.2">
      <c r="A83" t="s">
        <v>97</v>
      </c>
      <c r="B83" t="s">
        <v>98</v>
      </c>
    </row>
    <row r="84" spans="1:2" x14ac:dyDescent="0.2">
      <c r="A84" t="s">
        <v>99</v>
      </c>
      <c r="B84" t="s">
        <v>1085</v>
      </c>
    </row>
    <row r="85" spans="1:2" x14ac:dyDescent="0.2">
      <c r="A85" t="s">
        <v>100</v>
      </c>
      <c r="B85" t="s">
        <v>1086</v>
      </c>
    </row>
    <row r="86" spans="1:2" x14ac:dyDescent="0.2">
      <c r="A86" t="s">
        <v>101</v>
      </c>
      <c r="B86" t="s">
        <v>1087</v>
      </c>
    </row>
    <row r="87" spans="1:2" x14ac:dyDescent="0.2">
      <c r="A87" t="s">
        <v>102</v>
      </c>
      <c r="B87" t="s">
        <v>1088</v>
      </c>
    </row>
    <row r="88" spans="1:2" x14ac:dyDescent="0.2">
      <c r="A88" t="s">
        <v>103</v>
      </c>
      <c r="B88" t="s">
        <v>1406</v>
      </c>
    </row>
    <row r="89" spans="1:2" x14ac:dyDescent="0.2">
      <c r="A89" t="s">
        <v>104</v>
      </c>
      <c r="B89" t="s">
        <v>1407</v>
      </c>
    </row>
    <row r="90" spans="1:2" x14ac:dyDescent="0.2">
      <c r="A90" t="s">
        <v>821</v>
      </c>
      <c r="B90" t="s">
        <v>105</v>
      </c>
    </row>
    <row r="91" spans="1:2" x14ac:dyDescent="0.2">
      <c r="A91" t="s">
        <v>822</v>
      </c>
      <c r="B91" t="s">
        <v>106</v>
      </c>
    </row>
    <row r="92" spans="1:2" x14ac:dyDescent="0.2">
      <c r="A92" t="s">
        <v>107</v>
      </c>
      <c r="B92" t="s">
        <v>1091</v>
      </c>
    </row>
    <row r="93" spans="1:2" x14ac:dyDescent="0.2">
      <c r="A93" t="s">
        <v>108</v>
      </c>
      <c r="B93" t="s">
        <v>1092</v>
      </c>
    </row>
    <row r="94" spans="1:2" x14ac:dyDescent="0.2">
      <c r="A94" t="s">
        <v>109</v>
      </c>
      <c r="B94" t="s">
        <v>1093</v>
      </c>
    </row>
    <row r="95" spans="1:2" x14ac:dyDescent="0.2">
      <c r="A95" t="s">
        <v>110</v>
      </c>
      <c r="B95" t="s">
        <v>1094</v>
      </c>
    </row>
    <row r="96" spans="1:2" x14ac:dyDescent="0.2">
      <c r="A96" t="s">
        <v>111</v>
      </c>
      <c r="B96" t="s">
        <v>1095</v>
      </c>
    </row>
    <row r="97" spans="1:2" x14ac:dyDescent="0.2">
      <c r="A97" t="s">
        <v>112</v>
      </c>
      <c r="B97" t="s">
        <v>1096</v>
      </c>
    </row>
    <row r="98" spans="1:2" x14ac:dyDescent="0.2">
      <c r="A98" t="s">
        <v>113</v>
      </c>
      <c r="B98" t="s">
        <v>1097</v>
      </c>
    </row>
    <row r="99" spans="1:2" x14ac:dyDescent="0.2">
      <c r="A99" t="s">
        <v>823</v>
      </c>
      <c r="B99" t="s">
        <v>824</v>
      </c>
    </row>
    <row r="100" spans="1:2" x14ac:dyDescent="0.2">
      <c r="A100" t="s">
        <v>825</v>
      </c>
      <c r="B100" t="s">
        <v>826</v>
      </c>
    </row>
    <row r="101" spans="1:2" x14ac:dyDescent="0.2">
      <c r="A101" t="s">
        <v>827</v>
      </c>
      <c r="B101" t="s">
        <v>828</v>
      </c>
    </row>
    <row r="102" spans="1:2" x14ac:dyDescent="0.2">
      <c r="A102" t="s">
        <v>829</v>
      </c>
      <c r="B102" t="s">
        <v>830</v>
      </c>
    </row>
    <row r="103" spans="1:2" x14ac:dyDescent="0.2">
      <c r="A103" t="s">
        <v>831</v>
      </c>
      <c r="B103" t="s">
        <v>832</v>
      </c>
    </row>
    <row r="104" spans="1:2" x14ac:dyDescent="0.2">
      <c r="A104" t="s">
        <v>833</v>
      </c>
      <c r="B104" t="s">
        <v>114</v>
      </c>
    </row>
    <row r="105" spans="1:2" x14ac:dyDescent="0.2">
      <c r="A105" t="s">
        <v>834</v>
      </c>
      <c r="B105" t="s">
        <v>835</v>
      </c>
    </row>
    <row r="106" spans="1:2" x14ac:dyDescent="0.2">
      <c r="A106" t="s">
        <v>1342</v>
      </c>
      <c r="B106" t="s">
        <v>1408</v>
      </c>
    </row>
    <row r="107" spans="1:2" x14ac:dyDescent="0.2">
      <c r="A107" t="s">
        <v>130</v>
      </c>
      <c r="B107" t="s">
        <v>1098</v>
      </c>
    </row>
    <row r="108" spans="1:2" x14ac:dyDescent="0.2">
      <c r="A108" t="s">
        <v>131</v>
      </c>
      <c r="B108" t="s">
        <v>1099</v>
      </c>
    </row>
    <row r="109" spans="1:2" x14ac:dyDescent="0.2">
      <c r="A109" t="s">
        <v>132</v>
      </c>
      <c r="B109" t="s">
        <v>1100</v>
      </c>
    </row>
    <row r="110" spans="1:2" x14ac:dyDescent="0.2">
      <c r="A110" t="s">
        <v>133</v>
      </c>
      <c r="B110" t="s">
        <v>134</v>
      </c>
    </row>
    <row r="111" spans="1:2" x14ac:dyDescent="0.2">
      <c r="A111" t="s">
        <v>135</v>
      </c>
      <c r="B111" t="s">
        <v>136</v>
      </c>
    </row>
    <row r="112" spans="1:2" x14ac:dyDescent="0.2">
      <c r="A112" t="s">
        <v>836</v>
      </c>
      <c r="B112" t="s">
        <v>837</v>
      </c>
    </row>
    <row r="113" spans="1:2" x14ac:dyDescent="0.2">
      <c r="A113" t="s">
        <v>838</v>
      </c>
      <c r="B113" t="s">
        <v>839</v>
      </c>
    </row>
    <row r="114" spans="1:2" x14ac:dyDescent="0.2">
      <c r="A114" t="s">
        <v>840</v>
      </c>
      <c r="B114" t="s">
        <v>841</v>
      </c>
    </row>
    <row r="115" spans="1:2" x14ac:dyDescent="0.2">
      <c r="A115" t="s">
        <v>842</v>
      </c>
      <c r="B115" t="s">
        <v>843</v>
      </c>
    </row>
    <row r="116" spans="1:2" x14ac:dyDescent="0.2">
      <c r="A116" t="s">
        <v>159</v>
      </c>
      <c r="B116" t="s">
        <v>160</v>
      </c>
    </row>
    <row r="117" spans="1:2" x14ac:dyDescent="0.2">
      <c r="A117" t="s">
        <v>161</v>
      </c>
      <c r="B117" t="s">
        <v>1101</v>
      </c>
    </row>
    <row r="118" spans="1:2" x14ac:dyDescent="0.2">
      <c r="A118" t="s">
        <v>162</v>
      </c>
      <c r="B118" t="s">
        <v>1102</v>
      </c>
    </row>
    <row r="119" spans="1:2" x14ac:dyDescent="0.2">
      <c r="A119" t="s">
        <v>163</v>
      </c>
      <c r="B119" t="s">
        <v>164</v>
      </c>
    </row>
    <row r="120" spans="1:2" x14ac:dyDescent="0.2">
      <c r="A120" t="s">
        <v>165</v>
      </c>
      <c r="B120" t="s">
        <v>166</v>
      </c>
    </row>
    <row r="121" spans="1:2" x14ac:dyDescent="0.2">
      <c r="A121" t="s">
        <v>167</v>
      </c>
      <c r="B121" t="s">
        <v>168</v>
      </c>
    </row>
    <row r="122" spans="1:2" x14ac:dyDescent="0.2">
      <c r="A122" t="s">
        <v>169</v>
      </c>
      <c r="B122" t="s">
        <v>170</v>
      </c>
    </row>
    <row r="123" spans="1:2" x14ac:dyDescent="0.2">
      <c r="A123" t="s">
        <v>171</v>
      </c>
      <c r="B123" t="s">
        <v>1103</v>
      </c>
    </row>
    <row r="124" spans="1:2" x14ac:dyDescent="0.2">
      <c r="A124" t="s">
        <v>845</v>
      </c>
      <c r="B124" t="s">
        <v>846</v>
      </c>
    </row>
    <row r="125" spans="1:2" x14ac:dyDescent="0.2">
      <c r="A125" t="s">
        <v>847</v>
      </c>
      <c r="B125" t="s">
        <v>848</v>
      </c>
    </row>
    <row r="126" spans="1:2" x14ac:dyDescent="0.2">
      <c r="A126" t="s">
        <v>172</v>
      </c>
      <c r="B126" t="s">
        <v>1104</v>
      </c>
    </row>
    <row r="127" spans="1:2" x14ac:dyDescent="0.2">
      <c r="A127" t="s">
        <v>173</v>
      </c>
      <c r="B127" t="s">
        <v>174</v>
      </c>
    </row>
    <row r="128" spans="1:2" x14ac:dyDescent="0.2">
      <c r="A128" t="s">
        <v>175</v>
      </c>
      <c r="B128" t="s">
        <v>176</v>
      </c>
    </row>
    <row r="129" spans="1:2" x14ac:dyDescent="0.2">
      <c r="A129" t="s">
        <v>849</v>
      </c>
      <c r="B129" t="s">
        <v>850</v>
      </c>
    </row>
    <row r="130" spans="1:2" x14ac:dyDescent="0.2">
      <c r="A130" t="s">
        <v>141</v>
      </c>
      <c r="B130" t="s">
        <v>1105</v>
      </c>
    </row>
    <row r="131" spans="1:2" x14ac:dyDescent="0.2">
      <c r="A131" t="s">
        <v>214</v>
      </c>
      <c r="B131" t="s">
        <v>1106</v>
      </c>
    </row>
    <row r="132" spans="1:2" x14ac:dyDescent="0.2">
      <c r="A132" t="s">
        <v>177</v>
      </c>
      <c r="B132" t="s">
        <v>1107</v>
      </c>
    </row>
    <row r="133" spans="1:2" x14ac:dyDescent="0.2">
      <c r="A133" t="s">
        <v>178</v>
      </c>
      <c r="B133" t="s">
        <v>1108</v>
      </c>
    </row>
    <row r="134" spans="1:2" x14ac:dyDescent="0.2">
      <c r="A134" t="s">
        <v>179</v>
      </c>
      <c r="B134" t="s">
        <v>1109</v>
      </c>
    </row>
    <row r="135" spans="1:2" x14ac:dyDescent="0.2">
      <c r="A135" t="s">
        <v>180</v>
      </c>
      <c r="B135" t="s">
        <v>1110</v>
      </c>
    </row>
    <row r="136" spans="1:2" x14ac:dyDescent="0.2">
      <c r="A136" t="s">
        <v>181</v>
      </c>
      <c r="B136" t="s">
        <v>1111</v>
      </c>
    </row>
    <row r="137" spans="1:2" x14ac:dyDescent="0.2">
      <c r="A137" t="s">
        <v>851</v>
      </c>
      <c r="B137" t="s">
        <v>852</v>
      </c>
    </row>
    <row r="138" spans="1:2" x14ac:dyDescent="0.2">
      <c r="A138" t="s">
        <v>853</v>
      </c>
      <c r="B138" t="s">
        <v>854</v>
      </c>
    </row>
    <row r="139" spans="1:2" x14ac:dyDescent="0.2">
      <c r="A139" t="s">
        <v>855</v>
      </c>
      <c r="B139" t="s">
        <v>856</v>
      </c>
    </row>
    <row r="140" spans="1:2" x14ac:dyDescent="0.2">
      <c r="A140" t="s">
        <v>182</v>
      </c>
      <c r="B140" t="s">
        <v>1112</v>
      </c>
    </row>
    <row r="141" spans="1:2" x14ac:dyDescent="0.2">
      <c r="A141" t="s">
        <v>857</v>
      </c>
      <c r="B141" t="s">
        <v>858</v>
      </c>
    </row>
    <row r="142" spans="1:2" x14ac:dyDescent="0.2">
      <c r="A142" t="s">
        <v>183</v>
      </c>
      <c r="B142" t="s">
        <v>1113</v>
      </c>
    </row>
    <row r="143" spans="1:2" x14ac:dyDescent="0.2">
      <c r="A143" t="s">
        <v>184</v>
      </c>
      <c r="B143" t="s">
        <v>185</v>
      </c>
    </row>
    <row r="144" spans="1:2" x14ac:dyDescent="0.2">
      <c r="A144" t="s">
        <v>186</v>
      </c>
      <c r="B144" t="s">
        <v>187</v>
      </c>
    </row>
    <row r="145" spans="1:2" x14ac:dyDescent="0.2">
      <c r="A145" t="s">
        <v>137</v>
      </c>
      <c r="B145" t="s">
        <v>138</v>
      </c>
    </row>
    <row r="146" spans="1:2" x14ac:dyDescent="0.2">
      <c r="A146" t="s">
        <v>139</v>
      </c>
      <c r="B146" t="s">
        <v>140</v>
      </c>
    </row>
    <row r="147" spans="1:2" x14ac:dyDescent="0.2">
      <c r="A147" t="s">
        <v>188</v>
      </c>
      <c r="B147" t="s">
        <v>189</v>
      </c>
    </row>
    <row r="148" spans="1:2" x14ac:dyDescent="0.2">
      <c r="A148" t="s">
        <v>190</v>
      </c>
      <c r="B148" t="s">
        <v>191</v>
      </c>
    </row>
    <row r="149" spans="1:2" x14ac:dyDescent="0.2">
      <c r="A149" t="s">
        <v>192</v>
      </c>
      <c r="B149" t="s">
        <v>193</v>
      </c>
    </row>
    <row r="150" spans="1:2" x14ac:dyDescent="0.2">
      <c r="A150" t="s">
        <v>194</v>
      </c>
      <c r="B150" t="s">
        <v>195</v>
      </c>
    </row>
    <row r="151" spans="1:2" x14ac:dyDescent="0.2">
      <c r="A151" t="s">
        <v>196</v>
      </c>
      <c r="B151" t="s">
        <v>197</v>
      </c>
    </row>
    <row r="152" spans="1:2" x14ac:dyDescent="0.2">
      <c r="A152" t="s">
        <v>198</v>
      </c>
      <c r="B152" t="s">
        <v>1114</v>
      </c>
    </row>
    <row r="153" spans="1:2" x14ac:dyDescent="0.2">
      <c r="A153" t="s">
        <v>199</v>
      </c>
      <c r="B153" t="s">
        <v>1115</v>
      </c>
    </row>
    <row r="154" spans="1:2" x14ac:dyDescent="0.2">
      <c r="A154" t="s">
        <v>200</v>
      </c>
      <c r="B154" t="s">
        <v>201</v>
      </c>
    </row>
    <row r="155" spans="1:2" x14ac:dyDescent="0.2">
      <c r="A155" t="s">
        <v>202</v>
      </c>
      <c r="B155" t="s">
        <v>203</v>
      </c>
    </row>
    <row r="156" spans="1:2" x14ac:dyDescent="0.2">
      <c r="A156" t="s">
        <v>215</v>
      </c>
      <c r="B156" t="s">
        <v>216</v>
      </c>
    </row>
    <row r="157" spans="1:2" x14ac:dyDescent="0.2">
      <c r="A157" t="s">
        <v>204</v>
      </c>
      <c r="B157" t="s">
        <v>1409</v>
      </c>
    </row>
    <row r="158" spans="1:2" x14ac:dyDescent="0.2">
      <c r="A158" t="s">
        <v>205</v>
      </c>
      <c r="B158" t="s">
        <v>206</v>
      </c>
    </row>
    <row r="159" spans="1:2" x14ac:dyDescent="0.2">
      <c r="A159" t="s">
        <v>207</v>
      </c>
      <c r="B159" t="s">
        <v>1410</v>
      </c>
    </row>
    <row r="160" spans="1:2" x14ac:dyDescent="0.2">
      <c r="A160" t="s">
        <v>208</v>
      </c>
      <c r="B160" t="s">
        <v>209</v>
      </c>
    </row>
    <row r="161" spans="1:2" x14ac:dyDescent="0.2">
      <c r="A161" t="s">
        <v>210</v>
      </c>
      <c r="B161" t="s">
        <v>211</v>
      </c>
    </row>
    <row r="162" spans="1:2" x14ac:dyDescent="0.2">
      <c r="A162" t="s">
        <v>226</v>
      </c>
      <c r="B162" t="s">
        <v>227</v>
      </c>
    </row>
    <row r="163" spans="1:2" x14ac:dyDescent="0.2">
      <c r="A163" t="s">
        <v>228</v>
      </c>
      <c r="B163" t="s">
        <v>229</v>
      </c>
    </row>
    <row r="164" spans="1:2" x14ac:dyDescent="0.2">
      <c r="A164" t="s">
        <v>230</v>
      </c>
      <c r="B164" t="s">
        <v>231</v>
      </c>
    </row>
    <row r="165" spans="1:2" x14ac:dyDescent="0.2">
      <c r="A165" t="s">
        <v>232</v>
      </c>
      <c r="B165" t="s">
        <v>233</v>
      </c>
    </row>
    <row r="166" spans="1:2" x14ac:dyDescent="0.2">
      <c r="A166" t="s">
        <v>234</v>
      </c>
      <c r="B166" t="s">
        <v>235</v>
      </c>
    </row>
    <row r="167" spans="1:2" x14ac:dyDescent="0.2">
      <c r="A167" t="s">
        <v>236</v>
      </c>
      <c r="B167" t="s">
        <v>237</v>
      </c>
    </row>
    <row r="168" spans="1:2" x14ac:dyDescent="0.2">
      <c r="A168" t="s">
        <v>238</v>
      </c>
      <c r="B168" t="s">
        <v>239</v>
      </c>
    </row>
    <row r="169" spans="1:2" x14ac:dyDescent="0.2">
      <c r="A169" t="s">
        <v>240</v>
      </c>
      <c r="B169" t="s">
        <v>241</v>
      </c>
    </row>
    <row r="170" spans="1:2" x14ac:dyDescent="0.2">
      <c r="A170" t="s">
        <v>242</v>
      </c>
      <c r="B170" t="s">
        <v>243</v>
      </c>
    </row>
    <row r="171" spans="1:2" x14ac:dyDescent="0.2">
      <c r="A171" t="s">
        <v>244</v>
      </c>
      <c r="B171" t="s">
        <v>245</v>
      </c>
    </row>
    <row r="172" spans="1:2" x14ac:dyDescent="0.2">
      <c r="A172" t="s">
        <v>246</v>
      </c>
      <c r="B172" t="s">
        <v>247</v>
      </c>
    </row>
    <row r="173" spans="1:2" x14ac:dyDescent="0.2">
      <c r="A173" t="s">
        <v>248</v>
      </c>
      <c r="B173" t="s">
        <v>249</v>
      </c>
    </row>
    <row r="174" spans="1:2" x14ac:dyDescent="0.2">
      <c r="A174" t="s">
        <v>258</v>
      </c>
      <c r="B174" t="s">
        <v>259</v>
      </c>
    </row>
    <row r="175" spans="1:2" x14ac:dyDescent="0.2">
      <c r="A175" t="s">
        <v>260</v>
      </c>
      <c r="B175" t="s">
        <v>261</v>
      </c>
    </row>
    <row r="176" spans="1:2" x14ac:dyDescent="0.2">
      <c r="A176" t="s">
        <v>262</v>
      </c>
      <c r="B176" t="s">
        <v>1118</v>
      </c>
    </row>
    <row r="177" spans="1:2" x14ac:dyDescent="0.2">
      <c r="A177" t="s">
        <v>263</v>
      </c>
      <c r="B177" t="s">
        <v>264</v>
      </c>
    </row>
    <row r="178" spans="1:2" x14ac:dyDescent="0.2">
      <c r="A178" t="s">
        <v>265</v>
      </c>
      <c r="B178" t="s">
        <v>266</v>
      </c>
    </row>
    <row r="179" spans="1:2" x14ac:dyDescent="0.2">
      <c r="A179" t="s">
        <v>267</v>
      </c>
      <c r="B179" t="s">
        <v>611</v>
      </c>
    </row>
    <row r="180" spans="1:2" x14ac:dyDescent="0.2">
      <c r="A180" t="s">
        <v>250</v>
      </c>
      <c r="B180" t="s">
        <v>1119</v>
      </c>
    </row>
    <row r="181" spans="1:2" x14ac:dyDescent="0.2">
      <c r="A181" t="s">
        <v>251</v>
      </c>
      <c r="B181" t="s">
        <v>1411</v>
      </c>
    </row>
    <row r="182" spans="1:2" x14ac:dyDescent="0.2">
      <c r="A182" t="s">
        <v>252</v>
      </c>
      <c r="B182" t="s">
        <v>1121</v>
      </c>
    </row>
    <row r="183" spans="1:2" x14ac:dyDescent="0.2">
      <c r="A183" t="s">
        <v>253</v>
      </c>
      <c r="B183" t="s">
        <v>1122</v>
      </c>
    </row>
    <row r="184" spans="1:2" x14ac:dyDescent="0.2">
      <c r="A184" t="s">
        <v>254</v>
      </c>
      <c r="B184" t="s">
        <v>1123</v>
      </c>
    </row>
    <row r="185" spans="1:2" x14ac:dyDescent="0.2">
      <c r="A185" t="s">
        <v>255</v>
      </c>
      <c r="B185" t="s">
        <v>1124</v>
      </c>
    </row>
    <row r="186" spans="1:2" x14ac:dyDescent="0.2">
      <c r="A186" t="s">
        <v>256</v>
      </c>
      <c r="B186" t="s">
        <v>1125</v>
      </c>
    </row>
    <row r="187" spans="1:2" x14ac:dyDescent="0.2">
      <c r="A187" t="s">
        <v>257</v>
      </c>
      <c r="B187" t="s">
        <v>1126</v>
      </c>
    </row>
    <row r="188" spans="1:2" x14ac:dyDescent="0.2">
      <c r="A188" t="s">
        <v>859</v>
      </c>
      <c r="B188" t="s">
        <v>860</v>
      </c>
    </row>
    <row r="189" spans="1:2" x14ac:dyDescent="0.2">
      <c r="A189" t="s">
        <v>861</v>
      </c>
      <c r="B189" t="s">
        <v>862</v>
      </c>
    </row>
    <row r="190" spans="1:2" x14ac:dyDescent="0.2">
      <c r="A190" t="s">
        <v>863</v>
      </c>
      <c r="B190" t="s">
        <v>1389</v>
      </c>
    </row>
    <row r="191" spans="1:2" x14ac:dyDescent="0.2">
      <c r="A191" t="s">
        <v>278</v>
      </c>
      <c r="B191" t="s">
        <v>279</v>
      </c>
    </row>
    <row r="192" spans="1:2" x14ac:dyDescent="0.2">
      <c r="A192" t="s">
        <v>280</v>
      </c>
      <c r="B192" t="s">
        <v>281</v>
      </c>
    </row>
    <row r="193" spans="1:2" x14ac:dyDescent="0.2">
      <c r="A193" t="s">
        <v>282</v>
      </c>
      <c r="B193" t="s">
        <v>283</v>
      </c>
    </row>
    <row r="194" spans="1:2" x14ac:dyDescent="0.2">
      <c r="A194" t="s">
        <v>284</v>
      </c>
      <c r="B194" t="s">
        <v>285</v>
      </c>
    </row>
    <row r="195" spans="1:2" x14ac:dyDescent="0.2">
      <c r="A195" t="s">
        <v>286</v>
      </c>
      <c r="B195" t="s">
        <v>287</v>
      </c>
    </row>
    <row r="196" spans="1:2" x14ac:dyDescent="0.2">
      <c r="A196" t="s">
        <v>1343</v>
      </c>
      <c r="B196" t="s">
        <v>1412</v>
      </c>
    </row>
    <row r="197" spans="1:2" x14ac:dyDescent="0.2">
      <c r="A197" t="s">
        <v>1344</v>
      </c>
      <c r="B197" t="s">
        <v>1302</v>
      </c>
    </row>
    <row r="198" spans="1:2" x14ac:dyDescent="0.2">
      <c r="A198" t="s">
        <v>289</v>
      </c>
      <c r="B198" t="s">
        <v>290</v>
      </c>
    </row>
    <row r="199" spans="1:2" x14ac:dyDescent="0.2">
      <c r="A199" t="s">
        <v>291</v>
      </c>
      <c r="B199" t="s">
        <v>1413</v>
      </c>
    </row>
    <row r="200" spans="1:2" x14ac:dyDescent="0.2">
      <c r="A200" t="s">
        <v>271</v>
      </c>
      <c r="B200" t="s">
        <v>1414</v>
      </c>
    </row>
    <row r="201" spans="1:2" x14ac:dyDescent="0.2">
      <c r="A201" t="s">
        <v>274</v>
      </c>
      <c r="B201" t="s">
        <v>1415</v>
      </c>
    </row>
    <row r="202" spans="1:2" x14ac:dyDescent="0.2">
      <c r="A202" t="s">
        <v>276</v>
      </c>
      <c r="B202" t="s">
        <v>1416</v>
      </c>
    </row>
    <row r="203" spans="1:2" x14ac:dyDescent="0.2">
      <c r="A203" t="s">
        <v>277</v>
      </c>
      <c r="B203" t="s">
        <v>1417</v>
      </c>
    </row>
    <row r="204" spans="1:2" x14ac:dyDescent="0.2">
      <c r="A204" t="s">
        <v>864</v>
      </c>
      <c r="B204" t="s">
        <v>1418</v>
      </c>
    </row>
    <row r="205" spans="1:2" x14ac:dyDescent="0.2">
      <c r="A205" t="s">
        <v>865</v>
      </c>
      <c r="B205" t="s">
        <v>1419</v>
      </c>
    </row>
    <row r="206" spans="1:2" x14ac:dyDescent="0.2">
      <c r="A206" t="s">
        <v>1307</v>
      </c>
      <c r="B206" t="s">
        <v>1420</v>
      </c>
    </row>
    <row r="207" spans="1:2" x14ac:dyDescent="0.2">
      <c r="A207" t="s">
        <v>1308</v>
      </c>
      <c r="B207" t="s">
        <v>1421</v>
      </c>
    </row>
    <row r="208" spans="1:2" x14ac:dyDescent="0.2">
      <c r="A208" t="s">
        <v>1309</v>
      </c>
      <c r="B208" t="s">
        <v>1422</v>
      </c>
    </row>
    <row r="209" spans="1:2" x14ac:dyDescent="0.2">
      <c r="A209" t="s">
        <v>1312</v>
      </c>
      <c r="B209" t="s">
        <v>1423</v>
      </c>
    </row>
    <row r="210" spans="1:2" x14ac:dyDescent="0.2">
      <c r="A210" t="s">
        <v>866</v>
      </c>
      <c r="B210" t="s">
        <v>867</v>
      </c>
    </row>
    <row r="211" spans="1:2" x14ac:dyDescent="0.2">
      <c r="A211" t="s">
        <v>868</v>
      </c>
      <c r="B211" t="s">
        <v>869</v>
      </c>
    </row>
    <row r="212" spans="1:2" x14ac:dyDescent="0.2">
      <c r="A212" t="s">
        <v>870</v>
      </c>
      <c r="B212" t="s">
        <v>871</v>
      </c>
    </row>
    <row r="213" spans="1:2" x14ac:dyDescent="0.2">
      <c r="A213" t="s">
        <v>293</v>
      </c>
      <c r="B213" t="s">
        <v>294</v>
      </c>
    </row>
    <row r="214" spans="1:2" x14ac:dyDescent="0.2">
      <c r="A214" t="s">
        <v>295</v>
      </c>
      <c r="B214" t="s">
        <v>296</v>
      </c>
    </row>
    <row r="215" spans="1:2" x14ac:dyDescent="0.2">
      <c r="A215" t="s">
        <v>872</v>
      </c>
      <c r="B215" t="s">
        <v>873</v>
      </c>
    </row>
    <row r="216" spans="1:2" x14ac:dyDescent="0.2">
      <c r="A216" t="s">
        <v>297</v>
      </c>
      <c r="B216" t="s">
        <v>298</v>
      </c>
    </row>
    <row r="217" spans="1:2" x14ac:dyDescent="0.2">
      <c r="A217" t="s">
        <v>299</v>
      </c>
      <c r="B217" t="s">
        <v>300</v>
      </c>
    </row>
    <row r="218" spans="1:2" x14ac:dyDescent="0.2">
      <c r="A218" t="s">
        <v>301</v>
      </c>
      <c r="B218" t="s">
        <v>1127</v>
      </c>
    </row>
    <row r="219" spans="1:2" x14ac:dyDescent="0.2">
      <c r="A219" t="s">
        <v>302</v>
      </c>
      <c r="B219" t="s">
        <v>303</v>
      </c>
    </row>
    <row r="220" spans="1:2" x14ac:dyDescent="0.2">
      <c r="A220" t="s">
        <v>304</v>
      </c>
      <c r="B220" t="s">
        <v>305</v>
      </c>
    </row>
    <row r="221" spans="1:2" x14ac:dyDescent="0.2">
      <c r="A221" t="s">
        <v>306</v>
      </c>
      <c r="B221" t="s">
        <v>307</v>
      </c>
    </row>
    <row r="222" spans="1:2" x14ac:dyDescent="0.2">
      <c r="A222" t="s">
        <v>308</v>
      </c>
      <c r="B222" t="s">
        <v>294</v>
      </c>
    </row>
    <row r="223" spans="1:2" x14ac:dyDescent="0.2">
      <c r="A223" t="s">
        <v>309</v>
      </c>
      <c r="B223" t="s">
        <v>310</v>
      </c>
    </row>
    <row r="224" spans="1:2" x14ac:dyDescent="0.2">
      <c r="A224" t="s">
        <v>874</v>
      </c>
      <c r="B224" t="s">
        <v>875</v>
      </c>
    </row>
    <row r="225" spans="1:2" x14ac:dyDescent="0.2">
      <c r="A225" t="s">
        <v>311</v>
      </c>
      <c r="B225" t="s">
        <v>312</v>
      </c>
    </row>
    <row r="226" spans="1:2" x14ac:dyDescent="0.2">
      <c r="A226" t="s">
        <v>313</v>
      </c>
      <c r="B226" t="s">
        <v>314</v>
      </c>
    </row>
    <row r="227" spans="1:2" x14ac:dyDescent="0.2">
      <c r="A227" t="s">
        <v>315</v>
      </c>
      <c r="B227" t="s">
        <v>316</v>
      </c>
    </row>
    <row r="228" spans="1:2" x14ac:dyDescent="0.2">
      <c r="A228" t="s">
        <v>317</v>
      </c>
      <c r="B228" t="s">
        <v>1424</v>
      </c>
    </row>
    <row r="229" spans="1:2" x14ac:dyDescent="0.2">
      <c r="A229" t="s">
        <v>1315</v>
      </c>
      <c r="B229" t="s">
        <v>1318</v>
      </c>
    </row>
    <row r="230" spans="1:2" x14ac:dyDescent="0.2">
      <c r="A230" t="s">
        <v>318</v>
      </c>
      <c r="B230" t="s">
        <v>1425</v>
      </c>
    </row>
    <row r="231" spans="1:2" x14ac:dyDescent="0.2">
      <c r="A231" t="s">
        <v>1316</v>
      </c>
      <c r="B231" t="s">
        <v>1426</v>
      </c>
    </row>
    <row r="232" spans="1:2" x14ac:dyDescent="0.2">
      <c r="A232" t="s">
        <v>319</v>
      </c>
      <c r="B232" t="s">
        <v>1324</v>
      </c>
    </row>
    <row r="233" spans="1:2" x14ac:dyDescent="0.2">
      <c r="A233" t="s">
        <v>1317</v>
      </c>
      <c r="B233" t="s">
        <v>1427</v>
      </c>
    </row>
    <row r="234" spans="1:2" x14ac:dyDescent="0.2">
      <c r="A234" t="s">
        <v>320</v>
      </c>
      <c r="B234" t="s">
        <v>1428</v>
      </c>
    </row>
    <row r="235" spans="1:2" x14ac:dyDescent="0.2">
      <c r="A235" t="s">
        <v>1322</v>
      </c>
      <c r="B235" t="s">
        <v>1429</v>
      </c>
    </row>
    <row r="236" spans="1:2" x14ac:dyDescent="0.2">
      <c r="A236" t="s">
        <v>321</v>
      </c>
      <c r="B236" t="s">
        <v>1430</v>
      </c>
    </row>
    <row r="237" spans="1:2" x14ac:dyDescent="0.2">
      <c r="A237" t="s">
        <v>1323</v>
      </c>
      <c r="B237" t="s">
        <v>1431</v>
      </c>
    </row>
    <row r="238" spans="1:2" x14ac:dyDescent="0.2">
      <c r="A238" t="s">
        <v>876</v>
      </c>
      <c r="B238" t="s">
        <v>387</v>
      </c>
    </row>
    <row r="239" spans="1:2" x14ac:dyDescent="0.2">
      <c r="A239" t="s">
        <v>877</v>
      </c>
      <c r="B239" t="s">
        <v>388</v>
      </c>
    </row>
    <row r="240" spans="1:2" x14ac:dyDescent="0.2">
      <c r="A240" t="s">
        <v>878</v>
      </c>
      <c r="B240" t="s">
        <v>389</v>
      </c>
    </row>
    <row r="241" spans="1:2" x14ac:dyDescent="0.2">
      <c r="A241" t="s">
        <v>879</v>
      </c>
      <c r="B241" t="s">
        <v>390</v>
      </c>
    </row>
    <row r="242" spans="1:2" x14ac:dyDescent="0.2">
      <c r="A242" t="s">
        <v>880</v>
      </c>
      <c r="B242" t="s">
        <v>1432</v>
      </c>
    </row>
    <row r="243" spans="1:2" x14ac:dyDescent="0.2">
      <c r="A243" t="s">
        <v>881</v>
      </c>
      <c r="B243" t="s">
        <v>392</v>
      </c>
    </row>
    <row r="244" spans="1:2" x14ac:dyDescent="0.2">
      <c r="A244" t="s">
        <v>882</v>
      </c>
      <c r="B244" t="s">
        <v>397</v>
      </c>
    </row>
    <row r="245" spans="1:2" x14ac:dyDescent="0.2">
      <c r="A245" t="s">
        <v>883</v>
      </c>
      <c r="B245" t="s">
        <v>398</v>
      </c>
    </row>
    <row r="246" spans="1:2" x14ac:dyDescent="0.2">
      <c r="A246" t="s">
        <v>884</v>
      </c>
      <c r="B246" t="s">
        <v>399</v>
      </c>
    </row>
    <row r="247" spans="1:2" x14ac:dyDescent="0.2">
      <c r="A247" t="s">
        <v>322</v>
      </c>
      <c r="B247" t="s">
        <v>323</v>
      </c>
    </row>
    <row r="248" spans="1:2" x14ac:dyDescent="0.2">
      <c r="A248" t="s">
        <v>324</v>
      </c>
      <c r="B248" t="s">
        <v>325</v>
      </c>
    </row>
    <row r="249" spans="1:2" x14ac:dyDescent="0.2">
      <c r="A249" t="s">
        <v>326</v>
      </c>
      <c r="B249" t="s">
        <v>327</v>
      </c>
    </row>
    <row r="250" spans="1:2" x14ac:dyDescent="0.2">
      <c r="A250" t="s">
        <v>328</v>
      </c>
      <c r="B250" t="s">
        <v>329</v>
      </c>
    </row>
    <row r="251" spans="1:2" x14ac:dyDescent="0.2">
      <c r="A251" t="s">
        <v>330</v>
      </c>
      <c r="B251" t="s">
        <v>331</v>
      </c>
    </row>
    <row r="252" spans="1:2" x14ac:dyDescent="0.2">
      <c r="A252" t="s">
        <v>332</v>
      </c>
      <c r="B252" t="s">
        <v>333</v>
      </c>
    </row>
    <row r="253" spans="1:2" x14ac:dyDescent="0.2">
      <c r="A253" t="s">
        <v>334</v>
      </c>
      <c r="B253" t="s">
        <v>335</v>
      </c>
    </row>
    <row r="254" spans="1:2" x14ac:dyDescent="0.2">
      <c r="A254" t="s">
        <v>336</v>
      </c>
      <c r="B254" t="s">
        <v>337</v>
      </c>
    </row>
    <row r="255" spans="1:2" x14ac:dyDescent="0.2">
      <c r="A255" t="s">
        <v>338</v>
      </c>
      <c r="B255" t="s">
        <v>339</v>
      </c>
    </row>
    <row r="256" spans="1:2" x14ac:dyDescent="0.2">
      <c r="A256" t="s">
        <v>340</v>
      </c>
      <c r="B256" t="s">
        <v>341</v>
      </c>
    </row>
    <row r="257" spans="1:2" x14ac:dyDescent="0.2">
      <c r="A257" t="s">
        <v>342</v>
      </c>
      <c r="B257" t="s">
        <v>1128</v>
      </c>
    </row>
    <row r="258" spans="1:2" x14ac:dyDescent="0.2">
      <c r="A258" t="s">
        <v>343</v>
      </c>
      <c r="B258" t="s">
        <v>344</v>
      </c>
    </row>
    <row r="259" spans="1:2" x14ac:dyDescent="0.2">
      <c r="A259" t="s">
        <v>345</v>
      </c>
      <c r="B259" t="s">
        <v>346</v>
      </c>
    </row>
    <row r="260" spans="1:2" x14ac:dyDescent="0.2">
      <c r="A260" t="s">
        <v>885</v>
      </c>
      <c r="B260" t="s">
        <v>886</v>
      </c>
    </row>
    <row r="261" spans="1:2" x14ac:dyDescent="0.2">
      <c r="A261" t="s">
        <v>347</v>
      </c>
      <c r="B261" t="s">
        <v>348</v>
      </c>
    </row>
    <row r="262" spans="1:2" x14ac:dyDescent="0.2">
      <c r="A262" t="s">
        <v>349</v>
      </c>
      <c r="B262" t="s">
        <v>350</v>
      </c>
    </row>
    <row r="263" spans="1:2" x14ac:dyDescent="0.2">
      <c r="A263" t="s">
        <v>351</v>
      </c>
      <c r="B263" t="s">
        <v>352</v>
      </c>
    </row>
    <row r="264" spans="1:2" x14ac:dyDescent="0.2">
      <c r="A264" t="s">
        <v>353</v>
      </c>
      <c r="B264" t="s">
        <v>354</v>
      </c>
    </row>
    <row r="265" spans="1:2" x14ac:dyDescent="0.2">
      <c r="A265" t="s">
        <v>355</v>
      </c>
      <c r="B265" t="s">
        <v>356</v>
      </c>
    </row>
    <row r="266" spans="1:2" x14ac:dyDescent="0.2">
      <c r="A266" t="s">
        <v>357</v>
      </c>
      <c r="B266" t="s">
        <v>358</v>
      </c>
    </row>
    <row r="267" spans="1:2" x14ac:dyDescent="0.2">
      <c r="A267" t="s">
        <v>359</v>
      </c>
      <c r="B267" t="s">
        <v>1129</v>
      </c>
    </row>
    <row r="268" spans="1:2" x14ac:dyDescent="0.2">
      <c r="A268" t="s">
        <v>361</v>
      </c>
      <c r="B268" t="s">
        <v>1130</v>
      </c>
    </row>
    <row r="269" spans="1:2" x14ac:dyDescent="0.2">
      <c r="A269" t="s">
        <v>362</v>
      </c>
      <c r="B269" t="s">
        <v>363</v>
      </c>
    </row>
    <row r="270" spans="1:2" x14ac:dyDescent="0.2">
      <c r="A270" t="s">
        <v>364</v>
      </c>
      <c r="B270" t="s">
        <v>365</v>
      </c>
    </row>
    <row r="271" spans="1:2" x14ac:dyDescent="0.2">
      <c r="A271" t="s">
        <v>366</v>
      </c>
      <c r="B271" t="s">
        <v>367</v>
      </c>
    </row>
    <row r="272" spans="1:2" x14ac:dyDescent="0.2">
      <c r="A272" t="s">
        <v>368</v>
      </c>
      <c r="B272" t="s">
        <v>369</v>
      </c>
    </row>
    <row r="273" spans="1:2" x14ac:dyDescent="0.2">
      <c r="A273" t="s">
        <v>378</v>
      </c>
      <c r="B273" t="s">
        <v>379</v>
      </c>
    </row>
    <row r="274" spans="1:2" x14ac:dyDescent="0.2">
      <c r="A274" t="s">
        <v>380</v>
      </c>
      <c r="B274" t="s">
        <v>1131</v>
      </c>
    </row>
    <row r="275" spans="1:2" x14ac:dyDescent="0.2">
      <c r="A275" t="s">
        <v>381</v>
      </c>
      <c r="B275" t="s">
        <v>382</v>
      </c>
    </row>
    <row r="276" spans="1:2" x14ac:dyDescent="0.2">
      <c r="A276" t="s">
        <v>383</v>
      </c>
      <c r="B276" t="s">
        <v>384</v>
      </c>
    </row>
    <row r="277" spans="1:2" x14ac:dyDescent="0.2">
      <c r="A277" t="s">
        <v>385</v>
      </c>
      <c r="B277" t="s">
        <v>386</v>
      </c>
    </row>
    <row r="278" spans="1:2" x14ac:dyDescent="0.2">
      <c r="A278" t="s">
        <v>370</v>
      </c>
      <c r="B278" t="s">
        <v>371</v>
      </c>
    </row>
    <row r="279" spans="1:2" x14ac:dyDescent="0.2">
      <c r="A279" t="s">
        <v>372</v>
      </c>
      <c r="B279" t="s">
        <v>373</v>
      </c>
    </row>
    <row r="280" spans="1:2" x14ac:dyDescent="0.2">
      <c r="A280" t="s">
        <v>217</v>
      </c>
      <c r="B280" t="s">
        <v>218</v>
      </c>
    </row>
    <row r="281" spans="1:2" x14ac:dyDescent="0.2">
      <c r="A281" t="s">
        <v>219</v>
      </c>
      <c r="B281" t="s">
        <v>1132</v>
      </c>
    </row>
    <row r="282" spans="1:2" x14ac:dyDescent="0.2">
      <c r="A282" t="s">
        <v>221</v>
      </c>
      <c r="B282" t="s">
        <v>1133</v>
      </c>
    </row>
    <row r="283" spans="1:2" x14ac:dyDescent="0.2">
      <c r="A283" t="s">
        <v>224</v>
      </c>
      <c r="B283" t="s">
        <v>225</v>
      </c>
    </row>
    <row r="284" spans="1:2" x14ac:dyDescent="0.2">
      <c r="A284" t="s">
        <v>393</v>
      </c>
      <c r="B284" t="s">
        <v>394</v>
      </c>
    </row>
    <row r="285" spans="1:2" x14ac:dyDescent="0.2">
      <c r="A285" t="s">
        <v>395</v>
      </c>
      <c r="B285" t="s">
        <v>396</v>
      </c>
    </row>
    <row r="286" spans="1:2" x14ac:dyDescent="0.2">
      <c r="A286" t="s">
        <v>222</v>
      </c>
      <c r="B286" t="s">
        <v>223</v>
      </c>
    </row>
    <row r="287" spans="1:2" x14ac:dyDescent="0.2">
      <c r="A287" t="s">
        <v>887</v>
      </c>
      <c r="B287" t="s">
        <v>888</v>
      </c>
    </row>
    <row r="288" spans="1:2" x14ac:dyDescent="0.2">
      <c r="A288" t="s">
        <v>400</v>
      </c>
      <c r="B288" t="s">
        <v>1134</v>
      </c>
    </row>
    <row r="289" spans="1:2" x14ac:dyDescent="0.2">
      <c r="A289" t="s">
        <v>374</v>
      </c>
      <c r="B289" t="s">
        <v>375</v>
      </c>
    </row>
    <row r="290" spans="1:2" x14ac:dyDescent="0.2">
      <c r="A290" t="s">
        <v>376</v>
      </c>
      <c r="B290" t="s">
        <v>377</v>
      </c>
    </row>
    <row r="291" spans="1:2" x14ac:dyDescent="0.2">
      <c r="A291" t="s">
        <v>491</v>
      </c>
      <c r="B291" t="s">
        <v>1135</v>
      </c>
    </row>
    <row r="292" spans="1:2" x14ac:dyDescent="0.2">
      <c r="A292" t="s">
        <v>889</v>
      </c>
      <c r="B292" t="s">
        <v>890</v>
      </c>
    </row>
    <row r="293" spans="1:2" x14ac:dyDescent="0.2">
      <c r="A293" t="s">
        <v>492</v>
      </c>
      <c r="B293" t="s">
        <v>493</v>
      </c>
    </row>
    <row r="294" spans="1:2" x14ac:dyDescent="0.2">
      <c r="A294" t="s">
        <v>891</v>
      </c>
      <c r="B294" t="s">
        <v>892</v>
      </c>
    </row>
    <row r="295" spans="1:2" x14ac:dyDescent="0.2">
      <c r="A295" t="s">
        <v>494</v>
      </c>
      <c r="B295" t="s">
        <v>495</v>
      </c>
    </row>
    <row r="296" spans="1:2" x14ac:dyDescent="0.2">
      <c r="A296" t="s">
        <v>496</v>
      </c>
      <c r="B296" t="s">
        <v>497</v>
      </c>
    </row>
    <row r="297" spans="1:2" x14ac:dyDescent="0.2">
      <c r="A297" t="s">
        <v>499</v>
      </c>
      <c r="B297" t="s">
        <v>1330</v>
      </c>
    </row>
    <row r="298" spans="1:2" x14ac:dyDescent="0.2">
      <c r="A298" t="s">
        <v>500</v>
      </c>
      <c r="B298" t="s">
        <v>1331</v>
      </c>
    </row>
    <row r="299" spans="1:2" x14ac:dyDescent="0.2">
      <c r="A299" t="s">
        <v>893</v>
      </c>
      <c r="B299" t="s">
        <v>894</v>
      </c>
    </row>
    <row r="300" spans="1:2" x14ac:dyDescent="0.2">
      <c r="A300" t="s">
        <v>1332</v>
      </c>
      <c r="B300" t="s">
        <v>1333</v>
      </c>
    </row>
    <row r="301" spans="1:2" x14ac:dyDescent="0.2">
      <c r="A301" t="s">
        <v>501</v>
      </c>
      <c r="B301" t="s">
        <v>1433</v>
      </c>
    </row>
    <row r="302" spans="1:2" x14ac:dyDescent="0.2">
      <c r="A302" t="s">
        <v>502</v>
      </c>
      <c r="B302" t="s">
        <v>1434</v>
      </c>
    </row>
    <row r="303" spans="1:2" x14ac:dyDescent="0.2">
      <c r="A303" t="s">
        <v>895</v>
      </c>
      <c r="B303" t="s">
        <v>896</v>
      </c>
    </row>
    <row r="304" spans="1:2" x14ac:dyDescent="0.2">
      <c r="A304" t="s">
        <v>503</v>
      </c>
      <c r="B304" t="s">
        <v>504</v>
      </c>
    </row>
    <row r="305" spans="1:2" x14ac:dyDescent="0.2">
      <c r="A305" t="s">
        <v>505</v>
      </c>
      <c r="B305" t="s">
        <v>506</v>
      </c>
    </row>
    <row r="306" spans="1:2" x14ac:dyDescent="0.2">
      <c r="A306" t="s">
        <v>897</v>
      </c>
      <c r="B306" t="s">
        <v>898</v>
      </c>
    </row>
    <row r="307" spans="1:2" x14ac:dyDescent="0.2">
      <c r="A307" t="s">
        <v>899</v>
      </c>
      <c r="B307" t="s">
        <v>900</v>
      </c>
    </row>
    <row r="308" spans="1:2" x14ac:dyDescent="0.2">
      <c r="A308" t="s">
        <v>901</v>
      </c>
      <c r="B308" t="s">
        <v>902</v>
      </c>
    </row>
    <row r="309" spans="1:2" x14ac:dyDescent="0.2">
      <c r="A309" t="s">
        <v>903</v>
      </c>
      <c r="B309" t="s">
        <v>1435</v>
      </c>
    </row>
    <row r="310" spans="1:2" x14ac:dyDescent="0.2">
      <c r="A310" t="s">
        <v>904</v>
      </c>
      <c r="B310" t="s">
        <v>905</v>
      </c>
    </row>
    <row r="311" spans="1:2" x14ac:dyDescent="0.2">
      <c r="A311" t="s">
        <v>906</v>
      </c>
      <c r="B311" t="s">
        <v>268</v>
      </c>
    </row>
    <row r="312" spans="1:2" x14ac:dyDescent="0.2">
      <c r="A312" t="s">
        <v>907</v>
      </c>
      <c r="B312" t="s">
        <v>269</v>
      </c>
    </row>
    <row r="313" spans="1:2" x14ac:dyDescent="0.2">
      <c r="A313" t="s">
        <v>908</v>
      </c>
      <c r="B313" t="s">
        <v>270</v>
      </c>
    </row>
    <row r="314" spans="1:2" x14ac:dyDescent="0.2">
      <c r="A314" t="s">
        <v>909</v>
      </c>
      <c r="B314" t="s">
        <v>910</v>
      </c>
    </row>
    <row r="315" spans="1:2" x14ac:dyDescent="0.2">
      <c r="A315" t="s">
        <v>911</v>
      </c>
      <c r="B315" t="s">
        <v>273</v>
      </c>
    </row>
    <row r="316" spans="1:2" x14ac:dyDescent="0.2">
      <c r="A316" t="s">
        <v>1335</v>
      </c>
      <c r="B316" t="s">
        <v>1436</v>
      </c>
    </row>
    <row r="317" spans="1:2" x14ac:dyDescent="0.2">
      <c r="A317" t="s">
        <v>401</v>
      </c>
      <c r="B317" t="s">
        <v>402</v>
      </c>
    </row>
    <row r="318" spans="1:2" x14ac:dyDescent="0.2">
      <c r="A318" t="s">
        <v>403</v>
      </c>
      <c r="B318" t="s">
        <v>404</v>
      </c>
    </row>
    <row r="319" spans="1:2" x14ac:dyDescent="0.2">
      <c r="A319" t="s">
        <v>405</v>
      </c>
      <c r="B319" t="s">
        <v>406</v>
      </c>
    </row>
    <row r="320" spans="1:2" x14ac:dyDescent="0.2">
      <c r="A320" t="s">
        <v>407</v>
      </c>
      <c r="B320" t="s">
        <v>408</v>
      </c>
    </row>
    <row r="321" spans="1:2" x14ac:dyDescent="0.2">
      <c r="A321" t="s">
        <v>409</v>
      </c>
      <c r="B321" t="s">
        <v>410</v>
      </c>
    </row>
    <row r="322" spans="1:2" x14ac:dyDescent="0.2">
      <c r="A322" t="s">
        <v>411</v>
      </c>
      <c r="B322" t="s">
        <v>412</v>
      </c>
    </row>
    <row r="323" spans="1:2" x14ac:dyDescent="0.2">
      <c r="A323" t="s">
        <v>413</v>
      </c>
      <c r="B323" t="s">
        <v>414</v>
      </c>
    </row>
    <row r="324" spans="1:2" x14ac:dyDescent="0.2">
      <c r="A324" t="s">
        <v>415</v>
      </c>
      <c r="B324" t="s">
        <v>416</v>
      </c>
    </row>
    <row r="325" spans="1:2" x14ac:dyDescent="0.2">
      <c r="A325" t="s">
        <v>417</v>
      </c>
      <c r="B325" t="s">
        <v>418</v>
      </c>
    </row>
    <row r="326" spans="1:2" x14ac:dyDescent="0.2">
      <c r="A326" t="s">
        <v>419</v>
      </c>
      <c r="B326" t="s">
        <v>420</v>
      </c>
    </row>
    <row r="327" spans="1:2" x14ac:dyDescent="0.2">
      <c r="A327" t="s">
        <v>421</v>
      </c>
      <c r="B327" t="s">
        <v>422</v>
      </c>
    </row>
    <row r="328" spans="1:2" x14ac:dyDescent="0.2">
      <c r="A328" t="s">
        <v>423</v>
      </c>
      <c r="B328" t="s">
        <v>424</v>
      </c>
    </row>
    <row r="329" spans="1:2" x14ac:dyDescent="0.2">
      <c r="A329" t="s">
        <v>425</v>
      </c>
      <c r="B329" t="s">
        <v>426</v>
      </c>
    </row>
    <row r="330" spans="1:2" x14ac:dyDescent="0.2">
      <c r="A330" t="s">
        <v>427</v>
      </c>
      <c r="B330" t="s">
        <v>428</v>
      </c>
    </row>
    <row r="331" spans="1:2" x14ac:dyDescent="0.2">
      <c r="A331" t="s">
        <v>429</v>
      </c>
      <c r="B331" t="s">
        <v>430</v>
      </c>
    </row>
    <row r="332" spans="1:2" x14ac:dyDescent="0.2">
      <c r="A332" t="s">
        <v>431</v>
      </c>
      <c r="B332" t="s">
        <v>432</v>
      </c>
    </row>
    <row r="333" spans="1:2" x14ac:dyDescent="0.2">
      <c r="A333" t="s">
        <v>433</v>
      </c>
      <c r="B333" t="s">
        <v>434</v>
      </c>
    </row>
    <row r="334" spans="1:2" x14ac:dyDescent="0.2">
      <c r="A334" t="s">
        <v>912</v>
      </c>
      <c r="B334" t="s">
        <v>913</v>
      </c>
    </row>
    <row r="335" spans="1:2" x14ac:dyDescent="0.2">
      <c r="A335" t="s">
        <v>435</v>
      </c>
      <c r="B335" t="s">
        <v>436</v>
      </c>
    </row>
    <row r="336" spans="1:2" x14ac:dyDescent="0.2">
      <c r="A336" t="s">
        <v>914</v>
      </c>
      <c r="B336" t="s">
        <v>915</v>
      </c>
    </row>
    <row r="337" spans="1:2" x14ac:dyDescent="0.2">
      <c r="A337" t="s">
        <v>916</v>
      </c>
      <c r="B337" t="s">
        <v>917</v>
      </c>
    </row>
    <row r="338" spans="1:2" x14ac:dyDescent="0.2">
      <c r="A338" t="s">
        <v>918</v>
      </c>
      <c r="B338" t="s">
        <v>919</v>
      </c>
    </row>
    <row r="339" spans="1:2" x14ac:dyDescent="0.2">
      <c r="A339" t="s">
        <v>437</v>
      </c>
      <c r="B339" t="s">
        <v>438</v>
      </c>
    </row>
    <row r="340" spans="1:2" x14ac:dyDescent="0.2">
      <c r="A340" t="s">
        <v>439</v>
      </c>
      <c r="B340" t="s">
        <v>440</v>
      </c>
    </row>
    <row r="341" spans="1:2" x14ac:dyDescent="0.2">
      <c r="A341" t="s">
        <v>441</v>
      </c>
      <c r="B341" t="s">
        <v>442</v>
      </c>
    </row>
    <row r="342" spans="1:2" x14ac:dyDescent="0.2">
      <c r="A342" t="s">
        <v>443</v>
      </c>
      <c r="B342" t="s">
        <v>444</v>
      </c>
    </row>
    <row r="343" spans="1:2" x14ac:dyDescent="0.2">
      <c r="A343" t="s">
        <v>445</v>
      </c>
      <c r="B343" t="s">
        <v>446</v>
      </c>
    </row>
    <row r="344" spans="1:2" x14ac:dyDescent="0.2">
      <c r="A344" t="s">
        <v>447</v>
      </c>
      <c r="B344" t="s">
        <v>448</v>
      </c>
    </row>
    <row r="345" spans="1:2" x14ac:dyDescent="0.2">
      <c r="A345" t="s">
        <v>449</v>
      </c>
      <c r="B345" t="s">
        <v>450</v>
      </c>
    </row>
    <row r="346" spans="1:2" x14ac:dyDescent="0.2">
      <c r="A346" t="s">
        <v>451</v>
      </c>
      <c r="B346" t="s">
        <v>452</v>
      </c>
    </row>
    <row r="347" spans="1:2" x14ac:dyDescent="0.2">
      <c r="A347" t="s">
        <v>453</v>
      </c>
      <c r="B347" t="s">
        <v>454</v>
      </c>
    </row>
    <row r="348" spans="1:2" x14ac:dyDescent="0.2">
      <c r="A348" t="s">
        <v>455</v>
      </c>
      <c r="B348" t="s">
        <v>456</v>
      </c>
    </row>
    <row r="349" spans="1:2" x14ac:dyDescent="0.2">
      <c r="A349" t="s">
        <v>457</v>
      </c>
      <c r="B349" t="s">
        <v>458</v>
      </c>
    </row>
    <row r="350" spans="1:2" x14ac:dyDescent="0.2">
      <c r="A350" t="s">
        <v>459</v>
      </c>
      <c r="B350" t="s">
        <v>460</v>
      </c>
    </row>
    <row r="351" spans="1:2" x14ac:dyDescent="0.2">
      <c r="A351" t="s">
        <v>461</v>
      </c>
      <c r="B351" t="s">
        <v>462</v>
      </c>
    </row>
    <row r="352" spans="1:2" x14ac:dyDescent="0.2">
      <c r="A352" t="s">
        <v>463</v>
      </c>
      <c r="B352" t="s">
        <v>464</v>
      </c>
    </row>
    <row r="353" spans="1:2" x14ac:dyDescent="0.2">
      <c r="A353" t="s">
        <v>465</v>
      </c>
      <c r="B353" t="s">
        <v>466</v>
      </c>
    </row>
    <row r="354" spans="1:2" x14ac:dyDescent="0.2">
      <c r="A354" t="s">
        <v>467</v>
      </c>
      <c r="B354" t="s">
        <v>468</v>
      </c>
    </row>
    <row r="355" spans="1:2" x14ac:dyDescent="0.2">
      <c r="A355" t="s">
        <v>469</v>
      </c>
      <c r="B355" t="s">
        <v>470</v>
      </c>
    </row>
    <row r="356" spans="1:2" x14ac:dyDescent="0.2">
      <c r="A356" t="s">
        <v>471</v>
      </c>
      <c r="B356" t="s">
        <v>472</v>
      </c>
    </row>
    <row r="357" spans="1:2" x14ac:dyDescent="0.2">
      <c r="A357" t="s">
        <v>473</v>
      </c>
      <c r="B357" t="s">
        <v>474</v>
      </c>
    </row>
    <row r="358" spans="1:2" x14ac:dyDescent="0.2">
      <c r="A358" t="s">
        <v>475</v>
      </c>
      <c r="B358" t="s">
        <v>476</v>
      </c>
    </row>
    <row r="359" spans="1:2" x14ac:dyDescent="0.2">
      <c r="A359" t="s">
        <v>477</v>
      </c>
      <c r="B359" t="s">
        <v>478</v>
      </c>
    </row>
    <row r="360" spans="1:2" x14ac:dyDescent="0.2">
      <c r="A360" t="s">
        <v>479</v>
      </c>
      <c r="B360" t="s">
        <v>480</v>
      </c>
    </row>
    <row r="361" spans="1:2" x14ac:dyDescent="0.2">
      <c r="A361" t="s">
        <v>481</v>
      </c>
      <c r="B361" t="s">
        <v>482</v>
      </c>
    </row>
    <row r="362" spans="1:2" x14ac:dyDescent="0.2">
      <c r="A362" t="s">
        <v>483</v>
      </c>
      <c r="B362" t="s">
        <v>484</v>
      </c>
    </row>
    <row r="363" spans="1:2" x14ac:dyDescent="0.2">
      <c r="A363" t="s">
        <v>485</v>
      </c>
      <c r="B363" t="s">
        <v>486</v>
      </c>
    </row>
    <row r="364" spans="1:2" x14ac:dyDescent="0.2">
      <c r="A364" t="s">
        <v>487</v>
      </c>
      <c r="B364" t="s">
        <v>488</v>
      </c>
    </row>
    <row r="365" spans="1:2" x14ac:dyDescent="0.2">
      <c r="A365" t="s">
        <v>489</v>
      </c>
      <c r="B365" t="s">
        <v>490</v>
      </c>
    </row>
    <row r="366" spans="1:2" x14ac:dyDescent="0.2">
      <c r="A366" t="s">
        <v>507</v>
      </c>
      <c r="B366" t="s">
        <v>508</v>
      </c>
    </row>
    <row r="367" spans="1:2" x14ac:dyDescent="0.2">
      <c r="A367" t="s">
        <v>509</v>
      </c>
      <c r="B367" t="s">
        <v>510</v>
      </c>
    </row>
    <row r="368" spans="1:2" x14ac:dyDescent="0.2">
      <c r="A368" t="s">
        <v>920</v>
      </c>
      <c r="B368" t="s">
        <v>921</v>
      </c>
    </row>
    <row r="369" spans="1:2" x14ac:dyDescent="0.2">
      <c r="A369" t="s">
        <v>511</v>
      </c>
      <c r="B369" t="s">
        <v>1138</v>
      </c>
    </row>
    <row r="370" spans="1:2" x14ac:dyDescent="0.2">
      <c r="A370" t="s">
        <v>512</v>
      </c>
      <c r="B370" t="s">
        <v>513</v>
      </c>
    </row>
    <row r="371" spans="1:2" x14ac:dyDescent="0.2">
      <c r="A371" t="s">
        <v>514</v>
      </c>
      <c r="B371" t="s">
        <v>515</v>
      </c>
    </row>
    <row r="372" spans="1:2" x14ac:dyDescent="0.2">
      <c r="A372" t="s">
        <v>516</v>
      </c>
      <c r="B372" t="s">
        <v>1139</v>
      </c>
    </row>
    <row r="373" spans="1:2" x14ac:dyDescent="0.2">
      <c r="A373" t="s">
        <v>517</v>
      </c>
      <c r="B373" t="s">
        <v>1140</v>
      </c>
    </row>
    <row r="374" spans="1:2" x14ac:dyDescent="0.2">
      <c r="A374" t="s">
        <v>922</v>
      </c>
      <c r="B374" t="s">
        <v>923</v>
      </c>
    </row>
    <row r="375" spans="1:2" x14ac:dyDescent="0.2">
      <c r="A375" t="s">
        <v>518</v>
      </c>
      <c r="B375" t="s">
        <v>1345</v>
      </c>
    </row>
    <row r="376" spans="1:2" x14ac:dyDescent="0.2">
      <c r="A376" t="s">
        <v>519</v>
      </c>
      <c r="B376" t="s">
        <v>1141</v>
      </c>
    </row>
    <row r="377" spans="1:2" x14ac:dyDescent="0.2">
      <c r="A377" t="s">
        <v>520</v>
      </c>
      <c r="B377" t="s">
        <v>1142</v>
      </c>
    </row>
    <row r="378" spans="1:2" x14ac:dyDescent="0.2">
      <c r="A378" t="s">
        <v>521</v>
      </c>
      <c r="B378" t="s">
        <v>1143</v>
      </c>
    </row>
    <row r="379" spans="1:2" x14ac:dyDescent="0.2">
      <c r="A379" t="s">
        <v>522</v>
      </c>
      <c r="B379" t="s">
        <v>1144</v>
      </c>
    </row>
    <row r="380" spans="1:2" x14ac:dyDescent="0.2">
      <c r="A380" t="s">
        <v>523</v>
      </c>
      <c r="B380" t="s">
        <v>524</v>
      </c>
    </row>
    <row r="381" spans="1:2" x14ac:dyDescent="0.2">
      <c r="A381" t="s">
        <v>525</v>
      </c>
      <c r="B381" t="s">
        <v>526</v>
      </c>
    </row>
    <row r="382" spans="1:2" x14ac:dyDescent="0.2">
      <c r="A382" t="s">
        <v>527</v>
      </c>
      <c r="B382" t="s">
        <v>1145</v>
      </c>
    </row>
    <row r="383" spans="1:2" x14ac:dyDescent="0.2">
      <c r="A383" t="s">
        <v>528</v>
      </c>
      <c r="B383" t="s">
        <v>1146</v>
      </c>
    </row>
    <row r="384" spans="1:2" x14ac:dyDescent="0.2">
      <c r="A384" t="s">
        <v>1346</v>
      </c>
      <c r="B384" t="s">
        <v>1437</v>
      </c>
    </row>
    <row r="385" spans="1:2" x14ac:dyDescent="0.2">
      <c r="A385" t="s">
        <v>529</v>
      </c>
      <c r="B385" t="s">
        <v>530</v>
      </c>
    </row>
    <row r="386" spans="1:2" x14ac:dyDescent="0.2">
      <c r="A386" t="s">
        <v>531</v>
      </c>
      <c r="B386" t="s">
        <v>532</v>
      </c>
    </row>
    <row r="387" spans="1:2" x14ac:dyDescent="0.2">
      <c r="A387" t="s">
        <v>533</v>
      </c>
      <c r="B387" t="s">
        <v>534</v>
      </c>
    </row>
    <row r="388" spans="1:2" x14ac:dyDescent="0.2">
      <c r="A388" t="s">
        <v>535</v>
      </c>
      <c r="B388" t="s">
        <v>536</v>
      </c>
    </row>
    <row r="389" spans="1:2" x14ac:dyDescent="0.2">
      <c r="A389" t="s">
        <v>537</v>
      </c>
      <c r="B389" t="s">
        <v>538</v>
      </c>
    </row>
    <row r="390" spans="1:2" x14ac:dyDescent="0.2">
      <c r="A390" t="s">
        <v>539</v>
      </c>
      <c r="B390" t="s">
        <v>540</v>
      </c>
    </row>
    <row r="391" spans="1:2" x14ac:dyDescent="0.2">
      <c r="A391" t="s">
        <v>541</v>
      </c>
      <c r="B391" t="s">
        <v>542</v>
      </c>
    </row>
    <row r="392" spans="1:2" x14ac:dyDescent="0.2">
      <c r="A392" t="s">
        <v>543</v>
      </c>
      <c r="B392" t="s">
        <v>544</v>
      </c>
    </row>
    <row r="393" spans="1:2" x14ac:dyDescent="0.2">
      <c r="A393" t="s">
        <v>545</v>
      </c>
      <c r="B393" t="s">
        <v>546</v>
      </c>
    </row>
    <row r="394" spans="1:2" x14ac:dyDescent="0.2">
      <c r="A394" t="s">
        <v>547</v>
      </c>
      <c r="B394" t="s">
        <v>548</v>
      </c>
    </row>
    <row r="395" spans="1:2" x14ac:dyDescent="0.2">
      <c r="A395" t="s">
        <v>549</v>
      </c>
      <c r="B395" t="s">
        <v>550</v>
      </c>
    </row>
    <row r="396" spans="1:2" x14ac:dyDescent="0.2">
      <c r="A396" t="s">
        <v>551</v>
      </c>
      <c r="B396" t="s">
        <v>552</v>
      </c>
    </row>
    <row r="397" spans="1:2" x14ac:dyDescent="0.2">
      <c r="A397" t="s">
        <v>553</v>
      </c>
      <c r="B397" t="s">
        <v>554</v>
      </c>
    </row>
    <row r="398" spans="1:2" x14ac:dyDescent="0.2">
      <c r="A398" t="s">
        <v>555</v>
      </c>
      <c r="B398" t="s">
        <v>556</v>
      </c>
    </row>
    <row r="399" spans="1:2" x14ac:dyDescent="0.2">
      <c r="A399" t="s">
        <v>557</v>
      </c>
      <c r="B399" t="s">
        <v>558</v>
      </c>
    </row>
    <row r="400" spans="1:2" x14ac:dyDescent="0.2">
      <c r="A400" t="s">
        <v>559</v>
      </c>
      <c r="B400" t="s">
        <v>560</v>
      </c>
    </row>
    <row r="401" spans="1:2" x14ac:dyDescent="0.2">
      <c r="A401" t="s">
        <v>561</v>
      </c>
      <c r="B401" t="s">
        <v>562</v>
      </c>
    </row>
    <row r="402" spans="1:2" x14ac:dyDescent="0.2">
      <c r="A402" t="s">
        <v>563</v>
      </c>
      <c r="B402" t="s">
        <v>564</v>
      </c>
    </row>
    <row r="403" spans="1:2" x14ac:dyDescent="0.2">
      <c r="A403" t="s">
        <v>565</v>
      </c>
      <c r="B403" t="s">
        <v>566</v>
      </c>
    </row>
    <row r="404" spans="1:2" x14ac:dyDescent="0.2">
      <c r="A404" t="s">
        <v>567</v>
      </c>
      <c r="B404" t="s">
        <v>568</v>
      </c>
    </row>
    <row r="405" spans="1:2" x14ac:dyDescent="0.2">
      <c r="A405" t="s">
        <v>924</v>
      </c>
      <c r="B405" t="s">
        <v>925</v>
      </c>
    </row>
    <row r="406" spans="1:2" x14ac:dyDescent="0.2">
      <c r="A406" t="s">
        <v>926</v>
      </c>
      <c r="B406" t="s">
        <v>927</v>
      </c>
    </row>
    <row r="407" spans="1:2" x14ac:dyDescent="0.2">
      <c r="A407" t="s">
        <v>928</v>
      </c>
      <c r="B407" t="s">
        <v>929</v>
      </c>
    </row>
    <row r="408" spans="1:2" x14ac:dyDescent="0.2">
      <c r="A408" t="s">
        <v>569</v>
      </c>
      <c r="B408" t="s">
        <v>1147</v>
      </c>
    </row>
    <row r="409" spans="1:2" x14ac:dyDescent="0.2">
      <c r="A409" t="s">
        <v>930</v>
      </c>
      <c r="B409" t="s">
        <v>931</v>
      </c>
    </row>
    <row r="410" spans="1:2" x14ac:dyDescent="0.2">
      <c r="A410" t="s">
        <v>932</v>
      </c>
      <c r="B410" t="s">
        <v>933</v>
      </c>
    </row>
    <row r="411" spans="1:2" x14ac:dyDescent="0.2">
      <c r="A411" t="s">
        <v>570</v>
      </c>
      <c r="B411" t="s">
        <v>1148</v>
      </c>
    </row>
    <row r="412" spans="1:2" x14ac:dyDescent="0.2">
      <c r="A412" t="s">
        <v>934</v>
      </c>
      <c r="B412" t="s">
        <v>571</v>
      </c>
    </row>
    <row r="413" spans="1:2" x14ac:dyDescent="0.2">
      <c r="A413" t="s">
        <v>572</v>
      </c>
      <c r="B413" t="s">
        <v>573</v>
      </c>
    </row>
    <row r="414" spans="1:2" x14ac:dyDescent="0.2">
      <c r="A414" t="s">
        <v>574</v>
      </c>
      <c r="B414" t="s">
        <v>575</v>
      </c>
    </row>
    <row r="415" spans="1:2" x14ac:dyDescent="0.2">
      <c r="A415" t="s">
        <v>576</v>
      </c>
      <c r="B415" t="s">
        <v>577</v>
      </c>
    </row>
    <row r="416" spans="1:2" x14ac:dyDescent="0.2">
      <c r="A416" t="s">
        <v>578</v>
      </c>
      <c r="B416" t="s">
        <v>579</v>
      </c>
    </row>
    <row r="417" spans="1:2" x14ac:dyDescent="0.2">
      <c r="A417" t="s">
        <v>580</v>
      </c>
      <c r="B417" t="s">
        <v>1149</v>
      </c>
    </row>
    <row r="418" spans="1:2" x14ac:dyDescent="0.2">
      <c r="A418" t="s">
        <v>581</v>
      </c>
      <c r="B418" t="s">
        <v>1150</v>
      </c>
    </row>
    <row r="419" spans="1:2" x14ac:dyDescent="0.2">
      <c r="A419" t="s">
        <v>582</v>
      </c>
      <c r="B419" t="s">
        <v>583</v>
      </c>
    </row>
    <row r="420" spans="1:2" x14ac:dyDescent="0.2">
      <c r="A420" t="s">
        <v>584</v>
      </c>
      <c r="B420" t="s">
        <v>585</v>
      </c>
    </row>
    <row r="421" spans="1:2" x14ac:dyDescent="0.2">
      <c r="A421" t="s">
        <v>586</v>
      </c>
      <c r="B421" t="s">
        <v>587</v>
      </c>
    </row>
    <row r="422" spans="1:2" x14ac:dyDescent="0.2">
      <c r="A422" t="s">
        <v>588</v>
      </c>
      <c r="B422" t="s">
        <v>589</v>
      </c>
    </row>
    <row r="423" spans="1:2" x14ac:dyDescent="0.2">
      <c r="A423" t="s">
        <v>590</v>
      </c>
      <c r="B423" t="s">
        <v>591</v>
      </c>
    </row>
    <row r="424" spans="1:2" x14ac:dyDescent="0.2">
      <c r="A424" t="s">
        <v>592</v>
      </c>
      <c r="B424" t="s">
        <v>593</v>
      </c>
    </row>
    <row r="425" spans="1:2" x14ac:dyDescent="0.2">
      <c r="A425" t="s">
        <v>594</v>
      </c>
      <c r="B425" t="s">
        <v>595</v>
      </c>
    </row>
    <row r="426" spans="1:2" x14ac:dyDescent="0.2">
      <c r="A426" t="s">
        <v>596</v>
      </c>
      <c r="B426" t="s">
        <v>597</v>
      </c>
    </row>
  </sheetData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4</vt:i4>
      </vt:variant>
    </vt:vector>
  </HeadingPairs>
  <TitlesOfParts>
    <vt:vector size="21" baseType="lpstr">
      <vt:lpstr>Sheet1</vt:lpstr>
      <vt:lpstr>Planfin2562</vt:lpstr>
      <vt:lpstr>Revenue</vt:lpstr>
      <vt:lpstr>Expense</vt:lpstr>
      <vt:lpstr>HGR2560</vt:lpstr>
      <vt:lpstr>การวิเคราะห์แผน 8 แบบ</vt:lpstr>
      <vt:lpstr>Mapping62</vt:lpstr>
      <vt:lpstr>1.WS-Re-Exp</vt:lpstr>
      <vt:lpstr>งบทดลอง รพ.</vt:lpstr>
      <vt:lpstr>Sheet2</vt:lpstr>
      <vt:lpstr>2.WS-ยา วชภฯ</vt:lpstr>
      <vt:lpstr>3.WS-วัสดุอื่น</vt:lpstr>
      <vt:lpstr>4.WS-แผน จน.</vt:lpstr>
      <vt:lpstr>5.WS-แผน ลน.</vt:lpstr>
      <vt:lpstr>6.WS-แผนลงทุน</vt:lpstr>
      <vt:lpstr>7.WS-แผน รพ.สต.</vt:lpstr>
      <vt:lpstr>PlanFin Analysis</vt:lpstr>
      <vt:lpstr>Planfin2562!Print_Area</vt:lpstr>
      <vt:lpstr>Revenue!Print_Area</vt:lpstr>
      <vt:lpstr>'1.WS-Re-Exp'!Print_Titles</vt:lpstr>
      <vt:lpstr>Planfin2562!Print_Titles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HIG05</dc:creator>
  <cp:lastModifiedBy>CFO</cp:lastModifiedBy>
  <cp:lastPrinted>2016-09-06T01:20:09Z</cp:lastPrinted>
  <dcterms:created xsi:type="dcterms:W3CDTF">2016-07-25T14:36:11Z</dcterms:created>
  <dcterms:modified xsi:type="dcterms:W3CDTF">2018-10-03T04:59:21Z</dcterms:modified>
</cp:coreProperties>
</file>